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72.30.3.100\各課用ファイルサーバ\高齢者介護課\★介護保険事業\06地域密着\11指定申請・更新・廃止\02指定様式\03加算\03小規模多機能型居宅介護\"/>
    </mc:Choice>
  </mc:AlternateContent>
  <bookViews>
    <workbookView xWindow="-15" yWindow="4200" windowWidth="15165" windowHeight="4245" tabRatio="933"/>
  </bookViews>
  <sheets>
    <sheet name="【算定要件集計】" sheetId="7" r:id="rId1"/>
    <sheet name="【従業者名簿】" sheetId="6" r:id="rId2"/>
    <sheet name="【入力例】" sheetId="21" r:id="rId3"/>
    <sheet name="前3月" sheetId="20" r:id="rId4"/>
    <sheet name="前2月" sheetId="9" r:id="rId5"/>
    <sheet name="前1月" sheetId="10" r:id="rId6"/>
    <sheet name="届出月" sheetId="11" r:id="rId7"/>
    <sheet name="届出後1月" sheetId="12" r:id="rId8"/>
    <sheet name="届出後2月" sheetId="13" r:id="rId9"/>
    <sheet name="届出後3月" sheetId="14" r:id="rId10"/>
    <sheet name="届出後4月" sheetId="15" r:id="rId11"/>
    <sheet name="届出後5月" sheetId="16" r:id="rId12"/>
    <sheet name="届出後6月" sheetId="17" r:id="rId13"/>
    <sheet name="届出後7月" sheetId="18" r:id="rId14"/>
    <sheet name="届出後8月" sheetId="22" r:id="rId15"/>
    <sheet name="届出後9月" sheetId="23" r:id="rId16"/>
    <sheet name="届出後10月" sheetId="24" r:id="rId17"/>
    <sheet name="届出後11月" sheetId="25" r:id="rId18"/>
    <sheet name="届出後12月" sheetId="26" r:id="rId19"/>
    <sheet name="届出後13月" sheetId="27" r:id="rId20"/>
  </sheets>
  <externalReferences>
    <externalReference r:id="rId21"/>
  </externalReferences>
  <definedNames>
    <definedName name="_xlnm.Print_Area" localSheetId="0">【算定要件集計】!$A$1:$P$44</definedName>
    <definedName name="_xlnm.Print_Area" localSheetId="1">【従業者名簿】!$A$1:$G$46</definedName>
    <definedName name="_xlnm.Print_Area" localSheetId="2">【入力例】!$B$1:$AY$54</definedName>
    <definedName name="_xlnm.Print_Area" localSheetId="5">前1月!$B$1:$AY$81</definedName>
    <definedName name="_xlnm.Print_Area" localSheetId="4">前2月!$B$1:$AY$81</definedName>
    <definedName name="_xlnm.Print_Area" localSheetId="3">前3月!$B$1:$AY$81</definedName>
    <definedName name="_xlnm.Print_Area" localSheetId="6">届出月!$B$1:$AY$81</definedName>
    <definedName name="_xlnm.Print_Area" localSheetId="16">届出後10月!$B$1:$AY$81</definedName>
    <definedName name="_xlnm.Print_Area" localSheetId="17">届出後11月!$B$1:$AY$81</definedName>
    <definedName name="_xlnm.Print_Area" localSheetId="18">届出後12月!$B$1:$AY$81</definedName>
    <definedName name="_xlnm.Print_Area" localSheetId="19">届出後13月!$B$1:$AY$81</definedName>
    <definedName name="_xlnm.Print_Area" localSheetId="7">届出後1月!$B$1:$AY$81</definedName>
    <definedName name="_xlnm.Print_Area" localSheetId="8">届出後2月!$B$1:$AY$81</definedName>
    <definedName name="_xlnm.Print_Area" localSheetId="9">届出後3月!$B$1:$AY$81</definedName>
    <definedName name="_xlnm.Print_Area" localSheetId="10">届出後4月!$B$1:$AY$81</definedName>
    <definedName name="_xlnm.Print_Area" localSheetId="11">届出後5月!$B$1:$AY$81</definedName>
    <definedName name="_xlnm.Print_Area" localSheetId="12">届出後6月!$B$1:$AY$81</definedName>
    <definedName name="_xlnm.Print_Area" localSheetId="13">届出後7月!$B$1:$AY$81</definedName>
    <definedName name="_xlnm.Print_Area" localSheetId="14">届出後8月!$B$1:$AY$81</definedName>
    <definedName name="_xlnm.Print_Area" localSheetId="15">届出後9月!$B$1:$AY$81</definedName>
    <definedName name="_xlnm.Print_Titles" localSheetId="1">【従業者名簿】!$1:$4</definedName>
  </definedNames>
  <calcPr calcId="162913"/>
  <fileRecoveryPr autoRecover="0"/>
</workbook>
</file>

<file path=xl/calcChain.xml><?xml version="1.0" encoding="utf-8"?>
<calcChain xmlns="http://schemas.openxmlformats.org/spreadsheetml/2006/main">
  <c r="K3" i="7" l="1"/>
  <c r="C238" i="9" l="1"/>
  <c r="C236" i="9"/>
  <c r="C234" i="9"/>
  <c r="C232" i="9"/>
  <c r="C230" i="9"/>
  <c r="C228" i="9"/>
  <c r="C226" i="9"/>
  <c r="C224" i="9"/>
  <c r="C222" i="9"/>
  <c r="C220" i="9"/>
  <c r="C218" i="9"/>
  <c r="C216" i="9"/>
  <c r="C214" i="9"/>
  <c r="C212" i="9"/>
  <c r="C210" i="9"/>
  <c r="C238" i="10"/>
  <c r="C236" i="10"/>
  <c r="C234" i="10"/>
  <c r="C232" i="10"/>
  <c r="C230" i="10"/>
  <c r="C228" i="10"/>
  <c r="C226" i="10"/>
  <c r="C224" i="10"/>
  <c r="C222" i="10"/>
  <c r="C220" i="10"/>
  <c r="C218" i="10"/>
  <c r="C216" i="10"/>
  <c r="C214" i="10"/>
  <c r="C212" i="10"/>
  <c r="C210" i="10"/>
  <c r="C238" i="11"/>
  <c r="C236" i="11"/>
  <c r="C234" i="11"/>
  <c r="C232" i="11"/>
  <c r="C230" i="11"/>
  <c r="C228" i="11"/>
  <c r="C226" i="11"/>
  <c r="C224" i="11"/>
  <c r="C222" i="11"/>
  <c r="C220" i="11"/>
  <c r="C218" i="11"/>
  <c r="C216" i="11"/>
  <c r="C214" i="11"/>
  <c r="C212" i="11"/>
  <c r="C210" i="11"/>
  <c r="C238" i="12"/>
  <c r="C236" i="12"/>
  <c r="C234" i="12"/>
  <c r="C232" i="12"/>
  <c r="C230" i="12"/>
  <c r="C228" i="12"/>
  <c r="C226" i="12"/>
  <c r="C224" i="12"/>
  <c r="C222" i="12"/>
  <c r="C220" i="12"/>
  <c r="C218" i="12"/>
  <c r="C216" i="12"/>
  <c r="C214" i="12"/>
  <c r="C212" i="12"/>
  <c r="C210" i="12"/>
  <c r="C238" i="13"/>
  <c r="C236" i="13"/>
  <c r="C234" i="13"/>
  <c r="C232" i="13"/>
  <c r="C230" i="13"/>
  <c r="C228" i="13"/>
  <c r="C226" i="13"/>
  <c r="C224" i="13"/>
  <c r="C222" i="13"/>
  <c r="C220" i="13"/>
  <c r="C218" i="13"/>
  <c r="C216" i="13"/>
  <c r="C214" i="13"/>
  <c r="C212" i="13"/>
  <c r="C210" i="13"/>
  <c r="C238" i="14"/>
  <c r="C236" i="14"/>
  <c r="C234" i="14"/>
  <c r="C232" i="14"/>
  <c r="C230" i="14"/>
  <c r="C228" i="14"/>
  <c r="C226" i="14"/>
  <c r="C224" i="14"/>
  <c r="C222" i="14"/>
  <c r="C220" i="14"/>
  <c r="C218" i="14"/>
  <c r="C216" i="14"/>
  <c r="C214" i="14"/>
  <c r="C212" i="14"/>
  <c r="C210" i="14"/>
  <c r="C238" i="15"/>
  <c r="C236" i="15"/>
  <c r="C234" i="15"/>
  <c r="C232" i="15"/>
  <c r="C230" i="15"/>
  <c r="C228" i="15"/>
  <c r="C226" i="15"/>
  <c r="C224" i="15"/>
  <c r="C222" i="15"/>
  <c r="C220" i="15"/>
  <c r="C218" i="15"/>
  <c r="C216" i="15"/>
  <c r="C214" i="15"/>
  <c r="C212" i="15"/>
  <c r="C210" i="15"/>
  <c r="C238" i="16"/>
  <c r="C236" i="16"/>
  <c r="C234" i="16"/>
  <c r="C232" i="16"/>
  <c r="C230" i="16"/>
  <c r="C228" i="16"/>
  <c r="C226" i="16"/>
  <c r="C224" i="16"/>
  <c r="C222" i="16"/>
  <c r="C220" i="16"/>
  <c r="C218" i="16"/>
  <c r="C216" i="16"/>
  <c r="C214" i="16"/>
  <c r="C212" i="16"/>
  <c r="C210" i="16"/>
  <c r="C238" i="17"/>
  <c r="C236" i="17"/>
  <c r="C234" i="17"/>
  <c r="C232" i="17"/>
  <c r="C230" i="17"/>
  <c r="C228" i="17"/>
  <c r="C226" i="17"/>
  <c r="C224" i="17"/>
  <c r="C222" i="17"/>
  <c r="C220" i="17"/>
  <c r="C218" i="17"/>
  <c r="C216" i="17"/>
  <c r="C214" i="17"/>
  <c r="C212" i="17"/>
  <c r="C210" i="17"/>
  <c r="C238" i="18"/>
  <c r="C236" i="18"/>
  <c r="C234" i="18"/>
  <c r="C232" i="18"/>
  <c r="C230" i="18"/>
  <c r="C228" i="18"/>
  <c r="C226" i="18"/>
  <c r="C224" i="18"/>
  <c r="C222" i="18"/>
  <c r="C220" i="18"/>
  <c r="C218" i="18"/>
  <c r="C216" i="18"/>
  <c r="C214" i="18"/>
  <c r="C212" i="18"/>
  <c r="C210" i="18"/>
  <c r="C238" i="22"/>
  <c r="C236" i="22"/>
  <c r="C234" i="22"/>
  <c r="C232" i="22"/>
  <c r="C230" i="22"/>
  <c r="C228" i="22"/>
  <c r="C226" i="22"/>
  <c r="C224" i="22"/>
  <c r="C222" i="22"/>
  <c r="C220" i="22"/>
  <c r="C218" i="22"/>
  <c r="C216" i="22"/>
  <c r="C214" i="22"/>
  <c r="C212" i="22"/>
  <c r="C210" i="22"/>
  <c r="C238" i="23"/>
  <c r="C236" i="23"/>
  <c r="C234" i="23"/>
  <c r="C232" i="23"/>
  <c r="C230" i="23"/>
  <c r="C228" i="23"/>
  <c r="C226" i="23"/>
  <c r="C224" i="23"/>
  <c r="C222" i="23"/>
  <c r="C220" i="23"/>
  <c r="C218" i="23"/>
  <c r="C216" i="23"/>
  <c r="C214" i="23"/>
  <c r="C212" i="23"/>
  <c r="C210" i="23"/>
  <c r="C238" i="24"/>
  <c r="C236" i="24"/>
  <c r="C234" i="24"/>
  <c r="C232" i="24"/>
  <c r="C230" i="24"/>
  <c r="C228" i="24"/>
  <c r="C226" i="24"/>
  <c r="C224" i="24"/>
  <c r="C222" i="24"/>
  <c r="C220" i="24"/>
  <c r="C218" i="24"/>
  <c r="C216" i="24"/>
  <c r="C214" i="24"/>
  <c r="C212" i="24"/>
  <c r="C210" i="24"/>
  <c r="C238" i="25"/>
  <c r="C236" i="25"/>
  <c r="C234" i="25"/>
  <c r="C232" i="25"/>
  <c r="C230" i="25"/>
  <c r="C228" i="25"/>
  <c r="C226" i="25"/>
  <c r="C224" i="25"/>
  <c r="C222" i="25"/>
  <c r="C220" i="25"/>
  <c r="C218" i="25"/>
  <c r="C216" i="25"/>
  <c r="C214" i="25"/>
  <c r="C212" i="25"/>
  <c r="C210" i="25"/>
  <c r="C238" i="26"/>
  <c r="C236" i="26"/>
  <c r="C234" i="26"/>
  <c r="C232" i="26"/>
  <c r="C230" i="26"/>
  <c r="C228" i="26"/>
  <c r="C226" i="26"/>
  <c r="C224" i="26"/>
  <c r="C222" i="26"/>
  <c r="C220" i="26"/>
  <c r="C218" i="26"/>
  <c r="C216" i="26"/>
  <c r="C214" i="26"/>
  <c r="C212" i="26"/>
  <c r="C210" i="26"/>
  <c r="C238" i="27"/>
  <c r="C236" i="27"/>
  <c r="C234" i="27"/>
  <c r="C232" i="27"/>
  <c r="C230" i="27"/>
  <c r="C228" i="27"/>
  <c r="C226" i="27"/>
  <c r="C224" i="27"/>
  <c r="C222" i="27"/>
  <c r="C220" i="27"/>
  <c r="C218" i="27"/>
  <c r="C216" i="27"/>
  <c r="C214" i="27"/>
  <c r="C212" i="27"/>
  <c r="C210" i="27"/>
  <c r="C238" i="20"/>
  <c r="C236" i="20"/>
  <c r="C234" i="20"/>
  <c r="C232" i="20"/>
  <c r="C230" i="20"/>
  <c r="C228" i="20"/>
  <c r="C226" i="20"/>
  <c r="C224" i="20"/>
  <c r="C222" i="20"/>
  <c r="C220" i="20"/>
  <c r="C218" i="20"/>
  <c r="C216" i="20"/>
  <c r="C214" i="20"/>
  <c r="C212" i="20"/>
  <c r="C210" i="20"/>
  <c r="C158" i="9"/>
  <c r="C156" i="9"/>
  <c r="C154" i="9"/>
  <c r="C152" i="9"/>
  <c r="C150" i="9"/>
  <c r="C148" i="9"/>
  <c r="C146" i="9"/>
  <c r="C144" i="9"/>
  <c r="C142" i="9"/>
  <c r="C140" i="9"/>
  <c r="C138" i="9"/>
  <c r="C136" i="9"/>
  <c r="C134" i="9"/>
  <c r="C132" i="9"/>
  <c r="C130" i="9"/>
  <c r="C158" i="10"/>
  <c r="C156" i="10"/>
  <c r="C154" i="10"/>
  <c r="C152" i="10"/>
  <c r="C150" i="10"/>
  <c r="C148" i="10"/>
  <c r="C146" i="10"/>
  <c r="C144" i="10"/>
  <c r="C142" i="10"/>
  <c r="C140" i="10"/>
  <c r="C138" i="10"/>
  <c r="C136" i="10"/>
  <c r="C134" i="10"/>
  <c r="C132" i="10"/>
  <c r="C130" i="10"/>
  <c r="C158" i="11"/>
  <c r="C156" i="11"/>
  <c r="C154" i="11"/>
  <c r="C152" i="11"/>
  <c r="C150" i="11"/>
  <c r="C148" i="11"/>
  <c r="C146" i="11"/>
  <c r="C144" i="11"/>
  <c r="C142" i="11"/>
  <c r="C140" i="11"/>
  <c r="C138" i="11"/>
  <c r="C136" i="11"/>
  <c r="C134" i="11"/>
  <c r="C132" i="11"/>
  <c r="C130" i="11"/>
  <c r="C158" i="12"/>
  <c r="C156" i="12"/>
  <c r="C154" i="12"/>
  <c r="C152" i="12"/>
  <c r="C150" i="12"/>
  <c r="C148" i="12"/>
  <c r="C146" i="12"/>
  <c r="C144" i="12"/>
  <c r="C142" i="12"/>
  <c r="C140" i="12"/>
  <c r="C138" i="12"/>
  <c r="C136" i="12"/>
  <c r="C134" i="12"/>
  <c r="C132" i="12"/>
  <c r="C130" i="12"/>
  <c r="C158" i="13"/>
  <c r="C156" i="13"/>
  <c r="C154" i="13"/>
  <c r="C152" i="13"/>
  <c r="C150" i="13"/>
  <c r="C148" i="13"/>
  <c r="C146" i="13"/>
  <c r="C144" i="13"/>
  <c r="C142" i="13"/>
  <c r="C140" i="13"/>
  <c r="C138" i="13"/>
  <c r="C136" i="13"/>
  <c r="C134" i="13"/>
  <c r="C132" i="13"/>
  <c r="C130" i="13"/>
  <c r="C158" i="14"/>
  <c r="C156" i="14"/>
  <c r="C154" i="14"/>
  <c r="C152" i="14"/>
  <c r="C150" i="14"/>
  <c r="C148" i="14"/>
  <c r="C146" i="14"/>
  <c r="C144" i="14"/>
  <c r="C142" i="14"/>
  <c r="C140" i="14"/>
  <c r="C138" i="14"/>
  <c r="C136" i="14"/>
  <c r="C134" i="14"/>
  <c r="C132" i="14"/>
  <c r="C130" i="14"/>
  <c r="C158" i="15"/>
  <c r="C156" i="15"/>
  <c r="C154" i="15"/>
  <c r="C152" i="15"/>
  <c r="C150" i="15"/>
  <c r="C148" i="15"/>
  <c r="C146" i="15"/>
  <c r="C144" i="15"/>
  <c r="C142" i="15"/>
  <c r="C140" i="15"/>
  <c r="C138" i="15"/>
  <c r="C136" i="15"/>
  <c r="C134" i="15"/>
  <c r="C132" i="15"/>
  <c r="C130" i="15"/>
  <c r="C158" i="16"/>
  <c r="C156" i="16"/>
  <c r="C154" i="16"/>
  <c r="C152" i="16"/>
  <c r="C150" i="16"/>
  <c r="C148" i="16"/>
  <c r="C146" i="16"/>
  <c r="C144" i="16"/>
  <c r="C142" i="16"/>
  <c r="C140" i="16"/>
  <c r="C138" i="16"/>
  <c r="C136" i="16"/>
  <c r="C134" i="16"/>
  <c r="C132" i="16"/>
  <c r="C130" i="16"/>
  <c r="C158" i="17"/>
  <c r="C156" i="17"/>
  <c r="C154" i="17"/>
  <c r="C152" i="17"/>
  <c r="C150" i="17"/>
  <c r="C148" i="17"/>
  <c r="C146" i="17"/>
  <c r="C144" i="17"/>
  <c r="C142" i="17"/>
  <c r="C140" i="17"/>
  <c r="C138" i="17"/>
  <c r="C136" i="17"/>
  <c r="C134" i="17"/>
  <c r="C132" i="17"/>
  <c r="C130" i="17"/>
  <c r="C158" i="18"/>
  <c r="C156" i="18"/>
  <c r="C154" i="18"/>
  <c r="C152" i="18"/>
  <c r="C150" i="18"/>
  <c r="C148" i="18"/>
  <c r="C146" i="18"/>
  <c r="C144" i="18"/>
  <c r="C142" i="18"/>
  <c r="C140" i="18"/>
  <c r="C138" i="18"/>
  <c r="C136" i="18"/>
  <c r="C134" i="18"/>
  <c r="C132" i="18"/>
  <c r="C130" i="18"/>
  <c r="C158" i="22"/>
  <c r="C156" i="22"/>
  <c r="C154" i="22"/>
  <c r="C152" i="22"/>
  <c r="C150" i="22"/>
  <c r="C148" i="22"/>
  <c r="C146" i="22"/>
  <c r="C144" i="22"/>
  <c r="C142" i="22"/>
  <c r="C140" i="22"/>
  <c r="C138" i="22"/>
  <c r="C136" i="22"/>
  <c r="C134" i="22"/>
  <c r="C132" i="22"/>
  <c r="C130" i="22"/>
  <c r="C158" i="23"/>
  <c r="C156" i="23"/>
  <c r="C154" i="23"/>
  <c r="C152" i="23"/>
  <c r="C150" i="23"/>
  <c r="C148" i="23"/>
  <c r="C146" i="23"/>
  <c r="C144" i="23"/>
  <c r="C142" i="23"/>
  <c r="C140" i="23"/>
  <c r="C138" i="23"/>
  <c r="C136" i="23"/>
  <c r="C134" i="23"/>
  <c r="C132" i="23"/>
  <c r="C130" i="23"/>
  <c r="C158" i="24"/>
  <c r="C156" i="24"/>
  <c r="C154" i="24"/>
  <c r="C152" i="24"/>
  <c r="C150" i="24"/>
  <c r="C148" i="24"/>
  <c r="C146" i="24"/>
  <c r="C144" i="24"/>
  <c r="C142" i="24"/>
  <c r="C140" i="24"/>
  <c r="C138" i="24"/>
  <c r="C136" i="24"/>
  <c r="C134" i="24"/>
  <c r="C132" i="24"/>
  <c r="C130" i="24"/>
  <c r="C158" i="25"/>
  <c r="C156" i="25"/>
  <c r="C154" i="25"/>
  <c r="C152" i="25"/>
  <c r="C150" i="25"/>
  <c r="C148" i="25"/>
  <c r="C146" i="25"/>
  <c r="C144" i="25"/>
  <c r="C142" i="25"/>
  <c r="C140" i="25"/>
  <c r="C138" i="25"/>
  <c r="C136" i="25"/>
  <c r="C134" i="25"/>
  <c r="C132" i="25"/>
  <c r="C130" i="25"/>
  <c r="C158" i="26"/>
  <c r="C156" i="26"/>
  <c r="C154" i="26"/>
  <c r="C152" i="26"/>
  <c r="C150" i="26"/>
  <c r="C148" i="26"/>
  <c r="C146" i="26"/>
  <c r="C144" i="26"/>
  <c r="C142" i="26"/>
  <c r="C140" i="26"/>
  <c r="C138" i="26"/>
  <c r="C136" i="26"/>
  <c r="C134" i="26"/>
  <c r="C132" i="26"/>
  <c r="C130" i="26"/>
  <c r="C158" i="27"/>
  <c r="C156" i="27"/>
  <c r="C154" i="27"/>
  <c r="C152" i="27"/>
  <c r="C150" i="27"/>
  <c r="C148" i="27"/>
  <c r="C146" i="27"/>
  <c r="C144" i="27"/>
  <c r="C142" i="27"/>
  <c r="C140" i="27"/>
  <c r="C138" i="27"/>
  <c r="C136" i="27"/>
  <c r="C134" i="27"/>
  <c r="C132" i="27"/>
  <c r="C130" i="27"/>
  <c r="C158" i="20"/>
  <c r="C156" i="20"/>
  <c r="C154" i="20"/>
  <c r="C152" i="20"/>
  <c r="C150" i="20"/>
  <c r="C148" i="20"/>
  <c r="C146" i="20"/>
  <c r="C144" i="20"/>
  <c r="C142" i="20"/>
  <c r="C140" i="20"/>
  <c r="C138" i="20"/>
  <c r="C136" i="20"/>
  <c r="C134" i="20"/>
  <c r="C132" i="20"/>
  <c r="C130" i="20"/>
  <c r="C78" i="9"/>
  <c r="C76" i="9"/>
  <c r="C74" i="9"/>
  <c r="C72" i="9"/>
  <c r="C70" i="9"/>
  <c r="C68" i="9"/>
  <c r="C66" i="9"/>
  <c r="C64" i="9"/>
  <c r="C62" i="9"/>
  <c r="C60" i="9"/>
  <c r="C58" i="9"/>
  <c r="C56" i="9"/>
  <c r="C54" i="9"/>
  <c r="C52" i="9"/>
  <c r="C50" i="9"/>
  <c r="C78" i="10"/>
  <c r="C76" i="10"/>
  <c r="C74" i="10"/>
  <c r="C72" i="10"/>
  <c r="C70" i="10"/>
  <c r="C68" i="10"/>
  <c r="C66" i="10"/>
  <c r="C64" i="10"/>
  <c r="C62" i="10"/>
  <c r="C60" i="10"/>
  <c r="C58" i="10"/>
  <c r="C56" i="10"/>
  <c r="C54" i="10"/>
  <c r="C52" i="10"/>
  <c r="C50" i="10"/>
  <c r="C78" i="11"/>
  <c r="C76" i="11"/>
  <c r="C74" i="11"/>
  <c r="C72" i="11"/>
  <c r="C70" i="11"/>
  <c r="C68" i="11"/>
  <c r="C66" i="11"/>
  <c r="C64" i="11"/>
  <c r="C62" i="11"/>
  <c r="C60" i="11"/>
  <c r="C58" i="11"/>
  <c r="C56" i="11"/>
  <c r="C54" i="11"/>
  <c r="C52" i="11"/>
  <c r="C50" i="11"/>
  <c r="C78" i="12"/>
  <c r="C76" i="12"/>
  <c r="C74" i="12"/>
  <c r="C72" i="12"/>
  <c r="C70" i="12"/>
  <c r="C68" i="12"/>
  <c r="C66" i="12"/>
  <c r="C64" i="12"/>
  <c r="C62" i="12"/>
  <c r="C60" i="12"/>
  <c r="C58" i="12"/>
  <c r="C56" i="12"/>
  <c r="C54" i="12"/>
  <c r="C52" i="12"/>
  <c r="C50" i="12"/>
  <c r="C78" i="13"/>
  <c r="C76" i="13"/>
  <c r="C74" i="13"/>
  <c r="C72" i="13"/>
  <c r="C70" i="13"/>
  <c r="C68" i="13"/>
  <c r="C66" i="13"/>
  <c r="C64" i="13"/>
  <c r="C62" i="13"/>
  <c r="C60" i="13"/>
  <c r="C58" i="13"/>
  <c r="C56" i="13"/>
  <c r="C54" i="13"/>
  <c r="C52" i="13"/>
  <c r="C50" i="13"/>
  <c r="C78" i="14"/>
  <c r="C76" i="14"/>
  <c r="C74" i="14"/>
  <c r="C72" i="14"/>
  <c r="C70" i="14"/>
  <c r="C68" i="14"/>
  <c r="C66" i="14"/>
  <c r="C64" i="14"/>
  <c r="C62" i="14"/>
  <c r="C60" i="14"/>
  <c r="C58" i="14"/>
  <c r="C56" i="14"/>
  <c r="C54" i="14"/>
  <c r="C52" i="14"/>
  <c r="C50" i="14"/>
  <c r="C78" i="15"/>
  <c r="C76" i="15"/>
  <c r="C74" i="15"/>
  <c r="C72" i="15"/>
  <c r="C70" i="15"/>
  <c r="C68" i="15"/>
  <c r="C66" i="15"/>
  <c r="C64" i="15"/>
  <c r="C62" i="15"/>
  <c r="C60" i="15"/>
  <c r="C58" i="15"/>
  <c r="C56" i="15"/>
  <c r="C54" i="15"/>
  <c r="C52" i="15"/>
  <c r="C50" i="15"/>
  <c r="C78" i="16"/>
  <c r="C76" i="16"/>
  <c r="C74" i="16"/>
  <c r="C72" i="16"/>
  <c r="C70" i="16"/>
  <c r="C68" i="16"/>
  <c r="C66" i="16"/>
  <c r="C64" i="16"/>
  <c r="C62" i="16"/>
  <c r="C60" i="16"/>
  <c r="C58" i="16"/>
  <c r="C56" i="16"/>
  <c r="C54" i="16"/>
  <c r="C52" i="16"/>
  <c r="C50" i="16"/>
  <c r="C78" i="17"/>
  <c r="C76" i="17"/>
  <c r="C74" i="17"/>
  <c r="C72" i="17"/>
  <c r="C70" i="17"/>
  <c r="C68" i="17"/>
  <c r="C66" i="17"/>
  <c r="C64" i="17"/>
  <c r="C62" i="17"/>
  <c r="C60" i="17"/>
  <c r="C58" i="17"/>
  <c r="C56" i="17"/>
  <c r="C54" i="17"/>
  <c r="C52" i="17"/>
  <c r="C50" i="17"/>
  <c r="C78" i="18"/>
  <c r="C76" i="18"/>
  <c r="C74" i="18"/>
  <c r="C72" i="18"/>
  <c r="C70" i="18"/>
  <c r="C68" i="18"/>
  <c r="C66" i="18"/>
  <c r="C64" i="18"/>
  <c r="C62" i="18"/>
  <c r="C60" i="18"/>
  <c r="C58" i="18"/>
  <c r="C56" i="18"/>
  <c r="C54" i="18"/>
  <c r="C52" i="18"/>
  <c r="C50" i="18"/>
  <c r="C78" i="22"/>
  <c r="C76" i="22"/>
  <c r="C74" i="22"/>
  <c r="C72" i="22"/>
  <c r="C70" i="22"/>
  <c r="C68" i="22"/>
  <c r="C66" i="22"/>
  <c r="C64" i="22"/>
  <c r="C62" i="22"/>
  <c r="C60" i="22"/>
  <c r="C58" i="22"/>
  <c r="C56" i="22"/>
  <c r="C54" i="22"/>
  <c r="C52" i="22"/>
  <c r="C50" i="22"/>
  <c r="C78" i="23"/>
  <c r="C76" i="23"/>
  <c r="C74" i="23"/>
  <c r="C72" i="23"/>
  <c r="C70" i="23"/>
  <c r="C68" i="23"/>
  <c r="C66" i="23"/>
  <c r="C64" i="23"/>
  <c r="C62" i="23"/>
  <c r="C60" i="23"/>
  <c r="C58" i="23"/>
  <c r="C56" i="23"/>
  <c r="C54" i="23"/>
  <c r="C52" i="23"/>
  <c r="C50" i="23"/>
  <c r="C78" i="24"/>
  <c r="C76" i="24"/>
  <c r="C74" i="24"/>
  <c r="C72" i="24"/>
  <c r="C70" i="24"/>
  <c r="C68" i="24"/>
  <c r="C66" i="24"/>
  <c r="C64" i="24"/>
  <c r="C62" i="24"/>
  <c r="C60" i="24"/>
  <c r="C58" i="24"/>
  <c r="C56" i="24"/>
  <c r="C54" i="24"/>
  <c r="C52" i="24"/>
  <c r="C50" i="24"/>
  <c r="C78" i="25"/>
  <c r="C76" i="25"/>
  <c r="C74" i="25"/>
  <c r="C72" i="25"/>
  <c r="C70" i="25"/>
  <c r="C68" i="25"/>
  <c r="C66" i="25"/>
  <c r="C64" i="25"/>
  <c r="C62" i="25"/>
  <c r="C60" i="25"/>
  <c r="C58" i="25"/>
  <c r="C56" i="25"/>
  <c r="C54" i="25"/>
  <c r="C52" i="25"/>
  <c r="C50" i="25"/>
  <c r="C78" i="26"/>
  <c r="C76" i="26"/>
  <c r="C74" i="26"/>
  <c r="C72" i="26"/>
  <c r="C70" i="26"/>
  <c r="C68" i="26"/>
  <c r="C66" i="26"/>
  <c r="C64" i="26"/>
  <c r="C62" i="26"/>
  <c r="C60" i="26"/>
  <c r="C58" i="26"/>
  <c r="C56" i="26"/>
  <c r="C54" i="26"/>
  <c r="C52" i="26"/>
  <c r="C50" i="26"/>
  <c r="C78" i="27"/>
  <c r="C76" i="27"/>
  <c r="C74" i="27"/>
  <c r="C72" i="27"/>
  <c r="C70" i="27"/>
  <c r="C68" i="27"/>
  <c r="C66" i="27"/>
  <c r="C64" i="27"/>
  <c r="C62" i="27"/>
  <c r="C60" i="27"/>
  <c r="C58" i="27"/>
  <c r="C56" i="27"/>
  <c r="C54" i="27"/>
  <c r="C52" i="27"/>
  <c r="C50" i="27"/>
  <c r="C78" i="20"/>
  <c r="C76" i="20"/>
  <c r="C74" i="20"/>
  <c r="C72" i="20"/>
  <c r="C70" i="20"/>
  <c r="C68" i="20"/>
  <c r="C66" i="20"/>
  <c r="C64" i="20"/>
  <c r="C62" i="20"/>
  <c r="C60" i="20"/>
  <c r="C58" i="20"/>
  <c r="C56" i="20"/>
  <c r="C54" i="20"/>
  <c r="C52" i="20"/>
  <c r="C50" i="20"/>
  <c r="C202" i="9"/>
  <c r="C200" i="9"/>
  <c r="C198" i="9"/>
  <c r="C196" i="9"/>
  <c r="C194" i="9"/>
  <c r="C192" i="9"/>
  <c r="C190" i="9"/>
  <c r="C188" i="9"/>
  <c r="C186" i="9"/>
  <c r="C184" i="9"/>
  <c r="C180" i="9"/>
  <c r="C174" i="9"/>
  <c r="C202" i="10"/>
  <c r="C200" i="10"/>
  <c r="C198" i="10"/>
  <c r="C196" i="10"/>
  <c r="C194" i="10"/>
  <c r="C192" i="10"/>
  <c r="C190" i="10"/>
  <c r="C188" i="10"/>
  <c r="C186" i="10"/>
  <c r="C184" i="10"/>
  <c r="C180" i="10"/>
  <c r="C174" i="10"/>
  <c r="C202" i="11"/>
  <c r="C200" i="11"/>
  <c r="C198" i="11"/>
  <c r="C196" i="11"/>
  <c r="C194" i="11"/>
  <c r="C192" i="11"/>
  <c r="C190" i="11"/>
  <c r="C188" i="11"/>
  <c r="C186" i="11"/>
  <c r="C184" i="11"/>
  <c r="C180" i="11"/>
  <c r="C174" i="11"/>
  <c r="C202" i="12"/>
  <c r="C200" i="12"/>
  <c r="C198" i="12"/>
  <c r="C196" i="12"/>
  <c r="C194" i="12"/>
  <c r="C192" i="12"/>
  <c r="C190" i="12"/>
  <c r="C188" i="12"/>
  <c r="C186" i="12"/>
  <c r="C184" i="12"/>
  <c r="C180" i="12"/>
  <c r="C174" i="12"/>
  <c r="C202" i="13"/>
  <c r="C200" i="13"/>
  <c r="C198" i="13"/>
  <c r="C196" i="13"/>
  <c r="C194" i="13"/>
  <c r="C192" i="13"/>
  <c r="C190" i="13"/>
  <c r="C188" i="13"/>
  <c r="C186" i="13"/>
  <c r="C184" i="13"/>
  <c r="C180" i="13"/>
  <c r="C174" i="13"/>
  <c r="C202" i="14"/>
  <c r="C200" i="14"/>
  <c r="C198" i="14"/>
  <c r="C196" i="14"/>
  <c r="C194" i="14"/>
  <c r="C192" i="14"/>
  <c r="C190" i="14"/>
  <c r="C188" i="14"/>
  <c r="C186" i="14"/>
  <c r="C184" i="14"/>
  <c r="C180" i="14"/>
  <c r="C174" i="14"/>
  <c r="C202" i="15"/>
  <c r="C200" i="15"/>
  <c r="C198" i="15"/>
  <c r="C196" i="15"/>
  <c r="C194" i="15"/>
  <c r="C192" i="15"/>
  <c r="C190" i="15"/>
  <c r="C188" i="15"/>
  <c r="C186" i="15"/>
  <c r="C184" i="15"/>
  <c r="C180" i="15"/>
  <c r="C174" i="15"/>
  <c r="C202" i="16"/>
  <c r="C200" i="16"/>
  <c r="C198" i="16"/>
  <c r="C196" i="16"/>
  <c r="C194" i="16"/>
  <c r="C192" i="16"/>
  <c r="C190" i="16"/>
  <c r="C188" i="16"/>
  <c r="C186" i="16"/>
  <c r="C184" i="16"/>
  <c r="C180" i="16"/>
  <c r="C174" i="16"/>
  <c r="C202" i="17"/>
  <c r="C200" i="17"/>
  <c r="C198" i="17"/>
  <c r="C196" i="17"/>
  <c r="C194" i="17"/>
  <c r="C192" i="17"/>
  <c r="C190" i="17"/>
  <c r="C188" i="17"/>
  <c r="C186" i="17"/>
  <c r="C184" i="17"/>
  <c r="C180" i="17"/>
  <c r="C174" i="17"/>
  <c r="C202" i="18"/>
  <c r="C200" i="18"/>
  <c r="C198" i="18"/>
  <c r="C196" i="18"/>
  <c r="C194" i="18"/>
  <c r="C192" i="18"/>
  <c r="C190" i="18"/>
  <c r="C188" i="18"/>
  <c r="C186" i="18"/>
  <c r="C184" i="18"/>
  <c r="C180" i="18"/>
  <c r="C174" i="18"/>
  <c r="C202" i="22"/>
  <c r="C200" i="22"/>
  <c r="C198" i="22"/>
  <c r="C196" i="22"/>
  <c r="C194" i="22"/>
  <c r="C192" i="22"/>
  <c r="C190" i="22"/>
  <c r="C188" i="22"/>
  <c r="C186" i="22"/>
  <c r="C184" i="22"/>
  <c r="C180" i="22"/>
  <c r="C174" i="22"/>
  <c r="C202" i="23"/>
  <c r="C200" i="23"/>
  <c r="C198" i="23"/>
  <c r="C196" i="23"/>
  <c r="C194" i="23"/>
  <c r="C192" i="23"/>
  <c r="C190" i="23"/>
  <c r="C188" i="23"/>
  <c r="C186" i="23"/>
  <c r="C184" i="23"/>
  <c r="C180" i="23"/>
  <c r="C174" i="23"/>
  <c r="C202" i="24"/>
  <c r="C200" i="24"/>
  <c r="C198" i="24"/>
  <c r="C196" i="24"/>
  <c r="C194" i="24"/>
  <c r="C192" i="24"/>
  <c r="C190" i="24"/>
  <c r="C188" i="24"/>
  <c r="C186" i="24"/>
  <c r="C184" i="24"/>
  <c r="C180" i="24"/>
  <c r="C174" i="24"/>
  <c r="C202" i="25"/>
  <c r="C200" i="25"/>
  <c r="C198" i="25"/>
  <c r="C196" i="25"/>
  <c r="C194" i="25"/>
  <c r="C192" i="25"/>
  <c r="C190" i="25"/>
  <c r="C188" i="25"/>
  <c r="C186" i="25"/>
  <c r="C184" i="25"/>
  <c r="C180" i="25"/>
  <c r="C174" i="25"/>
  <c r="C202" i="26"/>
  <c r="C200" i="26"/>
  <c r="C198" i="26"/>
  <c r="C196" i="26"/>
  <c r="C194" i="26"/>
  <c r="C192" i="26"/>
  <c r="C190" i="26"/>
  <c r="C188" i="26"/>
  <c r="C186" i="26"/>
  <c r="C184" i="26"/>
  <c r="C180" i="26"/>
  <c r="C174" i="26"/>
  <c r="C202" i="27"/>
  <c r="C200" i="27"/>
  <c r="C198" i="27"/>
  <c r="C196" i="27"/>
  <c r="C194" i="27"/>
  <c r="C192" i="27"/>
  <c r="C190" i="27"/>
  <c r="C188" i="27"/>
  <c r="C186" i="27"/>
  <c r="C184" i="27"/>
  <c r="C180" i="27"/>
  <c r="C174" i="27"/>
  <c r="C202" i="20"/>
  <c r="C200" i="20"/>
  <c r="C198" i="20"/>
  <c r="C196" i="20"/>
  <c r="C194" i="20"/>
  <c r="C192" i="20"/>
  <c r="C190" i="20"/>
  <c r="C188" i="20"/>
  <c r="C186" i="20"/>
  <c r="C184" i="20"/>
  <c r="C180" i="20"/>
  <c r="C174" i="20"/>
  <c r="C122" i="9"/>
  <c r="C120" i="9"/>
  <c r="C118" i="9"/>
  <c r="C116" i="9"/>
  <c r="C114" i="9"/>
  <c r="C112" i="9"/>
  <c r="C110" i="9"/>
  <c r="C108" i="9"/>
  <c r="C106" i="9"/>
  <c r="C104" i="9"/>
  <c r="C100" i="9"/>
  <c r="C94" i="9"/>
  <c r="C122" i="10"/>
  <c r="C120" i="10"/>
  <c r="C118" i="10"/>
  <c r="C116" i="10"/>
  <c r="C114" i="10"/>
  <c r="C112" i="10"/>
  <c r="C110" i="10"/>
  <c r="C108" i="10"/>
  <c r="C106" i="10"/>
  <c r="C104" i="10"/>
  <c r="C100" i="10"/>
  <c r="C94" i="10"/>
  <c r="C122" i="11"/>
  <c r="C120" i="11"/>
  <c r="C118" i="11"/>
  <c r="C116" i="11"/>
  <c r="C114" i="11"/>
  <c r="C112" i="11"/>
  <c r="C110" i="11"/>
  <c r="C108" i="11"/>
  <c r="C106" i="11"/>
  <c r="C104" i="11"/>
  <c r="C100" i="11"/>
  <c r="C94" i="11"/>
  <c r="C122" i="12"/>
  <c r="C120" i="12"/>
  <c r="C118" i="12"/>
  <c r="C116" i="12"/>
  <c r="C114" i="12"/>
  <c r="C112" i="12"/>
  <c r="C110" i="12"/>
  <c r="C108" i="12"/>
  <c r="C106" i="12"/>
  <c r="C104" i="12"/>
  <c r="C100" i="12"/>
  <c r="C94" i="12"/>
  <c r="C122" i="13"/>
  <c r="C120" i="13"/>
  <c r="C118" i="13"/>
  <c r="C116" i="13"/>
  <c r="C114" i="13"/>
  <c r="C112" i="13"/>
  <c r="C110" i="13"/>
  <c r="C108" i="13"/>
  <c r="C106" i="13"/>
  <c r="C104" i="13"/>
  <c r="C100" i="13"/>
  <c r="C94" i="13"/>
  <c r="C122" i="14"/>
  <c r="C120" i="14"/>
  <c r="C118" i="14"/>
  <c r="C116" i="14"/>
  <c r="C114" i="14"/>
  <c r="C112" i="14"/>
  <c r="C110" i="14"/>
  <c r="C108" i="14"/>
  <c r="C106" i="14"/>
  <c r="C104" i="14"/>
  <c r="C100" i="14"/>
  <c r="C94" i="14"/>
  <c r="C122" i="15"/>
  <c r="C120" i="15"/>
  <c r="C118" i="15"/>
  <c r="C116" i="15"/>
  <c r="C114" i="15"/>
  <c r="C112" i="15"/>
  <c r="C110" i="15"/>
  <c r="C108" i="15"/>
  <c r="C106" i="15"/>
  <c r="C104" i="15"/>
  <c r="C100" i="15"/>
  <c r="C94" i="15"/>
  <c r="C122" i="16"/>
  <c r="C120" i="16"/>
  <c r="C118" i="16"/>
  <c r="C116" i="16"/>
  <c r="C114" i="16"/>
  <c r="C112" i="16"/>
  <c r="C110" i="16"/>
  <c r="C108" i="16"/>
  <c r="C106" i="16"/>
  <c r="C104" i="16"/>
  <c r="C100" i="16"/>
  <c r="C94" i="16"/>
  <c r="C122" i="17"/>
  <c r="C120" i="17"/>
  <c r="C118" i="17"/>
  <c r="C116" i="17"/>
  <c r="C114" i="17"/>
  <c r="C112" i="17"/>
  <c r="C110" i="17"/>
  <c r="C108" i="17"/>
  <c r="C106" i="17"/>
  <c r="C104" i="17"/>
  <c r="C100" i="17"/>
  <c r="C94" i="17"/>
  <c r="C122" i="18"/>
  <c r="C120" i="18"/>
  <c r="C118" i="18"/>
  <c r="C116" i="18"/>
  <c r="C114" i="18"/>
  <c r="C112" i="18"/>
  <c r="C110" i="18"/>
  <c r="C108" i="18"/>
  <c r="C106" i="18"/>
  <c r="C104" i="18"/>
  <c r="C100" i="18"/>
  <c r="C94" i="18"/>
  <c r="C122" i="22"/>
  <c r="C120" i="22"/>
  <c r="C118" i="22"/>
  <c r="C116" i="22"/>
  <c r="C114" i="22"/>
  <c r="C112" i="22"/>
  <c r="C110" i="22"/>
  <c r="C108" i="22"/>
  <c r="C106" i="22"/>
  <c r="C104" i="22"/>
  <c r="C100" i="22"/>
  <c r="C94" i="22"/>
  <c r="C122" i="23"/>
  <c r="C120" i="23"/>
  <c r="C118" i="23"/>
  <c r="C116" i="23"/>
  <c r="C114" i="23"/>
  <c r="C112" i="23"/>
  <c r="C110" i="23"/>
  <c r="C108" i="23"/>
  <c r="C106" i="23"/>
  <c r="C104" i="23"/>
  <c r="C100" i="23"/>
  <c r="C94" i="23"/>
  <c r="C122" i="24"/>
  <c r="C120" i="24"/>
  <c r="C118" i="24"/>
  <c r="C116" i="24"/>
  <c r="C114" i="24"/>
  <c r="C112" i="24"/>
  <c r="C110" i="24"/>
  <c r="C108" i="24"/>
  <c r="C106" i="24"/>
  <c r="C104" i="24"/>
  <c r="C100" i="24"/>
  <c r="C94" i="24"/>
  <c r="C122" i="25"/>
  <c r="C120" i="25"/>
  <c r="C118" i="25"/>
  <c r="C116" i="25"/>
  <c r="C114" i="25"/>
  <c r="C112" i="25"/>
  <c r="C110" i="25"/>
  <c r="C108" i="25"/>
  <c r="C106" i="25"/>
  <c r="C104" i="25"/>
  <c r="C100" i="25"/>
  <c r="C94" i="25"/>
  <c r="C122" i="26"/>
  <c r="C120" i="26"/>
  <c r="C118" i="26"/>
  <c r="C116" i="26"/>
  <c r="C114" i="26"/>
  <c r="C112" i="26"/>
  <c r="C110" i="26"/>
  <c r="C108" i="26"/>
  <c r="C106" i="26"/>
  <c r="C104" i="26"/>
  <c r="C100" i="26"/>
  <c r="C94" i="26"/>
  <c r="C122" i="27"/>
  <c r="C120" i="27"/>
  <c r="C118" i="27"/>
  <c r="C116" i="27"/>
  <c r="C114" i="27"/>
  <c r="C112" i="27"/>
  <c r="C110" i="27"/>
  <c r="C108" i="27"/>
  <c r="C106" i="27"/>
  <c r="C104" i="27"/>
  <c r="C100" i="27"/>
  <c r="C94" i="27"/>
  <c r="C122" i="20"/>
  <c r="C120" i="20"/>
  <c r="C118" i="20"/>
  <c r="C116" i="20"/>
  <c r="C114" i="20"/>
  <c r="C112" i="20"/>
  <c r="C110" i="20"/>
  <c r="C108" i="20"/>
  <c r="C106" i="20"/>
  <c r="C104" i="20"/>
  <c r="C100" i="20"/>
  <c r="C94" i="20"/>
  <c r="C42" i="9"/>
  <c r="C40" i="9"/>
  <c r="C38" i="9"/>
  <c r="C36" i="9"/>
  <c r="C34" i="9"/>
  <c r="C32" i="9"/>
  <c r="C30" i="9"/>
  <c r="C28" i="9"/>
  <c r="C26" i="9"/>
  <c r="C24" i="9"/>
  <c r="C20" i="9"/>
  <c r="C14" i="9"/>
  <c r="C42" i="10"/>
  <c r="C40" i="10"/>
  <c r="C38" i="10"/>
  <c r="C36" i="10"/>
  <c r="C34" i="10"/>
  <c r="C32" i="10"/>
  <c r="C30" i="10"/>
  <c r="C28" i="10"/>
  <c r="C26" i="10"/>
  <c r="C24" i="10"/>
  <c r="C20" i="10"/>
  <c r="C14" i="10"/>
  <c r="C42" i="11"/>
  <c r="C40" i="11"/>
  <c r="C38" i="11"/>
  <c r="C36" i="11"/>
  <c r="C34" i="11"/>
  <c r="C32" i="11"/>
  <c r="C30" i="11"/>
  <c r="C28" i="11"/>
  <c r="C26" i="11"/>
  <c r="C24" i="11"/>
  <c r="C20" i="11"/>
  <c r="C14" i="11"/>
  <c r="C42" i="12"/>
  <c r="C40" i="12"/>
  <c r="C38" i="12"/>
  <c r="C36" i="12"/>
  <c r="C34" i="12"/>
  <c r="C32" i="12"/>
  <c r="C30" i="12"/>
  <c r="C28" i="12"/>
  <c r="C26" i="12"/>
  <c r="C24" i="12"/>
  <c r="C20" i="12"/>
  <c r="C14" i="12"/>
  <c r="C42" i="13"/>
  <c r="C40" i="13"/>
  <c r="C38" i="13"/>
  <c r="C36" i="13"/>
  <c r="C34" i="13"/>
  <c r="C32" i="13"/>
  <c r="C30" i="13"/>
  <c r="C28" i="13"/>
  <c r="C26" i="13"/>
  <c r="C24" i="13"/>
  <c r="C20" i="13"/>
  <c r="C14" i="13"/>
  <c r="C42" i="14"/>
  <c r="C40" i="14"/>
  <c r="C38" i="14"/>
  <c r="C36" i="14"/>
  <c r="C34" i="14"/>
  <c r="C32" i="14"/>
  <c r="C30" i="14"/>
  <c r="C28" i="14"/>
  <c r="C26" i="14"/>
  <c r="C24" i="14"/>
  <c r="C20" i="14"/>
  <c r="C14" i="14"/>
  <c r="C42" i="15"/>
  <c r="C40" i="15"/>
  <c r="C38" i="15"/>
  <c r="C36" i="15"/>
  <c r="C34" i="15"/>
  <c r="C32" i="15"/>
  <c r="C30" i="15"/>
  <c r="C28" i="15"/>
  <c r="C26" i="15"/>
  <c r="C24" i="15"/>
  <c r="C20" i="15"/>
  <c r="C14" i="15"/>
  <c r="C42" i="16"/>
  <c r="C40" i="16"/>
  <c r="C38" i="16"/>
  <c r="C36" i="16"/>
  <c r="C34" i="16"/>
  <c r="C32" i="16"/>
  <c r="C30" i="16"/>
  <c r="C28" i="16"/>
  <c r="C26" i="16"/>
  <c r="C24" i="16"/>
  <c r="C20" i="16"/>
  <c r="C14" i="16"/>
  <c r="C42" i="17"/>
  <c r="C40" i="17"/>
  <c r="C38" i="17"/>
  <c r="C36" i="17"/>
  <c r="C34" i="17"/>
  <c r="C32" i="17"/>
  <c r="C30" i="17"/>
  <c r="C28" i="17"/>
  <c r="C26" i="17"/>
  <c r="C24" i="17"/>
  <c r="C20" i="17"/>
  <c r="C14" i="17"/>
  <c r="C42" i="18"/>
  <c r="C40" i="18"/>
  <c r="C38" i="18"/>
  <c r="C36" i="18"/>
  <c r="C34" i="18"/>
  <c r="C32" i="18"/>
  <c r="C30" i="18"/>
  <c r="C28" i="18"/>
  <c r="C26" i="18"/>
  <c r="C24" i="18"/>
  <c r="C20" i="18"/>
  <c r="C14" i="18"/>
  <c r="C42" i="22"/>
  <c r="C40" i="22"/>
  <c r="C38" i="22"/>
  <c r="C36" i="22"/>
  <c r="C34" i="22"/>
  <c r="C32" i="22"/>
  <c r="C30" i="22"/>
  <c r="C28" i="22"/>
  <c r="C26" i="22"/>
  <c r="C24" i="22"/>
  <c r="C20" i="22"/>
  <c r="C14" i="22"/>
  <c r="C42" i="23"/>
  <c r="C40" i="23"/>
  <c r="C38" i="23"/>
  <c r="C36" i="23"/>
  <c r="C34" i="23"/>
  <c r="C32" i="23"/>
  <c r="C30" i="23"/>
  <c r="C28" i="23"/>
  <c r="C26" i="23"/>
  <c r="C24" i="23"/>
  <c r="C20" i="23"/>
  <c r="C14" i="23"/>
  <c r="C42" i="24"/>
  <c r="C40" i="24"/>
  <c r="C38" i="24"/>
  <c r="C36" i="24"/>
  <c r="C34" i="24"/>
  <c r="C32" i="24"/>
  <c r="C30" i="24"/>
  <c r="C28" i="24"/>
  <c r="C26" i="24"/>
  <c r="C24" i="24"/>
  <c r="C20" i="24"/>
  <c r="C14" i="24"/>
  <c r="C42" i="25"/>
  <c r="C40" i="25"/>
  <c r="C38" i="25"/>
  <c r="C36" i="25"/>
  <c r="C34" i="25"/>
  <c r="C32" i="25"/>
  <c r="C30" i="25"/>
  <c r="C28" i="25"/>
  <c r="C26" i="25"/>
  <c r="C24" i="25"/>
  <c r="C20" i="25"/>
  <c r="C14" i="25"/>
  <c r="C42" i="26"/>
  <c r="C40" i="26"/>
  <c r="C38" i="26"/>
  <c r="C36" i="26"/>
  <c r="C34" i="26"/>
  <c r="C32" i="26"/>
  <c r="C30" i="26"/>
  <c r="C28" i="26"/>
  <c r="C26" i="26"/>
  <c r="C24" i="26"/>
  <c r="C20" i="26"/>
  <c r="C14" i="26"/>
  <c r="C42" i="27"/>
  <c r="C40" i="27"/>
  <c r="C38" i="27"/>
  <c r="C36" i="27"/>
  <c r="C34" i="27"/>
  <c r="C32" i="27"/>
  <c r="C30" i="27"/>
  <c r="C28" i="27"/>
  <c r="C26" i="27"/>
  <c r="C24" i="27"/>
  <c r="C20" i="27"/>
  <c r="C14" i="27"/>
  <c r="C42" i="20"/>
  <c r="C40" i="20"/>
  <c r="C38" i="20"/>
  <c r="C36" i="20"/>
  <c r="C34" i="20"/>
  <c r="C32" i="20"/>
  <c r="C30" i="20"/>
  <c r="C28" i="20"/>
  <c r="C26" i="20"/>
  <c r="C24" i="20"/>
  <c r="C20" i="20"/>
  <c r="C14" i="20"/>
  <c r="BA202" i="9"/>
  <c r="BA198" i="9"/>
  <c r="BA122" i="9"/>
  <c r="BA118" i="9"/>
  <c r="BA42" i="9"/>
  <c r="BA38" i="9"/>
  <c r="BA202" i="10"/>
  <c r="BA198" i="10"/>
  <c r="BA122" i="10"/>
  <c r="BA118" i="10"/>
  <c r="BA42" i="10"/>
  <c r="BA38" i="10"/>
  <c r="BA202" i="11"/>
  <c r="BA198" i="11"/>
  <c r="BA122" i="11"/>
  <c r="BA118" i="11"/>
  <c r="BA42" i="11"/>
  <c r="BA38" i="11"/>
  <c r="BA202" i="12"/>
  <c r="BA198" i="12"/>
  <c r="BA122" i="12"/>
  <c r="BA118" i="12"/>
  <c r="BA42" i="12"/>
  <c r="BA38" i="12"/>
  <c r="BA202" i="13"/>
  <c r="BA198" i="13"/>
  <c r="BA122" i="13"/>
  <c r="BA118" i="13"/>
  <c r="BA42" i="13"/>
  <c r="BA38" i="13"/>
  <c r="BA202" i="14"/>
  <c r="BA198" i="14"/>
  <c r="BA122" i="14"/>
  <c r="BA118" i="14"/>
  <c r="BA42" i="14"/>
  <c r="BA38" i="14"/>
  <c r="BA202" i="15"/>
  <c r="BA198" i="15"/>
  <c r="BA122" i="15"/>
  <c r="BA118" i="15"/>
  <c r="BA42" i="15"/>
  <c r="BA38" i="15"/>
  <c r="BA202" i="16"/>
  <c r="BA198" i="16"/>
  <c r="BA122" i="16"/>
  <c r="BA118" i="16"/>
  <c r="BA42" i="16"/>
  <c r="BA38" i="16"/>
  <c r="BA202" i="17"/>
  <c r="BA198" i="17"/>
  <c r="BA122" i="17"/>
  <c r="BA118" i="17"/>
  <c r="BA42" i="17"/>
  <c r="BA38" i="17"/>
  <c r="BA202" i="18"/>
  <c r="BA198" i="18"/>
  <c r="BA122" i="18"/>
  <c r="BA118" i="18"/>
  <c r="BA42" i="18"/>
  <c r="BA38" i="18"/>
  <c r="BA202" i="22"/>
  <c r="BA198" i="22"/>
  <c r="BA122" i="22"/>
  <c r="BA118" i="22"/>
  <c r="BA42" i="22"/>
  <c r="BA38" i="22"/>
  <c r="BA202" i="23"/>
  <c r="BA198" i="23"/>
  <c r="BA122" i="23"/>
  <c r="BA118" i="23"/>
  <c r="BA42" i="23"/>
  <c r="BA38" i="23"/>
  <c r="BA202" i="24"/>
  <c r="BA198" i="24"/>
  <c r="BA122" i="24"/>
  <c r="BA118" i="24"/>
  <c r="BA42" i="24"/>
  <c r="BA38" i="24"/>
  <c r="BA202" i="25"/>
  <c r="BA198" i="25"/>
  <c r="BA122" i="25"/>
  <c r="BA118" i="25"/>
  <c r="BA42" i="25"/>
  <c r="BA38" i="25"/>
  <c r="BA202" i="26"/>
  <c r="BA198" i="26"/>
  <c r="BA122" i="26"/>
  <c r="BA118" i="26"/>
  <c r="BA42" i="26"/>
  <c r="BA38" i="26"/>
  <c r="BA202" i="27"/>
  <c r="BA198" i="27"/>
  <c r="BA122" i="27"/>
  <c r="BA118" i="27"/>
  <c r="BA42" i="27"/>
  <c r="BA38" i="27"/>
  <c r="BA202" i="20"/>
  <c r="BA198" i="20"/>
  <c r="BA122" i="20"/>
  <c r="BA118" i="20"/>
  <c r="BA42" i="20"/>
  <c r="BA38" i="20"/>
  <c r="G53" i="21"/>
  <c r="BA50" i="21"/>
  <c r="AM50" i="21"/>
  <c r="D50" i="21"/>
  <c r="C50" i="21"/>
  <c r="AM48" i="21"/>
  <c r="D48" i="21"/>
  <c r="C48" i="21"/>
  <c r="BA46" i="21"/>
  <c r="AM46" i="21"/>
  <c r="D46" i="21"/>
  <c r="C46" i="21"/>
  <c r="AM44" i="21"/>
  <c r="D44" i="21"/>
  <c r="C44" i="21"/>
  <c r="AM42" i="21"/>
  <c r="D42" i="21"/>
  <c r="C42" i="21"/>
  <c r="AM40" i="21"/>
  <c r="D40" i="21"/>
  <c r="C40" i="21"/>
  <c r="AM38" i="21"/>
  <c r="D38" i="21"/>
  <c r="C38" i="21"/>
  <c r="AM36" i="21"/>
  <c r="D36" i="21"/>
  <c r="C36" i="21"/>
  <c r="AM34" i="21"/>
  <c r="D34" i="21"/>
  <c r="C34" i="21"/>
  <c r="AM32" i="21"/>
  <c r="D32" i="21"/>
  <c r="C32" i="21"/>
  <c r="AM30" i="21"/>
  <c r="AM28" i="21"/>
  <c r="D28" i="21"/>
  <c r="C28" i="21"/>
  <c r="AM26" i="21"/>
  <c r="AM24" i="21"/>
  <c r="AM22" i="21"/>
  <c r="D22" i="21"/>
  <c r="C22" i="21"/>
  <c r="AM20" i="21"/>
  <c r="AM18" i="21"/>
  <c r="AM16" i="21"/>
  <c r="H14" i="21"/>
  <c r="I14" i="21" s="1"/>
  <c r="A17" i="7"/>
  <c r="A16" i="7"/>
  <c r="A14" i="7"/>
  <c r="F11" i="7"/>
  <c r="A9" i="7"/>
  <c r="A8" i="7"/>
  <c r="I15" i="21" l="1"/>
  <c r="J14" i="21"/>
  <c r="H15" i="21"/>
  <c r="K14" i="21" l="1"/>
  <c r="J15" i="21"/>
  <c r="K15" i="21" l="1"/>
  <c r="L14" i="21"/>
  <c r="G2" i="6"/>
  <c r="L15" i="21" l="1"/>
  <c r="M14" i="21"/>
  <c r="AM238" i="27"/>
  <c r="AM238" i="9"/>
  <c r="AM236" i="9"/>
  <c r="AM234" i="9"/>
  <c r="AM232" i="9"/>
  <c r="AM230" i="9"/>
  <c r="AM228" i="9"/>
  <c r="AM226" i="9"/>
  <c r="AM224" i="9"/>
  <c r="AM222" i="9"/>
  <c r="AM220" i="9"/>
  <c r="AM218" i="9"/>
  <c r="AM216" i="9"/>
  <c r="AM214" i="9"/>
  <c r="AM212" i="9"/>
  <c r="AM210" i="9"/>
  <c r="AM238" i="10"/>
  <c r="AM236" i="10"/>
  <c r="AM234" i="10"/>
  <c r="AM232" i="10"/>
  <c r="AM230" i="10"/>
  <c r="AM228" i="10"/>
  <c r="AM226" i="10"/>
  <c r="AM224" i="10"/>
  <c r="AM222" i="10"/>
  <c r="AM220" i="10"/>
  <c r="AM218" i="10"/>
  <c r="AM216" i="10"/>
  <c r="AM214" i="10"/>
  <c r="AM212" i="10"/>
  <c r="AM210" i="10"/>
  <c r="AM238" i="11"/>
  <c r="AM236" i="11"/>
  <c r="AM234" i="11"/>
  <c r="AM232" i="11"/>
  <c r="AM230" i="11"/>
  <c r="AM228" i="11"/>
  <c r="AM226" i="11"/>
  <c r="AM224" i="11"/>
  <c r="AM222" i="11"/>
  <c r="AM220" i="11"/>
  <c r="AM218" i="11"/>
  <c r="AM216" i="11"/>
  <c r="AM214" i="11"/>
  <c r="AM212" i="11"/>
  <c r="AM210" i="11"/>
  <c r="AM238" i="12"/>
  <c r="AM236" i="12"/>
  <c r="AM234" i="12"/>
  <c r="AM232" i="12"/>
  <c r="AM230" i="12"/>
  <c r="AM228" i="12"/>
  <c r="AM226" i="12"/>
  <c r="AM224" i="12"/>
  <c r="AM222" i="12"/>
  <c r="AM220" i="12"/>
  <c r="AM218" i="12"/>
  <c r="AM216" i="12"/>
  <c r="AM214" i="12"/>
  <c r="AM212" i="12"/>
  <c r="AM210" i="12"/>
  <c r="AM238" i="13"/>
  <c r="AM236" i="13"/>
  <c r="AM234" i="13"/>
  <c r="AM232" i="13"/>
  <c r="AM230" i="13"/>
  <c r="AM228" i="13"/>
  <c r="AM226" i="13"/>
  <c r="AM224" i="13"/>
  <c r="AM222" i="13"/>
  <c r="AM220" i="13"/>
  <c r="AM218" i="13"/>
  <c r="AM216" i="13"/>
  <c r="AM214" i="13"/>
  <c r="AM212" i="13"/>
  <c r="AM210" i="13"/>
  <c r="AM238" i="14"/>
  <c r="AM236" i="14"/>
  <c r="AM234" i="14"/>
  <c r="AM232" i="14"/>
  <c r="AM230" i="14"/>
  <c r="AM228" i="14"/>
  <c r="AM226" i="14"/>
  <c r="AM224" i="14"/>
  <c r="AM222" i="14"/>
  <c r="AM220" i="14"/>
  <c r="AM218" i="14"/>
  <c r="AM216" i="14"/>
  <c r="AM214" i="14"/>
  <c r="AM212" i="14"/>
  <c r="AM210" i="14"/>
  <c r="AM238" i="15"/>
  <c r="AM236" i="15"/>
  <c r="AM234" i="15"/>
  <c r="AM232" i="15"/>
  <c r="AM230" i="15"/>
  <c r="AM228" i="15"/>
  <c r="AM226" i="15"/>
  <c r="AM224" i="15"/>
  <c r="AM222" i="15"/>
  <c r="AM220" i="15"/>
  <c r="AM218" i="15"/>
  <c r="AM216" i="15"/>
  <c r="AM214" i="15"/>
  <c r="AM212" i="15"/>
  <c r="AM210" i="15"/>
  <c r="AM238" i="16"/>
  <c r="AM236" i="16"/>
  <c r="AM234" i="16"/>
  <c r="AM232" i="16"/>
  <c r="AM230" i="16"/>
  <c r="AM228" i="16"/>
  <c r="AM226" i="16"/>
  <c r="AM224" i="16"/>
  <c r="AM222" i="16"/>
  <c r="AM220" i="16"/>
  <c r="AM218" i="16"/>
  <c r="AM216" i="16"/>
  <c r="AM214" i="16"/>
  <c r="AM212" i="16"/>
  <c r="AM210" i="16"/>
  <c r="AM238" i="17"/>
  <c r="AM236" i="17"/>
  <c r="AM234" i="17"/>
  <c r="AM232" i="17"/>
  <c r="AM230" i="17"/>
  <c r="AM228" i="17"/>
  <c r="AM226" i="17"/>
  <c r="AM224" i="17"/>
  <c r="AM222" i="17"/>
  <c r="AM220" i="17"/>
  <c r="AM218" i="17"/>
  <c r="AM216" i="17"/>
  <c r="AM214" i="17"/>
  <c r="AM212" i="17"/>
  <c r="AM210" i="17"/>
  <c r="AM238" i="18"/>
  <c r="AM236" i="18"/>
  <c r="AM234" i="18"/>
  <c r="AM232" i="18"/>
  <c r="AM230" i="18"/>
  <c r="AM228" i="18"/>
  <c r="AM226" i="18"/>
  <c r="AM224" i="18"/>
  <c r="AM222" i="18"/>
  <c r="AM220" i="18"/>
  <c r="AM218" i="18"/>
  <c r="AM216" i="18"/>
  <c r="AM214" i="18"/>
  <c r="AM212" i="18"/>
  <c r="AM210" i="18"/>
  <c r="AM238" i="22"/>
  <c r="AM236" i="22"/>
  <c r="AM234" i="22"/>
  <c r="AM232" i="22"/>
  <c r="AM230" i="22"/>
  <c r="AM228" i="22"/>
  <c r="AM226" i="22"/>
  <c r="AM224" i="22"/>
  <c r="AM222" i="22"/>
  <c r="AM220" i="22"/>
  <c r="AM218" i="22"/>
  <c r="AM216" i="22"/>
  <c r="AM214" i="22"/>
  <c r="AM212" i="22"/>
  <c r="AM210" i="22"/>
  <c r="AM238" i="23"/>
  <c r="AM236" i="23"/>
  <c r="AM234" i="23"/>
  <c r="AM232" i="23"/>
  <c r="AM230" i="23"/>
  <c r="AM228" i="23"/>
  <c r="AM226" i="23"/>
  <c r="AM224" i="23"/>
  <c r="AM222" i="23"/>
  <c r="AM220" i="23"/>
  <c r="AM218" i="23"/>
  <c r="AM216" i="23"/>
  <c r="AM214" i="23"/>
  <c r="AM212" i="23"/>
  <c r="AM210" i="23"/>
  <c r="AM238" i="24"/>
  <c r="AM236" i="24"/>
  <c r="AM234" i="24"/>
  <c r="AM232" i="24"/>
  <c r="AM230" i="24"/>
  <c r="AM228" i="24"/>
  <c r="AM226" i="24"/>
  <c r="AM224" i="24"/>
  <c r="AM222" i="24"/>
  <c r="AM220" i="24"/>
  <c r="AM218" i="24"/>
  <c r="AM216" i="24"/>
  <c r="AM214" i="24"/>
  <c r="AM212" i="24"/>
  <c r="AM210" i="24"/>
  <c r="AM238" i="25"/>
  <c r="AM236" i="25"/>
  <c r="AM234" i="25"/>
  <c r="AM232" i="25"/>
  <c r="AM230" i="25"/>
  <c r="AM228" i="25"/>
  <c r="AM226" i="25"/>
  <c r="AM224" i="25"/>
  <c r="AM222" i="25"/>
  <c r="AM220" i="25"/>
  <c r="AM218" i="25"/>
  <c r="AM216" i="25"/>
  <c r="AM214" i="25"/>
  <c r="AM212" i="25"/>
  <c r="AM210" i="25"/>
  <c r="AM238" i="26"/>
  <c r="AM236" i="26"/>
  <c r="AM234" i="26"/>
  <c r="AM232" i="26"/>
  <c r="AM230" i="26"/>
  <c r="AM228" i="26"/>
  <c r="AM226" i="26"/>
  <c r="AM224" i="26"/>
  <c r="AM222" i="26"/>
  <c r="AM220" i="26"/>
  <c r="AM218" i="26"/>
  <c r="AM216" i="26"/>
  <c r="AM214" i="26"/>
  <c r="AM212" i="26"/>
  <c r="AM210" i="26"/>
  <c r="AM236" i="27"/>
  <c r="AM234" i="27"/>
  <c r="AM232" i="27"/>
  <c r="AM230" i="27"/>
  <c r="AM228" i="27"/>
  <c r="AM226" i="27"/>
  <c r="AM224" i="27"/>
  <c r="AM222" i="27"/>
  <c r="AM220" i="27"/>
  <c r="AM218" i="27"/>
  <c r="AM216" i="27"/>
  <c r="AM214" i="27"/>
  <c r="AM212" i="27"/>
  <c r="AM210" i="27"/>
  <c r="AM238" i="20"/>
  <c r="AM236" i="20"/>
  <c r="AM234" i="20"/>
  <c r="AM232" i="20"/>
  <c r="AM230" i="20"/>
  <c r="AM228" i="20"/>
  <c r="AM226" i="20"/>
  <c r="AM224" i="20"/>
  <c r="AM222" i="20"/>
  <c r="AM220" i="20"/>
  <c r="AM218" i="20"/>
  <c r="AM216" i="20"/>
  <c r="AM214" i="20"/>
  <c r="AM212" i="20"/>
  <c r="AM210" i="20"/>
  <c r="AM158" i="9"/>
  <c r="AM156" i="9"/>
  <c r="AM154" i="9"/>
  <c r="AM152" i="9"/>
  <c r="AM150" i="9"/>
  <c r="AM148" i="9"/>
  <c r="AM146" i="9"/>
  <c r="AM144" i="9"/>
  <c r="AM142" i="9"/>
  <c r="AM140" i="9"/>
  <c r="AM138" i="9"/>
  <c r="AM136" i="9"/>
  <c r="AM134" i="9"/>
  <c r="AM132" i="9"/>
  <c r="AM130" i="9"/>
  <c r="AM158" i="10"/>
  <c r="AM156" i="10"/>
  <c r="AM154" i="10"/>
  <c r="AM152" i="10"/>
  <c r="AM150" i="10"/>
  <c r="AM148" i="10"/>
  <c r="AM146" i="10"/>
  <c r="AM144" i="10"/>
  <c r="AM142" i="10"/>
  <c r="AM140" i="10"/>
  <c r="AM138" i="10"/>
  <c r="AM136" i="10"/>
  <c r="AM134" i="10"/>
  <c r="AM132" i="10"/>
  <c r="AM130" i="10"/>
  <c r="AM158" i="11"/>
  <c r="AM156" i="11"/>
  <c r="AM154" i="11"/>
  <c r="AM152" i="11"/>
  <c r="AM150" i="11"/>
  <c r="AM148" i="11"/>
  <c r="AM146" i="11"/>
  <c r="AM144" i="11"/>
  <c r="AM142" i="11"/>
  <c r="AM140" i="11"/>
  <c r="AM138" i="11"/>
  <c r="AM136" i="11"/>
  <c r="AM134" i="11"/>
  <c r="AM132" i="11"/>
  <c r="AM130" i="11"/>
  <c r="AM158" i="12"/>
  <c r="AM156" i="12"/>
  <c r="AM154" i="12"/>
  <c r="AM152" i="12"/>
  <c r="AM150" i="12"/>
  <c r="AM148" i="12"/>
  <c r="AM146" i="12"/>
  <c r="AM144" i="12"/>
  <c r="AM142" i="12"/>
  <c r="AM140" i="12"/>
  <c r="AM138" i="12"/>
  <c r="AM136" i="12"/>
  <c r="AM134" i="12"/>
  <c r="AM132" i="12"/>
  <c r="AM130" i="12"/>
  <c r="AM158" i="13"/>
  <c r="AM156" i="13"/>
  <c r="AM154" i="13"/>
  <c r="AM152" i="13"/>
  <c r="AM150" i="13"/>
  <c r="AM148" i="13"/>
  <c r="AM146" i="13"/>
  <c r="AM144" i="13"/>
  <c r="AM142" i="13"/>
  <c r="AM140" i="13"/>
  <c r="AM138" i="13"/>
  <c r="AM136" i="13"/>
  <c r="AM134" i="13"/>
  <c r="AM132" i="13"/>
  <c r="AM130" i="13"/>
  <c r="AM158" i="14"/>
  <c r="AM156" i="14"/>
  <c r="AM154" i="14"/>
  <c r="AM152" i="14"/>
  <c r="AM150" i="14"/>
  <c r="AM148" i="14"/>
  <c r="AM146" i="14"/>
  <c r="AM144" i="14"/>
  <c r="AM142" i="14"/>
  <c r="AM140" i="14"/>
  <c r="AM138" i="14"/>
  <c r="AM136" i="14"/>
  <c r="AM134" i="14"/>
  <c r="AM132" i="14"/>
  <c r="AM130" i="14"/>
  <c r="AM158" i="15"/>
  <c r="AM156" i="15"/>
  <c r="AM154" i="15"/>
  <c r="AM152" i="15"/>
  <c r="AM150" i="15"/>
  <c r="AM148" i="15"/>
  <c r="AM146" i="15"/>
  <c r="AM144" i="15"/>
  <c r="AM142" i="15"/>
  <c r="AM140" i="15"/>
  <c r="AM138" i="15"/>
  <c r="AM136" i="15"/>
  <c r="AM134" i="15"/>
  <c r="AM132" i="15"/>
  <c r="AM130" i="15"/>
  <c r="AM158" i="16"/>
  <c r="AM156" i="16"/>
  <c r="AM154" i="16"/>
  <c r="AM152" i="16"/>
  <c r="AM150" i="16"/>
  <c r="AM148" i="16"/>
  <c r="AM146" i="16"/>
  <c r="AM144" i="16"/>
  <c r="AM142" i="16"/>
  <c r="AM140" i="16"/>
  <c r="AM138" i="16"/>
  <c r="AM136" i="16"/>
  <c r="AM134" i="16"/>
  <c r="AM132" i="16"/>
  <c r="AM130" i="16"/>
  <c r="AM158" i="17"/>
  <c r="AM156" i="17"/>
  <c r="AM154" i="17"/>
  <c r="AM152" i="17"/>
  <c r="AM150" i="17"/>
  <c r="AM148" i="17"/>
  <c r="AM146" i="17"/>
  <c r="AM144" i="17"/>
  <c r="AM142" i="17"/>
  <c r="AM140" i="17"/>
  <c r="AM138" i="17"/>
  <c r="AM136" i="17"/>
  <c r="AM134" i="17"/>
  <c r="AM132" i="17"/>
  <c r="AM130" i="17"/>
  <c r="AM158" i="18"/>
  <c r="AM156" i="18"/>
  <c r="AM154" i="18"/>
  <c r="AM152" i="18"/>
  <c r="AM150" i="18"/>
  <c r="AM148" i="18"/>
  <c r="AM146" i="18"/>
  <c r="AM144" i="18"/>
  <c r="AM142" i="18"/>
  <c r="AM140" i="18"/>
  <c r="AM138" i="18"/>
  <c r="AM136" i="18"/>
  <c r="AM134" i="18"/>
  <c r="AM132" i="18"/>
  <c r="AM130" i="18"/>
  <c r="AM158" i="22"/>
  <c r="AM156" i="22"/>
  <c r="AM154" i="22"/>
  <c r="AM152" i="22"/>
  <c r="AM150" i="22"/>
  <c r="AM148" i="22"/>
  <c r="AM146" i="22"/>
  <c r="AM144" i="22"/>
  <c r="AM142" i="22"/>
  <c r="AM140" i="22"/>
  <c r="AM138" i="22"/>
  <c r="AM136" i="22"/>
  <c r="AM134" i="22"/>
  <c r="AM132" i="22"/>
  <c r="AM130" i="22"/>
  <c r="AM158" i="23"/>
  <c r="AM156" i="23"/>
  <c r="AM154" i="23"/>
  <c r="AM152" i="23"/>
  <c r="AM150" i="23"/>
  <c r="AM148" i="23"/>
  <c r="AM146" i="23"/>
  <c r="AM144" i="23"/>
  <c r="AM142" i="23"/>
  <c r="AM140" i="23"/>
  <c r="AM138" i="23"/>
  <c r="AM136" i="23"/>
  <c r="AM134" i="23"/>
  <c r="AM132" i="23"/>
  <c r="AM130" i="23"/>
  <c r="AM158" i="24"/>
  <c r="AM156" i="24"/>
  <c r="AM154" i="24"/>
  <c r="AM152" i="24"/>
  <c r="AM150" i="24"/>
  <c r="AM148" i="24"/>
  <c r="AM146" i="24"/>
  <c r="AM144" i="24"/>
  <c r="AM142" i="24"/>
  <c r="AM140" i="24"/>
  <c r="AM138" i="24"/>
  <c r="AM136" i="24"/>
  <c r="AM134" i="24"/>
  <c r="AM132" i="24"/>
  <c r="AM130" i="24"/>
  <c r="AM158" i="25"/>
  <c r="AM156" i="25"/>
  <c r="AM154" i="25"/>
  <c r="AM152" i="25"/>
  <c r="AM150" i="25"/>
  <c r="AM148" i="25"/>
  <c r="AM146" i="25"/>
  <c r="AM144" i="25"/>
  <c r="AM142" i="25"/>
  <c r="AM140" i="25"/>
  <c r="AM138" i="25"/>
  <c r="AM136" i="25"/>
  <c r="AM134" i="25"/>
  <c r="AM132" i="25"/>
  <c r="AM130" i="25"/>
  <c r="AM158" i="26"/>
  <c r="AM156" i="26"/>
  <c r="AM154" i="26"/>
  <c r="AM152" i="26"/>
  <c r="AM150" i="26"/>
  <c r="AM148" i="26"/>
  <c r="AM146" i="26"/>
  <c r="AM144" i="26"/>
  <c r="AM142" i="26"/>
  <c r="AM140" i="26"/>
  <c r="AM138" i="26"/>
  <c r="AM136" i="26"/>
  <c r="AM134" i="26"/>
  <c r="AM132" i="26"/>
  <c r="AM130" i="26"/>
  <c r="AM158" i="27"/>
  <c r="AM156" i="27"/>
  <c r="AM154" i="27"/>
  <c r="AM152" i="27"/>
  <c r="AM150" i="27"/>
  <c r="AM148" i="27"/>
  <c r="AM146" i="27"/>
  <c r="AM144" i="27"/>
  <c r="AM142" i="27"/>
  <c r="AM140" i="27"/>
  <c r="AM138" i="27"/>
  <c r="AM136" i="27"/>
  <c r="AM134" i="27"/>
  <c r="AM132" i="27"/>
  <c r="AM130" i="27"/>
  <c r="AM158" i="20"/>
  <c r="AM156" i="20"/>
  <c r="AM154" i="20"/>
  <c r="AM152" i="20"/>
  <c r="AM150" i="20"/>
  <c r="AM148" i="20"/>
  <c r="AM146" i="20"/>
  <c r="AM144" i="20"/>
  <c r="AM142" i="20"/>
  <c r="AM140" i="20"/>
  <c r="AM138" i="20"/>
  <c r="AM136" i="20"/>
  <c r="AM134" i="20"/>
  <c r="AM132" i="20"/>
  <c r="AM130" i="20"/>
  <c r="AM78" i="9"/>
  <c r="AM76" i="9"/>
  <c r="AM74" i="9"/>
  <c r="AM72" i="9"/>
  <c r="AM70" i="9"/>
  <c r="AM68" i="9"/>
  <c r="AM66" i="9"/>
  <c r="AM64" i="9"/>
  <c r="AM62" i="9"/>
  <c r="AM60" i="9"/>
  <c r="AM58" i="9"/>
  <c r="AM56" i="9"/>
  <c r="AM54" i="9"/>
  <c r="AM52" i="9"/>
  <c r="AM50" i="9"/>
  <c r="AM78" i="10"/>
  <c r="AM76" i="10"/>
  <c r="AM74" i="10"/>
  <c r="AM72" i="10"/>
  <c r="AM70" i="10"/>
  <c r="AM68" i="10"/>
  <c r="AM66" i="10"/>
  <c r="AM64" i="10"/>
  <c r="AM62" i="10"/>
  <c r="AM60" i="10"/>
  <c r="AM58" i="10"/>
  <c r="AM56" i="10"/>
  <c r="AM54" i="10"/>
  <c r="AM52" i="10"/>
  <c r="AM50" i="10"/>
  <c r="AM78" i="11"/>
  <c r="AM76" i="11"/>
  <c r="AM74" i="11"/>
  <c r="AM72" i="11"/>
  <c r="AM70" i="11"/>
  <c r="AM68" i="11"/>
  <c r="AM66" i="11"/>
  <c r="AM64" i="11"/>
  <c r="AM62" i="11"/>
  <c r="AM60" i="11"/>
  <c r="AM58" i="11"/>
  <c r="AM56" i="11"/>
  <c r="AM54" i="11"/>
  <c r="AM52" i="11"/>
  <c r="AM50" i="11"/>
  <c r="AM78" i="12"/>
  <c r="AM76" i="12"/>
  <c r="AM74" i="12"/>
  <c r="AM72" i="12"/>
  <c r="AM70" i="12"/>
  <c r="AM68" i="12"/>
  <c r="AM66" i="12"/>
  <c r="AM64" i="12"/>
  <c r="AM62" i="12"/>
  <c r="AM60" i="12"/>
  <c r="AM58" i="12"/>
  <c r="AM56" i="12"/>
  <c r="AM54" i="12"/>
  <c r="AM52" i="12"/>
  <c r="AM50" i="12"/>
  <c r="AM78" i="13"/>
  <c r="AM76" i="13"/>
  <c r="AM74" i="13"/>
  <c r="AM72" i="13"/>
  <c r="AM70" i="13"/>
  <c r="AM68" i="13"/>
  <c r="AM66" i="13"/>
  <c r="AM64" i="13"/>
  <c r="AM62" i="13"/>
  <c r="AM60" i="13"/>
  <c r="AM58" i="13"/>
  <c r="AM56" i="13"/>
  <c r="AM54" i="13"/>
  <c r="AM52" i="13"/>
  <c r="AM50" i="13"/>
  <c r="AM78" i="14"/>
  <c r="AM76" i="14"/>
  <c r="AM74" i="14"/>
  <c r="AM72" i="14"/>
  <c r="AM70" i="14"/>
  <c r="AM68" i="14"/>
  <c r="AM66" i="14"/>
  <c r="AM64" i="14"/>
  <c r="AM62" i="14"/>
  <c r="AM60" i="14"/>
  <c r="AM58" i="14"/>
  <c r="AM56" i="14"/>
  <c r="AM54" i="14"/>
  <c r="AM52" i="14"/>
  <c r="AM50" i="14"/>
  <c r="AM78" i="15"/>
  <c r="AM76" i="15"/>
  <c r="AM74" i="15"/>
  <c r="AM72" i="15"/>
  <c r="AM70" i="15"/>
  <c r="AM68" i="15"/>
  <c r="AM66" i="15"/>
  <c r="AM64" i="15"/>
  <c r="AM62" i="15"/>
  <c r="AM60" i="15"/>
  <c r="AM58" i="15"/>
  <c r="AM56" i="15"/>
  <c r="AM54" i="15"/>
  <c r="AM52" i="15"/>
  <c r="AM50" i="15"/>
  <c r="AM78" i="16"/>
  <c r="AM76" i="16"/>
  <c r="AM74" i="16"/>
  <c r="AM72" i="16"/>
  <c r="AM70" i="16"/>
  <c r="AM68" i="16"/>
  <c r="AM66" i="16"/>
  <c r="AM64" i="16"/>
  <c r="AM62" i="16"/>
  <c r="AM60" i="16"/>
  <c r="AM58" i="16"/>
  <c r="AM56" i="16"/>
  <c r="AM54" i="16"/>
  <c r="AM52" i="16"/>
  <c r="AM50" i="16"/>
  <c r="AM78" i="17"/>
  <c r="AM76" i="17"/>
  <c r="AM74" i="17"/>
  <c r="AM72" i="17"/>
  <c r="AM70" i="17"/>
  <c r="AM68" i="17"/>
  <c r="AM66" i="17"/>
  <c r="AM64" i="17"/>
  <c r="AM62" i="17"/>
  <c r="AM60" i="17"/>
  <c r="AM58" i="17"/>
  <c r="AM56" i="17"/>
  <c r="AM54" i="17"/>
  <c r="AM52" i="17"/>
  <c r="AM50" i="17"/>
  <c r="AM78" i="18"/>
  <c r="AM76" i="18"/>
  <c r="AM74" i="18"/>
  <c r="AM72" i="18"/>
  <c r="AM70" i="18"/>
  <c r="AM68" i="18"/>
  <c r="AM66" i="18"/>
  <c r="AM64" i="18"/>
  <c r="AM62" i="18"/>
  <c r="AM60" i="18"/>
  <c r="AM58" i="18"/>
  <c r="AM56" i="18"/>
  <c r="AM54" i="18"/>
  <c r="AM52" i="18"/>
  <c r="AM50" i="18"/>
  <c r="AM78" i="22"/>
  <c r="AM76" i="22"/>
  <c r="AM74" i="22"/>
  <c r="AM72" i="22"/>
  <c r="AM70" i="22"/>
  <c r="AM68" i="22"/>
  <c r="AM66" i="22"/>
  <c r="AM64" i="22"/>
  <c r="AM62" i="22"/>
  <c r="AM60" i="22"/>
  <c r="AM58" i="22"/>
  <c r="AM56" i="22"/>
  <c r="AM54" i="22"/>
  <c r="AM52" i="22"/>
  <c r="AM50" i="22"/>
  <c r="AM78" i="23"/>
  <c r="AM76" i="23"/>
  <c r="AM74" i="23"/>
  <c r="AM72" i="23"/>
  <c r="AM70" i="23"/>
  <c r="AM68" i="23"/>
  <c r="AM66" i="23"/>
  <c r="AM64" i="23"/>
  <c r="AM62" i="23"/>
  <c r="AM60" i="23"/>
  <c r="AM58" i="23"/>
  <c r="AM56" i="23"/>
  <c r="AM54" i="23"/>
  <c r="AM52" i="23"/>
  <c r="AM50" i="23"/>
  <c r="AM78" i="24"/>
  <c r="AM76" i="24"/>
  <c r="AM74" i="24"/>
  <c r="AM72" i="24"/>
  <c r="AM70" i="24"/>
  <c r="AM68" i="24"/>
  <c r="AM66" i="24"/>
  <c r="AM64" i="24"/>
  <c r="AM62" i="24"/>
  <c r="AM60" i="24"/>
  <c r="AM58" i="24"/>
  <c r="AM56" i="24"/>
  <c r="AM54" i="24"/>
  <c r="AM52" i="24"/>
  <c r="AM50" i="24"/>
  <c r="AM78" i="25"/>
  <c r="AM76" i="25"/>
  <c r="AM74" i="25"/>
  <c r="AM72" i="25"/>
  <c r="AM70" i="25"/>
  <c r="AM68" i="25"/>
  <c r="AM66" i="25"/>
  <c r="AM64" i="25"/>
  <c r="AM62" i="25"/>
  <c r="AM60" i="25"/>
  <c r="AM58" i="25"/>
  <c r="AM56" i="25"/>
  <c r="AM54" i="25"/>
  <c r="AM52" i="25"/>
  <c r="AM50" i="25"/>
  <c r="AM78" i="26"/>
  <c r="AM76" i="26"/>
  <c r="AM74" i="26"/>
  <c r="AM72" i="26"/>
  <c r="AM70" i="26"/>
  <c r="AM68" i="26"/>
  <c r="AM66" i="26"/>
  <c r="AM64" i="26"/>
  <c r="AM62" i="26"/>
  <c r="AM60" i="26"/>
  <c r="AM58" i="26"/>
  <c r="AM56" i="26"/>
  <c r="AM54" i="26"/>
  <c r="AM52" i="26"/>
  <c r="AM50" i="26"/>
  <c r="AM78" i="27"/>
  <c r="AM76" i="27"/>
  <c r="AM74" i="27"/>
  <c r="AM72" i="27"/>
  <c r="AM70" i="27"/>
  <c r="AM68" i="27"/>
  <c r="AM66" i="27"/>
  <c r="AM64" i="27"/>
  <c r="AM62" i="27"/>
  <c r="AM60" i="27"/>
  <c r="AM58" i="27"/>
  <c r="AM56" i="27"/>
  <c r="AM54" i="27"/>
  <c r="AM52" i="27"/>
  <c r="AM50" i="27"/>
  <c r="AM78" i="20"/>
  <c r="AM76" i="20"/>
  <c r="AM74" i="20"/>
  <c r="AM72" i="20"/>
  <c r="AM70" i="20"/>
  <c r="AM68" i="20"/>
  <c r="AM66" i="20"/>
  <c r="AM64" i="20"/>
  <c r="AM62" i="20"/>
  <c r="AM60" i="20"/>
  <c r="AM58" i="20"/>
  <c r="AM56" i="20"/>
  <c r="AM54" i="20"/>
  <c r="AM52" i="20"/>
  <c r="AM50" i="20"/>
  <c r="N14" i="21" l="1"/>
  <c r="M15" i="21"/>
  <c r="AM42" i="27"/>
  <c r="AM16" i="27"/>
  <c r="AM176" i="9"/>
  <c r="AM176" i="10"/>
  <c r="AM176" i="11"/>
  <c r="AM176" i="12"/>
  <c r="AM176" i="13"/>
  <c r="AM176" i="14"/>
  <c r="AM176" i="15"/>
  <c r="AM176" i="16"/>
  <c r="AM176" i="17"/>
  <c r="AM176" i="18"/>
  <c r="AM176" i="22"/>
  <c r="AM176" i="23"/>
  <c r="AM176" i="24"/>
  <c r="AM176" i="25"/>
  <c r="AM176" i="26"/>
  <c r="AM176" i="27"/>
  <c r="AM176" i="20"/>
  <c r="AM96" i="9"/>
  <c r="AM96" i="10"/>
  <c r="AM96" i="11"/>
  <c r="AM96" i="12"/>
  <c r="AM96" i="13"/>
  <c r="AM96" i="14"/>
  <c r="AM96" i="15"/>
  <c r="AM96" i="16"/>
  <c r="AM96" i="17"/>
  <c r="AM96" i="18"/>
  <c r="AM96" i="22"/>
  <c r="AM96" i="23"/>
  <c r="AM96" i="24"/>
  <c r="AM96" i="25"/>
  <c r="AM96" i="26"/>
  <c r="AM96" i="27"/>
  <c r="AM96" i="20"/>
  <c r="AM16" i="9"/>
  <c r="AM16" i="10"/>
  <c r="AM16" i="11"/>
  <c r="AM16" i="12"/>
  <c r="AM16" i="13"/>
  <c r="AM16" i="14"/>
  <c r="AM16" i="15"/>
  <c r="AM16" i="16"/>
  <c r="AM16" i="17"/>
  <c r="AM16" i="18"/>
  <c r="AM16" i="22"/>
  <c r="AM16" i="23"/>
  <c r="AM16" i="24"/>
  <c r="AM16" i="25"/>
  <c r="AM16" i="26"/>
  <c r="AM16" i="20"/>
  <c r="N15" i="21" l="1"/>
  <c r="O14" i="21"/>
  <c r="AM202" i="27"/>
  <c r="AM200" i="27"/>
  <c r="AM198" i="27"/>
  <c r="AM196" i="27"/>
  <c r="AM194" i="27"/>
  <c r="AM192" i="27"/>
  <c r="AM190" i="27"/>
  <c r="AM188" i="27"/>
  <c r="AM186" i="27"/>
  <c r="AM184" i="27"/>
  <c r="AM182" i="27"/>
  <c r="AM180" i="27"/>
  <c r="AM178" i="27"/>
  <c r="AM174" i="27"/>
  <c r="AM172" i="27"/>
  <c r="AM170" i="27"/>
  <c r="AM168" i="27"/>
  <c r="O165" i="27"/>
  <c r="M165" i="27"/>
  <c r="J165" i="27"/>
  <c r="H165" i="27"/>
  <c r="D163" i="27"/>
  <c r="AM122" i="27"/>
  <c r="AM120" i="27"/>
  <c r="AM118" i="27"/>
  <c r="AM116" i="27"/>
  <c r="AM114" i="27"/>
  <c r="AM112" i="27"/>
  <c r="AM110" i="27"/>
  <c r="AM108" i="27"/>
  <c r="AM106" i="27"/>
  <c r="AM104" i="27"/>
  <c r="AM102" i="27"/>
  <c r="AM100" i="27"/>
  <c r="AM98" i="27"/>
  <c r="AM94" i="27"/>
  <c r="AM92" i="27"/>
  <c r="AM90" i="27"/>
  <c r="AM88" i="27"/>
  <c r="O85" i="27"/>
  <c r="M85" i="27"/>
  <c r="J85" i="27"/>
  <c r="H85" i="27"/>
  <c r="D83" i="27"/>
  <c r="AM40" i="27"/>
  <c r="AM38" i="27"/>
  <c r="AM36" i="27"/>
  <c r="AM34" i="27"/>
  <c r="AM32" i="27"/>
  <c r="AM30" i="27"/>
  <c r="AM28" i="27"/>
  <c r="AM26" i="27"/>
  <c r="AM24" i="27"/>
  <c r="AM22" i="27"/>
  <c r="AM20" i="27"/>
  <c r="AM18" i="27"/>
  <c r="AM14" i="27"/>
  <c r="AM12" i="27"/>
  <c r="AM10" i="27"/>
  <c r="AM8" i="27"/>
  <c r="AM5" i="27"/>
  <c r="AM85" i="27" s="1"/>
  <c r="AF5" i="27"/>
  <c r="AF165" i="27" s="1"/>
  <c r="D3" i="27"/>
  <c r="AM202" i="26"/>
  <c r="AM200" i="26"/>
  <c r="AM198" i="26"/>
  <c r="AM196" i="26"/>
  <c r="AM194" i="26"/>
  <c r="AM192" i="26"/>
  <c r="AM190" i="26"/>
  <c r="AM188" i="26"/>
  <c r="AM186" i="26"/>
  <c r="AM184" i="26"/>
  <c r="AM182" i="26"/>
  <c r="AM180" i="26"/>
  <c r="AM178" i="26"/>
  <c r="AM174" i="26"/>
  <c r="AM172" i="26"/>
  <c r="AM170" i="26"/>
  <c r="AM168" i="26"/>
  <c r="O165" i="26"/>
  <c r="M165" i="26"/>
  <c r="J165" i="26"/>
  <c r="H165" i="26"/>
  <c r="D163" i="26"/>
  <c r="AM122" i="26"/>
  <c r="AM120" i="26"/>
  <c r="AM118" i="26"/>
  <c r="AM116" i="26"/>
  <c r="AM114" i="26"/>
  <c r="AM112" i="26"/>
  <c r="AM110" i="26"/>
  <c r="AM108" i="26"/>
  <c r="AM106" i="26"/>
  <c r="AM104" i="26"/>
  <c r="AM102" i="26"/>
  <c r="AM100" i="26"/>
  <c r="AM98" i="26"/>
  <c r="AM94" i="26"/>
  <c r="AM92" i="26"/>
  <c r="AM90" i="26"/>
  <c r="AM88" i="26"/>
  <c r="O85" i="26"/>
  <c r="M85" i="26"/>
  <c r="J85" i="26"/>
  <c r="H85" i="26"/>
  <c r="D83" i="26"/>
  <c r="AM42" i="26"/>
  <c r="AM40" i="26"/>
  <c r="AM38" i="26"/>
  <c r="AM36" i="26"/>
  <c r="AM34" i="26"/>
  <c r="AM32" i="26"/>
  <c r="AM30" i="26"/>
  <c r="AM28" i="26"/>
  <c r="AM26" i="26"/>
  <c r="AM24" i="26"/>
  <c r="AM22" i="26"/>
  <c r="AM20" i="26"/>
  <c r="AM18" i="26"/>
  <c r="AM14" i="26"/>
  <c r="AM12" i="26"/>
  <c r="AM10" i="26"/>
  <c r="AM8" i="26"/>
  <c r="AM5" i="26"/>
  <c r="AM85" i="26" s="1"/>
  <c r="AF5" i="26"/>
  <c r="G45" i="26" s="1"/>
  <c r="G125" i="26" s="1"/>
  <c r="D3" i="26"/>
  <c r="AM202" i="25"/>
  <c r="AM200" i="25"/>
  <c r="AM198" i="25"/>
  <c r="AM196" i="25"/>
  <c r="AM194" i="25"/>
  <c r="AM192" i="25"/>
  <c r="AM190" i="25"/>
  <c r="AM188" i="25"/>
  <c r="AM186" i="25"/>
  <c r="AM184" i="25"/>
  <c r="AM182" i="25"/>
  <c r="AM180" i="25"/>
  <c r="AM178" i="25"/>
  <c r="AM174" i="25"/>
  <c r="AM172" i="25"/>
  <c r="AM170" i="25"/>
  <c r="AM168" i="25"/>
  <c r="O165" i="25"/>
  <c r="M165" i="25"/>
  <c r="J165" i="25"/>
  <c r="H165" i="25"/>
  <c r="D163" i="25"/>
  <c r="AM122" i="25"/>
  <c r="AM120" i="25"/>
  <c r="AM118" i="25"/>
  <c r="AM116" i="25"/>
  <c r="AM114" i="25"/>
  <c r="AM112" i="25"/>
  <c r="AM110" i="25"/>
  <c r="AM108" i="25"/>
  <c r="AM106" i="25"/>
  <c r="AM104" i="25"/>
  <c r="AM102" i="25"/>
  <c r="AM100" i="25"/>
  <c r="AM98" i="25"/>
  <c r="AM94" i="25"/>
  <c r="AM92" i="25"/>
  <c r="AM90" i="25"/>
  <c r="AM88" i="25"/>
  <c r="O85" i="25"/>
  <c r="M85" i="25"/>
  <c r="J85" i="25"/>
  <c r="H85" i="25"/>
  <c r="D83" i="25"/>
  <c r="AM42" i="25"/>
  <c r="AM40" i="25"/>
  <c r="AM38" i="25"/>
  <c r="AM36" i="25"/>
  <c r="AM34" i="25"/>
  <c r="AM32" i="25"/>
  <c r="AM30" i="25"/>
  <c r="AM28" i="25"/>
  <c r="AM26" i="25"/>
  <c r="AM24" i="25"/>
  <c r="AM22" i="25"/>
  <c r="AM20" i="25"/>
  <c r="AM18" i="25"/>
  <c r="AM14" i="25"/>
  <c r="AM12" i="25"/>
  <c r="AM10" i="25"/>
  <c r="AM8" i="25"/>
  <c r="AM5" i="25"/>
  <c r="AM85" i="25" s="1"/>
  <c r="AF5" i="25"/>
  <c r="G45" i="25" s="1"/>
  <c r="G125" i="25" s="1"/>
  <c r="D3" i="25"/>
  <c r="AM202" i="24"/>
  <c r="AM200" i="24"/>
  <c r="AM198" i="24"/>
  <c r="AM196" i="24"/>
  <c r="AM194" i="24"/>
  <c r="AM192" i="24"/>
  <c r="AM190" i="24"/>
  <c r="AM188" i="24"/>
  <c r="AM186" i="24"/>
  <c r="AM184" i="24"/>
  <c r="AM182" i="24"/>
  <c r="AM180" i="24"/>
  <c r="AM178" i="24"/>
  <c r="AM174" i="24"/>
  <c r="AM172" i="24"/>
  <c r="AM170" i="24"/>
  <c r="AM168" i="24"/>
  <c r="O165" i="24"/>
  <c r="M165" i="24"/>
  <c r="J165" i="24"/>
  <c r="H165" i="24"/>
  <c r="D163" i="24"/>
  <c r="AM122" i="24"/>
  <c r="AM120" i="24"/>
  <c r="AM118" i="24"/>
  <c r="AM116" i="24"/>
  <c r="AM114" i="24"/>
  <c r="AM112" i="24"/>
  <c r="AM110" i="24"/>
  <c r="AM108" i="24"/>
  <c r="AM106" i="24"/>
  <c r="AM104" i="24"/>
  <c r="AM102" i="24"/>
  <c r="AM100" i="24"/>
  <c r="AM98" i="24"/>
  <c r="AM94" i="24"/>
  <c r="AM92" i="24"/>
  <c r="AM90" i="24"/>
  <c r="AM88" i="24"/>
  <c r="O85" i="24"/>
  <c r="M85" i="24"/>
  <c r="J85" i="24"/>
  <c r="H85" i="24"/>
  <c r="D83" i="24"/>
  <c r="AM42" i="24"/>
  <c r="AM40" i="24"/>
  <c r="AM38" i="24"/>
  <c r="AM36" i="24"/>
  <c r="AM34" i="24"/>
  <c r="AM32" i="24"/>
  <c r="AM30" i="24"/>
  <c r="AM28" i="24"/>
  <c r="AM26" i="24"/>
  <c r="AM24" i="24"/>
  <c r="AM22" i="24"/>
  <c r="AM20" i="24"/>
  <c r="AM18" i="24"/>
  <c r="AM14" i="24"/>
  <c r="AM12" i="24"/>
  <c r="AM10" i="24"/>
  <c r="AM8" i="24"/>
  <c r="AM5" i="24"/>
  <c r="AM85" i="24" s="1"/>
  <c r="AF5" i="24"/>
  <c r="AF85" i="24" s="1"/>
  <c r="D3" i="24"/>
  <c r="AM14" i="20"/>
  <c r="AM202" i="23"/>
  <c r="AM200" i="23"/>
  <c r="AM198" i="23"/>
  <c r="AM196" i="23"/>
  <c r="AM194" i="23"/>
  <c r="AM192" i="23"/>
  <c r="AM190" i="23"/>
  <c r="AM188" i="23"/>
  <c r="AM186" i="23"/>
  <c r="AM184" i="23"/>
  <c r="AM182" i="23"/>
  <c r="AM180" i="23"/>
  <c r="AM178" i="23"/>
  <c r="AM174" i="23"/>
  <c r="AM172" i="23"/>
  <c r="AM170" i="23"/>
  <c r="AM168" i="23"/>
  <c r="O165" i="23"/>
  <c r="M165" i="23"/>
  <c r="J165" i="23"/>
  <c r="H165" i="23"/>
  <c r="D163" i="23"/>
  <c r="AM122" i="23"/>
  <c r="AM120" i="23"/>
  <c r="AM118" i="23"/>
  <c r="AM116" i="23"/>
  <c r="AM114" i="23"/>
  <c r="AM112" i="23"/>
  <c r="AM110" i="23"/>
  <c r="AM108" i="23"/>
  <c r="AM106" i="23"/>
  <c r="AM104" i="23"/>
  <c r="AM102" i="23"/>
  <c r="AM100" i="23"/>
  <c r="AM98" i="23"/>
  <c r="AM94" i="23"/>
  <c r="AM92" i="23"/>
  <c r="AM90" i="23"/>
  <c r="AM88" i="23"/>
  <c r="O85" i="23"/>
  <c r="M85" i="23"/>
  <c r="J85" i="23"/>
  <c r="H85" i="23"/>
  <c r="D83" i="23"/>
  <c r="AM42" i="23"/>
  <c r="AM40" i="23"/>
  <c r="AM38" i="23"/>
  <c r="AM36" i="23"/>
  <c r="AM34" i="23"/>
  <c r="AM32" i="23"/>
  <c r="AM30" i="23"/>
  <c r="AM28" i="23"/>
  <c r="AM26" i="23"/>
  <c r="AM24" i="23"/>
  <c r="AM22" i="23"/>
  <c r="AM20" i="23"/>
  <c r="AM18" i="23"/>
  <c r="AM14" i="23"/>
  <c r="AM12" i="23"/>
  <c r="AM10" i="23"/>
  <c r="AM8" i="23"/>
  <c r="AM5" i="23"/>
  <c r="AM85" i="23" s="1"/>
  <c r="AF5" i="23"/>
  <c r="AF165" i="23" s="1"/>
  <c r="D3" i="23"/>
  <c r="AM202" i="22"/>
  <c r="AM200" i="22"/>
  <c r="AM198" i="22"/>
  <c r="AM196" i="22"/>
  <c r="AM194" i="22"/>
  <c r="AM192" i="22"/>
  <c r="AM190" i="22"/>
  <c r="AM188" i="22"/>
  <c r="AM186" i="22"/>
  <c r="AM184" i="22"/>
  <c r="AM182" i="22"/>
  <c r="AM180" i="22"/>
  <c r="AM178" i="22"/>
  <c r="AM174" i="22"/>
  <c r="AM172" i="22"/>
  <c r="AM170" i="22"/>
  <c r="AM168" i="22"/>
  <c r="O165" i="22"/>
  <c r="M165" i="22"/>
  <c r="J165" i="22"/>
  <c r="H165" i="22"/>
  <c r="D163" i="22"/>
  <c r="AM122" i="22"/>
  <c r="AM120" i="22"/>
  <c r="AM118" i="22"/>
  <c r="AM116" i="22"/>
  <c r="AM114" i="22"/>
  <c r="AM112" i="22"/>
  <c r="AM110" i="22"/>
  <c r="AM108" i="22"/>
  <c r="AM106" i="22"/>
  <c r="AM104" i="22"/>
  <c r="AM102" i="22"/>
  <c r="AM100" i="22"/>
  <c r="AM98" i="22"/>
  <c r="AM94" i="22"/>
  <c r="AM92" i="22"/>
  <c r="AM90" i="22"/>
  <c r="AM88" i="22"/>
  <c r="O85" i="22"/>
  <c r="M85" i="22"/>
  <c r="J85" i="22"/>
  <c r="H85" i="22"/>
  <c r="D83" i="22"/>
  <c r="AM42" i="22"/>
  <c r="AM40" i="22"/>
  <c r="AM38" i="22"/>
  <c r="AM36" i="22"/>
  <c r="AM34" i="22"/>
  <c r="AM32" i="22"/>
  <c r="AM30" i="22"/>
  <c r="AM28" i="22"/>
  <c r="AM26" i="22"/>
  <c r="AM24" i="22"/>
  <c r="AM22" i="22"/>
  <c r="AM20" i="22"/>
  <c r="AM18" i="22"/>
  <c r="AM14" i="22"/>
  <c r="AM12" i="22"/>
  <c r="AM10" i="22"/>
  <c r="AM8" i="22"/>
  <c r="AM5" i="22"/>
  <c r="AM85" i="22" s="1"/>
  <c r="AF5" i="22"/>
  <c r="G45" i="22" s="1"/>
  <c r="D3" i="22"/>
  <c r="E7" i="7"/>
  <c r="D7" i="7"/>
  <c r="AM172" i="9"/>
  <c r="AM170" i="9"/>
  <c r="AM168" i="9"/>
  <c r="AM172" i="10"/>
  <c r="AM170" i="10"/>
  <c r="AM168" i="10"/>
  <c r="AM172" i="11"/>
  <c r="AM170" i="11"/>
  <c r="AM168" i="11"/>
  <c r="AM172" i="12"/>
  <c r="AM170" i="12"/>
  <c r="AM168" i="12"/>
  <c r="AM172" i="13"/>
  <c r="AM170" i="13"/>
  <c r="AM168" i="13"/>
  <c r="AM172" i="14"/>
  <c r="AM170" i="14"/>
  <c r="AM168" i="14"/>
  <c r="AM172" i="15"/>
  <c r="AM170" i="15"/>
  <c r="AM168" i="15"/>
  <c r="AM172" i="16"/>
  <c r="AM170" i="16"/>
  <c r="AM168" i="16"/>
  <c r="AM172" i="17"/>
  <c r="AM170" i="17"/>
  <c r="AM168" i="17"/>
  <c r="AM172" i="18"/>
  <c r="AM170" i="18"/>
  <c r="AM168" i="18"/>
  <c r="AM172" i="20"/>
  <c r="AM170" i="20"/>
  <c r="AM168" i="20"/>
  <c r="AM92" i="9"/>
  <c r="AM90" i="9"/>
  <c r="AM88" i="9"/>
  <c r="AM92" i="10"/>
  <c r="AM90" i="10"/>
  <c r="AM88" i="10"/>
  <c r="AM92" i="11"/>
  <c r="AM90" i="11"/>
  <c r="AM88" i="11"/>
  <c r="AM92" i="12"/>
  <c r="AM90" i="12"/>
  <c r="AM88" i="12"/>
  <c r="AM92" i="13"/>
  <c r="AM90" i="13"/>
  <c r="AM88" i="13"/>
  <c r="AM92" i="14"/>
  <c r="AM90" i="14"/>
  <c r="AM88" i="14"/>
  <c r="AM92" i="15"/>
  <c r="AM90" i="15"/>
  <c r="AM88" i="15"/>
  <c r="AM92" i="16"/>
  <c r="AM90" i="16"/>
  <c r="AM88" i="16"/>
  <c r="AM92" i="17"/>
  <c r="AM90" i="17"/>
  <c r="AM88" i="17"/>
  <c r="AM92" i="18"/>
  <c r="AM90" i="18"/>
  <c r="AM88" i="18"/>
  <c r="AM92" i="20"/>
  <c r="AM90" i="20"/>
  <c r="AM88" i="20"/>
  <c r="AM12" i="9"/>
  <c r="AM12" i="10"/>
  <c r="AM12" i="11"/>
  <c r="AM12" i="12"/>
  <c r="AM12" i="13"/>
  <c r="AM12" i="14"/>
  <c r="AM12" i="15"/>
  <c r="AM12" i="16"/>
  <c r="AM12" i="17"/>
  <c r="AM12" i="18"/>
  <c r="AM12" i="20"/>
  <c r="C2" i="6"/>
  <c r="A40" i="20" s="1"/>
  <c r="D40" i="20" s="1"/>
  <c r="A186" i="24"/>
  <c r="AM24" i="9"/>
  <c r="AM24" i="10"/>
  <c r="AM24" i="11"/>
  <c r="AM24" i="12"/>
  <c r="AM24" i="13"/>
  <c r="AM24" i="14"/>
  <c r="AM24" i="15"/>
  <c r="AM24" i="16"/>
  <c r="AM24" i="17"/>
  <c r="AM24" i="18"/>
  <c r="AM24" i="20"/>
  <c r="AM202" i="20"/>
  <c r="AM200" i="20"/>
  <c r="AM198" i="20"/>
  <c r="AM196" i="20"/>
  <c r="AM194" i="20"/>
  <c r="AM192" i="20"/>
  <c r="AM190" i="20"/>
  <c r="AM188" i="20"/>
  <c r="AM186" i="20"/>
  <c r="AM184" i="20"/>
  <c r="AM182" i="20"/>
  <c r="AM180" i="20"/>
  <c r="AM178" i="20"/>
  <c r="AM174" i="20"/>
  <c r="O165" i="20"/>
  <c r="M165" i="20"/>
  <c r="J165" i="20"/>
  <c r="H165" i="20"/>
  <c r="D163" i="20"/>
  <c r="AM122" i="20"/>
  <c r="AM120" i="20"/>
  <c r="AM118" i="20"/>
  <c r="AM116" i="20"/>
  <c r="AM114" i="20"/>
  <c r="AM112" i="20"/>
  <c r="AM110" i="20"/>
  <c r="AM108" i="20"/>
  <c r="AM106" i="20"/>
  <c r="AM104" i="20"/>
  <c r="AM102" i="20"/>
  <c r="AM100" i="20"/>
  <c r="AM98" i="20"/>
  <c r="AM94" i="20"/>
  <c r="O85" i="20"/>
  <c r="M85" i="20"/>
  <c r="J85" i="20"/>
  <c r="H85" i="20"/>
  <c r="D83" i="20"/>
  <c r="AM42" i="20"/>
  <c r="AM40" i="20"/>
  <c r="AM38" i="20"/>
  <c r="AM36" i="20"/>
  <c r="AM34" i="20"/>
  <c r="AM32" i="20"/>
  <c r="AM30" i="20"/>
  <c r="AM28" i="20"/>
  <c r="AM26" i="20"/>
  <c r="AM22" i="20"/>
  <c r="AM20" i="20"/>
  <c r="AM18" i="20"/>
  <c r="AM10" i="20"/>
  <c r="AM8" i="20"/>
  <c r="AM5" i="20"/>
  <c r="AM85" i="20" s="1"/>
  <c r="AF5" i="20"/>
  <c r="G45" i="20" s="1"/>
  <c r="D3" i="20"/>
  <c r="AM202" i="18"/>
  <c r="AM200" i="18"/>
  <c r="AM198" i="18"/>
  <c r="AM196" i="18"/>
  <c r="AM194" i="18"/>
  <c r="AM192" i="18"/>
  <c r="AM190" i="18"/>
  <c r="AM188" i="18"/>
  <c r="AM186" i="18"/>
  <c r="AM184" i="18"/>
  <c r="AM182" i="18"/>
  <c r="AM180" i="18"/>
  <c r="AM178" i="18"/>
  <c r="AM174" i="18"/>
  <c r="O165" i="18"/>
  <c r="M165" i="18"/>
  <c r="J165" i="18"/>
  <c r="H165" i="18"/>
  <c r="D163" i="18"/>
  <c r="AM122" i="18"/>
  <c r="AM120" i="18"/>
  <c r="AM118" i="18"/>
  <c r="AM116" i="18"/>
  <c r="AM114" i="18"/>
  <c r="AM112" i="18"/>
  <c r="AM110" i="18"/>
  <c r="AM108" i="18"/>
  <c r="AM106" i="18"/>
  <c r="AM104" i="18"/>
  <c r="AM102" i="18"/>
  <c r="AM100" i="18"/>
  <c r="AM98" i="18"/>
  <c r="AM94" i="18"/>
  <c r="O85" i="18"/>
  <c r="M85" i="18"/>
  <c r="J85" i="18"/>
  <c r="H85" i="18"/>
  <c r="D83" i="18"/>
  <c r="AM42" i="18"/>
  <c r="AM40" i="18"/>
  <c r="AM38" i="18"/>
  <c r="AM36" i="18"/>
  <c r="AM34" i="18"/>
  <c r="AM32" i="18"/>
  <c r="AM30" i="18"/>
  <c r="AM28" i="18"/>
  <c r="AM26" i="18"/>
  <c r="AM22" i="18"/>
  <c r="AM20" i="18"/>
  <c r="AM18" i="18"/>
  <c r="AM14" i="18"/>
  <c r="AM10" i="18"/>
  <c r="AM8" i="18"/>
  <c r="AM5" i="18"/>
  <c r="AM165" i="18" s="1"/>
  <c r="AF5" i="18"/>
  <c r="G45" i="18" s="1"/>
  <c r="G205" i="18" s="1"/>
  <c r="D3" i="18"/>
  <c r="AM202" i="17"/>
  <c r="AM200" i="17"/>
  <c r="AM198" i="17"/>
  <c r="AM196" i="17"/>
  <c r="AM194" i="17"/>
  <c r="AM192" i="17"/>
  <c r="AM190" i="17"/>
  <c r="AM188" i="17"/>
  <c r="AM186" i="17"/>
  <c r="AM184" i="17"/>
  <c r="AM182" i="17"/>
  <c r="AM180" i="17"/>
  <c r="AM178" i="17"/>
  <c r="AM174" i="17"/>
  <c r="O165" i="17"/>
  <c r="M165" i="17"/>
  <c r="J165" i="17"/>
  <c r="H165" i="17"/>
  <c r="D163" i="17"/>
  <c r="AM122" i="17"/>
  <c r="AM120" i="17"/>
  <c r="AM118" i="17"/>
  <c r="AM116" i="17"/>
  <c r="AM114" i="17"/>
  <c r="AM112" i="17"/>
  <c r="AM110" i="17"/>
  <c r="AM108" i="17"/>
  <c r="AM106" i="17"/>
  <c r="AM104" i="17"/>
  <c r="AM102" i="17"/>
  <c r="AM100" i="17"/>
  <c r="AM98" i="17"/>
  <c r="AM94" i="17"/>
  <c r="O85" i="17"/>
  <c r="M85" i="17"/>
  <c r="J85" i="17"/>
  <c r="H85" i="17"/>
  <c r="D83" i="17"/>
  <c r="AM42" i="17"/>
  <c r="AM40" i="17"/>
  <c r="AM38" i="17"/>
  <c r="AM36" i="17"/>
  <c r="AM34" i="17"/>
  <c r="AM32" i="17"/>
  <c r="AM30" i="17"/>
  <c r="AM28" i="17"/>
  <c r="AM26" i="17"/>
  <c r="AM22" i="17"/>
  <c r="AM20" i="17"/>
  <c r="AM18" i="17"/>
  <c r="AM14" i="17"/>
  <c r="AM10" i="17"/>
  <c r="AM8" i="17"/>
  <c r="AM5" i="17"/>
  <c r="AM165" i="17" s="1"/>
  <c r="AF5" i="17"/>
  <c r="D3" i="17"/>
  <c r="AM202" i="16"/>
  <c r="AM200" i="16"/>
  <c r="AM198" i="16"/>
  <c r="AM196" i="16"/>
  <c r="AM194" i="16"/>
  <c r="AM192" i="16"/>
  <c r="AM190" i="16"/>
  <c r="AM188" i="16"/>
  <c r="AM186" i="16"/>
  <c r="AM184" i="16"/>
  <c r="AM182" i="16"/>
  <c r="AM180" i="16"/>
  <c r="AM178" i="16"/>
  <c r="AM174" i="16"/>
  <c r="O165" i="16"/>
  <c r="M165" i="16"/>
  <c r="J165" i="16"/>
  <c r="H165" i="16"/>
  <c r="D163" i="16"/>
  <c r="AM122" i="16"/>
  <c r="AM120" i="16"/>
  <c r="AM118" i="16"/>
  <c r="AM116" i="16"/>
  <c r="AM114" i="16"/>
  <c r="AM112" i="16"/>
  <c r="AM110" i="16"/>
  <c r="AM108" i="16"/>
  <c r="AM106" i="16"/>
  <c r="AM104" i="16"/>
  <c r="AM102" i="16"/>
  <c r="AM100" i="16"/>
  <c r="AM98" i="16"/>
  <c r="AM94" i="16"/>
  <c r="O85" i="16"/>
  <c r="M85" i="16"/>
  <c r="J85" i="16"/>
  <c r="H85" i="16"/>
  <c r="D83" i="16"/>
  <c r="AM42" i="16"/>
  <c r="AM40" i="16"/>
  <c r="AM38" i="16"/>
  <c r="AM36" i="16"/>
  <c r="AM34" i="16"/>
  <c r="AM32" i="16"/>
  <c r="AM30" i="16"/>
  <c r="AM28" i="16"/>
  <c r="AM26" i="16"/>
  <c r="AM22" i="16"/>
  <c r="AM20" i="16"/>
  <c r="AM18" i="16"/>
  <c r="AM14" i="16"/>
  <c r="AM10" i="16"/>
  <c r="AM8" i="16"/>
  <c r="AM5" i="16"/>
  <c r="AM165" i="16" s="1"/>
  <c r="AF5" i="16"/>
  <c r="G45" i="16" s="1"/>
  <c r="D3" i="16"/>
  <c r="AM202" i="15"/>
  <c r="AM200" i="15"/>
  <c r="AM198" i="15"/>
  <c r="AM196" i="15"/>
  <c r="AM194" i="15"/>
  <c r="AM192" i="15"/>
  <c r="AM190" i="15"/>
  <c r="AM188" i="15"/>
  <c r="AM186" i="15"/>
  <c r="AM184" i="15"/>
  <c r="AM182" i="15"/>
  <c r="AM180" i="15"/>
  <c r="AM178" i="15"/>
  <c r="AM174" i="15"/>
  <c r="O165" i="15"/>
  <c r="M165" i="15"/>
  <c r="J165" i="15"/>
  <c r="H165" i="15"/>
  <c r="D163" i="15"/>
  <c r="AM122" i="15"/>
  <c r="AM120" i="15"/>
  <c r="AM118" i="15"/>
  <c r="AM116" i="15"/>
  <c r="AM114" i="15"/>
  <c r="AM112" i="15"/>
  <c r="AM110" i="15"/>
  <c r="AM108" i="15"/>
  <c r="AM106" i="15"/>
  <c r="AM104" i="15"/>
  <c r="AM102" i="15"/>
  <c r="AM100" i="15"/>
  <c r="AM98" i="15"/>
  <c r="AM94" i="15"/>
  <c r="O85" i="15"/>
  <c r="M85" i="15"/>
  <c r="J85" i="15"/>
  <c r="H85" i="15"/>
  <c r="D83" i="15"/>
  <c r="AM42" i="15"/>
  <c r="AM40" i="15"/>
  <c r="AM38" i="15"/>
  <c r="AM36" i="15"/>
  <c r="AM34" i="15"/>
  <c r="AM32" i="15"/>
  <c r="AM30" i="15"/>
  <c r="AM28" i="15"/>
  <c r="AM26" i="15"/>
  <c r="AM22" i="15"/>
  <c r="AM20" i="15"/>
  <c r="AM18" i="15"/>
  <c r="AM14" i="15"/>
  <c r="AM10" i="15"/>
  <c r="AM8" i="15"/>
  <c r="AM5" i="15"/>
  <c r="AM165" i="15" s="1"/>
  <c r="AF5" i="15"/>
  <c r="D3" i="15"/>
  <c r="AM202" i="14"/>
  <c r="AM200" i="14"/>
  <c r="AM198" i="14"/>
  <c r="AM196" i="14"/>
  <c r="AM194" i="14"/>
  <c r="AM192" i="14"/>
  <c r="AM190" i="14"/>
  <c r="AM188" i="14"/>
  <c r="AM186" i="14"/>
  <c r="AM184" i="14"/>
  <c r="AM182" i="14"/>
  <c r="AM180" i="14"/>
  <c r="AM178" i="14"/>
  <c r="AM174" i="14"/>
  <c r="O165" i="14"/>
  <c r="M165" i="14"/>
  <c r="J165" i="14"/>
  <c r="H165" i="14"/>
  <c r="D163" i="14"/>
  <c r="AM122" i="14"/>
  <c r="AM120" i="14"/>
  <c r="AM118" i="14"/>
  <c r="AM116" i="14"/>
  <c r="AM114" i="14"/>
  <c r="AM112" i="14"/>
  <c r="AM110" i="14"/>
  <c r="AM108" i="14"/>
  <c r="AM106" i="14"/>
  <c r="AM104" i="14"/>
  <c r="AM102" i="14"/>
  <c r="AM100" i="14"/>
  <c r="AM98" i="14"/>
  <c r="AM94" i="14"/>
  <c r="O85" i="14"/>
  <c r="M85" i="14"/>
  <c r="J85" i="14"/>
  <c r="H85" i="14"/>
  <c r="D83" i="14"/>
  <c r="AM42" i="14"/>
  <c r="AM40" i="14"/>
  <c r="AM38" i="14"/>
  <c r="AM36" i="14"/>
  <c r="AM34" i="14"/>
  <c r="AM32" i="14"/>
  <c r="AM30" i="14"/>
  <c r="AM28" i="14"/>
  <c r="AM26" i="14"/>
  <c r="AM22" i="14"/>
  <c r="AM20" i="14"/>
  <c r="AM18" i="14"/>
  <c r="AM14" i="14"/>
  <c r="AM10" i="14"/>
  <c r="AM8" i="14"/>
  <c r="AM5" i="14"/>
  <c r="AF5" i="14"/>
  <c r="D3" i="14"/>
  <c r="AM202" i="13"/>
  <c r="AM200" i="13"/>
  <c r="AM198" i="13"/>
  <c r="AM196" i="13"/>
  <c r="AM194" i="13"/>
  <c r="AM192" i="13"/>
  <c r="AM190" i="13"/>
  <c r="AM188" i="13"/>
  <c r="AM186" i="13"/>
  <c r="AM184" i="13"/>
  <c r="AM182" i="13"/>
  <c r="AM180" i="13"/>
  <c r="AM178" i="13"/>
  <c r="AM174" i="13"/>
  <c r="O165" i="13"/>
  <c r="M165" i="13"/>
  <c r="J165" i="13"/>
  <c r="H165" i="13"/>
  <c r="D163" i="13"/>
  <c r="AM122" i="13"/>
  <c r="AM120" i="13"/>
  <c r="AM118" i="13"/>
  <c r="AM116" i="13"/>
  <c r="AM114" i="13"/>
  <c r="AM112" i="13"/>
  <c r="AM110" i="13"/>
  <c r="AM108" i="13"/>
  <c r="AM106" i="13"/>
  <c r="AM104" i="13"/>
  <c r="AM102" i="13"/>
  <c r="AM100" i="13"/>
  <c r="AM98" i="13"/>
  <c r="AM94" i="13"/>
  <c r="O85" i="13"/>
  <c r="M85" i="13"/>
  <c r="J85" i="13"/>
  <c r="H85" i="13"/>
  <c r="D83" i="13"/>
  <c r="AM42" i="13"/>
  <c r="AM40" i="13"/>
  <c r="AM38" i="13"/>
  <c r="AM36" i="13"/>
  <c r="AM34" i="13"/>
  <c r="AM32" i="13"/>
  <c r="AM30" i="13"/>
  <c r="AM28" i="13"/>
  <c r="AM26" i="13"/>
  <c r="AM22" i="13"/>
  <c r="AM20" i="13"/>
  <c r="AM18" i="13"/>
  <c r="AM14" i="13"/>
  <c r="AM10" i="13"/>
  <c r="AM8" i="13"/>
  <c r="AM5" i="13"/>
  <c r="AM85" i="13" s="1"/>
  <c r="AF5" i="13"/>
  <c r="D3" i="13"/>
  <c r="AM202" i="12"/>
  <c r="AM200" i="12"/>
  <c r="AM198" i="12"/>
  <c r="AM196" i="12"/>
  <c r="AM194" i="12"/>
  <c r="AM192" i="12"/>
  <c r="AM190" i="12"/>
  <c r="AM188" i="12"/>
  <c r="AM186" i="12"/>
  <c r="AM184" i="12"/>
  <c r="AM182" i="12"/>
  <c r="AM180" i="12"/>
  <c r="AM178" i="12"/>
  <c r="AM174" i="12"/>
  <c r="O165" i="12"/>
  <c r="M165" i="12"/>
  <c r="J165" i="12"/>
  <c r="H165" i="12"/>
  <c r="D163" i="12"/>
  <c r="AM122" i="12"/>
  <c r="AM120" i="12"/>
  <c r="AM118" i="12"/>
  <c r="AM116" i="12"/>
  <c r="AM114" i="12"/>
  <c r="AM112" i="12"/>
  <c r="AM110" i="12"/>
  <c r="AM108" i="12"/>
  <c r="AM106" i="12"/>
  <c r="AM104" i="12"/>
  <c r="AM102" i="12"/>
  <c r="AM100" i="12"/>
  <c r="AM98" i="12"/>
  <c r="AM94" i="12"/>
  <c r="O85" i="12"/>
  <c r="M85" i="12"/>
  <c r="J85" i="12"/>
  <c r="H85" i="12"/>
  <c r="D83" i="12"/>
  <c r="AM42" i="12"/>
  <c r="AM40" i="12"/>
  <c r="AM38" i="12"/>
  <c r="AM36" i="12"/>
  <c r="AM34" i="12"/>
  <c r="AM32" i="12"/>
  <c r="AM30" i="12"/>
  <c r="AM28" i="12"/>
  <c r="AM26" i="12"/>
  <c r="AM22" i="12"/>
  <c r="AM20" i="12"/>
  <c r="AM18" i="12"/>
  <c r="AM14" i="12"/>
  <c r="AM10" i="12"/>
  <c r="AM8" i="12"/>
  <c r="AM5" i="12"/>
  <c r="AM85" i="12" s="1"/>
  <c r="AF5" i="12"/>
  <c r="AF85" i="12" s="1"/>
  <c r="D3" i="12"/>
  <c r="AM202" i="11"/>
  <c r="AM200" i="11"/>
  <c r="AM198" i="11"/>
  <c r="AM196" i="11"/>
  <c r="AM194" i="11"/>
  <c r="AM192" i="11"/>
  <c r="AM190" i="11"/>
  <c r="AM188" i="11"/>
  <c r="AM186" i="11"/>
  <c r="AM184" i="11"/>
  <c r="AM182" i="11"/>
  <c r="AM180" i="11"/>
  <c r="AM178" i="11"/>
  <c r="AM174" i="11"/>
  <c r="O165" i="11"/>
  <c r="M165" i="11"/>
  <c r="J165" i="11"/>
  <c r="H165" i="11"/>
  <c r="D163" i="11"/>
  <c r="AM122" i="11"/>
  <c r="AM120" i="11"/>
  <c r="AM118" i="11"/>
  <c r="AM116" i="11"/>
  <c r="AM114" i="11"/>
  <c r="AM112" i="11"/>
  <c r="AM110" i="11"/>
  <c r="AM108" i="11"/>
  <c r="AM106" i="11"/>
  <c r="AM104" i="11"/>
  <c r="AM102" i="11"/>
  <c r="AM100" i="11"/>
  <c r="AM98" i="11"/>
  <c r="AM94" i="11"/>
  <c r="O85" i="11"/>
  <c r="M85" i="11"/>
  <c r="J85" i="11"/>
  <c r="H85" i="11"/>
  <c r="D83" i="11"/>
  <c r="AM42" i="11"/>
  <c r="AM40" i="11"/>
  <c r="AM38" i="11"/>
  <c r="AM36" i="11"/>
  <c r="AM34" i="11"/>
  <c r="AM32" i="11"/>
  <c r="AM30" i="11"/>
  <c r="AM28" i="11"/>
  <c r="AM26" i="11"/>
  <c r="AM22" i="11"/>
  <c r="AM20" i="11"/>
  <c r="AM18" i="11"/>
  <c r="AM14" i="11"/>
  <c r="AM10" i="11"/>
  <c r="AM8" i="11"/>
  <c r="AM5" i="11"/>
  <c r="AM85" i="11" s="1"/>
  <c r="AF5" i="11"/>
  <c r="AF165" i="11" s="1"/>
  <c r="D3" i="11"/>
  <c r="AM202" i="10"/>
  <c r="AM200" i="10"/>
  <c r="AM198" i="10"/>
  <c r="AM196" i="10"/>
  <c r="AM194" i="10"/>
  <c r="AM192" i="10"/>
  <c r="AM190" i="10"/>
  <c r="AM188" i="10"/>
  <c r="AM186" i="10"/>
  <c r="AM184" i="10"/>
  <c r="AM182" i="10"/>
  <c r="AM180" i="10"/>
  <c r="AM178" i="10"/>
  <c r="AM174" i="10"/>
  <c r="O165" i="10"/>
  <c r="M165" i="10"/>
  <c r="J165" i="10"/>
  <c r="H165" i="10"/>
  <c r="D163" i="10"/>
  <c r="AM122" i="10"/>
  <c r="AM120" i="10"/>
  <c r="AM118" i="10"/>
  <c r="AM116" i="10"/>
  <c r="AM114" i="10"/>
  <c r="AM112" i="10"/>
  <c r="AM110" i="10"/>
  <c r="AM108" i="10"/>
  <c r="AM106" i="10"/>
  <c r="AM104" i="10"/>
  <c r="AM102" i="10"/>
  <c r="AM100" i="10"/>
  <c r="AM98" i="10"/>
  <c r="AM94" i="10"/>
  <c r="O85" i="10"/>
  <c r="M85" i="10"/>
  <c r="J85" i="10"/>
  <c r="H85" i="10"/>
  <c r="D83" i="10"/>
  <c r="AM42" i="10"/>
  <c r="AM40" i="10"/>
  <c r="AM38" i="10"/>
  <c r="AM36" i="10"/>
  <c r="AM34" i="10"/>
  <c r="AM32" i="10"/>
  <c r="AM30" i="10"/>
  <c r="AM28" i="10"/>
  <c r="AM26" i="10"/>
  <c r="AM22" i="10"/>
  <c r="AM20" i="10"/>
  <c r="AM18" i="10"/>
  <c r="AM14" i="10"/>
  <c r="AM10" i="10"/>
  <c r="AM8" i="10"/>
  <c r="AM5" i="10"/>
  <c r="AM165" i="10" s="1"/>
  <c r="AF5" i="10"/>
  <c r="D3" i="10"/>
  <c r="AM202" i="9"/>
  <c r="AM200" i="9"/>
  <c r="AM198" i="9"/>
  <c r="AM196" i="9"/>
  <c r="AM194" i="9"/>
  <c r="AM192" i="9"/>
  <c r="AM190" i="9"/>
  <c r="AM188" i="9"/>
  <c r="AM186" i="9"/>
  <c r="AM184" i="9"/>
  <c r="AM182" i="9"/>
  <c r="AM180" i="9"/>
  <c r="AM178" i="9"/>
  <c r="AM174" i="9"/>
  <c r="O165" i="9"/>
  <c r="M165" i="9"/>
  <c r="J165" i="9"/>
  <c r="H165" i="9"/>
  <c r="D163" i="9"/>
  <c r="AM122" i="9"/>
  <c r="AM120" i="9"/>
  <c r="AM118" i="9"/>
  <c r="AM116" i="9"/>
  <c r="AM114" i="9"/>
  <c r="AM112" i="9"/>
  <c r="AM110" i="9"/>
  <c r="AM108" i="9"/>
  <c r="AM106" i="9"/>
  <c r="AM104" i="9"/>
  <c r="AM102" i="9"/>
  <c r="AM100" i="9"/>
  <c r="AM98" i="9"/>
  <c r="AM94" i="9"/>
  <c r="O85" i="9"/>
  <c r="M85" i="9"/>
  <c r="J85" i="9"/>
  <c r="H85" i="9"/>
  <c r="D83" i="9"/>
  <c r="AM42" i="9"/>
  <c r="AM40" i="9"/>
  <c r="AM38" i="9"/>
  <c r="AM36" i="9"/>
  <c r="AM34" i="9"/>
  <c r="AM32" i="9"/>
  <c r="AM30" i="9"/>
  <c r="AM28" i="9"/>
  <c r="AM26" i="9"/>
  <c r="AM22" i="9"/>
  <c r="AM20" i="9"/>
  <c r="AM18" i="9"/>
  <c r="AM14" i="9"/>
  <c r="AM10" i="9"/>
  <c r="AM8" i="9"/>
  <c r="AM5" i="9"/>
  <c r="AM85" i="9" s="1"/>
  <c r="AF5" i="9"/>
  <c r="AF85" i="9" s="1"/>
  <c r="D3" i="9"/>
  <c r="G1" i="6"/>
  <c r="G5" i="6" s="1"/>
  <c r="G13" i="6"/>
  <c r="G14" i="6"/>
  <c r="G15" i="6"/>
  <c r="G17" i="6"/>
  <c r="G19" i="6"/>
  <c r="G21" i="6"/>
  <c r="G23" i="6"/>
  <c r="G25"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7" i="6"/>
  <c r="G10" i="6"/>
  <c r="G11" i="6"/>
  <c r="G8" i="6"/>
  <c r="G9" i="6"/>
  <c r="A104" i="17"/>
  <c r="A116" i="20"/>
  <c r="D116" i="20" s="1"/>
  <c r="A122" i="20"/>
  <c r="D122" i="20" s="1"/>
  <c r="A38" i="9"/>
  <c r="D38" i="9" s="1"/>
  <c r="A202" i="9"/>
  <c r="D202" i="9" s="1"/>
  <c r="A40" i="9"/>
  <c r="D40" i="9" s="1"/>
  <c r="A120" i="9"/>
  <c r="D120" i="9" s="1"/>
  <c r="A200" i="16"/>
  <c r="D200" i="16" s="1"/>
  <c r="A94" i="9"/>
  <c r="A38" i="27"/>
  <c r="D38" i="27" s="1"/>
  <c r="A100" i="27"/>
  <c r="A200" i="11"/>
  <c r="D200" i="11" s="1"/>
  <c r="A112" i="11"/>
  <c r="A116" i="10"/>
  <c r="D116" i="10" s="1"/>
  <c r="A114" i="17"/>
  <c r="A112" i="26"/>
  <c r="A30" i="26"/>
  <c r="A112" i="24"/>
  <c r="A174" i="25"/>
  <c r="A100" i="25"/>
  <c r="A94" i="18"/>
  <c r="A112" i="12"/>
  <c r="A28" i="20"/>
  <c r="A24" i="24"/>
  <c r="A40" i="23"/>
  <c r="D40" i="23" s="1"/>
  <c r="A28" i="23"/>
  <c r="A26" i="25"/>
  <c r="A42" i="14"/>
  <c r="D42" i="14" s="1"/>
  <c r="A120" i="11"/>
  <c r="D120" i="11" s="1"/>
  <c r="A94" i="10"/>
  <c r="A42" i="12"/>
  <c r="D42" i="12" s="1"/>
  <c r="A194" i="18"/>
  <c r="A34" i="23"/>
  <c r="A24" i="16"/>
  <c r="A116" i="17"/>
  <c r="D116" i="17" s="1"/>
  <c r="A108" i="20"/>
  <c r="A190" i="16"/>
  <c r="A32" i="11"/>
  <c r="AF85" i="23"/>
  <c r="AM85" i="10"/>
  <c r="AM85" i="17"/>
  <c r="AM165" i="9"/>
  <c r="AF85" i="22"/>
  <c r="A106" i="22"/>
  <c r="A116" i="22"/>
  <c r="D116" i="22" s="1"/>
  <c r="A118" i="22"/>
  <c r="D118" i="22" s="1"/>
  <c r="A36" i="22"/>
  <c r="D36" i="22" s="1"/>
  <c r="A184" i="17"/>
  <c r="A38" i="17"/>
  <c r="D38" i="17" s="1"/>
  <c r="A26" i="18"/>
  <c r="A202" i="13"/>
  <c r="D202" i="13" s="1"/>
  <c r="A174" i="9"/>
  <c r="A24" i="17"/>
  <c r="A174" i="18"/>
  <c r="A38" i="13"/>
  <c r="D38" i="13" s="1"/>
  <c r="A174" i="17"/>
  <c r="A186" i="11"/>
  <c r="A100" i="16"/>
  <c r="A200" i="26"/>
  <c r="D200" i="26" s="1"/>
  <c r="AM165" i="12"/>
  <c r="G45" i="13"/>
  <c r="AM165" i="22"/>
  <c r="AF165" i="10"/>
  <c r="AM165" i="20"/>
  <c r="AF85" i="26"/>
  <c r="AF165" i="26"/>
  <c r="AF165" i="25"/>
  <c r="AM165" i="14"/>
  <c r="AM85" i="14"/>
  <c r="AF165" i="24"/>
  <c r="G45" i="24"/>
  <c r="C7" i="7" l="1"/>
  <c r="G16" i="6"/>
  <c r="G6" i="6"/>
  <c r="G20" i="6"/>
  <c r="G24" i="6"/>
  <c r="G12" i="6"/>
  <c r="G26" i="6"/>
  <c r="G22" i="6"/>
  <c r="G18" i="6"/>
  <c r="P14" i="21"/>
  <c r="O15" i="21"/>
  <c r="G45" i="11"/>
  <c r="G205" i="11" s="1"/>
  <c r="A196" i="27"/>
  <c r="D196" i="27" s="1"/>
  <c r="A20" i="17"/>
  <c r="A24" i="14"/>
  <c r="A104" i="18"/>
  <c r="A190" i="22"/>
  <c r="A28" i="22"/>
  <c r="A32" i="14"/>
  <c r="A188" i="23"/>
  <c r="A24" i="11"/>
  <c r="A196" i="24"/>
  <c r="D196" i="24" s="1"/>
  <c r="A192" i="23"/>
  <c r="A122" i="13"/>
  <c r="D122" i="13" s="1"/>
  <c r="A108" i="24"/>
  <c r="A174" i="11"/>
  <c r="A110" i="14"/>
  <c r="A32" i="10"/>
  <c r="A94" i="16"/>
  <c r="A196" i="11"/>
  <c r="D196" i="11" s="1"/>
  <c r="A104" i="27"/>
  <c r="A100" i="12"/>
  <c r="A112" i="10"/>
  <c r="A36" i="13"/>
  <c r="D36" i="13" s="1"/>
  <c r="A122" i="16"/>
  <c r="D122" i="16" s="1"/>
  <c r="A26" i="10"/>
  <c r="A192" i="13"/>
  <c r="A122" i="22"/>
  <c r="D122" i="22" s="1"/>
  <c r="A120" i="16"/>
  <c r="D120" i="16" s="1"/>
  <c r="A200" i="10"/>
  <c r="D200" i="10" s="1"/>
  <c r="G125" i="18"/>
  <c r="A198" i="12"/>
  <c r="D198" i="12" s="1"/>
  <c r="A32" i="16"/>
  <c r="A34" i="10"/>
  <c r="A194" i="17"/>
  <c r="A34" i="18"/>
  <c r="A112" i="14"/>
  <c r="A184" i="23"/>
  <c r="A100" i="26"/>
  <c r="A114" i="25"/>
  <c r="A38" i="26"/>
  <c r="D38" i="26" s="1"/>
  <c r="A200" i="13"/>
  <c r="D200" i="13" s="1"/>
  <c r="A106" i="23"/>
  <c r="A30" i="23"/>
  <c r="A24" i="25"/>
  <c r="A180" i="16"/>
  <c r="A196" i="13"/>
  <c r="D196" i="13" s="1"/>
  <c r="A20" i="14"/>
  <c r="A30" i="27"/>
  <c r="A174" i="27"/>
  <c r="A94" i="12"/>
  <c r="A116" i="13"/>
  <c r="D116" i="13" s="1"/>
  <c r="A122" i="9"/>
  <c r="D122" i="9" s="1"/>
  <c r="A42" i="18"/>
  <c r="D42" i="18" s="1"/>
  <c r="A200" i="20"/>
  <c r="D200" i="20" s="1"/>
  <c r="AF85" i="11"/>
  <c r="A186" i="25"/>
  <c r="A188" i="16"/>
  <c r="A198" i="10"/>
  <c r="D198" i="10" s="1"/>
  <c r="A110" i="17"/>
  <c r="A184" i="11"/>
  <c r="A40" i="12"/>
  <c r="D40" i="12" s="1"/>
  <c r="A106" i="18"/>
  <c r="A184" i="9"/>
  <c r="A120" i="14"/>
  <c r="D120" i="14" s="1"/>
  <c r="A40" i="22"/>
  <c r="D40" i="22" s="1"/>
  <c r="A122" i="15"/>
  <c r="D122" i="15" s="1"/>
  <c r="A30" i="12"/>
  <c r="A116" i="9"/>
  <c r="D116" i="9" s="1"/>
  <c r="A180" i="11"/>
  <c r="A198" i="20"/>
  <c r="D198" i="20" s="1"/>
  <c r="A202" i="20"/>
  <c r="D202" i="20" s="1"/>
  <c r="A202" i="15"/>
  <c r="D202" i="15" s="1"/>
  <c r="A198" i="23"/>
  <c r="D198" i="23" s="1"/>
  <c r="A110" i="26"/>
  <c r="A184" i="25"/>
  <c r="A114" i="26"/>
  <c r="A114" i="9"/>
  <c r="A122" i="23"/>
  <c r="D122" i="23" s="1"/>
  <c r="A104" i="23"/>
  <c r="A28" i="25"/>
  <c r="A34" i="14"/>
  <c r="A28" i="11"/>
  <c r="A184" i="20"/>
  <c r="A26" i="27"/>
  <c r="A112" i="20"/>
  <c r="A20" i="10"/>
  <c r="A114" i="14"/>
  <c r="A42" i="13"/>
  <c r="D42" i="13" s="1"/>
  <c r="A24" i="15"/>
  <c r="A106" i="11"/>
  <c r="AF85" i="13"/>
  <c r="AF165" i="13"/>
  <c r="AF165" i="14"/>
  <c r="G45" i="14"/>
  <c r="G125" i="14" s="1"/>
  <c r="AF85" i="14"/>
  <c r="AF165" i="15"/>
  <c r="AF85" i="15"/>
  <c r="G45" i="17"/>
  <c r="G205" i="17" s="1"/>
  <c r="AF85" i="17"/>
  <c r="AF165" i="12"/>
  <c r="A26" i="26"/>
  <c r="A190" i="27"/>
  <c r="A20" i="16"/>
  <c r="A202" i="11"/>
  <c r="D202" i="11" s="1"/>
  <c r="A30" i="13"/>
  <c r="A94" i="14"/>
  <c r="A40" i="18"/>
  <c r="D40" i="18" s="1"/>
  <c r="A192" i="15"/>
  <c r="A194" i="11"/>
  <c r="A100" i="13"/>
  <c r="A118" i="15"/>
  <c r="D118" i="15" s="1"/>
  <c r="A200" i="18"/>
  <c r="D200" i="18" s="1"/>
  <c r="A106" i="17"/>
  <c r="A188" i="12"/>
  <c r="A14" i="9"/>
  <c r="A26" i="11"/>
  <c r="A106" i="20"/>
  <c r="A196" i="22"/>
  <c r="D196" i="22" s="1"/>
  <c r="A104" i="22"/>
  <c r="A42" i="22"/>
  <c r="D42" i="22" s="1"/>
  <c r="A202" i="22"/>
  <c r="D202" i="22" s="1"/>
  <c r="AF165" i="18"/>
  <c r="A120" i="25"/>
  <c r="D120" i="25" s="1"/>
  <c r="A108" i="15"/>
  <c r="A200" i="9"/>
  <c r="D200" i="9" s="1"/>
  <c r="A114" i="20"/>
  <c r="A198" i="11"/>
  <c r="D198" i="11" s="1"/>
  <c r="A108" i="17"/>
  <c r="A192" i="25"/>
  <c r="A108" i="18"/>
  <c r="A114" i="15"/>
  <c r="A34" i="11"/>
  <c r="A180" i="20"/>
  <c r="A192" i="20"/>
  <c r="A34" i="9"/>
  <c r="A100" i="23"/>
  <c r="A94" i="24"/>
  <c r="A188" i="25"/>
  <c r="A184" i="26"/>
  <c r="A40" i="24"/>
  <c r="D40" i="24" s="1"/>
  <c r="A174" i="26"/>
  <c r="A42" i="25"/>
  <c r="D42" i="25" s="1"/>
  <c r="A116" i="11"/>
  <c r="D116" i="11" s="1"/>
  <c r="A30" i="18"/>
  <c r="A184" i="12"/>
  <c r="A196" i="9"/>
  <c r="D196" i="9" s="1"/>
  <c r="A14" i="24"/>
  <c r="A106" i="26"/>
  <c r="A200" i="23"/>
  <c r="D200" i="23" s="1"/>
  <c r="A184" i="24"/>
  <c r="A106" i="25"/>
  <c r="A188" i="10"/>
  <c r="A114" i="18"/>
  <c r="A116" i="15"/>
  <c r="D116" i="15" s="1"/>
  <c r="A108" i="12"/>
  <c r="A42" i="16"/>
  <c r="D42" i="16" s="1"/>
  <c r="A106" i="10"/>
  <c r="A192" i="27"/>
  <c r="A110" i="27"/>
  <c r="A24" i="27"/>
  <c r="A36" i="9"/>
  <c r="D36" i="9" s="1"/>
  <c r="A36" i="12"/>
  <c r="D36" i="12" s="1"/>
  <c r="A188" i="13"/>
  <c r="A120" i="13"/>
  <c r="D120" i="13" s="1"/>
  <c r="A100" i="14"/>
  <c r="A174" i="14"/>
  <c r="A14" i="13"/>
  <c r="A118" i="12"/>
  <c r="D118" i="12" s="1"/>
  <c r="A122" i="27"/>
  <c r="D122" i="27" s="1"/>
  <c r="A194" i="20"/>
  <c r="AM165" i="26"/>
  <c r="G45" i="10"/>
  <c r="G125" i="10" s="1"/>
  <c r="AF85" i="10"/>
  <c r="A196" i="10"/>
  <c r="D196" i="10" s="1"/>
  <c r="A32" i="9"/>
  <c r="A24" i="12"/>
  <c r="A30" i="20"/>
  <c r="A36" i="16"/>
  <c r="D36" i="16" s="1"/>
  <c r="A24" i="20"/>
  <c r="A42" i="9"/>
  <c r="D42" i="9" s="1"/>
  <c r="A36" i="17"/>
  <c r="D36" i="17" s="1"/>
  <c r="A118" i="10"/>
  <c r="D118" i="10" s="1"/>
  <c r="A116" i="16"/>
  <c r="D116" i="16" s="1"/>
  <c r="A118" i="9"/>
  <c r="D118" i="9" s="1"/>
  <c r="A108" i="27"/>
  <c r="A118" i="18"/>
  <c r="D118" i="18" s="1"/>
  <c r="A106" i="15"/>
  <c r="A194" i="13"/>
  <c r="A190" i="20"/>
  <c r="A118" i="20"/>
  <c r="D118" i="20" s="1"/>
  <c r="A106" i="14"/>
  <c r="A34" i="16"/>
  <c r="A36" i="18"/>
  <c r="D36" i="18" s="1"/>
  <c r="A106" i="16"/>
  <c r="A30" i="9"/>
  <c r="A110" i="13"/>
  <c r="A110" i="11"/>
  <c r="A26" i="14"/>
  <c r="A190" i="14"/>
  <c r="A180" i="17"/>
  <c r="A198" i="16"/>
  <c r="D198" i="16" s="1"/>
  <c r="A20" i="20"/>
  <c r="A190" i="10"/>
  <c r="A188" i="26"/>
  <c r="A32" i="27"/>
  <c r="A118" i="27"/>
  <c r="D118" i="27" s="1"/>
  <c r="A106" i="27"/>
  <c r="A34" i="26"/>
  <c r="A114" i="27"/>
  <c r="A194" i="27"/>
  <c r="A106" i="13"/>
  <c r="A190" i="12"/>
  <c r="A174" i="13"/>
  <c r="A110" i="16"/>
  <c r="A120" i="18"/>
  <c r="D120" i="18" s="1"/>
  <c r="A42" i="11"/>
  <c r="D42" i="11" s="1"/>
  <c r="A120" i="20"/>
  <c r="D120" i="20" s="1"/>
  <c r="A118" i="14"/>
  <c r="D118" i="14" s="1"/>
  <c r="A28" i="9"/>
  <c r="A26" i="9"/>
  <c r="A180" i="12"/>
  <c r="A190" i="18"/>
  <c r="A120" i="10"/>
  <c r="D120" i="10" s="1"/>
  <c r="A192" i="11"/>
  <c r="A110" i="9"/>
  <c r="A110" i="24"/>
  <c r="A36" i="26"/>
  <c r="D36" i="26" s="1"/>
  <c r="A122" i="25"/>
  <c r="D122" i="25" s="1"/>
  <c r="A34" i="25"/>
  <c r="A20" i="25"/>
  <c r="A188" i="24"/>
  <c r="A114" i="24"/>
  <c r="A36" i="24"/>
  <c r="D36" i="24" s="1"/>
  <c r="A120" i="23"/>
  <c r="D120" i="23" s="1"/>
  <c r="A36" i="23"/>
  <c r="D36" i="23" s="1"/>
  <c r="A186" i="26"/>
  <c r="A14" i="26"/>
  <c r="A94" i="25"/>
  <c r="A42" i="24"/>
  <c r="D42" i="24" s="1"/>
  <c r="A186" i="23"/>
  <c r="A14" i="23"/>
  <c r="A114" i="11"/>
  <c r="A112" i="16"/>
  <c r="A188" i="17"/>
  <c r="A14" i="10"/>
  <c r="A38" i="20"/>
  <c r="D38" i="20" s="1"/>
  <c r="A28" i="10"/>
  <c r="A104" i="15"/>
  <c r="A184" i="16"/>
  <c r="A38" i="11"/>
  <c r="D38" i="11" s="1"/>
  <c r="A108" i="26"/>
  <c r="A180" i="25"/>
  <c r="A122" i="24"/>
  <c r="D122" i="24" s="1"/>
  <c r="A114" i="23"/>
  <c r="A194" i="26"/>
  <c r="A198" i="25"/>
  <c r="D198" i="25" s="1"/>
  <c r="A14" i="25"/>
  <c r="A28" i="24"/>
  <c r="A112" i="18"/>
  <c r="A116" i="12"/>
  <c r="D116" i="12" s="1"/>
  <c r="A42" i="17"/>
  <c r="D42" i="17" s="1"/>
  <c r="A192" i="16"/>
  <c r="A114" i="16"/>
  <c r="A194" i="9"/>
  <c r="A30" i="17"/>
  <c r="A14" i="20"/>
  <c r="A108" i="13"/>
  <c r="A188" i="9"/>
  <c r="A26" i="16"/>
  <c r="A108" i="10"/>
  <c r="A36" i="11"/>
  <c r="D36" i="11" s="1"/>
  <c r="A14" i="16"/>
  <c r="A28" i="12"/>
  <c r="A202" i="12"/>
  <c r="D202" i="12" s="1"/>
  <c r="A194" i="10"/>
  <c r="A186" i="12"/>
  <c r="A186" i="15"/>
  <c r="A194" i="16"/>
  <c r="A190" i="9"/>
  <c r="A202" i="17"/>
  <c r="D202" i="17" s="1"/>
  <c r="A202" i="27"/>
  <c r="D202" i="27" s="1"/>
  <c r="A28" i="27"/>
  <c r="A186" i="27"/>
  <c r="A116" i="27"/>
  <c r="D116" i="27" s="1"/>
  <c r="A36" i="27"/>
  <c r="D36" i="27" s="1"/>
  <c r="A198" i="27"/>
  <c r="D198" i="27" s="1"/>
  <c r="A20" i="15"/>
  <c r="A20" i="18"/>
  <c r="A94" i="20"/>
  <c r="A196" i="14"/>
  <c r="D196" i="14" s="1"/>
  <c r="A26" i="17"/>
  <c r="A104" i="16"/>
  <c r="A114" i="10"/>
  <c r="A184" i="18"/>
  <c r="A180" i="10"/>
  <c r="A198" i="13"/>
  <c r="D198" i="13" s="1"/>
  <c r="A186" i="20"/>
  <c r="A194" i="22"/>
  <c r="A196" i="25"/>
  <c r="D196" i="25" s="1"/>
  <c r="A38" i="25"/>
  <c r="D38" i="25" s="1"/>
  <c r="A198" i="24"/>
  <c r="D198" i="24" s="1"/>
  <c r="A180" i="24"/>
  <c r="A104" i="24"/>
  <c r="A118" i="23"/>
  <c r="D118" i="23" s="1"/>
  <c r="A196" i="26"/>
  <c r="D196" i="26" s="1"/>
  <c r="A42" i="26"/>
  <c r="D42" i="26" s="1"/>
  <c r="A40" i="25"/>
  <c r="D40" i="25" s="1"/>
  <c r="A196" i="23"/>
  <c r="D196" i="23" s="1"/>
  <c r="A42" i="23"/>
  <c r="D42" i="23" s="1"/>
  <c r="A28" i="15"/>
  <c r="A14" i="12"/>
  <c r="A14" i="18"/>
  <c r="A104" i="11"/>
  <c r="A24" i="18"/>
  <c r="A198" i="17"/>
  <c r="D198" i="17" s="1"/>
  <c r="A104" i="9"/>
  <c r="A24" i="26"/>
  <c r="A190" i="24"/>
  <c r="A108" i="23"/>
  <c r="A40" i="26"/>
  <c r="D40" i="26" s="1"/>
  <c r="A36" i="25"/>
  <c r="D36" i="25" s="1"/>
  <c r="A194" i="23"/>
  <c r="A24" i="23"/>
  <c r="A180" i="26"/>
  <c r="A94" i="26"/>
  <c r="A118" i="25"/>
  <c r="D118" i="25" s="1"/>
  <c r="A174" i="24"/>
  <c r="A32" i="24"/>
  <c r="A180" i="23"/>
  <c r="A94" i="23"/>
  <c r="A42" i="20"/>
  <c r="D42" i="20" s="1"/>
  <c r="A100" i="11"/>
  <c r="A114" i="12"/>
  <c r="A34" i="12"/>
  <c r="A174" i="16"/>
  <c r="A34" i="17"/>
  <c r="A30" i="16"/>
  <c r="A100" i="17"/>
  <c r="A38" i="12"/>
  <c r="D38" i="12" s="1"/>
  <c r="A104" i="14"/>
  <c r="A40" i="16"/>
  <c r="D40" i="16" s="1"/>
  <c r="A110" i="22"/>
  <c r="A20" i="24"/>
  <c r="A36" i="15"/>
  <c r="D36" i="15" s="1"/>
  <c r="A190" i="17"/>
  <c r="A196" i="16"/>
  <c r="D196" i="16" s="1"/>
  <c r="A28" i="13"/>
  <c r="A114" i="13"/>
  <c r="A122" i="11"/>
  <c r="D122" i="11" s="1"/>
  <c r="A192" i="18"/>
  <c r="A198" i="15"/>
  <c r="D198" i="15" s="1"/>
  <c r="A186" i="9"/>
  <c r="A120" i="15"/>
  <c r="D120" i="15" s="1"/>
  <c r="A118" i="17"/>
  <c r="D118" i="17" s="1"/>
  <c r="A26" i="12"/>
  <c r="A20" i="26"/>
  <c r="A94" i="22"/>
  <c r="A184" i="22"/>
  <c r="A112" i="9"/>
  <c r="A24" i="22"/>
  <c r="A174" i="22"/>
  <c r="A112" i="22"/>
  <c r="A186" i="18"/>
  <c r="A198" i="9"/>
  <c r="D198" i="9" s="1"/>
  <c r="A186" i="22"/>
  <c r="A26" i="22"/>
  <c r="A14" i="22"/>
  <c r="A188" i="11"/>
  <c r="A186" i="17"/>
  <c r="A40" i="10"/>
  <c r="D40" i="10" s="1"/>
  <c r="A202" i="10"/>
  <c r="D202" i="10" s="1"/>
  <c r="A100" i="15"/>
  <c r="A94" i="11"/>
  <c r="A116" i="14"/>
  <c r="D116" i="14" s="1"/>
  <c r="A194" i="15"/>
  <c r="A110" i="20"/>
  <c r="A190" i="15"/>
  <c r="A196" i="20"/>
  <c r="D196" i="20" s="1"/>
  <c r="A36" i="10"/>
  <c r="D36" i="10" s="1"/>
  <c r="A42" i="10"/>
  <c r="D42" i="10" s="1"/>
  <c r="A180" i="14"/>
  <c r="A106" i="9"/>
  <c r="A20" i="13"/>
  <c r="A192" i="10"/>
  <c r="A100" i="10"/>
  <c r="A108" i="11"/>
  <c r="A120" i="27"/>
  <c r="D120" i="27" s="1"/>
  <c r="A118" i="26"/>
  <c r="D118" i="26" s="1"/>
  <c r="A116" i="25"/>
  <c r="D116" i="25" s="1"/>
  <c r="A118" i="24"/>
  <c r="D118" i="24" s="1"/>
  <c r="A190" i="23"/>
  <c r="A34" i="20"/>
  <c r="A14" i="11"/>
  <c r="A38" i="15"/>
  <c r="D38" i="15" s="1"/>
  <c r="A30" i="15"/>
  <c r="A194" i="25"/>
  <c r="A38" i="23"/>
  <c r="D38" i="23" s="1"/>
  <c r="A28" i="26"/>
  <c r="A174" i="23"/>
  <c r="A116" i="26"/>
  <c r="D116" i="26" s="1"/>
  <c r="A104" i="25"/>
  <c r="A202" i="23"/>
  <c r="D202" i="23" s="1"/>
  <c r="A116" i="23"/>
  <c r="D116" i="23" s="1"/>
  <c r="A122" i="10"/>
  <c r="D122" i="10" s="1"/>
  <c r="A188" i="18"/>
  <c r="A38" i="10"/>
  <c r="D38" i="10" s="1"/>
  <c r="A118" i="13"/>
  <c r="D118" i="13" s="1"/>
  <c r="A186" i="10"/>
  <c r="A122" i="12"/>
  <c r="D122" i="12" s="1"/>
  <c r="A188" i="22"/>
  <c r="A112" i="15"/>
  <c r="A186" i="16"/>
  <c r="A40" i="15"/>
  <c r="D40" i="15" s="1"/>
  <c r="A100" i="9"/>
  <c r="A36" i="20"/>
  <c r="D36" i="20" s="1"/>
  <c r="A38" i="18"/>
  <c r="D38" i="18" s="1"/>
  <c r="A174" i="10"/>
  <c r="A100" i="22"/>
  <c r="A94" i="13"/>
  <c r="A200" i="22"/>
  <c r="D200" i="22" s="1"/>
  <c r="A34" i="13"/>
  <c r="A120" i="22"/>
  <c r="D120" i="22" s="1"/>
  <c r="A34" i="22"/>
  <c r="A14" i="15"/>
  <c r="A36" i="14"/>
  <c r="D36" i="14" s="1"/>
  <c r="A106" i="12"/>
  <c r="A196" i="15"/>
  <c r="D196" i="15" s="1"/>
  <c r="A196" i="18"/>
  <c r="D196" i="18" s="1"/>
  <c r="A198" i="18"/>
  <c r="D198" i="18" s="1"/>
  <c r="A104" i="10"/>
  <c r="A34" i="15"/>
  <c r="A108" i="9"/>
  <c r="A94" i="15"/>
  <c r="A118" i="16"/>
  <c r="D118" i="16" s="1"/>
  <c r="A40" i="27"/>
  <c r="D40" i="27" s="1"/>
  <c r="A110" i="15"/>
  <c r="A30" i="14"/>
  <c r="A196" i="12"/>
  <c r="D196" i="12" s="1"/>
  <c r="A112" i="13"/>
  <c r="A122" i="18"/>
  <c r="D122" i="18" s="1"/>
  <c r="A40" i="11"/>
  <c r="D40" i="11" s="1"/>
  <c r="A120" i="17"/>
  <c r="D120" i="17" s="1"/>
  <c r="A28" i="14"/>
  <c r="A108" i="14"/>
  <c r="A188" i="15"/>
  <c r="A34" i="27"/>
  <c r="A26" i="23"/>
  <c r="A200" i="27"/>
  <c r="D200" i="27" s="1"/>
  <c r="A180" i="27"/>
  <c r="A30" i="10"/>
  <c r="A202" i="14"/>
  <c r="D202" i="14" s="1"/>
  <c r="A30" i="11"/>
  <c r="A14" i="17"/>
  <c r="A38" i="14"/>
  <c r="D38" i="14" s="1"/>
  <c r="A14" i="14"/>
  <c r="A110" i="18"/>
  <c r="A38" i="16"/>
  <c r="D38" i="16" s="1"/>
  <c r="A122" i="14"/>
  <c r="D122" i="14" s="1"/>
  <c r="A28" i="16"/>
  <c r="A202" i="16"/>
  <c r="D202" i="16" s="1"/>
  <c r="A180" i="15"/>
  <c r="A120" i="26"/>
  <c r="D120" i="26" s="1"/>
  <c r="A190" i="25"/>
  <c r="A32" i="25"/>
  <c r="A194" i="24"/>
  <c r="A30" i="24"/>
  <c r="A112" i="23"/>
  <c r="A190" i="26"/>
  <c r="A202" i="25"/>
  <c r="D202" i="25" s="1"/>
  <c r="A200" i="24"/>
  <c r="D200" i="24" s="1"/>
  <c r="A110" i="10"/>
  <c r="A32" i="20"/>
  <c r="A108" i="16"/>
  <c r="A192" i="26"/>
  <c r="A38" i="24"/>
  <c r="D38" i="24" s="1"/>
  <c r="A202" i="24"/>
  <c r="D202" i="24" s="1"/>
  <c r="A202" i="26"/>
  <c r="D202" i="26" s="1"/>
  <c r="A32" i="26"/>
  <c r="A106" i="24"/>
  <c r="A32" i="23"/>
  <c r="A116" i="18"/>
  <c r="D116" i="18" s="1"/>
  <c r="A118" i="11"/>
  <c r="D118" i="11" s="1"/>
  <c r="A40" i="14"/>
  <c r="D40" i="14" s="1"/>
  <c r="A202" i="18"/>
  <c r="D202" i="18" s="1"/>
  <c r="A192" i="14"/>
  <c r="A30" i="25"/>
  <c r="A42" i="15"/>
  <c r="D42" i="15" s="1"/>
  <c r="A112" i="17"/>
  <c r="A194" i="14"/>
  <c r="A24" i="9"/>
  <c r="A26" i="13"/>
  <c r="A198" i="22"/>
  <c r="D198" i="22" s="1"/>
  <c r="A38" i="22"/>
  <c r="D38" i="22" s="1"/>
  <c r="A108" i="22"/>
  <c r="A26" i="20"/>
  <c r="A188" i="14"/>
  <c r="A32" i="15"/>
  <c r="AF85" i="20"/>
  <c r="G45" i="12"/>
  <c r="G125" i="12" s="1"/>
  <c r="A104" i="26"/>
  <c r="A112" i="27"/>
  <c r="A28" i="17"/>
  <c r="A94" i="17"/>
  <c r="A200" i="15"/>
  <c r="D200" i="15" s="1"/>
  <c r="A186" i="14"/>
  <c r="A104" i="13"/>
  <c r="A196" i="17"/>
  <c r="D196" i="17" s="1"/>
  <c r="A184" i="10"/>
  <c r="A104" i="20"/>
  <c r="A26" i="15"/>
  <c r="A104" i="12"/>
  <c r="A110" i="12"/>
  <c r="A184" i="15"/>
  <c r="A28" i="18"/>
  <c r="A192" i="22"/>
  <c r="A30" i="22"/>
  <c r="A200" i="14"/>
  <c r="D200" i="14" s="1"/>
  <c r="A114" i="22"/>
  <c r="A20" i="22"/>
  <c r="A180" i="22"/>
  <c r="A32" i="22"/>
  <c r="A34" i="24"/>
  <c r="A24" i="13"/>
  <c r="A186" i="13"/>
  <c r="A24" i="10"/>
  <c r="A40" i="17"/>
  <c r="D40" i="17" s="1"/>
  <c r="A32" i="12"/>
  <c r="A108" i="25"/>
  <c r="A192" i="12"/>
  <c r="A32" i="17"/>
  <c r="A188" i="20"/>
  <c r="A200" i="17"/>
  <c r="D200" i="17" s="1"/>
  <c r="A198" i="14"/>
  <c r="D198" i="14" s="1"/>
  <c r="A200" i="12"/>
  <c r="D200" i="12" s="1"/>
  <c r="A110" i="23"/>
  <c r="A100" i="24"/>
  <c r="A200" i="25"/>
  <c r="D200" i="25" s="1"/>
  <c r="A198" i="26"/>
  <c r="D198" i="26" s="1"/>
  <c r="A116" i="24"/>
  <c r="D116" i="24" s="1"/>
  <c r="A20" i="23"/>
  <c r="A112" i="25"/>
  <c r="A32" i="13"/>
  <c r="A180" i="18"/>
  <c r="A184" i="14"/>
  <c r="A190" i="13"/>
  <c r="A120" i="24"/>
  <c r="D120" i="24" s="1"/>
  <c r="A122" i="26"/>
  <c r="D122" i="26" s="1"/>
  <c r="A26" i="24"/>
  <c r="A192" i="24"/>
  <c r="A110" i="25"/>
  <c r="A180" i="9"/>
  <c r="A20" i="9"/>
  <c r="A194" i="12"/>
  <c r="A100" i="18"/>
  <c r="A180" i="13"/>
  <c r="A190" i="11"/>
  <c r="A184" i="27"/>
  <c r="A42" i="27"/>
  <c r="D42" i="27" s="1"/>
  <c r="A20" i="27"/>
  <c r="A20" i="12"/>
  <c r="A192" i="17"/>
  <c r="A174" i="15"/>
  <c r="A192" i="9"/>
  <c r="A122" i="17"/>
  <c r="D122" i="17" s="1"/>
  <c r="A174" i="12"/>
  <c r="A20" i="11"/>
  <c r="A40" i="13"/>
  <c r="D40" i="13" s="1"/>
  <c r="A184" i="13"/>
  <c r="A120" i="12"/>
  <c r="D120" i="12" s="1"/>
  <c r="A32" i="18"/>
  <c r="A232" i="27"/>
  <c r="D232" i="27" s="1"/>
  <c r="A188" i="27"/>
  <c r="A14" i="27"/>
  <c r="A130" i="27"/>
  <c r="A210" i="20"/>
  <c r="A50" i="20"/>
  <c r="A94" i="27"/>
  <c r="A174" i="20"/>
  <c r="A50" i="27"/>
  <c r="A130" i="20"/>
  <c r="A100" i="20"/>
  <c r="A238" i="9"/>
  <c r="D238" i="9" s="1"/>
  <c r="A230" i="9"/>
  <c r="D230" i="9" s="1"/>
  <c r="A222" i="9"/>
  <c r="D222" i="9" s="1"/>
  <c r="A214" i="9"/>
  <c r="D214" i="9" s="1"/>
  <c r="A156" i="9"/>
  <c r="D156" i="9" s="1"/>
  <c r="A148" i="9"/>
  <c r="D148" i="9" s="1"/>
  <c r="A140" i="9"/>
  <c r="D140" i="9" s="1"/>
  <c r="A132" i="9"/>
  <c r="D132" i="9" s="1"/>
  <c r="A74" i="9"/>
  <c r="D74" i="9" s="1"/>
  <c r="A66" i="9"/>
  <c r="D66" i="9" s="1"/>
  <c r="A58" i="9"/>
  <c r="D58" i="9" s="1"/>
  <c r="A50" i="9"/>
  <c r="A232" i="10"/>
  <c r="D232" i="10" s="1"/>
  <c r="A224" i="10"/>
  <c r="D224" i="10" s="1"/>
  <c r="A216" i="10"/>
  <c r="D216" i="10" s="1"/>
  <c r="A158" i="10"/>
  <c r="D158" i="10" s="1"/>
  <c r="A150" i="10"/>
  <c r="D150" i="10" s="1"/>
  <c r="A142" i="10"/>
  <c r="D142" i="10" s="1"/>
  <c r="A134" i="10"/>
  <c r="D134" i="10" s="1"/>
  <c r="A76" i="10"/>
  <c r="D76" i="10" s="1"/>
  <c r="A68" i="10"/>
  <c r="D68" i="10" s="1"/>
  <c r="A60" i="10"/>
  <c r="D60" i="10" s="1"/>
  <c r="A52" i="10"/>
  <c r="D52" i="10" s="1"/>
  <c r="A234" i="11"/>
  <c r="D234" i="11" s="1"/>
  <c r="A226" i="11"/>
  <c r="D226" i="11" s="1"/>
  <c r="A218" i="11"/>
  <c r="D218" i="11" s="1"/>
  <c r="A210" i="11"/>
  <c r="A152" i="11"/>
  <c r="D152" i="11" s="1"/>
  <c r="A144" i="11"/>
  <c r="D144" i="11" s="1"/>
  <c r="A136" i="11"/>
  <c r="D136" i="11" s="1"/>
  <c r="A78" i="11"/>
  <c r="D78" i="11" s="1"/>
  <c r="A70" i="11"/>
  <c r="D70" i="11" s="1"/>
  <c r="A62" i="11"/>
  <c r="D62" i="11" s="1"/>
  <c r="A54" i="11"/>
  <c r="D54" i="11" s="1"/>
  <c r="A236" i="12"/>
  <c r="D236" i="12" s="1"/>
  <c r="A228" i="12"/>
  <c r="D228" i="12" s="1"/>
  <c r="A220" i="12"/>
  <c r="D220" i="12" s="1"/>
  <c r="A212" i="12"/>
  <c r="D212" i="12" s="1"/>
  <c r="A154" i="12"/>
  <c r="D154" i="12" s="1"/>
  <c r="A146" i="12"/>
  <c r="D146" i="12" s="1"/>
  <c r="A138" i="12"/>
  <c r="D138" i="12" s="1"/>
  <c r="A130" i="12"/>
  <c r="A72" i="12"/>
  <c r="D72" i="12" s="1"/>
  <c r="A64" i="12"/>
  <c r="D64" i="12" s="1"/>
  <c r="A56" i="12"/>
  <c r="D56" i="12" s="1"/>
  <c r="A238" i="13"/>
  <c r="D238" i="13" s="1"/>
  <c r="A230" i="13"/>
  <c r="D230" i="13" s="1"/>
  <c r="A222" i="13"/>
  <c r="D222" i="13" s="1"/>
  <c r="A214" i="13"/>
  <c r="D214" i="13" s="1"/>
  <c r="A156" i="13"/>
  <c r="D156" i="13" s="1"/>
  <c r="A148" i="13"/>
  <c r="D148" i="13" s="1"/>
  <c r="A140" i="13"/>
  <c r="D140" i="13" s="1"/>
  <c r="A132" i="13"/>
  <c r="D132" i="13" s="1"/>
  <c r="A74" i="13"/>
  <c r="D74" i="13" s="1"/>
  <c r="A66" i="13"/>
  <c r="D66" i="13" s="1"/>
  <c r="A58" i="13"/>
  <c r="D58" i="13" s="1"/>
  <c r="A50" i="13"/>
  <c r="A232" i="14"/>
  <c r="D232" i="14" s="1"/>
  <c r="A224" i="14"/>
  <c r="D224" i="14" s="1"/>
  <c r="A216" i="14"/>
  <c r="D216" i="14" s="1"/>
  <c r="A158" i="14"/>
  <c r="D158" i="14" s="1"/>
  <c r="A150" i="14"/>
  <c r="D150" i="14" s="1"/>
  <c r="A142" i="14"/>
  <c r="D142" i="14" s="1"/>
  <c r="A134" i="14"/>
  <c r="D134" i="14" s="1"/>
  <c r="A76" i="14"/>
  <c r="D76" i="14" s="1"/>
  <c r="A68" i="14"/>
  <c r="D68" i="14" s="1"/>
  <c r="A60" i="14"/>
  <c r="D60" i="14" s="1"/>
  <c r="A52" i="14"/>
  <c r="D52" i="14" s="1"/>
  <c r="A234" i="15"/>
  <c r="D234" i="15" s="1"/>
  <c r="A226" i="15"/>
  <c r="D226" i="15" s="1"/>
  <c r="A218" i="15"/>
  <c r="D218" i="15" s="1"/>
  <c r="A210" i="15"/>
  <c r="A152" i="15"/>
  <c r="D152" i="15" s="1"/>
  <c r="A144" i="15"/>
  <c r="D144" i="15" s="1"/>
  <c r="A236" i="9"/>
  <c r="D236" i="9" s="1"/>
  <c r="A228" i="9"/>
  <c r="D228" i="9" s="1"/>
  <c r="A220" i="9"/>
  <c r="D220" i="9" s="1"/>
  <c r="A212" i="9"/>
  <c r="D212" i="9" s="1"/>
  <c r="A154" i="9"/>
  <c r="D154" i="9" s="1"/>
  <c r="A146" i="9"/>
  <c r="D146" i="9" s="1"/>
  <c r="A138" i="9"/>
  <c r="D138" i="9" s="1"/>
  <c r="A130" i="9"/>
  <c r="A72" i="9"/>
  <c r="D72" i="9" s="1"/>
  <c r="A64" i="9"/>
  <c r="D64" i="9" s="1"/>
  <c r="A56" i="9"/>
  <c r="D56" i="9" s="1"/>
  <c r="A238" i="10"/>
  <c r="D238" i="10" s="1"/>
  <c r="A230" i="10"/>
  <c r="D230" i="10" s="1"/>
  <c r="A222" i="10"/>
  <c r="D222" i="10" s="1"/>
  <c r="A214" i="10"/>
  <c r="D214" i="10" s="1"/>
  <c r="A156" i="10"/>
  <c r="D156" i="10" s="1"/>
  <c r="A148" i="10"/>
  <c r="D148" i="10" s="1"/>
  <c r="A140" i="10"/>
  <c r="D140" i="10" s="1"/>
  <c r="A132" i="10"/>
  <c r="D132" i="10" s="1"/>
  <c r="A74" i="10"/>
  <c r="D74" i="10" s="1"/>
  <c r="A66" i="10"/>
  <c r="D66" i="10" s="1"/>
  <c r="A58" i="10"/>
  <c r="D58" i="10" s="1"/>
  <c r="A50" i="10"/>
  <c r="A232" i="11"/>
  <c r="D232" i="11" s="1"/>
  <c r="A224" i="11"/>
  <c r="D224" i="11" s="1"/>
  <c r="A216" i="11"/>
  <c r="D216" i="11" s="1"/>
  <c r="A158" i="11"/>
  <c r="D158" i="11" s="1"/>
  <c r="A150" i="11"/>
  <c r="D150" i="11" s="1"/>
  <c r="A142" i="11"/>
  <c r="D142" i="11" s="1"/>
  <c r="A134" i="11"/>
  <c r="D134" i="11" s="1"/>
  <c r="A76" i="11"/>
  <c r="D76" i="11" s="1"/>
  <c r="A68" i="11"/>
  <c r="D68" i="11" s="1"/>
  <c r="A60" i="11"/>
  <c r="D60" i="11" s="1"/>
  <c r="A52" i="11"/>
  <c r="D52" i="11" s="1"/>
  <c r="A234" i="12"/>
  <c r="D234" i="12" s="1"/>
  <c r="A226" i="12"/>
  <c r="D226" i="12" s="1"/>
  <c r="A218" i="12"/>
  <c r="D218" i="12" s="1"/>
  <c r="A210" i="12"/>
  <c r="A152" i="12"/>
  <c r="D152" i="12" s="1"/>
  <c r="A144" i="12"/>
  <c r="D144" i="12" s="1"/>
  <c r="A136" i="12"/>
  <c r="D136" i="12" s="1"/>
  <c r="A78" i="12"/>
  <c r="D78" i="12" s="1"/>
  <c r="A70" i="12"/>
  <c r="D70" i="12" s="1"/>
  <c r="A62" i="12"/>
  <c r="D62" i="12" s="1"/>
  <c r="A54" i="12"/>
  <c r="D54" i="12" s="1"/>
  <c r="A236" i="13"/>
  <c r="D236" i="13" s="1"/>
  <c r="A228" i="13"/>
  <c r="D228" i="13" s="1"/>
  <c r="A220" i="13"/>
  <c r="D220" i="13" s="1"/>
  <c r="A212" i="13"/>
  <c r="D212" i="13" s="1"/>
  <c r="A154" i="13"/>
  <c r="D154" i="13" s="1"/>
  <c r="A146" i="13"/>
  <c r="D146" i="13" s="1"/>
  <c r="A138" i="13"/>
  <c r="D138" i="13" s="1"/>
  <c r="A130" i="13"/>
  <c r="A72" i="13"/>
  <c r="D72" i="13" s="1"/>
  <c r="A64" i="13"/>
  <c r="D64" i="13" s="1"/>
  <c r="A56" i="13"/>
  <c r="D56" i="13" s="1"/>
  <c r="A238" i="14"/>
  <c r="D238" i="14" s="1"/>
  <c r="A230" i="14"/>
  <c r="D230" i="14" s="1"/>
  <c r="A222" i="14"/>
  <c r="D222" i="14" s="1"/>
  <c r="A214" i="14"/>
  <c r="D214" i="14" s="1"/>
  <c r="A156" i="14"/>
  <c r="D156" i="14" s="1"/>
  <c r="A148" i="14"/>
  <c r="D148" i="14" s="1"/>
  <c r="A140" i="14"/>
  <c r="D140" i="14" s="1"/>
  <c r="A132" i="14"/>
  <c r="D132" i="14" s="1"/>
  <c r="A74" i="14"/>
  <c r="D74" i="14" s="1"/>
  <c r="A66" i="14"/>
  <c r="D66" i="14" s="1"/>
  <c r="A58" i="14"/>
  <c r="D58" i="14" s="1"/>
  <c r="A50" i="14"/>
  <c r="A232" i="15"/>
  <c r="D232" i="15" s="1"/>
  <c r="A224" i="15"/>
  <c r="D224" i="15" s="1"/>
  <c r="A216" i="15"/>
  <c r="D216" i="15" s="1"/>
  <c r="A158" i="15"/>
  <c r="D158" i="15" s="1"/>
  <c r="A150" i="15"/>
  <c r="D150" i="15" s="1"/>
  <c r="A142" i="15"/>
  <c r="D142" i="15" s="1"/>
  <c r="A134" i="15"/>
  <c r="D134" i="15" s="1"/>
  <c r="A76" i="15"/>
  <c r="D76" i="15" s="1"/>
  <c r="A68" i="15"/>
  <c r="D68" i="15" s="1"/>
  <c r="A60" i="15"/>
  <c r="D60" i="15" s="1"/>
  <c r="A52" i="15"/>
  <c r="D52" i="15" s="1"/>
  <c r="A234" i="16"/>
  <c r="D234" i="16" s="1"/>
  <c r="A226" i="16"/>
  <c r="D226" i="16" s="1"/>
  <c r="A218" i="16"/>
  <c r="D218" i="16" s="1"/>
  <c r="A210" i="16"/>
  <c r="A152" i="16"/>
  <c r="D152" i="16" s="1"/>
  <c r="A144" i="16"/>
  <c r="D144" i="16" s="1"/>
  <c r="A234" i="9"/>
  <c r="D234" i="9" s="1"/>
  <c r="A218" i="9"/>
  <c r="D218" i="9" s="1"/>
  <c r="A152" i="9"/>
  <c r="D152" i="9" s="1"/>
  <c r="A136" i="9"/>
  <c r="D136" i="9" s="1"/>
  <c r="A70" i="9"/>
  <c r="D70" i="9" s="1"/>
  <c r="A54" i="9"/>
  <c r="D54" i="9" s="1"/>
  <c r="A228" i="10"/>
  <c r="D228" i="10" s="1"/>
  <c r="A212" i="10"/>
  <c r="D212" i="10" s="1"/>
  <c r="A146" i="10"/>
  <c r="D146" i="10" s="1"/>
  <c r="A130" i="10"/>
  <c r="A64" i="10"/>
  <c r="D64" i="10" s="1"/>
  <c r="A238" i="11"/>
  <c r="D238" i="11" s="1"/>
  <c r="A222" i="11"/>
  <c r="D222" i="11" s="1"/>
  <c r="A156" i="11"/>
  <c r="D156" i="11" s="1"/>
  <c r="A140" i="11"/>
  <c r="D140" i="11" s="1"/>
  <c r="A74" i="11"/>
  <c r="D74" i="11" s="1"/>
  <c r="A58" i="11"/>
  <c r="D58" i="11" s="1"/>
  <c r="A232" i="12"/>
  <c r="D232" i="12" s="1"/>
  <c r="A216" i="12"/>
  <c r="D216" i="12" s="1"/>
  <c r="A150" i="12"/>
  <c r="D150" i="12" s="1"/>
  <c r="A134" i="12"/>
  <c r="D134" i="12" s="1"/>
  <c r="A68" i="12"/>
  <c r="D68" i="12" s="1"/>
  <c r="A52" i="12"/>
  <c r="D52" i="12" s="1"/>
  <c r="A226" i="13"/>
  <c r="D226" i="13" s="1"/>
  <c r="A210" i="13"/>
  <c r="A144" i="13"/>
  <c r="D144" i="13" s="1"/>
  <c r="A78" i="13"/>
  <c r="D78" i="13" s="1"/>
  <c r="A62" i="13"/>
  <c r="D62" i="13" s="1"/>
  <c r="A236" i="14"/>
  <c r="D236" i="14" s="1"/>
  <c r="A220" i="14"/>
  <c r="D220" i="14" s="1"/>
  <c r="A154" i="14"/>
  <c r="D154" i="14" s="1"/>
  <c r="A138" i="14"/>
  <c r="D138" i="14" s="1"/>
  <c r="A72" i="14"/>
  <c r="D72" i="14" s="1"/>
  <c r="A56" i="14"/>
  <c r="D56" i="14" s="1"/>
  <c r="A230" i="15"/>
  <c r="D230" i="15" s="1"/>
  <c r="A214" i="15"/>
  <c r="D214" i="15" s="1"/>
  <c r="A148" i="15"/>
  <c r="D148" i="15" s="1"/>
  <c r="A136" i="15"/>
  <c r="D136" i="15" s="1"/>
  <c r="A74" i="15"/>
  <c r="D74" i="15" s="1"/>
  <c r="A64" i="15"/>
  <c r="D64" i="15" s="1"/>
  <c r="A54" i="15"/>
  <c r="D54" i="15" s="1"/>
  <c r="A232" i="16"/>
  <c r="D232" i="16" s="1"/>
  <c r="A222" i="16"/>
  <c r="D222" i="16" s="1"/>
  <c r="A212" i="16"/>
  <c r="D212" i="16" s="1"/>
  <c r="A150" i="16"/>
  <c r="D150" i="16" s="1"/>
  <c r="A140" i="16"/>
  <c r="D140" i="16" s="1"/>
  <c r="A132" i="16"/>
  <c r="D132" i="16" s="1"/>
  <c r="A74" i="16"/>
  <c r="D74" i="16" s="1"/>
  <c r="A66" i="16"/>
  <c r="D66" i="16" s="1"/>
  <c r="A58" i="16"/>
  <c r="D58" i="16" s="1"/>
  <c r="A50" i="16"/>
  <c r="A232" i="17"/>
  <c r="D232" i="17" s="1"/>
  <c r="A224" i="17"/>
  <c r="D224" i="17" s="1"/>
  <c r="A216" i="17"/>
  <c r="D216" i="17" s="1"/>
  <c r="A158" i="17"/>
  <c r="D158" i="17" s="1"/>
  <c r="A150" i="17"/>
  <c r="D150" i="17" s="1"/>
  <c r="A142" i="17"/>
  <c r="D142" i="17" s="1"/>
  <c r="A134" i="17"/>
  <c r="D134" i="17" s="1"/>
  <c r="A76" i="17"/>
  <c r="D76" i="17" s="1"/>
  <c r="A68" i="17"/>
  <c r="D68" i="17" s="1"/>
  <c r="A60" i="17"/>
  <c r="D60" i="17" s="1"/>
  <c r="A52" i="17"/>
  <c r="D52" i="17" s="1"/>
  <c r="A234" i="18"/>
  <c r="D234" i="18" s="1"/>
  <c r="A226" i="18"/>
  <c r="D226" i="18" s="1"/>
  <c r="A218" i="18"/>
  <c r="D218" i="18" s="1"/>
  <c r="A210" i="18"/>
  <c r="A152" i="18"/>
  <c r="D152" i="18" s="1"/>
  <c r="A144" i="18"/>
  <c r="D144" i="18" s="1"/>
  <c r="A136" i="18"/>
  <c r="D136" i="18" s="1"/>
  <c r="A78" i="18"/>
  <c r="D78" i="18" s="1"/>
  <c r="A70" i="18"/>
  <c r="D70" i="18" s="1"/>
  <c r="A62" i="18"/>
  <c r="D62" i="18" s="1"/>
  <c r="A54" i="18"/>
  <c r="D54" i="18" s="1"/>
  <c r="A236" i="22"/>
  <c r="D236" i="22" s="1"/>
  <c r="A228" i="22"/>
  <c r="D228" i="22" s="1"/>
  <c r="A220" i="22"/>
  <c r="D220" i="22" s="1"/>
  <c r="A212" i="22"/>
  <c r="D212" i="22" s="1"/>
  <c r="A154" i="22"/>
  <c r="D154" i="22" s="1"/>
  <c r="A146" i="22"/>
  <c r="D146" i="22" s="1"/>
  <c r="A138" i="22"/>
  <c r="D138" i="22" s="1"/>
  <c r="A130" i="22"/>
  <c r="A72" i="22"/>
  <c r="D72" i="22" s="1"/>
  <c r="A64" i="22"/>
  <c r="D64" i="22" s="1"/>
  <c r="A56" i="22"/>
  <c r="D56" i="22" s="1"/>
  <c r="A238" i="23"/>
  <c r="D238" i="23" s="1"/>
  <c r="A232" i="9"/>
  <c r="D232" i="9" s="1"/>
  <c r="A216" i="9"/>
  <c r="D216" i="9" s="1"/>
  <c r="A150" i="9"/>
  <c r="D150" i="9" s="1"/>
  <c r="A134" i="9"/>
  <c r="D134" i="9" s="1"/>
  <c r="A68" i="9"/>
  <c r="D68" i="9" s="1"/>
  <c r="A52" i="9"/>
  <c r="D52" i="9" s="1"/>
  <c r="A226" i="10"/>
  <c r="D226" i="10" s="1"/>
  <c r="A210" i="10"/>
  <c r="A144" i="10"/>
  <c r="D144" i="10" s="1"/>
  <c r="A78" i="10"/>
  <c r="D78" i="10" s="1"/>
  <c r="A62" i="10"/>
  <c r="D62" i="10" s="1"/>
  <c r="A236" i="11"/>
  <c r="D236" i="11" s="1"/>
  <c r="A220" i="11"/>
  <c r="D220" i="11" s="1"/>
  <c r="A154" i="11"/>
  <c r="D154" i="11" s="1"/>
  <c r="A138" i="11"/>
  <c r="D138" i="11" s="1"/>
  <c r="A72" i="11"/>
  <c r="D72" i="11" s="1"/>
  <c r="A56" i="11"/>
  <c r="D56" i="11" s="1"/>
  <c r="A230" i="12"/>
  <c r="D230" i="12" s="1"/>
  <c r="A214" i="12"/>
  <c r="D214" i="12" s="1"/>
  <c r="A148" i="12"/>
  <c r="D148" i="12" s="1"/>
  <c r="A132" i="12"/>
  <c r="D132" i="12" s="1"/>
  <c r="A66" i="12"/>
  <c r="D66" i="12" s="1"/>
  <c r="A50" i="12"/>
  <c r="A224" i="13"/>
  <c r="D224" i="13" s="1"/>
  <c r="A158" i="13"/>
  <c r="D158" i="13" s="1"/>
  <c r="A142" i="13"/>
  <c r="D142" i="13" s="1"/>
  <c r="A76" i="13"/>
  <c r="D76" i="13" s="1"/>
  <c r="A60" i="13"/>
  <c r="D60" i="13" s="1"/>
  <c r="A234" i="14"/>
  <c r="D234" i="14" s="1"/>
  <c r="A218" i="14"/>
  <c r="D218" i="14" s="1"/>
  <c r="A152" i="14"/>
  <c r="D152" i="14" s="1"/>
  <c r="A136" i="14"/>
  <c r="D136" i="14" s="1"/>
  <c r="A70" i="14"/>
  <c r="D70" i="14" s="1"/>
  <c r="A54" i="14"/>
  <c r="D54" i="14" s="1"/>
  <c r="A228" i="15"/>
  <c r="D228" i="15" s="1"/>
  <c r="A212" i="15"/>
  <c r="D212" i="15" s="1"/>
  <c r="A146" i="15"/>
  <c r="D146" i="15" s="1"/>
  <c r="A132" i="15"/>
  <c r="D132" i="15" s="1"/>
  <c r="A72" i="15"/>
  <c r="D72" i="15" s="1"/>
  <c r="A62" i="15"/>
  <c r="D62" i="15" s="1"/>
  <c r="A50" i="15"/>
  <c r="A230" i="16"/>
  <c r="D230" i="16" s="1"/>
  <c r="A220" i="16"/>
  <c r="D220" i="16" s="1"/>
  <c r="A158" i="16"/>
  <c r="D158" i="16" s="1"/>
  <c r="A148" i="16"/>
  <c r="D148" i="16" s="1"/>
  <c r="A138" i="16"/>
  <c r="D138" i="16" s="1"/>
  <c r="A130" i="16"/>
  <c r="A72" i="16"/>
  <c r="D72" i="16" s="1"/>
  <c r="A64" i="16"/>
  <c r="D64" i="16" s="1"/>
  <c r="A56" i="16"/>
  <c r="D56" i="16" s="1"/>
  <c r="A238" i="17"/>
  <c r="D238" i="17" s="1"/>
  <c r="A230" i="17"/>
  <c r="D230" i="17" s="1"/>
  <c r="A222" i="17"/>
  <c r="D222" i="17" s="1"/>
  <c r="A214" i="17"/>
  <c r="D214" i="17" s="1"/>
  <c r="A156" i="17"/>
  <c r="D156" i="17" s="1"/>
  <c r="A148" i="17"/>
  <c r="D148" i="17" s="1"/>
  <c r="A140" i="17"/>
  <c r="D140" i="17" s="1"/>
  <c r="A132" i="17"/>
  <c r="D132" i="17" s="1"/>
  <c r="A74" i="17"/>
  <c r="D74" i="17" s="1"/>
  <c r="A66" i="17"/>
  <c r="D66" i="17" s="1"/>
  <c r="A58" i="17"/>
  <c r="D58" i="17" s="1"/>
  <c r="A50" i="17"/>
  <c r="A232" i="18"/>
  <c r="D232" i="18" s="1"/>
  <c r="A224" i="18"/>
  <c r="D224" i="18" s="1"/>
  <c r="A216" i="18"/>
  <c r="D216" i="18" s="1"/>
  <c r="A158" i="18"/>
  <c r="D158" i="18" s="1"/>
  <c r="A150" i="18"/>
  <c r="D150" i="18" s="1"/>
  <c r="A142" i="18"/>
  <c r="D142" i="18" s="1"/>
  <c r="A134" i="18"/>
  <c r="D134" i="18" s="1"/>
  <c r="A76" i="18"/>
  <c r="D76" i="18" s="1"/>
  <c r="A68" i="18"/>
  <c r="D68" i="18" s="1"/>
  <c r="A60" i="18"/>
  <c r="D60" i="18" s="1"/>
  <c r="A52" i="18"/>
  <c r="D52" i="18" s="1"/>
  <c r="A234" i="22"/>
  <c r="D234" i="22" s="1"/>
  <c r="A226" i="22"/>
  <c r="D226" i="22" s="1"/>
  <c r="A218" i="22"/>
  <c r="D218" i="22" s="1"/>
  <c r="A210" i="22"/>
  <c r="A152" i="22"/>
  <c r="D152" i="22" s="1"/>
  <c r="A144" i="22"/>
  <c r="D144" i="22" s="1"/>
  <c r="A136" i="22"/>
  <c r="D136" i="22" s="1"/>
  <c r="A78" i="22"/>
  <c r="D78" i="22" s="1"/>
  <c r="A70" i="22"/>
  <c r="D70" i="22" s="1"/>
  <c r="A62" i="22"/>
  <c r="D62" i="22" s="1"/>
  <c r="A54" i="22"/>
  <c r="D54" i="22" s="1"/>
  <c r="A236" i="23"/>
  <c r="D236" i="23" s="1"/>
  <c r="A228" i="23"/>
  <c r="D228" i="23" s="1"/>
  <c r="A220" i="23"/>
  <c r="D220" i="23" s="1"/>
  <c r="A212" i="23"/>
  <c r="D212" i="23" s="1"/>
  <c r="A154" i="23"/>
  <c r="D154" i="23" s="1"/>
  <c r="A146" i="23"/>
  <c r="D146" i="23" s="1"/>
  <c r="A138" i="23"/>
  <c r="D138" i="23" s="1"/>
  <c r="A130" i="23"/>
  <c r="A72" i="23"/>
  <c r="D72" i="23" s="1"/>
  <c r="A64" i="23"/>
  <c r="D64" i="23" s="1"/>
  <c r="A56" i="23"/>
  <c r="D56" i="23" s="1"/>
  <c r="A238" i="24"/>
  <c r="D238" i="24" s="1"/>
  <c r="A230" i="24"/>
  <c r="D230" i="24" s="1"/>
  <c r="A222" i="24"/>
  <c r="D222" i="24" s="1"/>
  <c r="A214" i="24"/>
  <c r="D214" i="24" s="1"/>
  <c r="A156" i="24"/>
  <c r="D156" i="24" s="1"/>
  <c r="A148" i="24"/>
  <c r="D148" i="24" s="1"/>
  <c r="A140" i="24"/>
  <c r="D140" i="24" s="1"/>
  <c r="A132" i="24"/>
  <c r="D132" i="24" s="1"/>
  <c r="A74" i="24"/>
  <c r="D74" i="24" s="1"/>
  <c r="A66" i="24"/>
  <c r="D66" i="24" s="1"/>
  <c r="A58" i="24"/>
  <c r="D58" i="24" s="1"/>
  <c r="A50" i="24"/>
  <c r="A232" i="25"/>
  <c r="D232" i="25" s="1"/>
  <c r="A224" i="25"/>
  <c r="D224" i="25" s="1"/>
  <c r="A216" i="25"/>
  <c r="D216" i="25" s="1"/>
  <c r="A158" i="25"/>
  <c r="D158" i="25" s="1"/>
  <c r="A150" i="25"/>
  <c r="D150" i="25" s="1"/>
  <c r="A142" i="25"/>
  <c r="D142" i="25" s="1"/>
  <c r="A134" i="25"/>
  <c r="D134" i="25" s="1"/>
  <c r="A76" i="25"/>
  <c r="D76" i="25" s="1"/>
  <c r="A68" i="25"/>
  <c r="D68" i="25" s="1"/>
  <c r="A60" i="25"/>
  <c r="D60" i="25" s="1"/>
  <c r="A52" i="25"/>
  <c r="D52" i="25" s="1"/>
  <c r="A226" i="9"/>
  <c r="D226" i="9" s="1"/>
  <c r="A144" i="9"/>
  <c r="D144" i="9" s="1"/>
  <c r="A62" i="9"/>
  <c r="D62" i="9" s="1"/>
  <c r="A220" i="10"/>
  <c r="D220" i="10" s="1"/>
  <c r="A138" i="10"/>
  <c r="D138" i="10" s="1"/>
  <c r="A56" i="10"/>
  <c r="D56" i="10" s="1"/>
  <c r="A214" i="11"/>
  <c r="D214" i="11" s="1"/>
  <c r="A132" i="11"/>
  <c r="D132" i="11" s="1"/>
  <c r="A50" i="11"/>
  <c r="A158" i="12"/>
  <c r="D158" i="12" s="1"/>
  <c r="A76" i="12"/>
  <c r="D76" i="12" s="1"/>
  <c r="A234" i="13"/>
  <c r="D234" i="13" s="1"/>
  <c r="A152" i="13"/>
  <c r="D152" i="13" s="1"/>
  <c r="A70" i="13"/>
  <c r="D70" i="13" s="1"/>
  <c r="A228" i="14"/>
  <c r="D228" i="14" s="1"/>
  <c r="A146" i="14"/>
  <c r="D146" i="14" s="1"/>
  <c r="A64" i="14"/>
  <c r="D64" i="14" s="1"/>
  <c r="A222" i="15"/>
  <c r="D222" i="15" s="1"/>
  <c r="A140" i="15"/>
  <c r="D140" i="15" s="1"/>
  <c r="A70" i="15"/>
  <c r="D70" i="15" s="1"/>
  <c r="A238" i="16"/>
  <c r="D238" i="16" s="1"/>
  <c r="A216" i="16"/>
  <c r="D216" i="16" s="1"/>
  <c r="A146" i="16"/>
  <c r="D146" i="16" s="1"/>
  <c r="A78" i="16"/>
  <c r="D78" i="16" s="1"/>
  <c r="A62" i="16"/>
  <c r="D62" i="16" s="1"/>
  <c r="A236" i="17"/>
  <c r="D236" i="17" s="1"/>
  <c r="A220" i="17"/>
  <c r="D220" i="17" s="1"/>
  <c r="A154" i="17"/>
  <c r="D154" i="17" s="1"/>
  <c r="A138" i="17"/>
  <c r="D138" i="17" s="1"/>
  <c r="A72" i="17"/>
  <c r="D72" i="17" s="1"/>
  <c r="A56" i="17"/>
  <c r="D56" i="17" s="1"/>
  <c r="A230" i="18"/>
  <c r="D230" i="18" s="1"/>
  <c r="A214" i="18"/>
  <c r="D214" i="18" s="1"/>
  <c r="A148" i="18"/>
  <c r="D148" i="18" s="1"/>
  <c r="A132" i="18"/>
  <c r="D132" i="18" s="1"/>
  <c r="A66" i="18"/>
  <c r="D66" i="18" s="1"/>
  <c r="A50" i="18"/>
  <c r="A224" i="22"/>
  <c r="D224" i="22" s="1"/>
  <c r="A158" i="22"/>
  <c r="D158" i="22" s="1"/>
  <c r="A142" i="22"/>
  <c r="D142" i="22" s="1"/>
  <c r="A76" i="22"/>
  <c r="D76" i="22" s="1"/>
  <c r="A60" i="22"/>
  <c r="D60" i="22" s="1"/>
  <c r="A234" i="23"/>
  <c r="D234" i="23" s="1"/>
  <c r="A224" i="23"/>
  <c r="D224" i="23" s="1"/>
  <c r="A214" i="23"/>
  <c r="D214" i="23" s="1"/>
  <c r="A152" i="23"/>
  <c r="D152" i="23" s="1"/>
  <c r="A142" i="23"/>
  <c r="D142" i="23" s="1"/>
  <c r="A132" i="23"/>
  <c r="D132" i="23" s="1"/>
  <c r="A70" i="23"/>
  <c r="D70" i="23" s="1"/>
  <c r="A60" i="23"/>
  <c r="D60" i="23" s="1"/>
  <c r="A50" i="23"/>
  <c r="A228" i="24"/>
  <c r="D228" i="24" s="1"/>
  <c r="A218" i="24"/>
  <c r="D218" i="24" s="1"/>
  <c r="A158" i="24"/>
  <c r="D158" i="24" s="1"/>
  <c r="A146" i="24"/>
  <c r="D146" i="24" s="1"/>
  <c r="A136" i="24"/>
  <c r="D136" i="24" s="1"/>
  <c r="A76" i="24"/>
  <c r="D76" i="24" s="1"/>
  <c r="A64" i="24"/>
  <c r="D64" i="24" s="1"/>
  <c r="A54" i="24"/>
  <c r="D54" i="24" s="1"/>
  <c r="A234" i="25"/>
  <c r="D234" i="25" s="1"/>
  <c r="A222" i="25"/>
  <c r="D222" i="25" s="1"/>
  <c r="A212" i="25"/>
  <c r="D212" i="25" s="1"/>
  <c r="A152" i="25"/>
  <c r="D152" i="25" s="1"/>
  <c r="A140" i="25"/>
  <c r="D140" i="25" s="1"/>
  <c r="A130" i="25"/>
  <c r="A70" i="25"/>
  <c r="D70" i="25" s="1"/>
  <c r="A58" i="25"/>
  <c r="D58" i="25" s="1"/>
  <c r="A238" i="26"/>
  <c r="D238" i="26" s="1"/>
  <c r="A230" i="26"/>
  <c r="D230" i="26" s="1"/>
  <c r="A222" i="26"/>
  <c r="D222" i="26" s="1"/>
  <c r="A214" i="26"/>
  <c r="D214" i="26" s="1"/>
  <c r="A156" i="26"/>
  <c r="D156" i="26" s="1"/>
  <c r="A148" i="26"/>
  <c r="D148" i="26" s="1"/>
  <c r="A140" i="26"/>
  <c r="D140" i="26" s="1"/>
  <c r="A132" i="26"/>
  <c r="D132" i="26" s="1"/>
  <c r="A74" i="26"/>
  <c r="D74" i="26" s="1"/>
  <c r="A66" i="26"/>
  <c r="D66" i="26" s="1"/>
  <c r="A58" i="26"/>
  <c r="D58" i="26" s="1"/>
  <c r="A50" i="26"/>
  <c r="A232" i="20"/>
  <c r="D232" i="20" s="1"/>
  <c r="A224" i="20"/>
  <c r="D224" i="20" s="1"/>
  <c r="A216" i="20"/>
  <c r="D216" i="20" s="1"/>
  <c r="A156" i="20"/>
  <c r="D156" i="20" s="1"/>
  <c r="A148" i="20"/>
  <c r="D148" i="20" s="1"/>
  <c r="A140" i="20"/>
  <c r="D140" i="20" s="1"/>
  <c r="A132" i="20"/>
  <c r="D132" i="20" s="1"/>
  <c r="A72" i="20"/>
  <c r="D72" i="20" s="1"/>
  <c r="A64" i="20"/>
  <c r="D64" i="20" s="1"/>
  <c r="A56" i="20"/>
  <c r="D56" i="20" s="1"/>
  <c r="A236" i="27"/>
  <c r="D236" i="27" s="1"/>
  <c r="A226" i="27"/>
  <c r="D226" i="27" s="1"/>
  <c r="A218" i="27"/>
  <c r="D218" i="27" s="1"/>
  <c r="A210" i="27"/>
  <c r="A152" i="27"/>
  <c r="D152" i="27" s="1"/>
  <c r="A144" i="27"/>
  <c r="D144" i="27" s="1"/>
  <c r="A136" i="27"/>
  <c r="D136" i="27" s="1"/>
  <c r="A76" i="27"/>
  <c r="D76" i="27" s="1"/>
  <c r="A68" i="27"/>
  <c r="D68" i="27" s="1"/>
  <c r="A60" i="27"/>
  <c r="D60" i="27" s="1"/>
  <c r="A52" i="27"/>
  <c r="D52" i="27" s="1"/>
  <c r="A158" i="23"/>
  <c r="D158" i="23" s="1"/>
  <c r="A66" i="23"/>
  <c r="D66" i="23" s="1"/>
  <c r="A234" i="24"/>
  <c r="D234" i="24" s="1"/>
  <c r="A212" i="24"/>
  <c r="D212" i="24" s="1"/>
  <c r="A142" i="24"/>
  <c r="D142" i="24" s="1"/>
  <c r="A70" i="24"/>
  <c r="D70" i="24" s="1"/>
  <c r="A238" i="25"/>
  <c r="D238" i="25" s="1"/>
  <c r="A228" i="25"/>
  <c r="D228" i="25" s="1"/>
  <c r="A156" i="25"/>
  <c r="D156" i="25" s="1"/>
  <c r="A136" i="25"/>
  <c r="D136" i="25" s="1"/>
  <c r="A64" i="25"/>
  <c r="D64" i="25" s="1"/>
  <c r="A234" i="26"/>
  <c r="D234" i="26" s="1"/>
  <c r="A218" i="26"/>
  <c r="D218" i="26" s="1"/>
  <c r="A210" i="26"/>
  <c r="A144" i="26"/>
  <c r="D144" i="26" s="1"/>
  <c r="A78" i="26"/>
  <c r="D78" i="26" s="1"/>
  <c r="A62" i="26"/>
  <c r="D62" i="26" s="1"/>
  <c r="A236" i="20"/>
  <c r="D236" i="20" s="1"/>
  <c r="A220" i="20"/>
  <c r="D220" i="20" s="1"/>
  <c r="A152" i="20"/>
  <c r="D152" i="20" s="1"/>
  <c r="A136" i="20"/>
  <c r="D136" i="20" s="1"/>
  <c r="A68" i="20"/>
  <c r="D68" i="20" s="1"/>
  <c r="A52" i="20"/>
  <c r="D52" i="20" s="1"/>
  <c r="A222" i="27"/>
  <c r="D222" i="27" s="1"/>
  <c r="A156" i="27"/>
  <c r="D156" i="27" s="1"/>
  <c r="A140" i="27"/>
  <c r="D140" i="27" s="1"/>
  <c r="A72" i="27"/>
  <c r="D72" i="27" s="1"/>
  <c r="A56" i="27"/>
  <c r="D56" i="27" s="1"/>
  <c r="A224" i="9"/>
  <c r="D224" i="9" s="1"/>
  <c r="A142" i="9"/>
  <c r="D142" i="9" s="1"/>
  <c r="A60" i="9"/>
  <c r="D60" i="9" s="1"/>
  <c r="A218" i="10"/>
  <c r="D218" i="10" s="1"/>
  <c r="A136" i="10"/>
  <c r="D136" i="10" s="1"/>
  <c r="A54" i="10"/>
  <c r="D54" i="10" s="1"/>
  <c r="A212" i="11"/>
  <c r="D212" i="11" s="1"/>
  <c r="A130" i="11"/>
  <c r="D130" i="11" s="1"/>
  <c r="A238" i="12"/>
  <c r="D238" i="12" s="1"/>
  <c r="A156" i="12"/>
  <c r="D156" i="12" s="1"/>
  <c r="A74" i="12"/>
  <c r="D74" i="12" s="1"/>
  <c r="A232" i="13"/>
  <c r="D232" i="13" s="1"/>
  <c r="A150" i="13"/>
  <c r="D150" i="13" s="1"/>
  <c r="A68" i="13"/>
  <c r="D68" i="13" s="1"/>
  <c r="A226" i="14"/>
  <c r="D226" i="14" s="1"/>
  <c r="A144" i="14"/>
  <c r="D144" i="14" s="1"/>
  <c r="A62" i="14"/>
  <c r="D62" i="14" s="1"/>
  <c r="A220" i="15"/>
  <c r="D220" i="15" s="1"/>
  <c r="A138" i="15"/>
  <c r="D138" i="15" s="1"/>
  <c r="A66" i="15"/>
  <c r="D66" i="15" s="1"/>
  <c r="A236" i="16"/>
  <c r="D236" i="16" s="1"/>
  <c r="A214" i="16"/>
  <c r="D214" i="16" s="1"/>
  <c r="A142" i="16"/>
  <c r="D142" i="16" s="1"/>
  <c r="A76" i="16"/>
  <c r="D76" i="16" s="1"/>
  <c r="A60" i="16"/>
  <c r="D60" i="16" s="1"/>
  <c r="A234" i="17"/>
  <c r="D234" i="17" s="1"/>
  <c r="A218" i="17"/>
  <c r="D218" i="17" s="1"/>
  <c r="A152" i="17"/>
  <c r="D152" i="17" s="1"/>
  <c r="A136" i="17"/>
  <c r="D136" i="17" s="1"/>
  <c r="A70" i="17"/>
  <c r="D70" i="17" s="1"/>
  <c r="A54" i="17"/>
  <c r="D54" i="17" s="1"/>
  <c r="A228" i="18"/>
  <c r="D228" i="18" s="1"/>
  <c r="A212" i="18"/>
  <c r="D212" i="18" s="1"/>
  <c r="A146" i="18"/>
  <c r="D146" i="18" s="1"/>
  <c r="A130" i="18"/>
  <c r="A64" i="18"/>
  <c r="D64" i="18" s="1"/>
  <c r="A238" i="22"/>
  <c r="D238" i="22" s="1"/>
  <c r="A222" i="22"/>
  <c r="D222" i="22" s="1"/>
  <c r="A156" i="22"/>
  <c r="D156" i="22" s="1"/>
  <c r="A140" i="22"/>
  <c r="D140" i="22" s="1"/>
  <c r="A74" i="22"/>
  <c r="D74" i="22" s="1"/>
  <c r="A58" i="22"/>
  <c r="D58" i="22" s="1"/>
  <c r="A232" i="23"/>
  <c r="D232" i="23" s="1"/>
  <c r="A222" i="23"/>
  <c r="D222" i="23" s="1"/>
  <c r="A210" i="23"/>
  <c r="A150" i="23"/>
  <c r="D150" i="23" s="1"/>
  <c r="A140" i="23"/>
  <c r="D140" i="23" s="1"/>
  <c r="A78" i="23"/>
  <c r="D78" i="23" s="1"/>
  <c r="A68" i="23"/>
  <c r="D68" i="23" s="1"/>
  <c r="A58" i="23"/>
  <c r="D58" i="23" s="1"/>
  <c r="A236" i="24"/>
  <c r="D236" i="24" s="1"/>
  <c r="A226" i="24"/>
  <c r="D226" i="24" s="1"/>
  <c r="A216" i="24"/>
  <c r="D216" i="24" s="1"/>
  <c r="A154" i="24"/>
  <c r="D154" i="24" s="1"/>
  <c r="A144" i="24"/>
  <c r="D144" i="24" s="1"/>
  <c r="A134" i="24"/>
  <c r="D134" i="24" s="1"/>
  <c r="A72" i="24"/>
  <c r="D72" i="24" s="1"/>
  <c r="A62" i="24"/>
  <c r="D62" i="24" s="1"/>
  <c r="A52" i="24"/>
  <c r="D52" i="24" s="1"/>
  <c r="A230" i="25"/>
  <c r="D230" i="25" s="1"/>
  <c r="A220" i="25"/>
  <c r="D220" i="25" s="1"/>
  <c r="A210" i="25"/>
  <c r="A148" i="25"/>
  <c r="D148" i="25" s="1"/>
  <c r="A138" i="25"/>
  <c r="D138" i="25" s="1"/>
  <c r="A78" i="25"/>
  <c r="D78" i="25" s="1"/>
  <c r="A66" i="25"/>
  <c r="D66" i="25" s="1"/>
  <c r="A56" i="25"/>
  <c r="D56" i="25" s="1"/>
  <c r="A236" i="26"/>
  <c r="D236" i="26" s="1"/>
  <c r="A228" i="26"/>
  <c r="D228" i="26" s="1"/>
  <c r="A220" i="26"/>
  <c r="D220" i="26" s="1"/>
  <c r="A212" i="26"/>
  <c r="D212" i="26" s="1"/>
  <c r="A154" i="26"/>
  <c r="D154" i="26" s="1"/>
  <c r="A146" i="26"/>
  <c r="D146" i="26" s="1"/>
  <c r="A138" i="26"/>
  <c r="D138" i="26" s="1"/>
  <c r="A130" i="26"/>
  <c r="A72" i="26"/>
  <c r="D72" i="26" s="1"/>
  <c r="A64" i="26"/>
  <c r="D64" i="26" s="1"/>
  <c r="A56" i="26"/>
  <c r="D56" i="26" s="1"/>
  <c r="A238" i="20"/>
  <c r="D238" i="20" s="1"/>
  <c r="A230" i="20"/>
  <c r="D230" i="20" s="1"/>
  <c r="A222" i="20"/>
  <c r="D222" i="20" s="1"/>
  <c r="A214" i="20"/>
  <c r="D214" i="20" s="1"/>
  <c r="A154" i="20"/>
  <c r="D154" i="20" s="1"/>
  <c r="A146" i="20"/>
  <c r="D146" i="20" s="1"/>
  <c r="A138" i="20"/>
  <c r="D138" i="20" s="1"/>
  <c r="A78" i="20"/>
  <c r="D78" i="20" s="1"/>
  <c r="A70" i="20"/>
  <c r="D70" i="20" s="1"/>
  <c r="A62" i="20"/>
  <c r="D62" i="20" s="1"/>
  <c r="A54" i="20"/>
  <c r="D54" i="20" s="1"/>
  <c r="A234" i="27"/>
  <c r="D234" i="27" s="1"/>
  <c r="A224" i="27"/>
  <c r="D224" i="27" s="1"/>
  <c r="A216" i="27"/>
  <c r="D216" i="27" s="1"/>
  <c r="A158" i="27"/>
  <c r="D158" i="27" s="1"/>
  <c r="A150" i="27"/>
  <c r="D150" i="27" s="1"/>
  <c r="A142" i="27"/>
  <c r="D142" i="27" s="1"/>
  <c r="A134" i="27"/>
  <c r="D134" i="27" s="1"/>
  <c r="A74" i="27"/>
  <c r="D74" i="27" s="1"/>
  <c r="A66" i="27"/>
  <c r="D66" i="27" s="1"/>
  <c r="A58" i="27"/>
  <c r="D58" i="27" s="1"/>
  <c r="A210" i="9"/>
  <c r="A78" i="9"/>
  <c r="D78" i="9" s="1"/>
  <c r="A236" i="10"/>
  <c r="D236" i="10" s="1"/>
  <c r="A154" i="10"/>
  <c r="D154" i="10" s="1"/>
  <c r="A72" i="10"/>
  <c r="D72" i="10" s="1"/>
  <c r="A230" i="11"/>
  <c r="D230" i="11" s="1"/>
  <c r="A148" i="11"/>
  <c r="D148" i="11" s="1"/>
  <c r="A66" i="11"/>
  <c r="D66" i="11" s="1"/>
  <c r="A224" i="12"/>
  <c r="D224" i="12" s="1"/>
  <c r="A142" i="12"/>
  <c r="D142" i="12" s="1"/>
  <c r="A60" i="12"/>
  <c r="D60" i="12" s="1"/>
  <c r="A218" i="13"/>
  <c r="D218" i="13" s="1"/>
  <c r="A136" i="13"/>
  <c r="D136" i="13" s="1"/>
  <c r="A54" i="13"/>
  <c r="D54" i="13" s="1"/>
  <c r="A212" i="14"/>
  <c r="D212" i="14" s="1"/>
  <c r="A130" i="14"/>
  <c r="A238" i="15"/>
  <c r="D238" i="15" s="1"/>
  <c r="A156" i="15"/>
  <c r="D156" i="15" s="1"/>
  <c r="A130" i="15"/>
  <c r="A58" i="15"/>
  <c r="D58" i="15" s="1"/>
  <c r="A228" i="16"/>
  <c r="D228" i="16" s="1"/>
  <c r="A156" i="16"/>
  <c r="D156" i="16" s="1"/>
  <c r="A136" i="16"/>
  <c r="D136" i="16" s="1"/>
  <c r="A70" i="16"/>
  <c r="D70" i="16" s="1"/>
  <c r="A54" i="16"/>
  <c r="D54" i="16" s="1"/>
  <c r="A228" i="17"/>
  <c r="D228" i="17" s="1"/>
  <c r="A212" i="17"/>
  <c r="D212" i="17" s="1"/>
  <c r="A146" i="17"/>
  <c r="D146" i="17" s="1"/>
  <c r="A130" i="17"/>
  <c r="A64" i="17"/>
  <c r="D64" i="17" s="1"/>
  <c r="A238" i="18"/>
  <c r="D238" i="18" s="1"/>
  <c r="A222" i="18"/>
  <c r="D222" i="18" s="1"/>
  <c r="A156" i="18"/>
  <c r="D156" i="18" s="1"/>
  <c r="A140" i="18"/>
  <c r="D140" i="18" s="1"/>
  <c r="A74" i="18"/>
  <c r="D74" i="18" s="1"/>
  <c r="A58" i="18"/>
  <c r="D58" i="18" s="1"/>
  <c r="A232" i="22"/>
  <c r="D232" i="22" s="1"/>
  <c r="A216" i="22"/>
  <c r="D216" i="22" s="1"/>
  <c r="A150" i="22"/>
  <c r="D150" i="22" s="1"/>
  <c r="A134" i="22"/>
  <c r="D134" i="22" s="1"/>
  <c r="A68" i="22"/>
  <c r="D68" i="22" s="1"/>
  <c r="A52" i="22"/>
  <c r="D52" i="22" s="1"/>
  <c r="A230" i="23"/>
  <c r="D230" i="23" s="1"/>
  <c r="A218" i="23"/>
  <c r="D218" i="23" s="1"/>
  <c r="A148" i="23"/>
  <c r="D148" i="23" s="1"/>
  <c r="A136" i="23"/>
  <c r="D136" i="23" s="1"/>
  <c r="A76" i="23"/>
  <c r="D76" i="23" s="1"/>
  <c r="A54" i="23"/>
  <c r="D54" i="23" s="1"/>
  <c r="A224" i="24"/>
  <c r="D224" i="24" s="1"/>
  <c r="A152" i="24"/>
  <c r="D152" i="24" s="1"/>
  <c r="A130" i="24"/>
  <c r="A60" i="24"/>
  <c r="D60" i="24" s="1"/>
  <c r="A218" i="25"/>
  <c r="D218" i="25" s="1"/>
  <c r="A146" i="25"/>
  <c r="D146" i="25" s="1"/>
  <c r="A74" i="25"/>
  <c r="D74" i="25" s="1"/>
  <c r="A54" i="25"/>
  <c r="D54" i="25" s="1"/>
  <c r="A226" i="26"/>
  <c r="D226" i="26" s="1"/>
  <c r="A152" i="26"/>
  <c r="D152" i="26" s="1"/>
  <c r="A136" i="26"/>
  <c r="D136" i="26" s="1"/>
  <c r="A70" i="26"/>
  <c r="D70" i="26" s="1"/>
  <c r="A54" i="26"/>
  <c r="D54" i="26" s="1"/>
  <c r="A228" i="20"/>
  <c r="D228" i="20" s="1"/>
  <c r="A212" i="20"/>
  <c r="D212" i="20" s="1"/>
  <c r="A144" i="20"/>
  <c r="D144" i="20" s="1"/>
  <c r="A76" i="20"/>
  <c r="D76" i="20" s="1"/>
  <c r="A60" i="20"/>
  <c r="D60" i="20" s="1"/>
  <c r="A230" i="27"/>
  <c r="D230" i="27" s="1"/>
  <c r="A214" i="27"/>
  <c r="D214" i="27" s="1"/>
  <c r="A148" i="27"/>
  <c r="D148" i="27" s="1"/>
  <c r="A132" i="27"/>
  <c r="D132" i="27" s="1"/>
  <c r="A64" i="27"/>
  <c r="D64" i="27" s="1"/>
  <c r="A158" i="9"/>
  <c r="D158" i="9" s="1"/>
  <c r="A70" i="10"/>
  <c r="D70" i="10" s="1"/>
  <c r="A222" i="12"/>
  <c r="D222" i="12" s="1"/>
  <c r="A134" i="13"/>
  <c r="D134" i="13" s="1"/>
  <c r="A236" i="15"/>
  <c r="D236" i="15" s="1"/>
  <c r="A224" i="16"/>
  <c r="D224" i="16" s="1"/>
  <c r="A52" i="16"/>
  <c r="D52" i="16" s="1"/>
  <c r="A78" i="17"/>
  <c r="D78" i="17" s="1"/>
  <c r="A154" i="18"/>
  <c r="D154" i="18" s="1"/>
  <c r="A230" i="22"/>
  <c r="D230" i="22" s="1"/>
  <c r="A66" i="22"/>
  <c r="D66" i="22" s="1"/>
  <c r="A156" i="23"/>
  <c r="D156" i="23" s="1"/>
  <c r="A62" i="23"/>
  <c r="D62" i="23" s="1"/>
  <c r="A210" i="24"/>
  <c r="A68" i="24"/>
  <c r="D68" i="24" s="1"/>
  <c r="A214" i="25"/>
  <c r="D214" i="25" s="1"/>
  <c r="A72" i="25"/>
  <c r="D72" i="25" s="1"/>
  <c r="A224" i="26"/>
  <c r="D224" i="26" s="1"/>
  <c r="A142" i="26"/>
  <c r="D142" i="26" s="1"/>
  <c r="A60" i="26"/>
  <c r="D60" i="26" s="1"/>
  <c r="A218" i="20"/>
  <c r="D218" i="20" s="1"/>
  <c r="A134" i="20"/>
  <c r="D134" i="20" s="1"/>
  <c r="A238" i="27"/>
  <c r="D238" i="27" s="1"/>
  <c r="A154" i="27"/>
  <c r="D154" i="27" s="1"/>
  <c r="A70" i="27"/>
  <c r="D70" i="27" s="1"/>
  <c r="A154" i="25"/>
  <c r="D154" i="25" s="1"/>
  <c r="A216" i="26"/>
  <c r="D216" i="26" s="1"/>
  <c r="A134" i="26"/>
  <c r="D134" i="26" s="1"/>
  <c r="A158" i="20"/>
  <c r="D158" i="20" s="1"/>
  <c r="A74" i="20"/>
  <c r="D74" i="20" s="1"/>
  <c r="A146" i="27"/>
  <c r="D146" i="27" s="1"/>
  <c r="A62" i="27"/>
  <c r="D62" i="27" s="1"/>
  <c r="A234" i="10"/>
  <c r="D234" i="10" s="1"/>
  <c r="A210" i="14"/>
  <c r="A134" i="16"/>
  <c r="D134" i="16" s="1"/>
  <c r="A236" i="18"/>
  <c r="D236" i="18" s="1"/>
  <c r="A148" i="22"/>
  <c r="D148" i="22" s="1"/>
  <c r="A134" i="23"/>
  <c r="D134" i="23" s="1"/>
  <c r="A138" i="24"/>
  <c r="D138" i="24" s="1"/>
  <c r="A144" i="25"/>
  <c r="D144" i="25" s="1"/>
  <c r="A158" i="26"/>
  <c r="D158" i="26" s="1"/>
  <c r="A234" i="20"/>
  <c r="D234" i="20" s="1"/>
  <c r="A66" i="20"/>
  <c r="D66" i="20" s="1"/>
  <c r="A138" i="27"/>
  <c r="D138" i="27" s="1"/>
  <c r="A152" i="10"/>
  <c r="D152" i="10" s="1"/>
  <c r="A216" i="13"/>
  <c r="D216" i="13" s="1"/>
  <c r="A56" i="15"/>
  <c r="D56" i="15" s="1"/>
  <c r="A144" i="17"/>
  <c r="D144" i="17" s="1"/>
  <c r="A56" i="18"/>
  <c r="D56" i="18" s="1"/>
  <c r="A132" i="22"/>
  <c r="D132" i="22" s="1"/>
  <c r="A74" i="23"/>
  <c r="D74" i="23" s="1"/>
  <c r="A78" i="24"/>
  <c r="D78" i="24" s="1"/>
  <c r="A132" i="25"/>
  <c r="D132" i="25" s="1"/>
  <c r="A150" i="26"/>
  <c r="D150" i="26" s="1"/>
  <c r="A226" i="20"/>
  <c r="D226" i="20" s="1"/>
  <c r="A58" i="20"/>
  <c r="D58" i="20" s="1"/>
  <c r="A78" i="27"/>
  <c r="D78" i="27" s="1"/>
  <c r="A76" i="9"/>
  <c r="D76" i="9" s="1"/>
  <c r="A228" i="11"/>
  <c r="D228" i="11" s="1"/>
  <c r="A140" i="12"/>
  <c r="D140" i="12" s="1"/>
  <c r="A52" i="13"/>
  <c r="D52" i="13" s="1"/>
  <c r="A154" i="15"/>
  <c r="D154" i="15" s="1"/>
  <c r="A154" i="16"/>
  <c r="D154" i="16" s="1"/>
  <c r="A226" i="17"/>
  <c r="D226" i="17" s="1"/>
  <c r="A62" i="17"/>
  <c r="D62" i="17" s="1"/>
  <c r="A138" i="18"/>
  <c r="D138" i="18" s="1"/>
  <c r="A214" i="22"/>
  <c r="D214" i="22" s="1"/>
  <c r="A50" i="22"/>
  <c r="A144" i="23"/>
  <c r="D144" i="23" s="1"/>
  <c r="A52" i="23"/>
  <c r="D52" i="23" s="1"/>
  <c r="A150" i="24"/>
  <c r="D150" i="24" s="1"/>
  <c r="A56" i="24"/>
  <c r="D56" i="24" s="1"/>
  <c r="A62" i="25"/>
  <c r="D62" i="25" s="1"/>
  <c r="A52" i="26"/>
  <c r="D52" i="26" s="1"/>
  <c r="A228" i="27"/>
  <c r="D228" i="27" s="1"/>
  <c r="A146" i="11"/>
  <c r="D146" i="11" s="1"/>
  <c r="A58" i="12"/>
  <c r="D58" i="12" s="1"/>
  <c r="A78" i="15"/>
  <c r="D78" i="15" s="1"/>
  <c r="A210" i="17"/>
  <c r="A72" i="18"/>
  <c r="D72" i="18" s="1"/>
  <c r="A226" i="23"/>
  <c r="D226" i="23" s="1"/>
  <c r="A232" i="24"/>
  <c r="D232" i="24" s="1"/>
  <c r="A236" i="25"/>
  <c r="D236" i="25" s="1"/>
  <c r="A50" i="25"/>
  <c r="A76" i="26"/>
  <c r="D76" i="26" s="1"/>
  <c r="A150" i="20"/>
  <c r="D150" i="20" s="1"/>
  <c r="A220" i="27"/>
  <c r="D220" i="27" s="1"/>
  <c r="A54" i="27"/>
  <c r="D54" i="27" s="1"/>
  <c r="A64" i="11"/>
  <c r="D64" i="11" s="1"/>
  <c r="A78" i="14"/>
  <c r="D78" i="14" s="1"/>
  <c r="A68" i="16"/>
  <c r="D68" i="16" s="1"/>
  <c r="A220" i="18"/>
  <c r="D220" i="18" s="1"/>
  <c r="A216" i="23"/>
  <c r="D216" i="23" s="1"/>
  <c r="A220" i="24"/>
  <c r="D220" i="24" s="1"/>
  <c r="A226" i="25"/>
  <c r="D226" i="25" s="1"/>
  <c r="A232" i="26"/>
  <c r="D232" i="26" s="1"/>
  <c r="A68" i="26"/>
  <c r="D68" i="26" s="1"/>
  <c r="A142" i="20"/>
  <c r="D142" i="20" s="1"/>
  <c r="A212" i="27"/>
  <c r="D212" i="27" s="1"/>
  <c r="AF3" i="10"/>
  <c r="B15" i="7"/>
  <c r="AF3" i="9"/>
  <c r="D94" i="9" s="1"/>
  <c r="AF3" i="11"/>
  <c r="AF165" i="17"/>
  <c r="AF85" i="18"/>
  <c r="AF85" i="25"/>
  <c r="AM165" i="23"/>
  <c r="B7" i="7"/>
  <c r="G205" i="16"/>
  <c r="G125" i="16"/>
  <c r="AF165" i="22"/>
  <c r="G45" i="9"/>
  <c r="G205" i="9" s="1"/>
  <c r="G45" i="27"/>
  <c r="G125" i="27" s="1"/>
  <c r="AF165" i="16"/>
  <c r="AF85" i="16"/>
  <c r="AF85" i="27"/>
  <c r="G205" i="10"/>
  <c r="AF165" i="20"/>
  <c r="AM165" i="24"/>
  <c r="AM165" i="25"/>
  <c r="G45" i="15"/>
  <c r="G205" i="20"/>
  <c r="G125" i="20"/>
  <c r="AM165" i="13"/>
  <c r="AM85" i="18"/>
  <c r="AF165" i="9"/>
  <c r="AM85" i="16"/>
  <c r="G205" i="25"/>
  <c r="AM165" i="11"/>
  <c r="G205" i="14"/>
  <c r="G45" i="23"/>
  <c r="G125" i="23" s="1"/>
  <c r="AM165" i="27"/>
  <c r="G125" i="17"/>
  <c r="G125" i="24"/>
  <c r="G205" i="24"/>
  <c r="G205" i="26"/>
  <c r="G125" i="22"/>
  <c r="G205" i="22"/>
  <c r="AM85" i="15"/>
  <c r="G205" i="13"/>
  <c r="G125" i="13"/>
  <c r="D130" i="9" l="1"/>
  <c r="D130" i="10"/>
  <c r="D50" i="10"/>
  <c r="D20" i="11"/>
  <c r="D24" i="9"/>
  <c r="D210" i="9"/>
  <c r="D112" i="11"/>
  <c r="D32" i="11"/>
  <c r="D186" i="11"/>
  <c r="D50" i="11"/>
  <c r="D210" i="10"/>
  <c r="D50" i="9"/>
  <c r="D210" i="11"/>
  <c r="D50" i="20"/>
  <c r="D190" i="11"/>
  <c r="D20" i="9"/>
  <c r="D184" i="10"/>
  <c r="D32" i="20"/>
  <c r="D30" i="11"/>
  <c r="D108" i="9"/>
  <c r="D186" i="10"/>
  <c r="D192" i="10"/>
  <c r="D188" i="11"/>
  <c r="D186" i="9"/>
  <c r="D100" i="11"/>
  <c r="D192" i="9"/>
  <c r="D180" i="9"/>
  <c r="D188" i="20"/>
  <c r="D110" i="10"/>
  <c r="D112" i="9"/>
  <c r="D180" i="10"/>
  <c r="D190" i="9"/>
  <c r="D194" i="10"/>
  <c r="D28" i="10"/>
  <c r="D28" i="9"/>
  <c r="D190" i="10"/>
  <c r="D30" i="9"/>
  <c r="D32" i="9"/>
  <c r="D34" i="9"/>
  <c r="D184" i="9"/>
  <c r="D30" i="10"/>
  <c r="D104" i="10"/>
  <c r="D100" i="9"/>
  <c r="D108" i="11"/>
  <c r="D106" i="9"/>
  <c r="D108" i="10"/>
  <c r="D114" i="11"/>
  <c r="D20" i="20"/>
  <c r="D114" i="20"/>
  <c r="D106" i="11"/>
  <c r="D20" i="10"/>
  <c r="D28" i="11"/>
  <c r="D112" i="10"/>
  <c r="D24" i="11"/>
  <c r="D24" i="10"/>
  <c r="D104" i="20"/>
  <c r="D14" i="11"/>
  <c r="D100" i="10"/>
  <c r="D94" i="11"/>
  <c r="D104" i="11"/>
  <c r="D186" i="20"/>
  <c r="D114" i="10"/>
  <c r="D110" i="9"/>
  <c r="D110" i="11"/>
  <c r="D190" i="20"/>
  <c r="D106" i="10"/>
  <c r="D180" i="20"/>
  <c r="D194" i="11"/>
  <c r="D112" i="20"/>
  <c r="D114" i="9"/>
  <c r="D180" i="11"/>
  <c r="D34" i="10"/>
  <c r="D26" i="10"/>
  <c r="D32" i="10"/>
  <c r="D104" i="9"/>
  <c r="D188" i="9"/>
  <c r="D194" i="9"/>
  <c r="D192" i="11"/>
  <c r="D26" i="9"/>
  <c r="D188" i="10"/>
  <c r="D34" i="11"/>
  <c r="D26" i="11"/>
  <c r="D184" i="11"/>
  <c r="G125" i="11"/>
  <c r="D174" i="10"/>
  <c r="AF83" i="10"/>
  <c r="H48" i="10"/>
  <c r="H6" i="11"/>
  <c r="I6" i="11" s="1"/>
  <c r="J6" i="11" s="1"/>
  <c r="J7" i="11" s="1"/>
  <c r="H48" i="11"/>
  <c r="AF163" i="9"/>
  <c r="H48" i="9"/>
  <c r="D14" i="9"/>
  <c r="D174" i="11"/>
  <c r="D174" i="9"/>
  <c r="D94" i="10"/>
  <c r="D14" i="10"/>
  <c r="P15" i="21"/>
  <c r="Q14" i="21"/>
  <c r="G205" i="12"/>
  <c r="H6" i="10"/>
  <c r="H7" i="10" s="1"/>
  <c r="AF163" i="11"/>
  <c r="H7" i="11"/>
  <c r="AF83" i="11"/>
  <c r="AF163" i="10"/>
  <c r="AF83" i="9"/>
  <c r="C15" i="7"/>
  <c r="AF3" i="12"/>
  <c r="H6" i="9"/>
  <c r="H7" i="9" s="1"/>
  <c r="AF3" i="20"/>
  <c r="D100" i="20" s="1"/>
  <c r="G205" i="27"/>
  <c r="G205" i="23"/>
  <c r="G125" i="9"/>
  <c r="G125" i="15"/>
  <c r="G205" i="15"/>
  <c r="I7" i="11" l="1"/>
  <c r="K6" i="11"/>
  <c r="K7" i="11" s="1"/>
  <c r="H48" i="12"/>
  <c r="D112" i="12"/>
  <c r="D50" i="12"/>
  <c r="D32" i="12"/>
  <c r="D104" i="12"/>
  <c r="D26" i="12"/>
  <c r="D108" i="12"/>
  <c r="D180" i="12"/>
  <c r="D110" i="12"/>
  <c r="D188" i="12"/>
  <c r="D24" i="12"/>
  <c r="D130" i="12"/>
  <c r="D210" i="12"/>
  <c r="D20" i="12"/>
  <c r="D106" i="12"/>
  <c r="D28" i="12"/>
  <c r="D184" i="12"/>
  <c r="D190" i="12"/>
  <c r="D186" i="12"/>
  <c r="D100" i="12"/>
  <c r="D192" i="12"/>
  <c r="D34" i="12"/>
  <c r="D194" i="12"/>
  <c r="D114" i="12"/>
  <c r="D30" i="12"/>
  <c r="D30" i="20"/>
  <c r="D192" i="20"/>
  <c r="D194" i="20"/>
  <c r="D34" i="20"/>
  <c r="D130" i="20"/>
  <c r="D28" i="20"/>
  <c r="D108" i="20"/>
  <c r="D106" i="20"/>
  <c r="D26" i="20"/>
  <c r="D184" i="20"/>
  <c r="D24" i="20"/>
  <c r="D210" i="20"/>
  <c r="D110" i="20"/>
  <c r="AF83" i="20"/>
  <c r="H48" i="20"/>
  <c r="D174" i="20"/>
  <c r="I86" i="9"/>
  <c r="I87" i="9" s="1"/>
  <c r="H128" i="9"/>
  <c r="H86" i="9"/>
  <c r="H87" i="9" s="1"/>
  <c r="H166" i="9"/>
  <c r="H208" i="9"/>
  <c r="D94" i="20"/>
  <c r="H49" i="11"/>
  <c r="I48" i="11"/>
  <c r="H166" i="10"/>
  <c r="H208" i="10"/>
  <c r="H166" i="11"/>
  <c r="I166" i="11" s="1"/>
  <c r="J166" i="11" s="1"/>
  <c r="J167" i="11" s="1"/>
  <c r="H208" i="11"/>
  <c r="D94" i="12"/>
  <c r="H49" i="10"/>
  <c r="I48" i="10"/>
  <c r="D174" i="12"/>
  <c r="I48" i="12"/>
  <c r="H49" i="12"/>
  <c r="H86" i="11"/>
  <c r="H87" i="11" s="1"/>
  <c r="H128" i="11"/>
  <c r="D14" i="12"/>
  <c r="I48" i="9"/>
  <c r="H49" i="9"/>
  <c r="H128" i="10"/>
  <c r="H86" i="10"/>
  <c r="I86" i="10" s="1"/>
  <c r="J86" i="10" s="1"/>
  <c r="K86" i="10" s="1"/>
  <c r="Q15" i="21"/>
  <c r="R14" i="21"/>
  <c r="AF163" i="20"/>
  <c r="I167" i="11"/>
  <c r="L6" i="11"/>
  <c r="L7" i="11" s="1"/>
  <c r="I6" i="9"/>
  <c r="I7" i="9" s="1"/>
  <c r="I6" i="10"/>
  <c r="J6" i="10" s="1"/>
  <c r="H6" i="20"/>
  <c r="D14" i="20"/>
  <c r="AF163" i="12"/>
  <c r="H6" i="12"/>
  <c r="AF83" i="12"/>
  <c r="AF3" i="13"/>
  <c r="D15" i="7"/>
  <c r="M6" i="11" l="1"/>
  <c r="J87" i="10"/>
  <c r="D20" i="13"/>
  <c r="D108" i="13"/>
  <c r="D192" i="13"/>
  <c r="D50" i="13"/>
  <c r="D104" i="13"/>
  <c r="D130" i="13"/>
  <c r="D184" i="13"/>
  <c r="D24" i="13"/>
  <c r="D28" i="13"/>
  <c r="D106" i="13"/>
  <c r="D190" i="13"/>
  <c r="D32" i="13"/>
  <c r="D210" i="13"/>
  <c r="D186" i="13"/>
  <c r="D114" i="13"/>
  <c r="D26" i="13"/>
  <c r="D112" i="13"/>
  <c r="D188" i="13"/>
  <c r="D100" i="13"/>
  <c r="D110" i="13"/>
  <c r="D180" i="13"/>
  <c r="D30" i="13"/>
  <c r="D194" i="13"/>
  <c r="D34" i="13"/>
  <c r="J86" i="9"/>
  <c r="K86" i="9" s="1"/>
  <c r="I86" i="11"/>
  <c r="I87" i="11" s="1"/>
  <c r="I49" i="10"/>
  <c r="J48" i="10"/>
  <c r="H166" i="20"/>
  <c r="H208" i="20"/>
  <c r="I128" i="10"/>
  <c r="H129" i="10"/>
  <c r="H167" i="9"/>
  <c r="I166" i="9"/>
  <c r="H166" i="12"/>
  <c r="I166" i="12" s="1"/>
  <c r="H208" i="12"/>
  <c r="H87" i="10"/>
  <c r="H129" i="11"/>
  <c r="I128" i="11"/>
  <c r="J48" i="12"/>
  <c r="I49" i="12"/>
  <c r="I166" i="10"/>
  <c r="H167" i="10"/>
  <c r="H49" i="20"/>
  <c r="I48" i="20"/>
  <c r="H128" i="12"/>
  <c r="H86" i="12"/>
  <c r="I86" i="12" s="1"/>
  <c r="I49" i="9"/>
  <c r="J48" i="9"/>
  <c r="I208" i="9"/>
  <c r="H209" i="9"/>
  <c r="I208" i="10"/>
  <c r="H209" i="10"/>
  <c r="K166" i="11"/>
  <c r="H48" i="13"/>
  <c r="D174" i="13"/>
  <c r="D14" i="13"/>
  <c r="D94" i="13"/>
  <c r="H167" i="11"/>
  <c r="I87" i="10"/>
  <c r="H209" i="11"/>
  <c r="I208" i="11"/>
  <c r="I49" i="11"/>
  <c r="J48" i="11"/>
  <c r="H129" i="9"/>
  <c r="I128" i="9"/>
  <c r="H128" i="20"/>
  <c r="H86" i="20"/>
  <c r="S14" i="21"/>
  <c r="R15" i="21"/>
  <c r="J6" i="9"/>
  <c r="K6" i="9" s="1"/>
  <c r="I7" i="10"/>
  <c r="AF83" i="13"/>
  <c r="AF163" i="13"/>
  <c r="H6" i="13"/>
  <c r="H7" i="12"/>
  <c r="I6" i="12"/>
  <c r="AF3" i="14"/>
  <c r="E15" i="7"/>
  <c r="H87" i="12"/>
  <c r="I6" i="20"/>
  <c r="H7" i="20"/>
  <c r="J7" i="10"/>
  <c r="K6" i="10"/>
  <c r="J87" i="9"/>
  <c r="M7" i="11"/>
  <c r="N6" i="11"/>
  <c r="L166" i="11"/>
  <c r="K167" i="11"/>
  <c r="K87" i="10"/>
  <c r="L86" i="10"/>
  <c r="J86" i="11" l="1"/>
  <c r="D188" i="14"/>
  <c r="D108" i="14"/>
  <c r="D190" i="14"/>
  <c r="D26" i="14"/>
  <c r="D186" i="14"/>
  <c r="D192" i="14"/>
  <c r="D180" i="14"/>
  <c r="D130" i="14"/>
  <c r="D28" i="14"/>
  <c r="D24" i="14"/>
  <c r="D210" i="14"/>
  <c r="D50" i="14"/>
  <c r="D184" i="14"/>
  <c r="D106" i="14"/>
  <c r="D20" i="14"/>
  <c r="D30" i="14"/>
  <c r="D110" i="14"/>
  <c r="D100" i="14"/>
  <c r="D104" i="14"/>
  <c r="D194" i="14"/>
  <c r="D114" i="14"/>
  <c r="D32" i="14"/>
  <c r="D34" i="14"/>
  <c r="D112" i="14"/>
  <c r="H167" i="12"/>
  <c r="H128" i="13"/>
  <c r="H86" i="13"/>
  <c r="H87" i="13" s="1"/>
  <c r="I129" i="9"/>
  <c r="J128" i="9"/>
  <c r="J49" i="11"/>
  <c r="K48" i="11"/>
  <c r="J208" i="10"/>
  <c r="I209" i="10"/>
  <c r="I209" i="9"/>
  <c r="J208" i="9"/>
  <c r="I128" i="12"/>
  <c r="H129" i="12"/>
  <c r="J166" i="10"/>
  <c r="I167" i="10"/>
  <c r="J49" i="12"/>
  <c r="K48" i="12"/>
  <c r="I208" i="12"/>
  <c r="H209" i="12"/>
  <c r="K48" i="10"/>
  <c r="J49" i="10"/>
  <c r="J7" i="9"/>
  <c r="H48" i="14"/>
  <c r="D94" i="14"/>
  <c r="D14" i="14"/>
  <c r="D174" i="14"/>
  <c r="K48" i="9"/>
  <c r="J49" i="9"/>
  <c r="J48" i="20"/>
  <c r="I49" i="20"/>
  <c r="J128" i="11"/>
  <c r="I129" i="11"/>
  <c r="J128" i="10"/>
  <c r="I129" i="10"/>
  <c r="I86" i="20"/>
  <c r="H87" i="20"/>
  <c r="I209" i="11"/>
  <c r="J208" i="11"/>
  <c r="I167" i="9"/>
  <c r="J166" i="9"/>
  <c r="I208" i="20"/>
  <c r="H209" i="20"/>
  <c r="K86" i="11"/>
  <c r="J87" i="11"/>
  <c r="H166" i="13"/>
  <c r="I166" i="13" s="1"/>
  <c r="H208" i="13"/>
  <c r="H129" i="20"/>
  <c r="I128" i="20"/>
  <c r="H49" i="13"/>
  <c r="I48" i="13"/>
  <c r="H167" i="20"/>
  <c r="I166" i="20"/>
  <c r="S15" i="21"/>
  <c r="T14" i="21"/>
  <c r="F15" i="7"/>
  <c r="AF3" i="15"/>
  <c r="I167" i="12"/>
  <c r="J166" i="12"/>
  <c r="AF163" i="14"/>
  <c r="AF83" i="14"/>
  <c r="H6" i="14"/>
  <c r="H7" i="13"/>
  <c r="I6" i="13"/>
  <c r="J86" i="12"/>
  <c r="I87" i="12"/>
  <c r="I7" i="12"/>
  <c r="J6" i="12"/>
  <c r="J6" i="20"/>
  <c r="I7" i="20"/>
  <c r="I86" i="13"/>
  <c r="K7" i="10"/>
  <c r="L6" i="10"/>
  <c r="O6" i="11"/>
  <c r="N7" i="11"/>
  <c r="K7" i="9"/>
  <c r="L6" i="9"/>
  <c r="L87" i="10"/>
  <c r="M86" i="10"/>
  <c r="M166" i="11"/>
  <c r="L167" i="11"/>
  <c r="K87" i="9"/>
  <c r="L86" i="9"/>
  <c r="H167" i="13" l="1"/>
  <c r="D50" i="15"/>
  <c r="D26" i="15"/>
  <c r="D210" i="15"/>
  <c r="D20" i="15"/>
  <c r="D114" i="15"/>
  <c r="D130" i="15"/>
  <c r="D110" i="15"/>
  <c r="D100" i="15"/>
  <c r="D112" i="15"/>
  <c r="D194" i="15"/>
  <c r="D188" i="15"/>
  <c r="D190" i="15"/>
  <c r="D186" i="15"/>
  <c r="D108" i="15"/>
  <c r="D30" i="15"/>
  <c r="D184" i="15"/>
  <c r="D32" i="15"/>
  <c r="D24" i="15"/>
  <c r="D34" i="15"/>
  <c r="D104" i="15"/>
  <c r="D106" i="15"/>
  <c r="D180" i="15"/>
  <c r="D28" i="15"/>
  <c r="D192" i="15"/>
  <c r="L86" i="11"/>
  <c r="K87" i="11"/>
  <c r="J129" i="10"/>
  <c r="K128" i="10"/>
  <c r="J49" i="20"/>
  <c r="K48" i="20"/>
  <c r="K128" i="9"/>
  <c r="J129" i="9"/>
  <c r="H128" i="14"/>
  <c r="H86" i="14"/>
  <c r="H87" i="14" s="1"/>
  <c r="H48" i="15"/>
  <c r="D14" i="15"/>
  <c r="D94" i="15"/>
  <c r="D174" i="15"/>
  <c r="I49" i="13"/>
  <c r="J48" i="13"/>
  <c r="I208" i="13"/>
  <c r="H209" i="13"/>
  <c r="H166" i="14"/>
  <c r="I166" i="14" s="1"/>
  <c r="H208" i="14"/>
  <c r="J208" i="20"/>
  <c r="I209" i="20"/>
  <c r="J86" i="20"/>
  <c r="I87" i="20"/>
  <c r="K128" i="11"/>
  <c r="J129" i="11"/>
  <c r="K49" i="9"/>
  <c r="L48" i="9"/>
  <c r="K49" i="12"/>
  <c r="L48" i="12"/>
  <c r="L48" i="11"/>
  <c r="K49" i="11"/>
  <c r="I48" i="14"/>
  <c r="H49" i="14"/>
  <c r="K208" i="9"/>
  <c r="J209" i="9"/>
  <c r="J208" i="12"/>
  <c r="I209" i="12"/>
  <c r="K166" i="10"/>
  <c r="J167" i="10"/>
  <c r="I167" i="20"/>
  <c r="J166" i="20"/>
  <c r="I129" i="20"/>
  <c r="J128" i="20"/>
  <c r="K166" i="9"/>
  <c r="J167" i="9"/>
  <c r="J209" i="11"/>
  <c r="K208" i="11"/>
  <c r="L48" i="10"/>
  <c r="K49" i="10"/>
  <c r="I129" i="12"/>
  <c r="J128" i="12"/>
  <c r="J209" i="10"/>
  <c r="K208" i="10"/>
  <c r="H129" i="13"/>
  <c r="I128" i="13"/>
  <c r="U14" i="21"/>
  <c r="T15" i="21"/>
  <c r="H7" i="14"/>
  <c r="I6" i="14"/>
  <c r="J166" i="13"/>
  <c r="I167" i="13"/>
  <c r="I86" i="14"/>
  <c r="J7" i="12"/>
  <c r="K6" i="12"/>
  <c r="I7" i="13"/>
  <c r="J6" i="13"/>
  <c r="AF3" i="16"/>
  <c r="G15" i="7"/>
  <c r="J86" i="13"/>
  <c r="I87" i="13"/>
  <c r="J87" i="12"/>
  <c r="K86" i="12"/>
  <c r="AF83" i="15"/>
  <c r="AF163" i="15"/>
  <c r="H6" i="15"/>
  <c r="K6" i="20"/>
  <c r="J7" i="20"/>
  <c r="K166" i="12"/>
  <c r="J167" i="12"/>
  <c r="M6" i="10"/>
  <c r="L7" i="10"/>
  <c r="N166" i="11"/>
  <c r="M167" i="11"/>
  <c r="M86" i="9"/>
  <c r="L87" i="9"/>
  <c r="M6" i="9"/>
  <c r="L7" i="9"/>
  <c r="O7" i="11"/>
  <c r="P6" i="11"/>
  <c r="N86" i="10"/>
  <c r="M87" i="10"/>
  <c r="H167" i="14" l="1"/>
  <c r="D24" i="16"/>
  <c r="D100" i="16"/>
  <c r="D190" i="16"/>
  <c r="D194" i="16"/>
  <c r="D50" i="16"/>
  <c r="D114" i="16"/>
  <c r="D110" i="16"/>
  <c r="D106" i="16"/>
  <c r="D108" i="16"/>
  <c r="D184" i="16"/>
  <c r="D104" i="16"/>
  <c r="D130" i="16"/>
  <c r="D112" i="16"/>
  <c r="D20" i="16"/>
  <c r="D192" i="16"/>
  <c r="D30" i="16"/>
  <c r="D210" i="16"/>
  <c r="D186" i="16"/>
  <c r="D28" i="16"/>
  <c r="D34" i="16"/>
  <c r="D32" i="16"/>
  <c r="D188" i="16"/>
  <c r="D180" i="16"/>
  <c r="D26" i="16"/>
  <c r="L208" i="10"/>
  <c r="K209" i="10"/>
  <c r="K209" i="11"/>
  <c r="L208" i="11"/>
  <c r="J129" i="20"/>
  <c r="K128" i="20"/>
  <c r="J49" i="13"/>
  <c r="K48" i="13"/>
  <c r="L128" i="10"/>
  <c r="K129" i="10"/>
  <c r="H48" i="16"/>
  <c r="D174" i="16"/>
  <c r="D94" i="16"/>
  <c r="D14" i="16"/>
  <c r="L49" i="10"/>
  <c r="M48" i="10"/>
  <c r="L166" i="10"/>
  <c r="K167" i="10"/>
  <c r="L208" i="9"/>
  <c r="K209" i="9"/>
  <c r="L49" i="11"/>
  <c r="M48" i="11"/>
  <c r="L128" i="11"/>
  <c r="K129" i="11"/>
  <c r="J209" i="20"/>
  <c r="K208" i="20"/>
  <c r="I48" i="15"/>
  <c r="H49" i="15"/>
  <c r="J167" i="20"/>
  <c r="K166" i="20"/>
  <c r="L49" i="12"/>
  <c r="M48" i="12"/>
  <c r="M48" i="9"/>
  <c r="L49" i="9"/>
  <c r="I208" i="14"/>
  <c r="H209" i="14"/>
  <c r="L48" i="20"/>
  <c r="K49" i="20"/>
  <c r="K129" i="9"/>
  <c r="L128" i="9"/>
  <c r="H166" i="15"/>
  <c r="H208" i="15"/>
  <c r="I129" i="13"/>
  <c r="J128" i="13"/>
  <c r="K128" i="12"/>
  <c r="J129" i="12"/>
  <c r="H86" i="15"/>
  <c r="I86" i="15" s="1"/>
  <c r="H128" i="15"/>
  <c r="K167" i="9"/>
  <c r="L166" i="9"/>
  <c r="J209" i="12"/>
  <c r="K208" i="12"/>
  <c r="J48" i="14"/>
  <c r="I49" i="14"/>
  <c r="J87" i="20"/>
  <c r="K86" i="20"/>
  <c r="I209" i="13"/>
  <c r="J208" i="13"/>
  <c r="I128" i="14"/>
  <c r="H129" i="14"/>
  <c r="L87" i="11"/>
  <c r="M86" i="11"/>
  <c r="V14" i="21"/>
  <c r="U15" i="21"/>
  <c r="H7" i="15"/>
  <c r="I6" i="15"/>
  <c r="J166" i="14"/>
  <c r="I167" i="14"/>
  <c r="I166" i="15"/>
  <c r="H167" i="15"/>
  <c r="K86" i="13"/>
  <c r="J87" i="13"/>
  <c r="K6" i="13"/>
  <c r="J7" i="13"/>
  <c r="J86" i="14"/>
  <c r="I87" i="14"/>
  <c r="I7" i="14"/>
  <c r="J6" i="14"/>
  <c r="AF83" i="16"/>
  <c r="AF163" i="16"/>
  <c r="H6" i="16"/>
  <c r="L6" i="12"/>
  <c r="K7" i="12"/>
  <c r="L166" i="12"/>
  <c r="K167" i="12"/>
  <c r="K166" i="13"/>
  <c r="J167" i="13"/>
  <c r="K7" i="20"/>
  <c r="L6" i="20"/>
  <c r="K87" i="12"/>
  <c r="L86" i="12"/>
  <c r="H15" i="7"/>
  <c r="AF3" i="17"/>
  <c r="M7" i="10"/>
  <c r="N6" i="10"/>
  <c r="N87" i="10"/>
  <c r="O86" i="10"/>
  <c r="Q6" i="11"/>
  <c r="P7" i="11"/>
  <c r="N86" i="9"/>
  <c r="M87" i="9"/>
  <c r="N167" i="11"/>
  <c r="O166" i="11"/>
  <c r="M7" i="9"/>
  <c r="N6" i="9"/>
  <c r="D114" i="17" l="1"/>
  <c r="D184" i="17"/>
  <c r="D24" i="17"/>
  <c r="D104" i="17"/>
  <c r="D32" i="17"/>
  <c r="D130" i="17"/>
  <c r="D50" i="17"/>
  <c r="D210" i="17"/>
  <c r="D34" i="17"/>
  <c r="D30" i="17"/>
  <c r="D112" i="17"/>
  <c r="D110" i="17"/>
  <c r="D190" i="17"/>
  <c r="D180" i="17"/>
  <c r="D28" i="17"/>
  <c r="D100" i="17"/>
  <c r="D106" i="17"/>
  <c r="D192" i="17"/>
  <c r="D26" i="17"/>
  <c r="D108" i="17"/>
  <c r="D20" i="17"/>
  <c r="D194" i="17"/>
  <c r="D188" i="17"/>
  <c r="D186" i="17"/>
  <c r="H87" i="15"/>
  <c r="L166" i="20"/>
  <c r="K167" i="20"/>
  <c r="L208" i="20"/>
  <c r="K209" i="20"/>
  <c r="N48" i="11"/>
  <c r="M49" i="11"/>
  <c r="K49" i="13"/>
  <c r="L48" i="13"/>
  <c r="H166" i="16"/>
  <c r="H167" i="16" s="1"/>
  <c r="H208" i="16"/>
  <c r="N86" i="11"/>
  <c r="M87" i="11"/>
  <c r="L86" i="20"/>
  <c r="K87" i="20"/>
  <c r="L208" i="12"/>
  <c r="K209" i="12"/>
  <c r="I128" i="15"/>
  <c r="H129" i="15"/>
  <c r="K128" i="13"/>
  <c r="J129" i="13"/>
  <c r="L129" i="9"/>
  <c r="M128" i="9"/>
  <c r="L209" i="11"/>
  <c r="M208" i="11"/>
  <c r="H48" i="17"/>
  <c r="D174" i="17"/>
  <c r="D94" i="17"/>
  <c r="D14" i="17"/>
  <c r="H128" i="16"/>
  <c r="H86" i="16"/>
  <c r="I86" i="16" s="1"/>
  <c r="M49" i="9"/>
  <c r="N48" i="9"/>
  <c r="L167" i="10"/>
  <c r="M166" i="10"/>
  <c r="M128" i="10"/>
  <c r="L129" i="10"/>
  <c r="J209" i="13"/>
  <c r="K208" i="13"/>
  <c r="L167" i="9"/>
  <c r="M166" i="9"/>
  <c r="H209" i="15"/>
  <c r="I208" i="15"/>
  <c r="N48" i="12"/>
  <c r="M49" i="12"/>
  <c r="M49" i="10"/>
  <c r="N48" i="10"/>
  <c r="L128" i="20"/>
  <c r="K129" i="20"/>
  <c r="J128" i="14"/>
  <c r="I129" i="14"/>
  <c r="J49" i="14"/>
  <c r="K48" i="14"/>
  <c r="K129" i="12"/>
  <c r="L128" i="12"/>
  <c r="M48" i="20"/>
  <c r="L49" i="20"/>
  <c r="J208" i="14"/>
  <c r="I209" i="14"/>
  <c r="I49" i="15"/>
  <c r="J48" i="15"/>
  <c r="L129" i="11"/>
  <c r="M128" i="11"/>
  <c r="M208" i="9"/>
  <c r="L209" i="9"/>
  <c r="H49" i="16"/>
  <c r="I48" i="16"/>
  <c r="L209" i="10"/>
  <c r="M208" i="10"/>
  <c r="V15" i="21"/>
  <c r="W14" i="21"/>
  <c r="L167" i="12"/>
  <c r="M166" i="12"/>
  <c r="L7" i="20"/>
  <c r="M6" i="20"/>
  <c r="K87" i="13"/>
  <c r="L86" i="13"/>
  <c r="AF83" i="17"/>
  <c r="AF163" i="17"/>
  <c r="H6" i="17"/>
  <c r="K167" i="13"/>
  <c r="L166" i="13"/>
  <c r="L7" i="12"/>
  <c r="M6" i="12"/>
  <c r="K6" i="14"/>
  <c r="J7" i="14"/>
  <c r="I7" i="15"/>
  <c r="J6" i="15"/>
  <c r="J87" i="14"/>
  <c r="K86" i="14"/>
  <c r="J167" i="14"/>
  <c r="K166" i="14"/>
  <c r="AF3" i="18"/>
  <c r="I15" i="7"/>
  <c r="M86" i="12"/>
  <c r="L87" i="12"/>
  <c r="I87" i="15"/>
  <c r="J86" i="15"/>
  <c r="H7" i="16"/>
  <c r="I6" i="16"/>
  <c r="K7" i="13"/>
  <c r="L6" i="13"/>
  <c r="I167" i="15"/>
  <c r="J166" i="15"/>
  <c r="N7" i="10"/>
  <c r="O6" i="10"/>
  <c r="N7" i="9"/>
  <c r="O6" i="9"/>
  <c r="O167" i="11"/>
  <c r="P166" i="11"/>
  <c r="O86" i="9"/>
  <c r="N87" i="9"/>
  <c r="R6" i="11"/>
  <c r="Q7" i="11"/>
  <c r="P86" i="10"/>
  <c r="O87" i="10"/>
  <c r="D26" i="18" l="1"/>
  <c r="D194" i="18"/>
  <c r="D50" i="18"/>
  <c r="D192" i="18"/>
  <c r="D190" i="18"/>
  <c r="D106" i="18"/>
  <c r="D188" i="18"/>
  <c r="D210" i="18"/>
  <c r="D100" i="18"/>
  <c r="D180" i="18"/>
  <c r="D34" i="18"/>
  <c r="D114" i="18"/>
  <c r="D30" i="18"/>
  <c r="D32" i="18"/>
  <c r="D28" i="18"/>
  <c r="D130" i="18"/>
  <c r="D110" i="18"/>
  <c r="D186" i="18"/>
  <c r="D112" i="18"/>
  <c r="D24" i="18"/>
  <c r="D184" i="18"/>
  <c r="D20" i="18"/>
  <c r="D108" i="18"/>
  <c r="D104" i="18"/>
  <c r="I166" i="16"/>
  <c r="H87" i="16"/>
  <c r="H48" i="18"/>
  <c r="D174" i="18"/>
  <c r="D94" i="18"/>
  <c r="D14" i="18"/>
  <c r="H166" i="17"/>
  <c r="H208" i="17"/>
  <c r="I49" i="16"/>
  <c r="J48" i="16"/>
  <c r="M129" i="11"/>
  <c r="N128" i="11"/>
  <c r="M128" i="12"/>
  <c r="L129" i="12"/>
  <c r="M167" i="9"/>
  <c r="N166" i="9"/>
  <c r="M167" i="10"/>
  <c r="N166" i="10"/>
  <c r="M48" i="13"/>
  <c r="L49" i="13"/>
  <c r="H128" i="17"/>
  <c r="H86" i="17"/>
  <c r="I86" i="17" s="1"/>
  <c r="J209" i="14"/>
  <c r="K208" i="14"/>
  <c r="J129" i="14"/>
  <c r="K128" i="14"/>
  <c r="N49" i="12"/>
  <c r="O48" i="12"/>
  <c r="N128" i="10"/>
  <c r="M129" i="10"/>
  <c r="I128" i="16"/>
  <c r="H129" i="16"/>
  <c r="I48" i="17"/>
  <c r="H49" i="17"/>
  <c r="L128" i="13"/>
  <c r="K129" i="13"/>
  <c r="M208" i="12"/>
  <c r="L209" i="12"/>
  <c r="N87" i="11"/>
  <c r="O86" i="11"/>
  <c r="L209" i="20"/>
  <c r="M208" i="20"/>
  <c r="M209" i="10"/>
  <c r="N208" i="10"/>
  <c r="J49" i="15"/>
  <c r="K48" i="15"/>
  <c r="L48" i="14"/>
  <c r="K49" i="14"/>
  <c r="N49" i="10"/>
  <c r="O48" i="10"/>
  <c r="J208" i="15"/>
  <c r="I209" i="15"/>
  <c r="L208" i="13"/>
  <c r="K209" i="13"/>
  <c r="O48" i="9"/>
  <c r="N49" i="9"/>
  <c r="M209" i="11"/>
  <c r="N208" i="11"/>
  <c r="N128" i="9"/>
  <c r="M129" i="9"/>
  <c r="H209" i="16"/>
  <c r="I208" i="16"/>
  <c r="M209" i="9"/>
  <c r="N208" i="9"/>
  <c r="N48" i="20"/>
  <c r="M49" i="20"/>
  <c r="L129" i="20"/>
  <c r="M128" i="20"/>
  <c r="I129" i="15"/>
  <c r="J128" i="15"/>
  <c r="L87" i="20"/>
  <c r="M86" i="20"/>
  <c r="O48" i="11"/>
  <c r="N49" i="11"/>
  <c r="L167" i="20"/>
  <c r="M166" i="20"/>
  <c r="X14" i="21"/>
  <c r="W15" i="21"/>
  <c r="J167" i="15"/>
  <c r="K166" i="15"/>
  <c r="I7" i="16"/>
  <c r="J6" i="16"/>
  <c r="K7" i="14"/>
  <c r="L6" i="14"/>
  <c r="N6" i="20"/>
  <c r="M7" i="20"/>
  <c r="K6" i="15"/>
  <c r="J7" i="15"/>
  <c r="H7" i="17"/>
  <c r="I6" i="17"/>
  <c r="L7" i="13"/>
  <c r="M6" i="13"/>
  <c r="J15" i="7"/>
  <c r="AF3" i="22"/>
  <c r="H167" i="17"/>
  <c r="I166" i="17"/>
  <c r="M167" i="12"/>
  <c r="N166" i="12"/>
  <c r="M86" i="13"/>
  <c r="L87" i="13"/>
  <c r="N86" i="12"/>
  <c r="M87" i="12"/>
  <c r="K87" i="14"/>
  <c r="L86" i="14"/>
  <c r="N6" i="12"/>
  <c r="M7" i="12"/>
  <c r="K86" i="15"/>
  <c r="J87" i="15"/>
  <c r="AF83" i="18"/>
  <c r="AF163" i="18"/>
  <c r="H6" i="18"/>
  <c r="K167" i="14"/>
  <c r="L166" i="14"/>
  <c r="J166" i="16"/>
  <c r="I167" i="16"/>
  <c r="L167" i="13"/>
  <c r="M166" i="13"/>
  <c r="H87" i="17"/>
  <c r="J86" i="16"/>
  <c r="I87" i="16"/>
  <c r="O7" i="10"/>
  <c r="P6" i="10"/>
  <c r="P87" i="10"/>
  <c r="Q86" i="10"/>
  <c r="Q166" i="11"/>
  <c r="P167" i="11"/>
  <c r="S6" i="11"/>
  <c r="R7" i="11"/>
  <c r="P86" i="9"/>
  <c r="O87" i="9"/>
  <c r="P6" i="9"/>
  <c r="O7" i="9"/>
  <c r="D106" i="22" l="1"/>
  <c r="D30" i="22"/>
  <c r="D34" i="22"/>
  <c r="D190" i="22"/>
  <c r="D186" i="22"/>
  <c r="D210" i="22"/>
  <c r="D130" i="22"/>
  <c r="D104" i="22"/>
  <c r="D188" i="22"/>
  <c r="D26" i="22"/>
  <c r="D110" i="22"/>
  <c r="D194" i="22"/>
  <c r="D32" i="22"/>
  <c r="D108" i="22"/>
  <c r="D50" i="22"/>
  <c r="D114" i="22"/>
  <c r="D20" i="22"/>
  <c r="D28" i="22"/>
  <c r="D112" i="22"/>
  <c r="D24" i="22"/>
  <c r="D192" i="22"/>
  <c r="D180" i="22"/>
  <c r="D100" i="22"/>
  <c r="D184" i="22"/>
  <c r="J208" i="16"/>
  <c r="I209" i="16"/>
  <c r="N209" i="11"/>
  <c r="O208" i="11"/>
  <c r="O208" i="10"/>
  <c r="N209" i="10"/>
  <c r="O87" i="11"/>
  <c r="P86" i="11"/>
  <c r="P48" i="12"/>
  <c r="O49" i="12"/>
  <c r="K209" i="14"/>
  <c r="L208" i="14"/>
  <c r="O166" i="10"/>
  <c r="N167" i="10"/>
  <c r="K48" i="16"/>
  <c r="J49" i="16"/>
  <c r="H128" i="18"/>
  <c r="H86" i="18"/>
  <c r="H87" i="18" s="1"/>
  <c r="N49" i="20"/>
  <c r="O48" i="20"/>
  <c r="P48" i="9"/>
  <c r="O49" i="9"/>
  <c r="K208" i="15"/>
  <c r="J209" i="15"/>
  <c r="L49" i="14"/>
  <c r="M48" i="14"/>
  <c r="L129" i="13"/>
  <c r="M128" i="13"/>
  <c r="I129" i="16"/>
  <c r="J128" i="16"/>
  <c r="N48" i="13"/>
  <c r="M49" i="13"/>
  <c r="N128" i="12"/>
  <c r="M129" i="12"/>
  <c r="H166" i="18"/>
  <c r="H208" i="18"/>
  <c r="N166" i="20"/>
  <c r="M167" i="20"/>
  <c r="J129" i="15"/>
  <c r="K128" i="15"/>
  <c r="N128" i="20"/>
  <c r="M129" i="20"/>
  <c r="N209" i="9"/>
  <c r="O208" i="9"/>
  <c r="O49" i="10"/>
  <c r="P48" i="10"/>
  <c r="L48" i="15"/>
  <c r="K49" i="15"/>
  <c r="N208" i="20"/>
  <c r="M209" i="20"/>
  <c r="K129" i="14"/>
  <c r="L128" i="14"/>
  <c r="O166" i="9"/>
  <c r="N167" i="9"/>
  <c r="O128" i="11"/>
  <c r="N129" i="11"/>
  <c r="H209" i="17"/>
  <c r="I208" i="17"/>
  <c r="H48" i="22"/>
  <c r="D14" i="22"/>
  <c r="D94" i="22"/>
  <c r="D174" i="22"/>
  <c r="N86" i="20"/>
  <c r="M87" i="20"/>
  <c r="P48" i="11"/>
  <c r="O49" i="11"/>
  <c r="N129" i="9"/>
  <c r="O128" i="9"/>
  <c r="M208" i="13"/>
  <c r="L209" i="13"/>
  <c r="N208" i="12"/>
  <c r="M209" i="12"/>
  <c r="J48" i="17"/>
  <c r="I49" i="17"/>
  <c r="O128" i="10"/>
  <c r="N129" i="10"/>
  <c r="H129" i="17"/>
  <c r="I128" i="17"/>
  <c r="H49" i="18"/>
  <c r="I48" i="18"/>
  <c r="X15" i="21"/>
  <c r="Y14" i="21"/>
  <c r="J86" i="17"/>
  <c r="I87" i="17"/>
  <c r="H7" i="18"/>
  <c r="I6" i="18"/>
  <c r="J7" i="16"/>
  <c r="K6" i="16"/>
  <c r="I166" i="18"/>
  <c r="H167" i="18"/>
  <c r="N7" i="20"/>
  <c r="O6" i="20"/>
  <c r="N166" i="13"/>
  <c r="M167" i="13"/>
  <c r="L167" i="14"/>
  <c r="M166" i="14"/>
  <c r="N7" i="12"/>
  <c r="O6" i="12"/>
  <c r="N87" i="12"/>
  <c r="O86" i="12"/>
  <c r="K15" i="7"/>
  <c r="AF3" i="23"/>
  <c r="N6" i="13"/>
  <c r="M7" i="13"/>
  <c r="L7" i="14"/>
  <c r="M6" i="14"/>
  <c r="K167" i="15"/>
  <c r="L166" i="15"/>
  <c r="K87" i="15"/>
  <c r="L86" i="15"/>
  <c r="N86" i="13"/>
  <c r="M87" i="13"/>
  <c r="I7" i="17"/>
  <c r="J6" i="17"/>
  <c r="J167" i="16"/>
  <c r="K166" i="16"/>
  <c r="N167" i="12"/>
  <c r="O166" i="12"/>
  <c r="AF83" i="22"/>
  <c r="AF163" i="22"/>
  <c r="H6" i="22"/>
  <c r="K86" i="16"/>
  <c r="J87" i="16"/>
  <c r="M86" i="14"/>
  <c r="L87" i="14"/>
  <c r="J166" i="17"/>
  <c r="I167" i="17"/>
  <c r="L6" i="15"/>
  <c r="K7" i="15"/>
  <c r="Q6" i="10"/>
  <c r="P7" i="10"/>
  <c r="S7" i="11"/>
  <c r="T6" i="11"/>
  <c r="Q167" i="11"/>
  <c r="R166" i="11"/>
  <c r="Q87" i="10"/>
  <c r="R86" i="10"/>
  <c r="P87" i="9"/>
  <c r="Q86" i="9"/>
  <c r="Q6" i="9"/>
  <c r="P7" i="9"/>
  <c r="D28" i="23" l="1"/>
  <c r="D34" i="23"/>
  <c r="D50" i="23"/>
  <c r="D26" i="23"/>
  <c r="D108" i="23"/>
  <c r="D194" i="23"/>
  <c r="D114" i="23"/>
  <c r="D180" i="23"/>
  <c r="D210" i="23"/>
  <c r="D112" i="23"/>
  <c r="D104" i="23"/>
  <c r="D106" i="23"/>
  <c r="D184" i="23"/>
  <c r="D186" i="23"/>
  <c r="D32" i="23"/>
  <c r="D110" i="23"/>
  <c r="D188" i="23"/>
  <c r="D100" i="23"/>
  <c r="D130" i="23"/>
  <c r="D24" i="23"/>
  <c r="D20" i="23"/>
  <c r="D190" i="23"/>
  <c r="D30" i="23"/>
  <c r="D192" i="23"/>
  <c r="L129" i="14"/>
  <c r="M128" i="14"/>
  <c r="O209" i="9"/>
  <c r="P208" i="9"/>
  <c r="L128" i="15"/>
  <c r="K129" i="15"/>
  <c r="H209" i="18"/>
  <c r="I208" i="18"/>
  <c r="J129" i="16"/>
  <c r="K128" i="16"/>
  <c r="N48" i="14"/>
  <c r="M49" i="14"/>
  <c r="L209" i="14"/>
  <c r="M208" i="14"/>
  <c r="Q86" i="11"/>
  <c r="P87" i="11"/>
  <c r="O209" i="11"/>
  <c r="P208" i="11"/>
  <c r="K48" i="17"/>
  <c r="J49" i="17"/>
  <c r="N208" i="13"/>
  <c r="M209" i="13"/>
  <c r="P49" i="11"/>
  <c r="Q48" i="11"/>
  <c r="P128" i="11"/>
  <c r="O129" i="11"/>
  <c r="M48" i="15"/>
  <c r="L49" i="15"/>
  <c r="O128" i="12"/>
  <c r="N129" i="12"/>
  <c r="Q48" i="9"/>
  <c r="P49" i="9"/>
  <c r="I128" i="18"/>
  <c r="H129" i="18"/>
  <c r="K49" i="16"/>
  <c r="L48" i="16"/>
  <c r="H48" i="23"/>
  <c r="D14" i="23"/>
  <c r="D174" i="23"/>
  <c r="D94" i="23"/>
  <c r="H166" i="22"/>
  <c r="I166" i="22" s="1"/>
  <c r="H208" i="22"/>
  <c r="I86" i="18"/>
  <c r="J86" i="18" s="1"/>
  <c r="J48" i="18"/>
  <c r="I49" i="18"/>
  <c r="O129" i="9"/>
  <c r="P128" i="9"/>
  <c r="J208" i="17"/>
  <c r="I209" i="17"/>
  <c r="Q48" i="10"/>
  <c r="P49" i="10"/>
  <c r="N128" i="13"/>
  <c r="M129" i="13"/>
  <c r="O49" i="20"/>
  <c r="P48" i="20"/>
  <c r="I129" i="17"/>
  <c r="J128" i="17"/>
  <c r="H86" i="22"/>
  <c r="I86" i="22" s="1"/>
  <c r="H128" i="22"/>
  <c r="P128" i="10"/>
  <c r="O129" i="10"/>
  <c r="N209" i="12"/>
  <c r="O208" i="12"/>
  <c r="N87" i="20"/>
  <c r="O86" i="20"/>
  <c r="H49" i="22"/>
  <c r="I48" i="22"/>
  <c r="P166" i="9"/>
  <c r="O167" i="9"/>
  <c r="N209" i="20"/>
  <c r="O208" i="20"/>
  <c r="O128" i="20"/>
  <c r="N129" i="20"/>
  <c r="N167" i="20"/>
  <c r="O166" i="20"/>
  <c r="N49" i="13"/>
  <c r="O48" i="13"/>
  <c r="K209" i="15"/>
  <c r="L208" i="15"/>
  <c r="O167" i="10"/>
  <c r="P166" i="10"/>
  <c r="P49" i="12"/>
  <c r="Q48" i="12"/>
  <c r="P208" i="10"/>
  <c r="O209" i="10"/>
  <c r="J209" i="16"/>
  <c r="K208" i="16"/>
  <c r="Y15" i="21"/>
  <c r="Z14" i="21"/>
  <c r="H7" i="22"/>
  <c r="I6" i="22"/>
  <c r="O87" i="12"/>
  <c r="P86" i="12"/>
  <c r="H167" i="22"/>
  <c r="J166" i="18"/>
  <c r="I167" i="18"/>
  <c r="O86" i="13"/>
  <c r="N87" i="13"/>
  <c r="O6" i="13"/>
  <c r="N7" i="13"/>
  <c r="O7" i="12"/>
  <c r="P6" i="12"/>
  <c r="M167" i="14"/>
  <c r="N166" i="14"/>
  <c r="P6" i="20"/>
  <c r="O7" i="20"/>
  <c r="K7" i="16"/>
  <c r="L6" i="16"/>
  <c r="AF3" i="24"/>
  <c r="L15" i="7"/>
  <c r="I87" i="18"/>
  <c r="J6" i="18"/>
  <c r="I7" i="18"/>
  <c r="L7" i="15"/>
  <c r="M6" i="15"/>
  <c r="M87" i="14"/>
  <c r="N86" i="14"/>
  <c r="K167" i="16"/>
  <c r="L166" i="16"/>
  <c r="L167" i="15"/>
  <c r="M166" i="15"/>
  <c r="O166" i="13"/>
  <c r="N167" i="13"/>
  <c r="K166" i="17"/>
  <c r="J167" i="17"/>
  <c r="L86" i="16"/>
  <c r="K87" i="16"/>
  <c r="O167" i="12"/>
  <c r="P166" i="12"/>
  <c r="K6" i="17"/>
  <c r="J7" i="17"/>
  <c r="M86" i="15"/>
  <c r="L87" i="15"/>
  <c r="M7" i="14"/>
  <c r="N6" i="14"/>
  <c r="AF83" i="23"/>
  <c r="AF163" i="23"/>
  <c r="H6" i="23"/>
  <c r="J87" i="17"/>
  <c r="K86" i="17"/>
  <c r="Q7" i="10"/>
  <c r="R6" i="10"/>
  <c r="S86" i="10"/>
  <c r="R87" i="10"/>
  <c r="R167" i="11"/>
  <c r="S166" i="11"/>
  <c r="Q7" i="9"/>
  <c r="R6" i="9"/>
  <c r="R86" i="9"/>
  <c r="Q87" i="9"/>
  <c r="U6" i="11"/>
  <c r="T7" i="11"/>
  <c r="D186" i="24" l="1"/>
  <c r="D24" i="24"/>
  <c r="D112" i="24"/>
  <c r="D130" i="24"/>
  <c r="D100" i="24"/>
  <c r="D180" i="24"/>
  <c r="D184" i="24"/>
  <c r="D192" i="24"/>
  <c r="D34" i="24"/>
  <c r="D26" i="24"/>
  <c r="D104" i="24"/>
  <c r="D190" i="24"/>
  <c r="D210" i="24"/>
  <c r="D50" i="24"/>
  <c r="D32" i="24"/>
  <c r="D20" i="24"/>
  <c r="D30" i="24"/>
  <c r="D108" i="24"/>
  <c r="D194" i="24"/>
  <c r="D114" i="24"/>
  <c r="D106" i="24"/>
  <c r="D188" i="24"/>
  <c r="D28" i="24"/>
  <c r="D110" i="24"/>
  <c r="R48" i="10"/>
  <c r="Q49" i="10"/>
  <c r="I209" i="18"/>
  <c r="J208" i="18"/>
  <c r="H87" i="22"/>
  <c r="P167" i="10"/>
  <c r="Q166" i="10"/>
  <c r="P86" i="20"/>
  <c r="O87" i="20"/>
  <c r="K128" i="17"/>
  <c r="J129" i="17"/>
  <c r="P129" i="9"/>
  <c r="Q128" i="9"/>
  <c r="H49" i="23"/>
  <c r="I48" i="23"/>
  <c r="J128" i="18"/>
  <c r="I129" i="18"/>
  <c r="O129" i="12"/>
  <c r="P128" i="12"/>
  <c r="P129" i="11"/>
  <c r="Q128" i="11"/>
  <c r="K49" i="17"/>
  <c r="L48" i="17"/>
  <c r="R86" i="11"/>
  <c r="Q87" i="11"/>
  <c r="O48" i="14"/>
  <c r="N49" i="14"/>
  <c r="K48" i="18"/>
  <c r="J49" i="18"/>
  <c r="Q49" i="11"/>
  <c r="R48" i="11"/>
  <c r="P209" i="9"/>
  <c r="Q208" i="9"/>
  <c r="O49" i="13"/>
  <c r="P48" i="13"/>
  <c r="P209" i="10"/>
  <c r="Q208" i="10"/>
  <c r="P128" i="20"/>
  <c r="O129" i="20"/>
  <c r="Q166" i="9"/>
  <c r="P167" i="9"/>
  <c r="Q128" i="10"/>
  <c r="P129" i="10"/>
  <c r="N129" i="13"/>
  <c r="O128" i="13"/>
  <c r="J209" i="17"/>
  <c r="K208" i="17"/>
  <c r="I208" i="22"/>
  <c r="H209" i="22"/>
  <c r="M48" i="16"/>
  <c r="L49" i="16"/>
  <c r="Q208" i="11"/>
  <c r="P209" i="11"/>
  <c r="N208" i="14"/>
  <c r="M209" i="14"/>
  <c r="K129" i="16"/>
  <c r="L128" i="16"/>
  <c r="N128" i="14"/>
  <c r="M129" i="14"/>
  <c r="H128" i="23"/>
  <c r="H86" i="23"/>
  <c r="I86" i="23" s="1"/>
  <c r="H48" i="24"/>
  <c r="D94" i="24"/>
  <c r="D14" i="24"/>
  <c r="D174" i="24"/>
  <c r="H166" i="23"/>
  <c r="I166" i="23" s="1"/>
  <c r="H208" i="23"/>
  <c r="L208" i="16"/>
  <c r="K209" i="16"/>
  <c r="Q49" i="12"/>
  <c r="R48" i="12"/>
  <c r="L209" i="15"/>
  <c r="M208" i="15"/>
  <c r="O167" i="20"/>
  <c r="P166" i="20"/>
  <c r="P208" i="20"/>
  <c r="O209" i="20"/>
  <c r="J48" i="22"/>
  <c r="I49" i="22"/>
  <c r="P208" i="12"/>
  <c r="O209" i="12"/>
  <c r="H129" i="22"/>
  <c r="I128" i="22"/>
  <c r="P49" i="20"/>
  <c r="Q48" i="20"/>
  <c r="Q49" i="9"/>
  <c r="R48" i="9"/>
  <c r="M49" i="15"/>
  <c r="N48" i="15"/>
  <c r="O208" i="13"/>
  <c r="N209" i="13"/>
  <c r="M128" i="15"/>
  <c r="L129" i="15"/>
  <c r="AA14" i="21"/>
  <c r="Z15" i="21"/>
  <c r="L86" i="17"/>
  <c r="K87" i="17"/>
  <c r="N86" i="15"/>
  <c r="M87" i="15"/>
  <c r="L166" i="17"/>
  <c r="K167" i="17"/>
  <c r="J7" i="18"/>
  <c r="K6" i="18"/>
  <c r="H6" i="24"/>
  <c r="AF163" i="24"/>
  <c r="AF83" i="24"/>
  <c r="M6" i="16"/>
  <c r="L7" i="16"/>
  <c r="O166" i="14"/>
  <c r="N167" i="14"/>
  <c r="I7" i="22"/>
  <c r="J6" i="22"/>
  <c r="I6" i="23"/>
  <c r="H7" i="23"/>
  <c r="K7" i="17"/>
  <c r="L6" i="17"/>
  <c r="L87" i="16"/>
  <c r="M86" i="16"/>
  <c r="P166" i="13"/>
  <c r="O167" i="13"/>
  <c r="J87" i="18"/>
  <c r="K86" i="18"/>
  <c r="Q6" i="12"/>
  <c r="P7" i="12"/>
  <c r="P87" i="12"/>
  <c r="Q86" i="12"/>
  <c r="Q166" i="12"/>
  <c r="P167" i="12"/>
  <c r="M167" i="15"/>
  <c r="N166" i="15"/>
  <c r="N87" i="14"/>
  <c r="O86" i="14"/>
  <c r="M15" i="7"/>
  <c r="AF3" i="25"/>
  <c r="P7" i="20"/>
  <c r="Q6" i="20"/>
  <c r="P86" i="13"/>
  <c r="O87" i="13"/>
  <c r="J167" i="18"/>
  <c r="K166" i="18"/>
  <c r="N7" i="14"/>
  <c r="O6" i="14"/>
  <c r="M166" i="16"/>
  <c r="L167" i="16"/>
  <c r="M7" i="15"/>
  <c r="N6" i="15"/>
  <c r="P6" i="13"/>
  <c r="O7" i="13"/>
  <c r="I87" i="22"/>
  <c r="J86" i="22"/>
  <c r="J166" i="22"/>
  <c r="I167" i="22"/>
  <c r="R7" i="10"/>
  <c r="S6" i="10"/>
  <c r="S167" i="11"/>
  <c r="T166" i="11"/>
  <c r="R7" i="9"/>
  <c r="S6" i="9"/>
  <c r="S86" i="9"/>
  <c r="R87" i="9"/>
  <c r="V6" i="11"/>
  <c r="U7" i="11"/>
  <c r="S87" i="10"/>
  <c r="T86" i="10"/>
  <c r="D100" i="25" l="1"/>
  <c r="D26" i="25"/>
  <c r="D114" i="25"/>
  <c r="D30" i="25"/>
  <c r="D108" i="25"/>
  <c r="D32" i="25"/>
  <c r="D194" i="25"/>
  <c r="D106" i="25"/>
  <c r="D188" i="25"/>
  <c r="D104" i="25"/>
  <c r="D28" i="25"/>
  <c r="D130" i="25"/>
  <c r="D110" i="25"/>
  <c r="D50" i="25"/>
  <c r="D210" i="25"/>
  <c r="D190" i="25"/>
  <c r="D184" i="25"/>
  <c r="D20" i="25"/>
  <c r="D112" i="25"/>
  <c r="D34" i="25"/>
  <c r="D180" i="25"/>
  <c r="D24" i="25"/>
  <c r="D192" i="25"/>
  <c r="D186" i="25"/>
  <c r="H167" i="23"/>
  <c r="H87" i="23"/>
  <c r="H128" i="24"/>
  <c r="H86" i="24"/>
  <c r="I86" i="24" s="1"/>
  <c r="O209" i="13"/>
  <c r="P208" i="13"/>
  <c r="Q208" i="12"/>
  <c r="P209" i="12"/>
  <c r="Q208" i="20"/>
  <c r="P209" i="20"/>
  <c r="L209" i="16"/>
  <c r="M208" i="16"/>
  <c r="H129" i="23"/>
  <c r="I128" i="23"/>
  <c r="Q209" i="11"/>
  <c r="R208" i="11"/>
  <c r="Q128" i="20"/>
  <c r="P129" i="20"/>
  <c r="K49" i="18"/>
  <c r="L48" i="18"/>
  <c r="Q86" i="20"/>
  <c r="P87" i="20"/>
  <c r="O48" i="15"/>
  <c r="N49" i="15"/>
  <c r="I129" i="22"/>
  <c r="J128" i="22"/>
  <c r="O129" i="13"/>
  <c r="P128" i="13"/>
  <c r="R208" i="10"/>
  <c r="Q209" i="10"/>
  <c r="Q209" i="9"/>
  <c r="R208" i="9"/>
  <c r="L49" i="17"/>
  <c r="M48" i="17"/>
  <c r="P129" i="12"/>
  <c r="Q128" i="12"/>
  <c r="I49" i="23"/>
  <c r="J48" i="23"/>
  <c r="Q167" i="10"/>
  <c r="R166" i="10"/>
  <c r="P167" i="20"/>
  <c r="Q166" i="20"/>
  <c r="R49" i="12"/>
  <c r="S48" i="12"/>
  <c r="I208" i="23"/>
  <c r="H209" i="23"/>
  <c r="H48" i="25"/>
  <c r="D174" i="25"/>
  <c r="D14" i="25"/>
  <c r="D94" i="25"/>
  <c r="M129" i="15"/>
  <c r="N128" i="15"/>
  <c r="J49" i="22"/>
  <c r="K48" i="22"/>
  <c r="I48" i="24"/>
  <c r="H49" i="24"/>
  <c r="O128" i="14"/>
  <c r="N129" i="14"/>
  <c r="N209" i="14"/>
  <c r="O208" i="14"/>
  <c r="M49" i="16"/>
  <c r="N48" i="16"/>
  <c r="I209" i="22"/>
  <c r="J208" i="22"/>
  <c r="Q167" i="9"/>
  <c r="R166" i="9"/>
  <c r="O49" i="14"/>
  <c r="P48" i="14"/>
  <c r="K129" i="17"/>
  <c r="L128" i="17"/>
  <c r="Q129" i="10"/>
  <c r="R128" i="10"/>
  <c r="S86" i="11"/>
  <c r="R87" i="11"/>
  <c r="J129" i="18"/>
  <c r="K128" i="18"/>
  <c r="J209" i="18"/>
  <c r="K208" i="18"/>
  <c r="H166" i="24"/>
  <c r="I166" i="24" s="1"/>
  <c r="H208" i="24"/>
  <c r="S48" i="9"/>
  <c r="R49" i="9"/>
  <c r="R48" i="20"/>
  <c r="Q49" i="20"/>
  <c r="N208" i="15"/>
  <c r="M209" i="15"/>
  <c r="M128" i="16"/>
  <c r="L129" i="16"/>
  <c r="L208" i="17"/>
  <c r="K209" i="17"/>
  <c r="P49" i="13"/>
  <c r="Q48" i="13"/>
  <c r="R49" i="11"/>
  <c r="S48" i="11"/>
  <c r="R128" i="11"/>
  <c r="Q129" i="11"/>
  <c r="R128" i="9"/>
  <c r="Q129" i="9"/>
  <c r="S48" i="10"/>
  <c r="R49" i="10"/>
  <c r="AA15" i="21"/>
  <c r="AB14" i="21"/>
  <c r="K167" i="18"/>
  <c r="L166" i="18"/>
  <c r="Q7" i="20"/>
  <c r="R6" i="20"/>
  <c r="R166" i="12"/>
  <c r="Q167" i="12"/>
  <c r="I7" i="23"/>
  <c r="J6" i="23"/>
  <c r="O167" i="14"/>
  <c r="P166" i="14"/>
  <c r="H167" i="24"/>
  <c r="K166" i="22"/>
  <c r="J167" i="22"/>
  <c r="Q6" i="13"/>
  <c r="P7" i="13"/>
  <c r="M167" i="16"/>
  <c r="N166" i="16"/>
  <c r="N167" i="15"/>
  <c r="O166" i="15"/>
  <c r="I167" i="23"/>
  <c r="J166" i="23"/>
  <c r="L7" i="17"/>
  <c r="M6" i="17"/>
  <c r="J7" i="22"/>
  <c r="K6" i="22"/>
  <c r="H7" i="24"/>
  <c r="I6" i="24"/>
  <c r="M166" i="17"/>
  <c r="L167" i="17"/>
  <c r="I87" i="23"/>
  <c r="J86" i="23"/>
  <c r="J87" i="22"/>
  <c r="K86" i="22"/>
  <c r="N7" i="15"/>
  <c r="O6" i="15"/>
  <c r="O7" i="14"/>
  <c r="P6" i="14"/>
  <c r="AF83" i="25"/>
  <c r="H6" i="25"/>
  <c r="AF163" i="25"/>
  <c r="Q7" i="12"/>
  <c r="R6" i="12"/>
  <c r="Q166" i="13"/>
  <c r="P167" i="13"/>
  <c r="N6" i="16"/>
  <c r="M7" i="16"/>
  <c r="K7" i="18"/>
  <c r="L6" i="18"/>
  <c r="P87" i="13"/>
  <c r="Q86" i="13"/>
  <c r="N15" i="7"/>
  <c r="AF3" i="26"/>
  <c r="P86" i="14"/>
  <c r="O87" i="14"/>
  <c r="Q87" i="12"/>
  <c r="R86" i="12"/>
  <c r="L86" i="18"/>
  <c r="K87" i="18"/>
  <c r="M87" i="16"/>
  <c r="N86" i="16"/>
  <c r="H87" i="24"/>
  <c r="N87" i="15"/>
  <c r="O86" i="15"/>
  <c r="M86" i="17"/>
  <c r="L87" i="17"/>
  <c r="S7" i="10"/>
  <c r="T6" i="10"/>
  <c r="S7" i="9"/>
  <c r="T6" i="9"/>
  <c r="S87" i="9"/>
  <c r="T86" i="9"/>
  <c r="U86" i="10"/>
  <c r="T87" i="10"/>
  <c r="T167" i="11"/>
  <c r="U166" i="11"/>
  <c r="V7" i="11"/>
  <c r="W6" i="11"/>
  <c r="D30" i="26" l="1"/>
  <c r="D112" i="26"/>
  <c r="D190" i="26"/>
  <c r="D20" i="26"/>
  <c r="D108" i="26"/>
  <c r="D32" i="26"/>
  <c r="D192" i="26"/>
  <c r="D24" i="26"/>
  <c r="D26" i="26"/>
  <c r="D130" i="26"/>
  <c r="D50" i="26"/>
  <c r="D210" i="26"/>
  <c r="D184" i="26"/>
  <c r="D28" i="26"/>
  <c r="D100" i="26"/>
  <c r="D186" i="26"/>
  <c r="D114" i="26"/>
  <c r="D104" i="26"/>
  <c r="D180" i="26"/>
  <c r="D106" i="26"/>
  <c r="D194" i="26"/>
  <c r="D110" i="26"/>
  <c r="D34" i="26"/>
  <c r="D188" i="26"/>
  <c r="AF3" i="27"/>
  <c r="H48" i="26"/>
  <c r="D94" i="26"/>
  <c r="D14" i="26"/>
  <c r="D174" i="26"/>
  <c r="Q49" i="13"/>
  <c r="R48" i="13"/>
  <c r="L208" i="18"/>
  <c r="K209" i="18"/>
  <c r="L129" i="17"/>
  <c r="M128" i="17"/>
  <c r="R167" i="9"/>
  <c r="S166" i="9"/>
  <c r="N49" i="16"/>
  <c r="O48" i="16"/>
  <c r="K49" i="22"/>
  <c r="L48" i="22"/>
  <c r="Q167" i="20"/>
  <c r="R166" i="20"/>
  <c r="K48" i="23"/>
  <c r="J49" i="23"/>
  <c r="M49" i="17"/>
  <c r="N48" i="17"/>
  <c r="S208" i="11"/>
  <c r="R209" i="11"/>
  <c r="P209" i="13"/>
  <c r="Q208" i="13"/>
  <c r="H166" i="25"/>
  <c r="H167" i="25" s="1"/>
  <c r="H208" i="25"/>
  <c r="S49" i="10"/>
  <c r="T48" i="10"/>
  <c r="R129" i="11"/>
  <c r="S128" i="11"/>
  <c r="N128" i="16"/>
  <c r="M129" i="16"/>
  <c r="O208" i="15"/>
  <c r="N209" i="15"/>
  <c r="S49" i="9"/>
  <c r="T48" i="9"/>
  <c r="S87" i="11"/>
  <c r="T86" i="11"/>
  <c r="P128" i="14"/>
  <c r="O129" i="14"/>
  <c r="J208" i="23"/>
  <c r="I209" i="23"/>
  <c r="R209" i="10"/>
  <c r="S208" i="10"/>
  <c r="P48" i="15"/>
  <c r="O49" i="15"/>
  <c r="R208" i="20"/>
  <c r="Q209" i="20"/>
  <c r="T48" i="11"/>
  <c r="S49" i="11"/>
  <c r="I208" i="24"/>
  <c r="H209" i="24"/>
  <c r="K129" i="18"/>
  <c r="L128" i="18"/>
  <c r="R129" i="10"/>
  <c r="S128" i="10"/>
  <c r="Q48" i="14"/>
  <c r="P49" i="14"/>
  <c r="J209" i="22"/>
  <c r="K208" i="22"/>
  <c r="O209" i="14"/>
  <c r="P208" i="14"/>
  <c r="O128" i="15"/>
  <c r="N129" i="15"/>
  <c r="T48" i="12"/>
  <c r="S49" i="12"/>
  <c r="R167" i="10"/>
  <c r="S166" i="10"/>
  <c r="R128" i="12"/>
  <c r="Q129" i="12"/>
  <c r="R209" i="9"/>
  <c r="S208" i="9"/>
  <c r="Q128" i="13"/>
  <c r="P129" i="13"/>
  <c r="J129" i="22"/>
  <c r="K128" i="22"/>
  <c r="J128" i="23"/>
  <c r="I129" i="23"/>
  <c r="N208" i="16"/>
  <c r="M209" i="16"/>
  <c r="L49" i="18"/>
  <c r="M48" i="18"/>
  <c r="H128" i="25"/>
  <c r="H86" i="25"/>
  <c r="I86" i="25" s="1"/>
  <c r="S128" i="9"/>
  <c r="R129" i="9"/>
  <c r="M208" i="17"/>
  <c r="L209" i="17"/>
  <c r="S48" i="20"/>
  <c r="R49" i="20"/>
  <c r="J48" i="24"/>
  <c r="I49" i="24"/>
  <c r="H49" i="25"/>
  <c r="I48" i="25"/>
  <c r="Q87" i="20"/>
  <c r="R86" i="20"/>
  <c r="R128" i="20"/>
  <c r="Q129" i="20"/>
  <c r="Q209" i="12"/>
  <c r="R208" i="12"/>
  <c r="H129" i="24"/>
  <c r="I128" i="24"/>
  <c r="AB15" i="21"/>
  <c r="AC14" i="21"/>
  <c r="O6" i="16"/>
  <c r="N7" i="16"/>
  <c r="P7" i="14"/>
  <c r="Q6" i="14"/>
  <c r="K87" i="22"/>
  <c r="L86" i="22"/>
  <c r="L6" i="22"/>
  <c r="K7" i="22"/>
  <c r="K166" i="23"/>
  <c r="J167" i="23"/>
  <c r="N167" i="16"/>
  <c r="O166" i="16"/>
  <c r="P167" i="14"/>
  <c r="Q166" i="14"/>
  <c r="L167" i="18"/>
  <c r="M166" i="18"/>
  <c r="O87" i="15"/>
  <c r="P86" i="15"/>
  <c r="N87" i="16"/>
  <c r="O86" i="16"/>
  <c r="S86" i="12"/>
  <c r="R87" i="12"/>
  <c r="AF83" i="26"/>
  <c r="AF163" i="26"/>
  <c r="H6" i="26"/>
  <c r="Q167" i="13"/>
  <c r="R166" i="13"/>
  <c r="I6" i="25"/>
  <c r="H7" i="25"/>
  <c r="O7" i="15"/>
  <c r="P6" i="15"/>
  <c r="J87" i="23"/>
  <c r="K86" i="23"/>
  <c r="I7" i="24"/>
  <c r="J6" i="24"/>
  <c r="M7" i="17"/>
  <c r="N6" i="17"/>
  <c r="O167" i="15"/>
  <c r="P166" i="15"/>
  <c r="J7" i="23"/>
  <c r="K6" i="23"/>
  <c r="S6" i="20"/>
  <c r="R7" i="20"/>
  <c r="O15" i="7"/>
  <c r="O19" i="7" s="1"/>
  <c r="R86" i="13"/>
  <c r="Q87" i="13"/>
  <c r="R7" i="12"/>
  <c r="S6" i="12"/>
  <c r="Q7" i="13"/>
  <c r="R6" i="13"/>
  <c r="I167" i="24"/>
  <c r="J166" i="24"/>
  <c r="M87" i="17"/>
  <c r="N86" i="17"/>
  <c r="I87" i="24"/>
  <c r="J86" i="24"/>
  <c r="M86" i="18"/>
  <c r="L87" i="18"/>
  <c r="P87" i="14"/>
  <c r="Q86" i="14"/>
  <c r="M6" i="18"/>
  <c r="L7" i="18"/>
  <c r="M167" i="17"/>
  <c r="N166" i="17"/>
  <c r="K167" i="22"/>
  <c r="L166" i="22"/>
  <c r="S166" i="12"/>
  <c r="R167" i="12"/>
  <c r="U6" i="10"/>
  <c r="T7" i="10"/>
  <c r="T87" i="9"/>
  <c r="U86" i="9"/>
  <c r="X6" i="11"/>
  <c r="W7" i="11"/>
  <c r="U6" i="9"/>
  <c r="T7" i="9"/>
  <c r="U167" i="11"/>
  <c r="V166" i="11"/>
  <c r="V86" i="10"/>
  <c r="U87" i="10"/>
  <c r="I166" i="25" l="1"/>
  <c r="D100" i="27"/>
  <c r="D50" i="27"/>
  <c r="D184" i="27"/>
  <c r="D188" i="27"/>
  <c r="D34" i="27"/>
  <c r="D180" i="27"/>
  <c r="D186" i="27"/>
  <c r="D112" i="27"/>
  <c r="D114" i="27"/>
  <c r="D108" i="27"/>
  <c r="D30" i="27"/>
  <c r="D104" i="27"/>
  <c r="D130" i="27"/>
  <c r="D210" i="27"/>
  <c r="D20" i="27"/>
  <c r="D106" i="27"/>
  <c r="D194" i="27"/>
  <c r="D32" i="27"/>
  <c r="D24" i="27"/>
  <c r="D28" i="27"/>
  <c r="D190" i="27"/>
  <c r="D192" i="27"/>
  <c r="D110" i="27"/>
  <c r="D26" i="27"/>
  <c r="H87" i="25"/>
  <c r="U48" i="9"/>
  <c r="T49" i="9"/>
  <c r="T49" i="10"/>
  <c r="U48" i="10"/>
  <c r="N49" i="17"/>
  <c r="O48" i="17"/>
  <c r="S167" i="9"/>
  <c r="T166" i="9"/>
  <c r="H86" i="26"/>
  <c r="H87" i="26" s="1"/>
  <c r="H128" i="26"/>
  <c r="J49" i="24"/>
  <c r="K48" i="24"/>
  <c r="N208" i="17"/>
  <c r="M209" i="17"/>
  <c r="I128" i="25"/>
  <c r="H129" i="25"/>
  <c r="O208" i="16"/>
  <c r="N209" i="16"/>
  <c r="Q49" i="14"/>
  <c r="R48" i="14"/>
  <c r="T49" i="11"/>
  <c r="U48" i="11"/>
  <c r="Q48" i="15"/>
  <c r="P49" i="15"/>
  <c r="K208" i="23"/>
  <c r="J209" i="23"/>
  <c r="P129" i="14"/>
  <c r="Q128" i="14"/>
  <c r="N129" i="16"/>
  <c r="O128" i="16"/>
  <c r="L209" i="18"/>
  <c r="M208" i="18"/>
  <c r="R209" i="12"/>
  <c r="S208" i="12"/>
  <c r="T208" i="9"/>
  <c r="S209" i="9"/>
  <c r="S167" i="10"/>
  <c r="T166" i="10"/>
  <c r="Q208" i="14"/>
  <c r="P209" i="14"/>
  <c r="M128" i="18"/>
  <c r="L129" i="18"/>
  <c r="R208" i="13"/>
  <c r="Q209" i="13"/>
  <c r="R167" i="20"/>
  <c r="S166" i="20"/>
  <c r="L49" i="22"/>
  <c r="M48" i="22"/>
  <c r="I129" i="24"/>
  <c r="J128" i="24"/>
  <c r="I49" i="25"/>
  <c r="J48" i="25"/>
  <c r="M49" i="18"/>
  <c r="N48" i="18"/>
  <c r="K209" i="22"/>
  <c r="L208" i="22"/>
  <c r="T128" i="10"/>
  <c r="S129" i="10"/>
  <c r="T208" i="10"/>
  <c r="S209" i="10"/>
  <c r="U86" i="11"/>
  <c r="T87" i="11"/>
  <c r="S129" i="11"/>
  <c r="T128" i="11"/>
  <c r="I208" i="25"/>
  <c r="H209" i="25"/>
  <c r="O49" i="16"/>
  <c r="P48" i="16"/>
  <c r="M129" i="17"/>
  <c r="N128" i="17"/>
  <c r="S48" i="13"/>
  <c r="R49" i="13"/>
  <c r="H166" i="26"/>
  <c r="I166" i="26" s="1"/>
  <c r="H208" i="26"/>
  <c r="S86" i="20"/>
  <c r="R87" i="20"/>
  <c r="L128" i="22"/>
  <c r="K129" i="22"/>
  <c r="H48" i="27"/>
  <c r="D14" i="27"/>
  <c r="D94" i="27"/>
  <c r="D174" i="27"/>
  <c r="S128" i="20"/>
  <c r="R129" i="20"/>
  <c r="T48" i="20"/>
  <c r="S49" i="20"/>
  <c r="T128" i="9"/>
  <c r="S129" i="9"/>
  <c r="K128" i="23"/>
  <c r="J129" i="23"/>
  <c r="Q129" i="13"/>
  <c r="R128" i="13"/>
  <c r="R129" i="12"/>
  <c r="S128" i="12"/>
  <c r="T49" i="12"/>
  <c r="U48" i="12"/>
  <c r="O129" i="15"/>
  <c r="P128" i="15"/>
  <c r="I209" i="24"/>
  <c r="J208" i="24"/>
  <c r="S208" i="20"/>
  <c r="R209" i="20"/>
  <c r="P208" i="15"/>
  <c r="O209" i="15"/>
  <c r="S209" i="11"/>
  <c r="T208" i="11"/>
  <c r="K49" i="23"/>
  <c r="L48" i="23"/>
  <c r="I48" i="26"/>
  <c r="H49" i="26"/>
  <c r="AD14" i="21"/>
  <c r="AC15" i="21"/>
  <c r="Q86" i="15"/>
  <c r="P87" i="15"/>
  <c r="R166" i="14"/>
  <c r="Q167" i="14"/>
  <c r="M86" i="22"/>
  <c r="L87" i="22"/>
  <c r="O166" i="17"/>
  <c r="N167" i="17"/>
  <c r="N87" i="17"/>
  <c r="O86" i="17"/>
  <c r="R7" i="13"/>
  <c r="S6" i="13"/>
  <c r="S7" i="12"/>
  <c r="T6" i="12"/>
  <c r="AF83" i="27"/>
  <c r="H6" i="27"/>
  <c r="AF163" i="27"/>
  <c r="I7" i="25"/>
  <c r="J6" i="25"/>
  <c r="H167" i="26"/>
  <c r="O87" i="16"/>
  <c r="P86" i="16"/>
  <c r="M167" i="18"/>
  <c r="N166" i="18"/>
  <c r="O167" i="16"/>
  <c r="P166" i="16"/>
  <c r="Q7" i="14"/>
  <c r="R6" i="14"/>
  <c r="S167" i="12"/>
  <c r="T166" i="12"/>
  <c r="M7" i="18"/>
  <c r="N6" i="18"/>
  <c r="N86" i="18"/>
  <c r="M87" i="18"/>
  <c r="P167" i="15"/>
  <c r="Q166" i="15"/>
  <c r="K6" i="24"/>
  <c r="J7" i="24"/>
  <c r="Q6" i="15"/>
  <c r="P7" i="15"/>
  <c r="S166" i="13"/>
  <c r="R167" i="13"/>
  <c r="I86" i="26"/>
  <c r="M6" i="22"/>
  <c r="L7" i="22"/>
  <c r="M166" i="22"/>
  <c r="L167" i="22"/>
  <c r="Q87" i="14"/>
  <c r="R86" i="14"/>
  <c r="J87" i="24"/>
  <c r="K86" i="24"/>
  <c r="J167" i="24"/>
  <c r="K166" i="24"/>
  <c r="T6" i="20"/>
  <c r="S7" i="20"/>
  <c r="I167" i="25"/>
  <c r="J166" i="25"/>
  <c r="I87" i="25"/>
  <c r="J86" i="25"/>
  <c r="S86" i="13"/>
  <c r="R87" i="13"/>
  <c r="L6" i="23"/>
  <c r="K7" i="23"/>
  <c r="N7" i="17"/>
  <c r="O6" i="17"/>
  <c r="K87" i="23"/>
  <c r="L86" i="23"/>
  <c r="H7" i="26"/>
  <c r="I6" i="26"/>
  <c r="T86" i="12"/>
  <c r="S87" i="12"/>
  <c r="K167" i="23"/>
  <c r="L166" i="23"/>
  <c r="P6" i="16"/>
  <c r="O7" i="16"/>
  <c r="U7" i="10"/>
  <c r="V6" i="10"/>
  <c r="W86" i="10"/>
  <c r="V87" i="10"/>
  <c r="U7" i="9"/>
  <c r="V6" i="9"/>
  <c r="U87" i="9"/>
  <c r="V86" i="9"/>
  <c r="V167" i="11"/>
  <c r="W166" i="11"/>
  <c r="Y6" i="11"/>
  <c r="X7" i="11"/>
  <c r="U208" i="11" l="1"/>
  <c r="T209" i="11"/>
  <c r="S129" i="12"/>
  <c r="T128" i="12"/>
  <c r="N49" i="18"/>
  <c r="O48" i="18"/>
  <c r="N208" i="18"/>
  <c r="M209" i="18"/>
  <c r="S48" i="14"/>
  <c r="R49" i="14"/>
  <c r="L48" i="24"/>
  <c r="K49" i="24"/>
  <c r="I49" i="26"/>
  <c r="J48" i="26"/>
  <c r="T208" i="20"/>
  <c r="S209" i="20"/>
  <c r="K129" i="23"/>
  <c r="L128" i="23"/>
  <c r="T49" i="20"/>
  <c r="U48" i="20"/>
  <c r="S87" i="20"/>
  <c r="T86" i="20"/>
  <c r="I209" i="25"/>
  <c r="J208" i="25"/>
  <c r="U87" i="11"/>
  <c r="V86" i="11"/>
  <c r="U128" i="10"/>
  <c r="T129" i="10"/>
  <c r="M129" i="18"/>
  <c r="N128" i="18"/>
  <c r="R48" i="15"/>
  <c r="Q49" i="15"/>
  <c r="J128" i="25"/>
  <c r="I129" i="25"/>
  <c r="P129" i="15"/>
  <c r="Q128" i="15"/>
  <c r="O128" i="17"/>
  <c r="N129" i="17"/>
  <c r="J129" i="24"/>
  <c r="K128" i="24"/>
  <c r="U166" i="10"/>
  <c r="T167" i="10"/>
  <c r="V48" i="10"/>
  <c r="U49" i="10"/>
  <c r="H128" i="27"/>
  <c r="H86" i="27"/>
  <c r="M48" i="23"/>
  <c r="L49" i="23"/>
  <c r="J209" i="24"/>
  <c r="K208" i="24"/>
  <c r="V48" i="12"/>
  <c r="U49" i="12"/>
  <c r="S128" i="13"/>
  <c r="R129" i="13"/>
  <c r="I208" i="26"/>
  <c r="H209" i="26"/>
  <c r="Q48" i="16"/>
  <c r="P49" i="16"/>
  <c r="T129" i="11"/>
  <c r="U128" i="11"/>
  <c r="L209" i="22"/>
  <c r="M208" i="22"/>
  <c r="K48" i="25"/>
  <c r="J49" i="25"/>
  <c r="N48" i="22"/>
  <c r="M49" i="22"/>
  <c r="O129" i="16"/>
  <c r="P128" i="16"/>
  <c r="V48" i="11"/>
  <c r="U49" i="11"/>
  <c r="H129" i="26"/>
  <c r="I128" i="26"/>
  <c r="P48" i="17"/>
  <c r="O49" i="17"/>
  <c r="S167" i="20"/>
  <c r="T166" i="20"/>
  <c r="S209" i="12"/>
  <c r="T208" i="12"/>
  <c r="R128" i="14"/>
  <c r="Q129" i="14"/>
  <c r="T167" i="9"/>
  <c r="U166" i="9"/>
  <c r="H166" i="27"/>
  <c r="I166" i="27" s="1"/>
  <c r="H208" i="27"/>
  <c r="Q208" i="15"/>
  <c r="P209" i="15"/>
  <c r="T129" i="9"/>
  <c r="U128" i="9"/>
  <c r="S129" i="20"/>
  <c r="T128" i="20"/>
  <c r="I48" i="27"/>
  <c r="H49" i="27"/>
  <c r="M128" i="22"/>
  <c r="L129" i="22"/>
  <c r="S49" i="13"/>
  <c r="T48" i="13"/>
  <c r="T209" i="10"/>
  <c r="U208" i="10"/>
  <c r="S208" i="13"/>
  <c r="R209" i="13"/>
  <c r="R208" i="14"/>
  <c r="Q209" i="14"/>
  <c r="T209" i="9"/>
  <c r="U208" i="9"/>
  <c r="K209" i="23"/>
  <c r="L208" i="23"/>
  <c r="O209" i="16"/>
  <c r="P208" i="16"/>
  <c r="N209" i="17"/>
  <c r="O208" i="17"/>
  <c r="V48" i="9"/>
  <c r="U49" i="9"/>
  <c r="AD15" i="21"/>
  <c r="AE14" i="21"/>
  <c r="T87" i="12"/>
  <c r="U86" i="12"/>
  <c r="L7" i="23"/>
  <c r="M6" i="23"/>
  <c r="U6" i="20"/>
  <c r="T7" i="20"/>
  <c r="N166" i="22"/>
  <c r="M167" i="22"/>
  <c r="P7" i="16"/>
  <c r="Q6" i="16"/>
  <c r="J86" i="26"/>
  <c r="I87" i="26"/>
  <c r="Q7" i="15"/>
  <c r="R6" i="15"/>
  <c r="I6" i="27"/>
  <c r="H7" i="27"/>
  <c r="S7" i="13"/>
  <c r="T6" i="13"/>
  <c r="L167" i="23"/>
  <c r="M166" i="23"/>
  <c r="I7" i="26"/>
  <c r="J6" i="26"/>
  <c r="P6" i="17"/>
  <c r="O7" i="17"/>
  <c r="K166" i="25"/>
  <c r="J167" i="25"/>
  <c r="K167" i="24"/>
  <c r="L166" i="24"/>
  <c r="S86" i="14"/>
  <c r="R87" i="14"/>
  <c r="U166" i="12"/>
  <c r="T167" i="12"/>
  <c r="P167" i="16"/>
  <c r="Q166" i="16"/>
  <c r="P87" i="16"/>
  <c r="Q86" i="16"/>
  <c r="J7" i="25"/>
  <c r="K6" i="25"/>
  <c r="I86" i="27"/>
  <c r="H87" i="27"/>
  <c r="P166" i="17"/>
  <c r="O167" i="17"/>
  <c r="R167" i="14"/>
  <c r="S166" i="14"/>
  <c r="T86" i="13"/>
  <c r="S87" i="13"/>
  <c r="N6" i="22"/>
  <c r="M7" i="22"/>
  <c r="S167" i="13"/>
  <c r="T166" i="13"/>
  <c r="K7" i="24"/>
  <c r="L6" i="24"/>
  <c r="O86" i="18"/>
  <c r="N87" i="18"/>
  <c r="U6" i="12"/>
  <c r="T7" i="12"/>
  <c r="O87" i="17"/>
  <c r="P86" i="17"/>
  <c r="M86" i="23"/>
  <c r="L87" i="23"/>
  <c r="J87" i="25"/>
  <c r="K86" i="25"/>
  <c r="K87" i="24"/>
  <c r="L86" i="24"/>
  <c r="R166" i="15"/>
  <c r="Q167" i="15"/>
  <c r="N7" i="18"/>
  <c r="O6" i="18"/>
  <c r="S6" i="14"/>
  <c r="R7" i="14"/>
  <c r="N167" i="18"/>
  <c r="O166" i="18"/>
  <c r="I167" i="26"/>
  <c r="J166" i="26"/>
  <c r="N86" i="22"/>
  <c r="M87" i="22"/>
  <c r="R86" i="15"/>
  <c r="Q87" i="15"/>
  <c r="V7" i="10"/>
  <c r="W6" i="10"/>
  <c r="W167" i="11"/>
  <c r="X166" i="11"/>
  <c r="V7" i="9"/>
  <c r="W6" i="9"/>
  <c r="W87" i="10"/>
  <c r="X86" i="10"/>
  <c r="Z6" i="11"/>
  <c r="Y7" i="11"/>
  <c r="V87" i="9"/>
  <c r="W86" i="9"/>
  <c r="H167" i="27" l="1"/>
  <c r="W86" i="11"/>
  <c r="V87" i="11"/>
  <c r="Q208" i="16"/>
  <c r="P209" i="16"/>
  <c r="S208" i="14"/>
  <c r="R209" i="14"/>
  <c r="M129" i="22"/>
  <c r="N128" i="22"/>
  <c r="Q209" i="15"/>
  <c r="R208" i="15"/>
  <c r="Q48" i="17"/>
  <c r="P49" i="17"/>
  <c r="V49" i="11"/>
  <c r="W48" i="11"/>
  <c r="O48" i="22"/>
  <c r="N49" i="22"/>
  <c r="R48" i="16"/>
  <c r="Q49" i="16"/>
  <c r="W48" i="12"/>
  <c r="V49" i="12"/>
  <c r="N48" i="23"/>
  <c r="M49" i="23"/>
  <c r="V49" i="10"/>
  <c r="W48" i="10"/>
  <c r="J129" i="25"/>
  <c r="K128" i="25"/>
  <c r="T209" i="20"/>
  <c r="U208" i="20"/>
  <c r="L49" i="24"/>
  <c r="M48" i="24"/>
  <c r="O208" i="18"/>
  <c r="N209" i="18"/>
  <c r="L128" i="24"/>
  <c r="K129" i="24"/>
  <c r="N129" i="18"/>
  <c r="O128" i="18"/>
  <c r="V48" i="20"/>
  <c r="U49" i="20"/>
  <c r="W48" i="9"/>
  <c r="V49" i="9"/>
  <c r="U209" i="9"/>
  <c r="V208" i="9"/>
  <c r="T49" i="13"/>
  <c r="U48" i="13"/>
  <c r="U129" i="9"/>
  <c r="V128" i="9"/>
  <c r="I208" i="27"/>
  <c r="H209" i="27"/>
  <c r="U166" i="20"/>
  <c r="T167" i="20"/>
  <c r="J128" i="26"/>
  <c r="I129" i="26"/>
  <c r="P129" i="16"/>
  <c r="Q128" i="16"/>
  <c r="U129" i="11"/>
  <c r="V128" i="11"/>
  <c r="L208" i="24"/>
  <c r="K209" i="24"/>
  <c r="R128" i="15"/>
  <c r="Q129" i="15"/>
  <c r="J209" i="25"/>
  <c r="K208" i="25"/>
  <c r="M128" i="23"/>
  <c r="L129" i="23"/>
  <c r="K48" i="26"/>
  <c r="J49" i="26"/>
  <c r="O49" i="18"/>
  <c r="P48" i="18"/>
  <c r="U209" i="10"/>
  <c r="V208" i="10"/>
  <c r="T129" i="20"/>
  <c r="U128" i="20"/>
  <c r="V166" i="9"/>
  <c r="U167" i="9"/>
  <c r="U208" i="12"/>
  <c r="T209" i="12"/>
  <c r="M209" i="22"/>
  <c r="N208" i="22"/>
  <c r="U86" i="20"/>
  <c r="T87" i="20"/>
  <c r="U128" i="12"/>
  <c r="T129" i="12"/>
  <c r="O209" i="17"/>
  <c r="P208" i="17"/>
  <c r="L209" i="23"/>
  <c r="M208" i="23"/>
  <c r="T208" i="13"/>
  <c r="S209" i="13"/>
  <c r="I49" i="27"/>
  <c r="J48" i="27"/>
  <c r="S128" i="14"/>
  <c r="R129" i="14"/>
  <c r="L48" i="25"/>
  <c r="K49" i="25"/>
  <c r="J208" i="26"/>
  <c r="I209" i="26"/>
  <c r="T128" i="13"/>
  <c r="S129" i="13"/>
  <c r="I128" i="27"/>
  <c r="H129" i="27"/>
  <c r="V166" i="10"/>
  <c r="U167" i="10"/>
  <c r="O129" i="17"/>
  <c r="P128" i="17"/>
  <c r="R49" i="15"/>
  <c r="S48" i="15"/>
  <c r="V128" i="10"/>
  <c r="U129" i="10"/>
  <c r="T48" i="14"/>
  <c r="S49" i="14"/>
  <c r="U209" i="11"/>
  <c r="V208" i="11"/>
  <c r="AF14" i="21"/>
  <c r="AE15" i="21"/>
  <c r="O167" i="18"/>
  <c r="P166" i="18"/>
  <c r="I167" i="27"/>
  <c r="J166" i="27"/>
  <c r="N86" i="23"/>
  <c r="M87" i="23"/>
  <c r="V6" i="12"/>
  <c r="U7" i="12"/>
  <c r="N7" i="22"/>
  <c r="O6" i="22"/>
  <c r="J86" i="27"/>
  <c r="I87" i="27"/>
  <c r="V166" i="12"/>
  <c r="U167" i="12"/>
  <c r="P7" i="17"/>
  <c r="Q6" i="17"/>
  <c r="I7" i="27"/>
  <c r="J6" i="27"/>
  <c r="J87" i="26"/>
  <c r="K86" i="26"/>
  <c r="O166" i="22"/>
  <c r="N167" i="22"/>
  <c r="L87" i="24"/>
  <c r="M86" i="24"/>
  <c r="M6" i="24"/>
  <c r="L7" i="24"/>
  <c r="Q87" i="16"/>
  <c r="R86" i="16"/>
  <c r="S86" i="15"/>
  <c r="R87" i="15"/>
  <c r="J167" i="26"/>
  <c r="K166" i="26"/>
  <c r="K87" i="25"/>
  <c r="L86" i="25"/>
  <c r="P87" i="17"/>
  <c r="Q86" i="17"/>
  <c r="T167" i="13"/>
  <c r="U166" i="13"/>
  <c r="L6" i="25"/>
  <c r="K7" i="25"/>
  <c r="Q167" i="16"/>
  <c r="R166" i="16"/>
  <c r="J7" i="26"/>
  <c r="K6" i="26"/>
  <c r="T7" i="13"/>
  <c r="U6" i="13"/>
  <c r="R7" i="15"/>
  <c r="S6" i="15"/>
  <c r="Q7" i="16"/>
  <c r="R6" i="16"/>
  <c r="U87" i="12"/>
  <c r="V86" i="12"/>
  <c r="O7" i="18"/>
  <c r="P6" i="18"/>
  <c r="T166" i="14"/>
  <c r="S167" i="14"/>
  <c r="L167" i="24"/>
  <c r="M166" i="24"/>
  <c r="N166" i="23"/>
  <c r="M167" i="23"/>
  <c r="N6" i="23"/>
  <c r="M7" i="23"/>
  <c r="O86" i="22"/>
  <c r="N87" i="22"/>
  <c r="S7" i="14"/>
  <c r="T6" i="14"/>
  <c r="R167" i="15"/>
  <c r="S166" i="15"/>
  <c r="P86" i="18"/>
  <c r="O87" i="18"/>
  <c r="U86" i="13"/>
  <c r="T87" i="13"/>
  <c r="Q166" i="17"/>
  <c r="P167" i="17"/>
  <c r="S87" i="14"/>
  <c r="T86" i="14"/>
  <c r="L166" i="25"/>
  <c r="K167" i="25"/>
  <c r="U7" i="20"/>
  <c r="V6" i="20"/>
  <c r="W7" i="10"/>
  <c r="X6" i="10"/>
  <c r="AA6" i="11"/>
  <c r="Z7" i="11"/>
  <c r="X6" i="9"/>
  <c r="W7" i="9"/>
  <c r="X167" i="11"/>
  <c r="Y166" i="11"/>
  <c r="X86" i="9"/>
  <c r="W87" i="9"/>
  <c r="Y86" i="10"/>
  <c r="X87" i="10"/>
  <c r="P128" i="18" l="1"/>
  <c r="O129" i="18"/>
  <c r="U209" i="20"/>
  <c r="V208" i="20"/>
  <c r="X48" i="10"/>
  <c r="W49" i="10"/>
  <c r="W128" i="10"/>
  <c r="V129" i="10"/>
  <c r="I129" i="27"/>
  <c r="J128" i="27"/>
  <c r="J209" i="26"/>
  <c r="K208" i="26"/>
  <c r="S129" i="14"/>
  <c r="T128" i="14"/>
  <c r="U208" i="13"/>
  <c r="T209" i="13"/>
  <c r="U87" i="20"/>
  <c r="V86" i="20"/>
  <c r="V208" i="12"/>
  <c r="U209" i="12"/>
  <c r="N128" i="23"/>
  <c r="M129" i="23"/>
  <c r="R129" i="15"/>
  <c r="S128" i="15"/>
  <c r="J129" i="26"/>
  <c r="K128" i="26"/>
  <c r="J208" i="27"/>
  <c r="I209" i="27"/>
  <c r="X48" i="9"/>
  <c r="W49" i="9"/>
  <c r="O209" i="18"/>
  <c r="P208" i="18"/>
  <c r="W49" i="12"/>
  <c r="X48" i="12"/>
  <c r="O49" i="22"/>
  <c r="P48" i="22"/>
  <c r="R48" i="17"/>
  <c r="Q49" i="17"/>
  <c r="Q209" i="16"/>
  <c r="R208" i="16"/>
  <c r="Q208" i="17"/>
  <c r="P209" i="17"/>
  <c r="U129" i="20"/>
  <c r="V128" i="20"/>
  <c r="U49" i="13"/>
  <c r="V48" i="13"/>
  <c r="O128" i="22"/>
  <c r="N129" i="22"/>
  <c r="S49" i="15"/>
  <c r="T48" i="15"/>
  <c r="J49" i="27"/>
  <c r="K48" i="27"/>
  <c r="N208" i="23"/>
  <c r="M209" i="23"/>
  <c r="N209" i="22"/>
  <c r="O208" i="22"/>
  <c r="W208" i="10"/>
  <c r="V209" i="10"/>
  <c r="L208" i="25"/>
  <c r="K209" i="25"/>
  <c r="R128" i="16"/>
  <c r="Q129" i="16"/>
  <c r="W128" i="9"/>
  <c r="V129" i="9"/>
  <c r="V209" i="9"/>
  <c r="W208" i="9"/>
  <c r="N48" i="24"/>
  <c r="M49" i="24"/>
  <c r="L128" i="25"/>
  <c r="K129" i="25"/>
  <c r="X48" i="11"/>
  <c r="W49" i="11"/>
  <c r="S208" i="15"/>
  <c r="R209" i="15"/>
  <c r="V209" i="11"/>
  <c r="W208" i="11"/>
  <c r="P129" i="17"/>
  <c r="Q128" i="17"/>
  <c r="P49" i="18"/>
  <c r="Q48" i="18"/>
  <c r="W128" i="11"/>
  <c r="V129" i="11"/>
  <c r="U48" i="14"/>
  <c r="T49" i="14"/>
  <c r="V167" i="10"/>
  <c r="W166" i="10"/>
  <c r="U128" i="13"/>
  <c r="T129" i="13"/>
  <c r="L49" i="25"/>
  <c r="M48" i="25"/>
  <c r="U129" i="12"/>
  <c r="V128" i="12"/>
  <c r="W166" i="9"/>
  <c r="V167" i="9"/>
  <c r="K49" i="26"/>
  <c r="L48" i="26"/>
  <c r="L209" i="24"/>
  <c r="M208" i="24"/>
  <c r="U167" i="20"/>
  <c r="V166" i="20"/>
  <c r="W48" i="20"/>
  <c r="V49" i="20"/>
  <c r="L129" i="24"/>
  <c r="M128" i="24"/>
  <c r="O48" i="23"/>
  <c r="N49" i="23"/>
  <c r="R49" i="16"/>
  <c r="S48" i="16"/>
  <c r="T208" i="14"/>
  <c r="S209" i="14"/>
  <c r="X86" i="11"/>
  <c r="W87" i="11"/>
  <c r="AG14" i="21"/>
  <c r="AF15" i="21"/>
  <c r="T87" i="14"/>
  <c r="U86" i="14"/>
  <c r="V87" i="12"/>
  <c r="W86" i="12"/>
  <c r="T6" i="15"/>
  <c r="S7" i="15"/>
  <c r="L166" i="26"/>
  <c r="K167" i="26"/>
  <c r="N86" i="24"/>
  <c r="M87" i="24"/>
  <c r="Q7" i="17"/>
  <c r="R6" i="17"/>
  <c r="U87" i="13"/>
  <c r="V86" i="13"/>
  <c r="O87" i="22"/>
  <c r="P86" i="22"/>
  <c r="O166" i="23"/>
  <c r="N167" i="23"/>
  <c r="U166" i="14"/>
  <c r="T167" i="14"/>
  <c r="L7" i="25"/>
  <c r="M6" i="25"/>
  <c r="K86" i="27"/>
  <c r="J87" i="27"/>
  <c r="W6" i="12"/>
  <c r="V7" i="12"/>
  <c r="W6" i="20"/>
  <c r="V7" i="20"/>
  <c r="L6" i="26"/>
  <c r="K7" i="26"/>
  <c r="R86" i="17"/>
  <c r="Q87" i="17"/>
  <c r="S86" i="16"/>
  <c r="R87" i="16"/>
  <c r="K166" i="27"/>
  <c r="J167" i="27"/>
  <c r="U6" i="14"/>
  <c r="T7" i="14"/>
  <c r="M167" i="24"/>
  <c r="N166" i="24"/>
  <c r="P7" i="18"/>
  <c r="Q6" i="18"/>
  <c r="R7" i="16"/>
  <c r="S6" i="16"/>
  <c r="U7" i="13"/>
  <c r="V6" i="13"/>
  <c r="S166" i="16"/>
  <c r="R167" i="16"/>
  <c r="U167" i="13"/>
  <c r="V166" i="13"/>
  <c r="L87" i="25"/>
  <c r="M86" i="25"/>
  <c r="J7" i="27"/>
  <c r="K6" i="27"/>
  <c r="P6" i="22"/>
  <c r="O7" i="22"/>
  <c r="Q166" i="18"/>
  <c r="P167" i="18"/>
  <c r="T166" i="15"/>
  <c r="S167" i="15"/>
  <c r="L86" i="26"/>
  <c r="K87" i="26"/>
  <c r="L167" i="25"/>
  <c r="M166" i="25"/>
  <c r="Q167" i="17"/>
  <c r="R166" i="17"/>
  <c r="P87" i="18"/>
  <c r="Q86" i="18"/>
  <c r="N7" i="23"/>
  <c r="O6" i="23"/>
  <c r="S87" i="15"/>
  <c r="T86" i="15"/>
  <c r="N6" i="24"/>
  <c r="M7" i="24"/>
  <c r="P166" i="22"/>
  <c r="O167" i="22"/>
  <c r="V167" i="12"/>
  <c r="W166" i="12"/>
  <c r="O86" i="23"/>
  <c r="N87" i="23"/>
  <c r="Y6" i="10"/>
  <c r="X7" i="10"/>
  <c r="Y167" i="11"/>
  <c r="Z166" i="11"/>
  <c r="Y6" i="9"/>
  <c r="X7" i="9"/>
  <c r="Y87" i="10"/>
  <c r="Z86" i="10"/>
  <c r="Y86" i="9"/>
  <c r="X87" i="9"/>
  <c r="AA7" i="11"/>
  <c r="AB6" i="11"/>
  <c r="T48" i="16" l="1"/>
  <c r="S49" i="16"/>
  <c r="W166" i="20"/>
  <c r="V167" i="20"/>
  <c r="V129" i="12"/>
  <c r="W128" i="12"/>
  <c r="W209" i="11"/>
  <c r="X208" i="11"/>
  <c r="P208" i="22"/>
  <c r="O209" i="22"/>
  <c r="W128" i="20"/>
  <c r="V129" i="20"/>
  <c r="P209" i="18"/>
  <c r="Q208" i="18"/>
  <c r="S129" i="15"/>
  <c r="T128" i="15"/>
  <c r="K209" i="26"/>
  <c r="L208" i="26"/>
  <c r="Y86" i="11"/>
  <c r="X87" i="11"/>
  <c r="U129" i="13"/>
  <c r="V128" i="13"/>
  <c r="V48" i="14"/>
  <c r="U49" i="14"/>
  <c r="X49" i="11"/>
  <c r="Y48" i="11"/>
  <c r="N49" i="24"/>
  <c r="O48" i="24"/>
  <c r="W129" i="9"/>
  <c r="X128" i="9"/>
  <c r="L209" i="25"/>
  <c r="M208" i="25"/>
  <c r="O129" i="22"/>
  <c r="P128" i="22"/>
  <c r="J209" i="27"/>
  <c r="K208" i="27"/>
  <c r="V209" i="12"/>
  <c r="W208" i="12"/>
  <c r="V208" i="13"/>
  <c r="U209" i="13"/>
  <c r="W129" i="10"/>
  <c r="X128" i="10"/>
  <c r="M129" i="24"/>
  <c r="N128" i="24"/>
  <c r="L49" i="26"/>
  <c r="M48" i="26"/>
  <c r="R48" i="18"/>
  <c r="Q49" i="18"/>
  <c r="Q48" i="22"/>
  <c r="P49" i="22"/>
  <c r="M209" i="24"/>
  <c r="N208" i="24"/>
  <c r="M49" i="25"/>
  <c r="N48" i="25"/>
  <c r="X166" i="10"/>
  <c r="W167" i="10"/>
  <c r="Q129" i="17"/>
  <c r="R128" i="17"/>
  <c r="X208" i="9"/>
  <c r="W209" i="9"/>
  <c r="T49" i="15"/>
  <c r="U48" i="15"/>
  <c r="W48" i="13"/>
  <c r="V49" i="13"/>
  <c r="Y48" i="12"/>
  <c r="X49" i="12"/>
  <c r="K129" i="26"/>
  <c r="L128" i="26"/>
  <c r="V87" i="20"/>
  <c r="W86" i="20"/>
  <c r="T129" i="14"/>
  <c r="U128" i="14"/>
  <c r="J129" i="27"/>
  <c r="K128" i="27"/>
  <c r="L48" i="27"/>
  <c r="K49" i="27"/>
  <c r="S208" i="16"/>
  <c r="R209" i="16"/>
  <c r="W208" i="20"/>
  <c r="V209" i="20"/>
  <c r="U208" i="14"/>
  <c r="T209" i="14"/>
  <c r="P48" i="23"/>
  <c r="O49" i="23"/>
  <c r="W49" i="20"/>
  <c r="X48" i="20"/>
  <c r="W167" i="9"/>
  <c r="X166" i="9"/>
  <c r="W129" i="11"/>
  <c r="X128" i="11"/>
  <c r="T208" i="15"/>
  <c r="S209" i="15"/>
  <c r="L129" i="25"/>
  <c r="M128" i="25"/>
  <c r="S128" i="16"/>
  <c r="R129" i="16"/>
  <c r="W209" i="10"/>
  <c r="X208" i="10"/>
  <c r="N209" i="23"/>
  <c r="O208" i="23"/>
  <c r="R208" i="17"/>
  <c r="Q209" i="17"/>
  <c r="R49" i="17"/>
  <c r="S48" i="17"/>
  <c r="Y48" i="9"/>
  <c r="X49" i="9"/>
  <c r="N129" i="23"/>
  <c r="O128" i="23"/>
  <c r="Y48" i="10"/>
  <c r="X49" i="10"/>
  <c r="Q128" i="18"/>
  <c r="P129" i="18"/>
  <c r="AH14" i="21"/>
  <c r="AG15" i="21"/>
  <c r="U86" i="15"/>
  <c r="T87" i="15"/>
  <c r="S7" i="16"/>
  <c r="T6" i="16"/>
  <c r="O87" i="23"/>
  <c r="P86" i="23"/>
  <c r="P167" i="22"/>
  <c r="Q166" i="22"/>
  <c r="T167" i="15"/>
  <c r="U166" i="15"/>
  <c r="Q6" i="22"/>
  <c r="P7" i="22"/>
  <c r="T166" i="16"/>
  <c r="S167" i="16"/>
  <c r="L166" i="27"/>
  <c r="K167" i="27"/>
  <c r="S86" i="17"/>
  <c r="R87" i="17"/>
  <c r="X6" i="20"/>
  <c r="W7" i="20"/>
  <c r="L86" i="27"/>
  <c r="K87" i="27"/>
  <c r="U167" i="14"/>
  <c r="V166" i="14"/>
  <c r="L167" i="26"/>
  <c r="M166" i="26"/>
  <c r="R86" i="18"/>
  <c r="Q87" i="18"/>
  <c r="P87" i="22"/>
  <c r="Q86" i="22"/>
  <c r="W87" i="12"/>
  <c r="X86" i="12"/>
  <c r="W167" i="12"/>
  <c r="X166" i="12"/>
  <c r="O7" i="23"/>
  <c r="P6" i="23"/>
  <c r="R167" i="17"/>
  <c r="S166" i="17"/>
  <c r="K7" i="27"/>
  <c r="L6" i="27"/>
  <c r="V167" i="13"/>
  <c r="W166" i="13"/>
  <c r="W6" i="13"/>
  <c r="V7" i="13"/>
  <c r="Q7" i="18"/>
  <c r="R6" i="18"/>
  <c r="N6" i="25"/>
  <c r="M7" i="25"/>
  <c r="W86" i="13"/>
  <c r="V87" i="13"/>
  <c r="V86" i="14"/>
  <c r="U87" i="14"/>
  <c r="N166" i="25"/>
  <c r="M167" i="25"/>
  <c r="M87" i="25"/>
  <c r="N86" i="25"/>
  <c r="N167" i="24"/>
  <c r="O166" i="24"/>
  <c r="S6" i="17"/>
  <c r="R7" i="17"/>
  <c r="N7" i="24"/>
  <c r="O6" i="24"/>
  <c r="L87" i="26"/>
  <c r="M86" i="26"/>
  <c r="Q167" i="18"/>
  <c r="R166" i="18"/>
  <c r="U7" i="14"/>
  <c r="V6" i="14"/>
  <c r="S87" i="16"/>
  <c r="T86" i="16"/>
  <c r="L7" i="26"/>
  <c r="M6" i="26"/>
  <c r="X6" i="12"/>
  <c r="W7" i="12"/>
  <c r="O167" i="23"/>
  <c r="P166" i="23"/>
  <c r="O86" i="24"/>
  <c r="N87" i="24"/>
  <c r="U6" i="15"/>
  <c r="T7" i="15"/>
  <c r="Y7" i="10"/>
  <c r="Z6" i="10"/>
  <c r="AB7" i="11"/>
  <c r="AC6" i="11"/>
  <c r="AA86" i="10"/>
  <c r="Z87" i="10"/>
  <c r="Z86" i="9"/>
  <c r="Y87" i="9"/>
  <c r="AA166" i="11"/>
  <c r="Z167" i="11"/>
  <c r="Z6" i="9"/>
  <c r="Y7" i="9"/>
  <c r="T48" i="17" l="1"/>
  <c r="S49" i="17"/>
  <c r="X167" i="9"/>
  <c r="Y166" i="9"/>
  <c r="V128" i="14"/>
  <c r="U129" i="14"/>
  <c r="N208" i="25"/>
  <c r="M209" i="25"/>
  <c r="U128" i="15"/>
  <c r="T129" i="15"/>
  <c r="R128" i="18"/>
  <c r="Q129" i="18"/>
  <c r="T128" i="16"/>
  <c r="S129" i="16"/>
  <c r="U208" i="15"/>
  <c r="T209" i="15"/>
  <c r="P49" i="23"/>
  <c r="Q48" i="23"/>
  <c r="W209" i="20"/>
  <c r="X208" i="20"/>
  <c r="M48" i="27"/>
  <c r="L49" i="27"/>
  <c r="X48" i="13"/>
  <c r="W49" i="13"/>
  <c r="X209" i="9"/>
  <c r="Y208" i="9"/>
  <c r="X167" i="10"/>
  <c r="Y166" i="10"/>
  <c r="R49" i="18"/>
  <c r="S48" i="18"/>
  <c r="W208" i="13"/>
  <c r="V209" i="13"/>
  <c r="V49" i="14"/>
  <c r="W48" i="14"/>
  <c r="Y87" i="11"/>
  <c r="Z86" i="11"/>
  <c r="X128" i="20"/>
  <c r="W129" i="20"/>
  <c r="X166" i="20"/>
  <c r="W167" i="20"/>
  <c r="O129" i="23"/>
  <c r="P128" i="23"/>
  <c r="P208" i="23"/>
  <c r="O209" i="23"/>
  <c r="L129" i="26"/>
  <c r="M128" i="26"/>
  <c r="O208" i="24"/>
  <c r="N209" i="24"/>
  <c r="O128" i="24"/>
  <c r="N129" i="24"/>
  <c r="P48" i="24"/>
  <c r="O49" i="24"/>
  <c r="X209" i="11"/>
  <c r="Y208" i="11"/>
  <c r="X209" i="10"/>
  <c r="Y208" i="10"/>
  <c r="M129" i="25"/>
  <c r="N128" i="25"/>
  <c r="X129" i="11"/>
  <c r="Y128" i="11"/>
  <c r="X49" i="20"/>
  <c r="Y48" i="20"/>
  <c r="K129" i="27"/>
  <c r="L128" i="27"/>
  <c r="W87" i="20"/>
  <c r="X86" i="20"/>
  <c r="U49" i="15"/>
  <c r="V48" i="15"/>
  <c r="S128" i="17"/>
  <c r="R129" i="17"/>
  <c r="O48" i="25"/>
  <c r="N49" i="25"/>
  <c r="N48" i="26"/>
  <c r="M49" i="26"/>
  <c r="Y128" i="10"/>
  <c r="X129" i="10"/>
  <c r="X208" i="12"/>
  <c r="W209" i="12"/>
  <c r="P129" i="22"/>
  <c r="Q128" i="22"/>
  <c r="X129" i="9"/>
  <c r="Y128" i="9"/>
  <c r="Y49" i="11"/>
  <c r="Z48" i="11"/>
  <c r="W128" i="13"/>
  <c r="V129" i="13"/>
  <c r="L209" i="26"/>
  <c r="M208" i="26"/>
  <c r="Q209" i="18"/>
  <c r="R208" i="18"/>
  <c r="X128" i="12"/>
  <c r="W129" i="12"/>
  <c r="K209" i="27"/>
  <c r="L208" i="27"/>
  <c r="Y49" i="10"/>
  <c r="Z48" i="10"/>
  <c r="Z48" i="9"/>
  <c r="Y49" i="9"/>
  <c r="R209" i="17"/>
  <c r="S208" i="17"/>
  <c r="V208" i="14"/>
  <c r="U209" i="14"/>
  <c r="T208" i="16"/>
  <c r="S209" i="16"/>
  <c r="Y49" i="12"/>
  <c r="Z48" i="12"/>
  <c r="Q49" i="22"/>
  <c r="R48" i="22"/>
  <c r="P209" i="22"/>
  <c r="Q208" i="22"/>
  <c r="T49" i="16"/>
  <c r="U48" i="16"/>
  <c r="AH15" i="21"/>
  <c r="AI14" i="21"/>
  <c r="N6" i="26"/>
  <c r="M7" i="26"/>
  <c r="W6" i="14"/>
  <c r="V7" i="14"/>
  <c r="Y86" i="12"/>
  <c r="X87" i="12"/>
  <c r="Q167" i="22"/>
  <c r="R166" i="22"/>
  <c r="U7" i="15"/>
  <c r="V6" i="15"/>
  <c r="S7" i="17"/>
  <c r="T6" i="17"/>
  <c r="V87" i="14"/>
  <c r="W86" i="14"/>
  <c r="N7" i="25"/>
  <c r="O6" i="25"/>
  <c r="X6" i="13"/>
  <c r="W7" i="13"/>
  <c r="R87" i="18"/>
  <c r="S86" i="18"/>
  <c r="Y6" i="20"/>
  <c r="X7" i="20"/>
  <c r="L167" i="27"/>
  <c r="M166" i="27"/>
  <c r="R6" i="22"/>
  <c r="Q7" i="22"/>
  <c r="P167" i="23"/>
  <c r="Q166" i="23"/>
  <c r="L7" i="27"/>
  <c r="M6" i="27"/>
  <c r="U6" i="16"/>
  <c r="T7" i="16"/>
  <c r="T87" i="16"/>
  <c r="U86" i="16"/>
  <c r="R167" i="18"/>
  <c r="S166" i="18"/>
  <c r="P6" i="24"/>
  <c r="O7" i="24"/>
  <c r="O167" i="24"/>
  <c r="P166" i="24"/>
  <c r="R7" i="18"/>
  <c r="S6" i="18"/>
  <c r="W167" i="13"/>
  <c r="X166" i="13"/>
  <c r="S167" i="17"/>
  <c r="T166" i="17"/>
  <c r="Y166" i="12"/>
  <c r="X167" i="12"/>
  <c r="R86" i="22"/>
  <c r="Q87" i="22"/>
  <c r="M167" i="26"/>
  <c r="N166" i="26"/>
  <c r="U167" i="15"/>
  <c r="V166" i="15"/>
  <c r="P87" i="23"/>
  <c r="Q86" i="23"/>
  <c r="M87" i="26"/>
  <c r="N86" i="26"/>
  <c r="O86" i="25"/>
  <c r="N87" i="25"/>
  <c r="P7" i="23"/>
  <c r="Q6" i="23"/>
  <c r="W166" i="14"/>
  <c r="V167" i="14"/>
  <c r="O87" i="24"/>
  <c r="P86" i="24"/>
  <c r="Y6" i="12"/>
  <c r="X7" i="12"/>
  <c r="N167" i="25"/>
  <c r="O166" i="25"/>
  <c r="X86" i="13"/>
  <c r="W87" i="13"/>
  <c r="L87" i="27"/>
  <c r="M86" i="27"/>
  <c r="T86" i="17"/>
  <c r="S87" i="17"/>
  <c r="U166" i="16"/>
  <c r="T167" i="16"/>
  <c r="V86" i="15"/>
  <c r="U87" i="15"/>
  <c r="Z7" i="10"/>
  <c r="AA6" i="10"/>
  <c r="Z7" i="9"/>
  <c r="AA6" i="9"/>
  <c r="AC7" i="11"/>
  <c r="AD6" i="11"/>
  <c r="AB166" i="11"/>
  <c r="AA167" i="11"/>
  <c r="AB86" i="10"/>
  <c r="AA87" i="10"/>
  <c r="Z87" i="9"/>
  <c r="AA86" i="9"/>
  <c r="L129" i="27" l="1"/>
  <c r="M128" i="27"/>
  <c r="Y209" i="10"/>
  <c r="Z208" i="10"/>
  <c r="AA86" i="11"/>
  <c r="Z87" i="11"/>
  <c r="Y167" i="10"/>
  <c r="Z166" i="10"/>
  <c r="X209" i="20"/>
  <c r="Y208" i="20"/>
  <c r="Y167" i="9"/>
  <c r="Z166" i="9"/>
  <c r="T209" i="16"/>
  <c r="U208" i="16"/>
  <c r="X129" i="12"/>
  <c r="Y128" i="12"/>
  <c r="Y129" i="10"/>
  <c r="Z128" i="10"/>
  <c r="O49" i="25"/>
  <c r="P48" i="25"/>
  <c r="Q48" i="24"/>
  <c r="P49" i="24"/>
  <c r="P208" i="24"/>
  <c r="O209" i="24"/>
  <c r="Q208" i="23"/>
  <c r="P209" i="23"/>
  <c r="Y166" i="20"/>
  <c r="X167" i="20"/>
  <c r="W209" i="13"/>
  <c r="X208" i="13"/>
  <c r="Y48" i="13"/>
  <c r="X49" i="13"/>
  <c r="U209" i="15"/>
  <c r="V208" i="15"/>
  <c r="S128" i="18"/>
  <c r="R129" i="18"/>
  <c r="O208" i="25"/>
  <c r="N209" i="25"/>
  <c r="V48" i="16"/>
  <c r="U49" i="16"/>
  <c r="Z49" i="10"/>
  <c r="AA48" i="10"/>
  <c r="R128" i="22"/>
  <c r="Q129" i="22"/>
  <c r="R208" i="22"/>
  <c r="Q209" i="22"/>
  <c r="AA48" i="12"/>
  <c r="Z49" i="12"/>
  <c r="L209" i="27"/>
  <c r="M208" i="27"/>
  <c r="S208" i="18"/>
  <c r="R209" i="18"/>
  <c r="Z128" i="9"/>
  <c r="Y129" i="9"/>
  <c r="Y86" i="20"/>
  <c r="X87" i="20"/>
  <c r="Z48" i="20"/>
  <c r="Y49" i="20"/>
  <c r="N129" i="25"/>
  <c r="O128" i="25"/>
  <c r="Z208" i="11"/>
  <c r="Y209" i="11"/>
  <c r="M129" i="26"/>
  <c r="N128" i="26"/>
  <c r="Q128" i="23"/>
  <c r="P129" i="23"/>
  <c r="W49" i="14"/>
  <c r="X48" i="14"/>
  <c r="T48" i="18"/>
  <c r="S49" i="18"/>
  <c r="Z208" i="9"/>
  <c r="Y209" i="9"/>
  <c r="Q49" i="23"/>
  <c r="R48" i="23"/>
  <c r="R49" i="22"/>
  <c r="S48" i="22"/>
  <c r="T208" i="17"/>
  <c r="S209" i="17"/>
  <c r="N208" i="26"/>
  <c r="M209" i="26"/>
  <c r="Z49" i="11"/>
  <c r="AA48" i="11"/>
  <c r="W48" i="15"/>
  <c r="V49" i="15"/>
  <c r="Z128" i="11"/>
  <c r="Y129" i="11"/>
  <c r="W208" i="14"/>
  <c r="V209" i="14"/>
  <c r="AA48" i="9"/>
  <c r="Z49" i="9"/>
  <c r="X128" i="13"/>
  <c r="W129" i="13"/>
  <c r="Y208" i="12"/>
  <c r="X209" i="12"/>
  <c r="O48" i="26"/>
  <c r="N49" i="26"/>
  <c r="T128" i="17"/>
  <c r="S129" i="17"/>
  <c r="O129" i="24"/>
  <c r="P128" i="24"/>
  <c r="X129" i="20"/>
  <c r="Y128" i="20"/>
  <c r="M49" i="27"/>
  <c r="N48" i="27"/>
  <c r="T129" i="16"/>
  <c r="U128" i="16"/>
  <c r="V128" i="15"/>
  <c r="U129" i="15"/>
  <c r="W128" i="14"/>
  <c r="V129" i="14"/>
  <c r="T49" i="17"/>
  <c r="U48" i="17"/>
  <c r="AI15" i="21"/>
  <c r="AJ14" i="21"/>
  <c r="N166" i="27"/>
  <c r="M167" i="27"/>
  <c r="S87" i="18"/>
  <c r="T86" i="18"/>
  <c r="P6" i="25"/>
  <c r="O7" i="25"/>
  <c r="T7" i="17"/>
  <c r="U6" i="17"/>
  <c r="S166" i="22"/>
  <c r="R167" i="22"/>
  <c r="V87" i="15"/>
  <c r="W86" i="15"/>
  <c r="U86" i="17"/>
  <c r="T87" i="17"/>
  <c r="Y86" i="13"/>
  <c r="X87" i="13"/>
  <c r="Y7" i="12"/>
  <c r="Z6" i="12"/>
  <c r="X166" i="14"/>
  <c r="W167" i="14"/>
  <c r="P86" i="25"/>
  <c r="O87" i="25"/>
  <c r="Z166" i="12"/>
  <c r="Y167" i="12"/>
  <c r="V6" i="16"/>
  <c r="U7" i="16"/>
  <c r="X6" i="14"/>
  <c r="W7" i="14"/>
  <c r="N167" i="26"/>
  <c r="O166" i="26"/>
  <c r="Y166" i="13"/>
  <c r="X167" i="13"/>
  <c r="T166" i="18"/>
  <c r="S167" i="18"/>
  <c r="Q167" i="23"/>
  <c r="R166" i="23"/>
  <c r="M87" i="27"/>
  <c r="N86" i="27"/>
  <c r="O167" i="25"/>
  <c r="P166" i="25"/>
  <c r="P87" i="24"/>
  <c r="Q86" i="24"/>
  <c r="R6" i="23"/>
  <c r="Q7" i="23"/>
  <c r="N87" i="26"/>
  <c r="O86" i="26"/>
  <c r="V167" i="15"/>
  <c r="W166" i="15"/>
  <c r="T167" i="17"/>
  <c r="U166" i="17"/>
  <c r="S7" i="18"/>
  <c r="T6" i="18"/>
  <c r="V86" i="16"/>
  <c r="U87" i="16"/>
  <c r="M7" i="27"/>
  <c r="N6" i="27"/>
  <c r="X86" i="14"/>
  <c r="W87" i="14"/>
  <c r="W6" i="15"/>
  <c r="V7" i="15"/>
  <c r="Q87" i="23"/>
  <c r="R86" i="23"/>
  <c r="Q166" i="24"/>
  <c r="P167" i="24"/>
  <c r="U167" i="16"/>
  <c r="V166" i="16"/>
  <c r="S86" i="22"/>
  <c r="R87" i="22"/>
  <c r="P7" i="24"/>
  <c r="Q6" i="24"/>
  <c r="S6" i="22"/>
  <c r="R7" i="22"/>
  <c r="Z6" i="20"/>
  <c r="Y7" i="20"/>
  <c r="X7" i="13"/>
  <c r="Y6" i="13"/>
  <c r="Z86" i="12"/>
  <c r="Y87" i="12"/>
  <c r="N7" i="26"/>
  <c r="O6" i="26"/>
  <c r="AA7" i="10"/>
  <c r="AB6" i="10"/>
  <c r="AA87" i="9"/>
  <c r="AB86" i="9"/>
  <c r="AB6" i="9"/>
  <c r="AA7" i="9"/>
  <c r="AC166" i="11"/>
  <c r="AB167" i="11"/>
  <c r="AE6" i="11"/>
  <c r="AD7" i="11"/>
  <c r="AC86" i="10"/>
  <c r="AB87" i="10"/>
  <c r="U49" i="17" l="1"/>
  <c r="V48" i="17"/>
  <c r="N49" i="27"/>
  <c r="O48" i="27"/>
  <c r="Q128" i="24"/>
  <c r="P129" i="24"/>
  <c r="S49" i="22"/>
  <c r="T48" i="22"/>
  <c r="Y48" i="14"/>
  <c r="X49" i="14"/>
  <c r="O128" i="26"/>
  <c r="N129" i="26"/>
  <c r="P128" i="25"/>
  <c r="O129" i="25"/>
  <c r="P49" i="25"/>
  <c r="Q48" i="25"/>
  <c r="Y129" i="12"/>
  <c r="Z128" i="12"/>
  <c r="AA166" i="9"/>
  <c r="Z167" i="9"/>
  <c r="AA166" i="10"/>
  <c r="Z167" i="10"/>
  <c r="Z209" i="10"/>
  <c r="AA208" i="10"/>
  <c r="V129" i="15"/>
  <c r="W128" i="15"/>
  <c r="O49" i="26"/>
  <c r="P48" i="26"/>
  <c r="Y128" i="13"/>
  <c r="X129" i="13"/>
  <c r="W209" i="14"/>
  <c r="X208" i="14"/>
  <c r="X48" i="15"/>
  <c r="W49" i="15"/>
  <c r="O208" i="26"/>
  <c r="N209" i="26"/>
  <c r="AA208" i="9"/>
  <c r="Z209" i="9"/>
  <c r="Y87" i="20"/>
  <c r="Z86" i="20"/>
  <c r="S209" i="18"/>
  <c r="T208" i="18"/>
  <c r="AB48" i="12"/>
  <c r="AA49" i="12"/>
  <c r="S128" i="22"/>
  <c r="R129" i="22"/>
  <c r="W48" i="16"/>
  <c r="V49" i="16"/>
  <c r="T128" i="18"/>
  <c r="S129" i="18"/>
  <c r="Z48" i="13"/>
  <c r="Y49" i="13"/>
  <c r="Y167" i="20"/>
  <c r="Z166" i="20"/>
  <c r="P209" i="24"/>
  <c r="Q208" i="24"/>
  <c r="U129" i="16"/>
  <c r="V128" i="16"/>
  <c r="Y129" i="20"/>
  <c r="Z128" i="20"/>
  <c r="AB48" i="11"/>
  <c r="AA49" i="11"/>
  <c r="S48" i="23"/>
  <c r="R49" i="23"/>
  <c r="M209" i="27"/>
  <c r="N208" i="27"/>
  <c r="AA49" i="10"/>
  <c r="AB48" i="10"/>
  <c r="V209" i="15"/>
  <c r="W208" i="15"/>
  <c r="Y208" i="13"/>
  <c r="X209" i="13"/>
  <c r="Z129" i="10"/>
  <c r="AA128" i="10"/>
  <c r="U209" i="16"/>
  <c r="V208" i="16"/>
  <c r="Y209" i="20"/>
  <c r="Z208" i="20"/>
  <c r="M129" i="27"/>
  <c r="N128" i="27"/>
  <c r="W129" i="14"/>
  <c r="X128" i="14"/>
  <c r="U128" i="17"/>
  <c r="T129" i="17"/>
  <c r="Y209" i="12"/>
  <c r="Z208" i="12"/>
  <c r="AB48" i="9"/>
  <c r="AA49" i="9"/>
  <c r="Z129" i="11"/>
  <c r="AA128" i="11"/>
  <c r="U208" i="17"/>
  <c r="T209" i="17"/>
  <c r="T49" i="18"/>
  <c r="U48" i="18"/>
  <c r="R128" i="23"/>
  <c r="Q129" i="23"/>
  <c r="AA208" i="11"/>
  <c r="Z209" i="11"/>
  <c r="AA48" i="20"/>
  <c r="Z49" i="20"/>
  <c r="AA128" i="9"/>
  <c r="Z129" i="9"/>
  <c r="R209" i="22"/>
  <c r="S208" i="22"/>
  <c r="O209" i="25"/>
  <c r="P208" i="25"/>
  <c r="Q209" i="23"/>
  <c r="R208" i="23"/>
  <c r="Q49" i="24"/>
  <c r="R48" i="24"/>
  <c r="AB86" i="11"/>
  <c r="AA87" i="11"/>
  <c r="AJ15" i="21"/>
  <c r="AK14" i="21"/>
  <c r="O6" i="27"/>
  <c r="N7" i="27"/>
  <c r="R167" i="23"/>
  <c r="S166" i="23"/>
  <c r="X86" i="15"/>
  <c r="W87" i="15"/>
  <c r="V6" i="17"/>
  <c r="U7" i="17"/>
  <c r="U86" i="18"/>
  <c r="T87" i="18"/>
  <c r="T6" i="22"/>
  <c r="S7" i="22"/>
  <c r="T86" i="22"/>
  <c r="S87" i="22"/>
  <c r="Q167" i="24"/>
  <c r="R166" i="24"/>
  <c r="W7" i="15"/>
  <c r="X6" i="15"/>
  <c r="R7" i="23"/>
  <c r="S6" i="23"/>
  <c r="Y167" i="13"/>
  <c r="Z166" i="13"/>
  <c r="X7" i="14"/>
  <c r="Y6" i="14"/>
  <c r="AA166" i="12"/>
  <c r="Z167" i="12"/>
  <c r="X167" i="14"/>
  <c r="Y166" i="14"/>
  <c r="Z86" i="13"/>
  <c r="Y87" i="13"/>
  <c r="Z6" i="13"/>
  <c r="Y7" i="13"/>
  <c r="X166" i="15"/>
  <c r="W167" i="15"/>
  <c r="R6" i="24"/>
  <c r="Q7" i="24"/>
  <c r="W166" i="16"/>
  <c r="V167" i="16"/>
  <c r="R87" i="23"/>
  <c r="S86" i="23"/>
  <c r="V166" i="17"/>
  <c r="U167" i="17"/>
  <c r="O87" i="26"/>
  <c r="P86" i="26"/>
  <c r="R86" i="24"/>
  <c r="Q87" i="24"/>
  <c r="N87" i="27"/>
  <c r="O86" i="27"/>
  <c r="P166" i="26"/>
  <c r="O167" i="26"/>
  <c r="Z7" i="12"/>
  <c r="AA6" i="12"/>
  <c r="O7" i="26"/>
  <c r="P6" i="26"/>
  <c r="T7" i="18"/>
  <c r="U6" i="18"/>
  <c r="Q166" i="25"/>
  <c r="P167" i="25"/>
  <c r="Z87" i="12"/>
  <c r="AA86" i="12"/>
  <c r="AA6" i="20"/>
  <c r="Z7" i="20"/>
  <c r="X87" i="14"/>
  <c r="Y86" i="14"/>
  <c r="W86" i="16"/>
  <c r="V87" i="16"/>
  <c r="U166" i="18"/>
  <c r="T167" i="18"/>
  <c r="V7" i="16"/>
  <c r="W6" i="16"/>
  <c r="Q86" i="25"/>
  <c r="P87" i="25"/>
  <c r="V86" i="17"/>
  <c r="U87" i="17"/>
  <c r="T166" i="22"/>
  <c r="S167" i="22"/>
  <c r="P7" i="25"/>
  <c r="Q6" i="25"/>
  <c r="O166" i="27"/>
  <c r="N167" i="27"/>
  <c r="AC6" i="10"/>
  <c r="AB7" i="10"/>
  <c r="AD86" i="10"/>
  <c r="AC87" i="10"/>
  <c r="AD166" i="11"/>
  <c r="AC167" i="11"/>
  <c r="AC86" i="9"/>
  <c r="AB87" i="9"/>
  <c r="AE7" i="11"/>
  <c r="AF6" i="11"/>
  <c r="AC6" i="9"/>
  <c r="AB7" i="9"/>
  <c r="S208" i="23" l="1"/>
  <c r="R209" i="23"/>
  <c r="N129" i="27"/>
  <c r="O128" i="27"/>
  <c r="W208" i="16"/>
  <c r="V209" i="16"/>
  <c r="AB49" i="10"/>
  <c r="AC48" i="10"/>
  <c r="AA128" i="20"/>
  <c r="Z129" i="20"/>
  <c r="Q209" i="24"/>
  <c r="R208" i="24"/>
  <c r="Z87" i="20"/>
  <c r="AA86" i="20"/>
  <c r="Y208" i="14"/>
  <c r="X209" i="14"/>
  <c r="Q48" i="26"/>
  <c r="P49" i="26"/>
  <c r="AA209" i="10"/>
  <c r="AB208" i="10"/>
  <c r="Q49" i="25"/>
  <c r="R48" i="25"/>
  <c r="U48" i="22"/>
  <c r="T49" i="22"/>
  <c r="P48" i="27"/>
  <c r="O49" i="27"/>
  <c r="AB87" i="11"/>
  <c r="AC86" i="11"/>
  <c r="AA49" i="20"/>
  <c r="AB48" i="20"/>
  <c r="R129" i="23"/>
  <c r="S128" i="23"/>
  <c r="U209" i="17"/>
  <c r="V208" i="17"/>
  <c r="AC48" i="9"/>
  <c r="AB49" i="9"/>
  <c r="U129" i="17"/>
  <c r="V128" i="17"/>
  <c r="Y209" i="13"/>
  <c r="Z208" i="13"/>
  <c r="T48" i="23"/>
  <c r="S49" i="23"/>
  <c r="AA48" i="13"/>
  <c r="Z49" i="13"/>
  <c r="W49" i="16"/>
  <c r="X48" i="16"/>
  <c r="AB49" i="12"/>
  <c r="AC48" i="12"/>
  <c r="O209" i="26"/>
  <c r="P208" i="26"/>
  <c r="AB166" i="9"/>
  <c r="AA167" i="9"/>
  <c r="P128" i="26"/>
  <c r="O129" i="26"/>
  <c r="P209" i="25"/>
  <c r="Q208" i="25"/>
  <c r="U49" i="18"/>
  <c r="V48" i="18"/>
  <c r="AA129" i="11"/>
  <c r="AB128" i="11"/>
  <c r="Z209" i="12"/>
  <c r="AA208" i="12"/>
  <c r="Y128" i="14"/>
  <c r="X129" i="14"/>
  <c r="Z209" i="20"/>
  <c r="AA208" i="20"/>
  <c r="AA129" i="10"/>
  <c r="AB128" i="10"/>
  <c r="W209" i="15"/>
  <c r="X208" i="15"/>
  <c r="N209" i="27"/>
  <c r="O208" i="27"/>
  <c r="W128" i="16"/>
  <c r="V129" i="16"/>
  <c r="Z167" i="20"/>
  <c r="AA166" i="20"/>
  <c r="T209" i="18"/>
  <c r="U208" i="18"/>
  <c r="X128" i="15"/>
  <c r="W129" i="15"/>
  <c r="Z129" i="12"/>
  <c r="AA128" i="12"/>
  <c r="W48" i="17"/>
  <c r="V49" i="17"/>
  <c r="S209" i="22"/>
  <c r="T208" i="22"/>
  <c r="S48" i="24"/>
  <c r="R49" i="24"/>
  <c r="AA129" i="9"/>
  <c r="AB128" i="9"/>
  <c r="AB208" i="11"/>
  <c r="AA209" i="11"/>
  <c r="AC48" i="11"/>
  <c r="AB49" i="11"/>
  <c r="U128" i="18"/>
  <c r="T129" i="18"/>
  <c r="T128" i="22"/>
  <c r="S129" i="22"/>
  <c r="AB208" i="9"/>
  <c r="AA209" i="9"/>
  <c r="X49" i="15"/>
  <c r="Y48" i="15"/>
  <c r="Z128" i="13"/>
  <c r="Y129" i="13"/>
  <c r="AB166" i="10"/>
  <c r="AA167" i="10"/>
  <c r="Q128" i="25"/>
  <c r="P129" i="25"/>
  <c r="Z48" i="14"/>
  <c r="Y49" i="14"/>
  <c r="R128" i="24"/>
  <c r="Q129" i="24"/>
  <c r="AL14" i="21"/>
  <c r="AK15" i="21"/>
  <c r="Z86" i="14"/>
  <c r="Y87" i="14"/>
  <c r="P87" i="26"/>
  <c r="Q86" i="26"/>
  <c r="S7" i="23"/>
  <c r="T6" i="23"/>
  <c r="P166" i="27"/>
  <c r="O167" i="27"/>
  <c r="T167" i="22"/>
  <c r="U166" i="22"/>
  <c r="R86" i="25"/>
  <c r="Q87" i="25"/>
  <c r="U167" i="18"/>
  <c r="V166" i="18"/>
  <c r="R7" i="24"/>
  <c r="S6" i="24"/>
  <c r="AA6" i="13"/>
  <c r="Z7" i="13"/>
  <c r="T7" i="22"/>
  <c r="U6" i="22"/>
  <c r="V7" i="17"/>
  <c r="W6" i="17"/>
  <c r="AB86" i="12"/>
  <c r="AA87" i="12"/>
  <c r="U7" i="18"/>
  <c r="V6" i="18"/>
  <c r="AA7" i="12"/>
  <c r="AB6" i="12"/>
  <c r="T86" i="23"/>
  <c r="S87" i="23"/>
  <c r="Z6" i="14"/>
  <c r="Y7" i="14"/>
  <c r="R6" i="25"/>
  <c r="Q7" i="25"/>
  <c r="W7" i="16"/>
  <c r="X6" i="16"/>
  <c r="P7" i="26"/>
  <c r="Q6" i="26"/>
  <c r="AA166" i="13"/>
  <c r="Z167" i="13"/>
  <c r="X7" i="15"/>
  <c r="Y6" i="15"/>
  <c r="P86" i="27"/>
  <c r="O87" i="27"/>
  <c r="Z166" i="14"/>
  <c r="Y167" i="14"/>
  <c r="S166" i="24"/>
  <c r="R167" i="24"/>
  <c r="T166" i="23"/>
  <c r="S167" i="23"/>
  <c r="V87" i="17"/>
  <c r="W86" i="17"/>
  <c r="W87" i="16"/>
  <c r="X86" i="16"/>
  <c r="AB6" i="20"/>
  <c r="AA7" i="20"/>
  <c r="Q167" i="25"/>
  <c r="R166" i="25"/>
  <c r="Q166" i="26"/>
  <c r="P167" i="26"/>
  <c r="R87" i="24"/>
  <c r="S86" i="24"/>
  <c r="W166" i="17"/>
  <c r="V167" i="17"/>
  <c r="X166" i="16"/>
  <c r="W167" i="16"/>
  <c r="Y166" i="15"/>
  <c r="X167" i="15"/>
  <c r="AA86" i="13"/>
  <c r="Z87" i="13"/>
  <c r="AA167" i="12"/>
  <c r="AB166" i="12"/>
  <c r="U86" i="22"/>
  <c r="T87" i="22"/>
  <c r="V86" i="18"/>
  <c r="U87" i="18"/>
  <c r="X87" i="15"/>
  <c r="Y86" i="15"/>
  <c r="P6" i="27"/>
  <c r="O7" i="27"/>
  <c r="AC7" i="10"/>
  <c r="AD6" i="10"/>
  <c r="AG6" i="11"/>
  <c r="AF7" i="11"/>
  <c r="AC7" i="9"/>
  <c r="AD6" i="9"/>
  <c r="AC87" i="9"/>
  <c r="AD86" i="9"/>
  <c r="AE166" i="11"/>
  <c r="AD167" i="11"/>
  <c r="AE86" i="10"/>
  <c r="AD87" i="10"/>
  <c r="O209" i="27" l="1"/>
  <c r="P208" i="27"/>
  <c r="AC128" i="10"/>
  <c r="AB129" i="10"/>
  <c r="AB129" i="11"/>
  <c r="AC128" i="11"/>
  <c r="Q209" i="25"/>
  <c r="R208" i="25"/>
  <c r="AA208" i="13"/>
  <c r="Z209" i="13"/>
  <c r="S129" i="23"/>
  <c r="T128" i="23"/>
  <c r="AD86" i="11"/>
  <c r="AC87" i="11"/>
  <c r="AC208" i="10"/>
  <c r="AB209" i="10"/>
  <c r="S208" i="24"/>
  <c r="R209" i="24"/>
  <c r="AD48" i="10"/>
  <c r="AC49" i="10"/>
  <c r="O129" i="27"/>
  <c r="P128" i="27"/>
  <c r="R129" i="24"/>
  <c r="S128" i="24"/>
  <c r="R128" i="25"/>
  <c r="Q129" i="25"/>
  <c r="Z129" i="13"/>
  <c r="AA128" i="13"/>
  <c r="AC208" i="9"/>
  <c r="AB209" i="9"/>
  <c r="V128" i="18"/>
  <c r="U129" i="18"/>
  <c r="AB209" i="11"/>
  <c r="AC208" i="11"/>
  <c r="S49" i="24"/>
  <c r="T48" i="24"/>
  <c r="W49" i="17"/>
  <c r="X48" i="17"/>
  <c r="Y128" i="15"/>
  <c r="X129" i="15"/>
  <c r="Y129" i="14"/>
  <c r="Z128" i="14"/>
  <c r="AB167" i="9"/>
  <c r="AC166" i="9"/>
  <c r="AB48" i="13"/>
  <c r="AA49" i="13"/>
  <c r="AD48" i="9"/>
  <c r="AC49" i="9"/>
  <c r="U49" i="22"/>
  <c r="V48" i="22"/>
  <c r="Z208" i="14"/>
  <c r="Y209" i="14"/>
  <c r="AA167" i="20"/>
  <c r="AB166" i="20"/>
  <c r="Y49" i="15"/>
  <c r="Z48" i="15"/>
  <c r="AB129" i="9"/>
  <c r="AC128" i="9"/>
  <c r="T209" i="22"/>
  <c r="U208" i="22"/>
  <c r="AA129" i="12"/>
  <c r="AB128" i="12"/>
  <c r="V208" i="18"/>
  <c r="U209" i="18"/>
  <c r="X209" i="15"/>
  <c r="Y208" i="15"/>
  <c r="AB208" i="20"/>
  <c r="AA209" i="20"/>
  <c r="AB208" i="12"/>
  <c r="AA209" i="12"/>
  <c r="W48" i="18"/>
  <c r="V49" i="18"/>
  <c r="Q208" i="26"/>
  <c r="P209" i="26"/>
  <c r="X49" i="16"/>
  <c r="Y48" i="16"/>
  <c r="W128" i="17"/>
  <c r="V129" i="17"/>
  <c r="W208" i="17"/>
  <c r="V209" i="17"/>
  <c r="AB49" i="20"/>
  <c r="AC48" i="20"/>
  <c r="R49" i="25"/>
  <c r="S48" i="25"/>
  <c r="AA87" i="20"/>
  <c r="AB86" i="20"/>
  <c r="AD48" i="12"/>
  <c r="AC49" i="12"/>
  <c r="Z49" i="14"/>
  <c r="AA48" i="14"/>
  <c r="AB167" i="10"/>
  <c r="AC166" i="10"/>
  <c r="T129" i="22"/>
  <c r="U128" i="22"/>
  <c r="AC49" i="11"/>
  <c r="AD48" i="11"/>
  <c r="W129" i="16"/>
  <c r="X128" i="16"/>
  <c r="P129" i="26"/>
  <c r="Q128" i="26"/>
  <c r="U48" i="23"/>
  <c r="T49" i="23"/>
  <c r="Q48" i="27"/>
  <c r="P49" i="27"/>
  <c r="Q49" i="26"/>
  <c r="R48" i="26"/>
  <c r="AA129" i="20"/>
  <c r="AB128" i="20"/>
  <c r="X208" i="16"/>
  <c r="W209" i="16"/>
  <c r="S209" i="23"/>
  <c r="T208" i="23"/>
  <c r="AL15" i="21"/>
  <c r="S53" i="21"/>
  <c r="AF53" i="21" s="1"/>
  <c r="Y6" i="16"/>
  <c r="X7" i="16"/>
  <c r="S7" i="24"/>
  <c r="T6" i="24"/>
  <c r="Q6" i="27"/>
  <c r="P7" i="27"/>
  <c r="Z166" i="15"/>
  <c r="Y167" i="15"/>
  <c r="Q86" i="27"/>
  <c r="P87" i="27"/>
  <c r="AA6" i="14"/>
  <c r="Z7" i="14"/>
  <c r="AB87" i="12"/>
  <c r="AC86" i="12"/>
  <c r="R87" i="25"/>
  <c r="S86" i="25"/>
  <c r="Q166" i="27"/>
  <c r="P167" i="27"/>
  <c r="AC6" i="12"/>
  <c r="AB7" i="12"/>
  <c r="R86" i="26"/>
  <c r="Q87" i="26"/>
  <c r="R166" i="26"/>
  <c r="Q167" i="26"/>
  <c r="AB166" i="13"/>
  <c r="AA167" i="13"/>
  <c r="Y87" i="15"/>
  <c r="Z86" i="15"/>
  <c r="T86" i="24"/>
  <c r="S87" i="24"/>
  <c r="S166" i="25"/>
  <c r="R167" i="25"/>
  <c r="Y86" i="16"/>
  <c r="X87" i="16"/>
  <c r="Y7" i="15"/>
  <c r="Z6" i="15"/>
  <c r="Q7" i="26"/>
  <c r="R6" i="26"/>
  <c r="W6" i="18"/>
  <c r="V7" i="18"/>
  <c r="W7" i="17"/>
  <c r="X6" i="17"/>
  <c r="W166" i="18"/>
  <c r="V167" i="18"/>
  <c r="U167" i="22"/>
  <c r="V166" i="22"/>
  <c r="T7" i="23"/>
  <c r="U6" i="23"/>
  <c r="AC166" i="12"/>
  <c r="AB167" i="12"/>
  <c r="W87" i="17"/>
  <c r="X86" i="17"/>
  <c r="V6" i="22"/>
  <c r="U7" i="22"/>
  <c r="W86" i="18"/>
  <c r="V87" i="18"/>
  <c r="W167" i="17"/>
  <c r="X166" i="17"/>
  <c r="AC6" i="20"/>
  <c r="AB7" i="20"/>
  <c r="T166" i="24"/>
  <c r="S167" i="24"/>
  <c r="V86" i="22"/>
  <c r="U87" i="22"/>
  <c r="AA87" i="13"/>
  <c r="AB86" i="13"/>
  <c r="Y166" i="16"/>
  <c r="X167" i="16"/>
  <c r="T167" i="23"/>
  <c r="U166" i="23"/>
  <c r="Z167" i="14"/>
  <c r="AA166" i="14"/>
  <c r="R7" i="25"/>
  <c r="S6" i="25"/>
  <c r="U86" i="23"/>
  <c r="T87" i="23"/>
  <c r="AA7" i="13"/>
  <c r="AB6" i="13"/>
  <c r="Z87" i="14"/>
  <c r="AA86" i="14"/>
  <c r="AD7" i="10"/>
  <c r="AE6" i="10"/>
  <c r="AD87" i="9"/>
  <c r="AE86" i="9"/>
  <c r="AE6" i="9"/>
  <c r="AD7" i="9"/>
  <c r="AF166" i="11"/>
  <c r="AE167" i="11"/>
  <c r="AF86" i="10"/>
  <c r="AE87" i="10"/>
  <c r="AH6" i="11"/>
  <c r="AG7" i="11"/>
  <c r="U208" i="23" l="1"/>
  <c r="T209" i="23"/>
  <c r="AC128" i="20"/>
  <c r="AB129" i="20"/>
  <c r="Q129" i="26"/>
  <c r="R128" i="26"/>
  <c r="AD49" i="11"/>
  <c r="AE48" i="11"/>
  <c r="AC167" i="10"/>
  <c r="AD166" i="10"/>
  <c r="T48" i="25"/>
  <c r="S49" i="25"/>
  <c r="Z48" i="16"/>
  <c r="Y49" i="16"/>
  <c r="U209" i="22"/>
  <c r="V208" i="22"/>
  <c r="Z49" i="15"/>
  <c r="AA48" i="15"/>
  <c r="AD166" i="9"/>
  <c r="AC167" i="9"/>
  <c r="U48" i="24"/>
  <c r="T49" i="24"/>
  <c r="AA129" i="13"/>
  <c r="AB128" i="13"/>
  <c r="T128" i="24"/>
  <c r="S129" i="24"/>
  <c r="U128" i="23"/>
  <c r="T129" i="23"/>
  <c r="R209" i="25"/>
  <c r="S208" i="25"/>
  <c r="R48" i="27"/>
  <c r="Q49" i="27"/>
  <c r="AD49" i="12"/>
  <c r="AE48" i="12"/>
  <c r="X208" i="17"/>
  <c r="W209" i="17"/>
  <c r="X48" i="18"/>
  <c r="W49" i="18"/>
  <c r="AC208" i="20"/>
  <c r="AB209" i="20"/>
  <c r="V209" i="18"/>
  <c r="W208" i="18"/>
  <c r="AA208" i="14"/>
  <c r="Z209" i="14"/>
  <c r="AD49" i="9"/>
  <c r="AE48" i="9"/>
  <c r="Y129" i="15"/>
  <c r="Z128" i="15"/>
  <c r="W128" i="18"/>
  <c r="V129" i="18"/>
  <c r="AD49" i="10"/>
  <c r="AE48" i="10"/>
  <c r="AD208" i="10"/>
  <c r="AC209" i="10"/>
  <c r="AC129" i="10"/>
  <c r="AD128" i="10"/>
  <c r="Y128" i="16"/>
  <c r="X129" i="16"/>
  <c r="AA49" i="14"/>
  <c r="AB48" i="14"/>
  <c r="AD48" i="20"/>
  <c r="AC49" i="20"/>
  <c r="Z208" i="15"/>
  <c r="Y209" i="15"/>
  <c r="AB129" i="12"/>
  <c r="AC128" i="12"/>
  <c r="AC129" i="9"/>
  <c r="AD128" i="9"/>
  <c r="W48" i="22"/>
  <c r="V49" i="22"/>
  <c r="Z129" i="14"/>
  <c r="AA128" i="14"/>
  <c r="Y48" i="17"/>
  <c r="X49" i="17"/>
  <c r="AC209" i="11"/>
  <c r="AD208" i="11"/>
  <c r="P129" i="27"/>
  <c r="Q128" i="27"/>
  <c r="AC129" i="11"/>
  <c r="AD128" i="11"/>
  <c r="Q208" i="27"/>
  <c r="P209" i="27"/>
  <c r="R49" i="26"/>
  <c r="S48" i="26"/>
  <c r="U129" i="22"/>
  <c r="V128" i="22"/>
  <c r="AB87" i="20"/>
  <c r="AC86" i="20"/>
  <c r="AB167" i="20"/>
  <c r="AC166" i="20"/>
  <c r="X209" i="16"/>
  <c r="Y208" i="16"/>
  <c r="U49" i="23"/>
  <c r="V48" i="23"/>
  <c r="X128" i="17"/>
  <c r="W129" i="17"/>
  <c r="R208" i="26"/>
  <c r="Q209" i="26"/>
  <c r="AC208" i="12"/>
  <c r="AB209" i="12"/>
  <c r="AC48" i="13"/>
  <c r="AB49" i="13"/>
  <c r="AD208" i="9"/>
  <c r="AC209" i="9"/>
  <c r="R129" i="25"/>
  <c r="S128" i="25"/>
  <c r="T208" i="24"/>
  <c r="S209" i="24"/>
  <c r="AE86" i="11"/>
  <c r="AD87" i="11"/>
  <c r="AB208" i="13"/>
  <c r="AA209" i="13"/>
  <c r="AN46" i="21"/>
  <c r="AN48" i="21"/>
  <c r="AN50" i="21"/>
  <c r="AN28" i="21"/>
  <c r="AN22" i="21"/>
  <c r="AN42" i="21"/>
  <c r="AN40" i="21"/>
  <c r="AN36" i="21"/>
  <c r="AN34" i="21"/>
  <c r="AT46" i="21" s="1"/>
  <c r="AN44" i="21"/>
  <c r="AN32" i="21"/>
  <c r="AN38" i="21"/>
  <c r="AA167" i="14"/>
  <c r="AB166" i="14"/>
  <c r="V6" i="23"/>
  <c r="U7" i="23"/>
  <c r="U87" i="23"/>
  <c r="V86" i="23"/>
  <c r="S166" i="26"/>
  <c r="R167" i="26"/>
  <c r="AC7" i="12"/>
  <c r="AD6" i="12"/>
  <c r="AA166" i="15"/>
  <c r="Z167" i="15"/>
  <c r="AB86" i="14"/>
  <c r="AA87" i="14"/>
  <c r="AA6" i="15"/>
  <c r="Z7" i="15"/>
  <c r="AA86" i="15"/>
  <c r="Z87" i="15"/>
  <c r="Y167" i="16"/>
  <c r="Z166" i="16"/>
  <c r="V87" i="22"/>
  <c r="W86" i="22"/>
  <c r="X86" i="18"/>
  <c r="W87" i="18"/>
  <c r="X166" i="18"/>
  <c r="W167" i="18"/>
  <c r="W7" i="18"/>
  <c r="X6" i="18"/>
  <c r="S167" i="25"/>
  <c r="T166" i="25"/>
  <c r="AB6" i="14"/>
  <c r="AA7" i="14"/>
  <c r="AB7" i="13"/>
  <c r="AC6" i="13"/>
  <c r="S7" i="25"/>
  <c r="T6" i="25"/>
  <c r="V166" i="23"/>
  <c r="U167" i="23"/>
  <c r="AB87" i="13"/>
  <c r="AC86" i="13"/>
  <c r="Y166" i="17"/>
  <c r="X167" i="17"/>
  <c r="W166" i="22"/>
  <c r="V167" i="22"/>
  <c r="X7" i="17"/>
  <c r="Y6" i="17"/>
  <c r="S6" i="26"/>
  <c r="R7" i="26"/>
  <c r="AC87" i="12"/>
  <c r="AD86" i="12"/>
  <c r="Y86" i="17"/>
  <c r="X87" i="17"/>
  <c r="T86" i="25"/>
  <c r="S87" i="25"/>
  <c r="U6" i="24"/>
  <c r="T7" i="24"/>
  <c r="AC7" i="20"/>
  <c r="AD6" i="20"/>
  <c r="U166" i="24"/>
  <c r="T167" i="24"/>
  <c r="V7" i="22"/>
  <c r="W6" i="22"/>
  <c r="AC167" i="12"/>
  <c r="AD166" i="12"/>
  <c r="Z86" i="16"/>
  <c r="Y87" i="16"/>
  <c r="T87" i="24"/>
  <c r="U86" i="24"/>
  <c r="AB167" i="13"/>
  <c r="AC166" i="13"/>
  <c r="R87" i="26"/>
  <c r="S86" i="26"/>
  <c r="Q167" i="27"/>
  <c r="R166" i="27"/>
  <c r="R86" i="27"/>
  <c r="Q87" i="27"/>
  <c r="Q7" i="27"/>
  <c r="R6" i="27"/>
  <c r="Z6" i="16"/>
  <c r="Y7" i="16"/>
  <c r="AF6" i="10"/>
  <c r="AE7" i="10"/>
  <c r="AF86" i="9"/>
  <c r="AE87" i="9"/>
  <c r="AF87" i="10"/>
  <c r="AG86" i="10"/>
  <c r="AF167" i="11"/>
  <c r="AG166" i="11"/>
  <c r="AH7" i="11"/>
  <c r="AI6" i="11"/>
  <c r="AF6" i="9"/>
  <c r="AE7" i="9"/>
  <c r="Y209" i="16" l="1"/>
  <c r="Z208" i="16"/>
  <c r="AD86" i="20"/>
  <c r="AC87" i="20"/>
  <c r="S49" i="26"/>
  <c r="T48" i="26"/>
  <c r="AE128" i="11"/>
  <c r="AD129" i="11"/>
  <c r="AD209" i="11"/>
  <c r="AE208" i="11"/>
  <c r="AA129" i="14"/>
  <c r="AB128" i="14"/>
  <c r="AD129" i="9"/>
  <c r="AE128" i="9"/>
  <c r="AB49" i="14"/>
  <c r="AC48" i="14"/>
  <c r="AD129" i="10"/>
  <c r="AE128" i="10"/>
  <c r="AF48" i="10"/>
  <c r="AE49" i="10"/>
  <c r="Z129" i="15"/>
  <c r="AA128" i="15"/>
  <c r="AC128" i="13"/>
  <c r="AB129" i="13"/>
  <c r="W208" i="22"/>
  <c r="V209" i="22"/>
  <c r="AE49" i="11"/>
  <c r="AF48" i="11"/>
  <c r="AB209" i="13"/>
  <c r="AC208" i="13"/>
  <c r="T209" i="24"/>
  <c r="U208" i="24"/>
  <c r="AD209" i="9"/>
  <c r="AE208" i="9"/>
  <c r="AD208" i="12"/>
  <c r="AC209" i="12"/>
  <c r="Y128" i="17"/>
  <c r="X129" i="17"/>
  <c r="Z209" i="15"/>
  <c r="AA208" i="15"/>
  <c r="AA209" i="14"/>
  <c r="AB208" i="14"/>
  <c r="AC209" i="20"/>
  <c r="AD208" i="20"/>
  <c r="Y208" i="17"/>
  <c r="X209" i="17"/>
  <c r="S48" i="27"/>
  <c r="R49" i="27"/>
  <c r="V128" i="23"/>
  <c r="U129" i="23"/>
  <c r="AE166" i="9"/>
  <c r="AD167" i="9"/>
  <c r="T49" i="25"/>
  <c r="U48" i="25"/>
  <c r="AC129" i="20"/>
  <c r="AD128" i="20"/>
  <c r="R128" i="27"/>
  <c r="Q129" i="27"/>
  <c r="AD128" i="12"/>
  <c r="AC129" i="12"/>
  <c r="AF48" i="9"/>
  <c r="AE49" i="9"/>
  <c r="X208" i="18"/>
  <c r="W209" i="18"/>
  <c r="AF48" i="12"/>
  <c r="AE49" i="12"/>
  <c r="T208" i="25"/>
  <c r="S209" i="25"/>
  <c r="AA49" i="15"/>
  <c r="AB48" i="15"/>
  <c r="AE166" i="10"/>
  <c r="AD167" i="10"/>
  <c r="S128" i="26"/>
  <c r="R129" i="26"/>
  <c r="S129" i="25"/>
  <c r="T128" i="25"/>
  <c r="W48" i="23"/>
  <c r="V49" i="23"/>
  <c r="AD166" i="20"/>
  <c r="AC167" i="20"/>
  <c r="W128" i="22"/>
  <c r="V129" i="22"/>
  <c r="AE87" i="11"/>
  <c r="AF86" i="11"/>
  <c r="AC49" i="13"/>
  <c r="AD48" i="13"/>
  <c r="R209" i="26"/>
  <c r="S208" i="26"/>
  <c r="R208" i="27"/>
  <c r="Q209" i="27"/>
  <c r="Y49" i="17"/>
  <c r="Z48" i="17"/>
  <c r="X48" i="22"/>
  <c r="W49" i="22"/>
  <c r="AE48" i="20"/>
  <c r="AD49" i="20"/>
  <c r="Y129" i="16"/>
  <c r="Z128" i="16"/>
  <c r="AD209" i="10"/>
  <c r="AE208" i="10"/>
  <c r="X128" i="18"/>
  <c r="W129" i="18"/>
  <c r="Y48" i="18"/>
  <c r="X49" i="18"/>
  <c r="T129" i="24"/>
  <c r="U128" i="24"/>
  <c r="U49" i="24"/>
  <c r="V48" i="24"/>
  <c r="Z49" i="16"/>
  <c r="AA48" i="16"/>
  <c r="U209" i="23"/>
  <c r="V208" i="23"/>
  <c r="AT48" i="21"/>
  <c r="AT50" i="21"/>
  <c r="AW50" i="21" s="1"/>
  <c r="AT44" i="21"/>
  <c r="AM52" i="21"/>
  <c r="AW46" i="21" s="1"/>
  <c r="T86" i="26"/>
  <c r="S87" i="26"/>
  <c r="R87" i="27"/>
  <c r="S86" i="27"/>
  <c r="U167" i="24"/>
  <c r="V166" i="24"/>
  <c r="Z86" i="17"/>
  <c r="Y87" i="17"/>
  <c r="X87" i="18"/>
  <c r="Y86" i="18"/>
  <c r="AA167" i="15"/>
  <c r="AB166" i="15"/>
  <c r="V86" i="24"/>
  <c r="U87" i="24"/>
  <c r="AD167" i="12"/>
  <c r="AE166" i="12"/>
  <c r="T7" i="25"/>
  <c r="U6" i="25"/>
  <c r="Z7" i="16"/>
  <c r="AA6" i="16"/>
  <c r="U7" i="24"/>
  <c r="V6" i="24"/>
  <c r="S167" i="26"/>
  <c r="T166" i="26"/>
  <c r="R7" i="27"/>
  <c r="S6" i="27"/>
  <c r="R167" i="27"/>
  <c r="S166" i="27"/>
  <c r="AC167" i="13"/>
  <c r="AD166" i="13"/>
  <c r="W7" i="22"/>
  <c r="X6" i="22"/>
  <c r="AE6" i="20"/>
  <c r="AD7" i="20"/>
  <c r="AD87" i="12"/>
  <c r="AE86" i="12"/>
  <c r="Y7" i="17"/>
  <c r="Z6" i="17"/>
  <c r="AC7" i="13"/>
  <c r="AD6" i="13"/>
  <c r="U166" i="25"/>
  <c r="T167" i="25"/>
  <c r="X86" i="22"/>
  <c r="W87" i="22"/>
  <c r="AE6" i="12"/>
  <c r="AD7" i="12"/>
  <c r="W86" i="23"/>
  <c r="V87" i="23"/>
  <c r="AB167" i="14"/>
  <c r="AC166" i="14"/>
  <c r="AC87" i="13"/>
  <c r="AD86" i="13"/>
  <c r="X7" i="18"/>
  <c r="Y6" i="18"/>
  <c r="Z167" i="16"/>
  <c r="AA166" i="16"/>
  <c r="T6" i="26"/>
  <c r="S7" i="26"/>
  <c r="W167" i="22"/>
  <c r="X166" i="22"/>
  <c r="AC6" i="14"/>
  <c r="AB7" i="14"/>
  <c r="AA7" i="15"/>
  <c r="AB6" i="15"/>
  <c r="V7" i="23"/>
  <c r="W6" i="23"/>
  <c r="Z87" i="16"/>
  <c r="AA86" i="16"/>
  <c r="U86" i="25"/>
  <c r="T87" i="25"/>
  <c r="Y167" i="17"/>
  <c r="Z166" i="17"/>
  <c r="W166" i="23"/>
  <c r="V167" i="23"/>
  <c r="Y166" i="18"/>
  <c r="X167" i="18"/>
  <c r="AB86" i="15"/>
  <c r="AA87" i="15"/>
  <c r="AC86" i="14"/>
  <c r="AB87" i="14"/>
  <c r="AF7" i="10"/>
  <c r="AG6" i="10"/>
  <c r="AH166" i="11"/>
  <c r="AG167" i="11"/>
  <c r="AG6" i="9"/>
  <c r="AF7" i="9"/>
  <c r="AJ6" i="11"/>
  <c r="AI7" i="11"/>
  <c r="AH86" i="10"/>
  <c r="AG87" i="10"/>
  <c r="AF87" i="9"/>
  <c r="AG86" i="9"/>
  <c r="W208" i="23" l="1"/>
  <c r="V209" i="23"/>
  <c r="V49" i="24"/>
  <c r="W48" i="24"/>
  <c r="AE209" i="10"/>
  <c r="AF208" i="10"/>
  <c r="Z49" i="17"/>
  <c r="AA48" i="17"/>
  <c r="T208" i="26"/>
  <c r="S209" i="26"/>
  <c r="AF87" i="11"/>
  <c r="AG86" i="11"/>
  <c r="T129" i="25"/>
  <c r="U128" i="25"/>
  <c r="AD129" i="20"/>
  <c r="AE128" i="20"/>
  <c r="AD209" i="20"/>
  <c r="AE208" i="20"/>
  <c r="AB208" i="15"/>
  <c r="AA209" i="15"/>
  <c r="U209" i="24"/>
  <c r="V208" i="24"/>
  <c r="AF49" i="11"/>
  <c r="AG48" i="11"/>
  <c r="AD48" i="14"/>
  <c r="AC49" i="14"/>
  <c r="AB129" i="14"/>
  <c r="AC128" i="14"/>
  <c r="Y49" i="18"/>
  <c r="Z48" i="18"/>
  <c r="AE49" i="20"/>
  <c r="AF48" i="20"/>
  <c r="AE166" i="20"/>
  <c r="AD167" i="20"/>
  <c r="AE167" i="10"/>
  <c r="AF166" i="10"/>
  <c r="T209" i="25"/>
  <c r="U208" i="25"/>
  <c r="Y208" i="18"/>
  <c r="X209" i="18"/>
  <c r="AE128" i="12"/>
  <c r="AD129" i="12"/>
  <c r="AE167" i="9"/>
  <c r="AF166" i="9"/>
  <c r="S49" i="27"/>
  <c r="T48" i="27"/>
  <c r="AD209" i="12"/>
  <c r="AE208" i="12"/>
  <c r="AC129" i="13"/>
  <c r="AD128" i="13"/>
  <c r="AF49" i="10"/>
  <c r="AG48" i="10"/>
  <c r="AE129" i="11"/>
  <c r="AF128" i="11"/>
  <c r="AD87" i="20"/>
  <c r="AE86" i="20"/>
  <c r="AA49" i="16"/>
  <c r="AB48" i="16"/>
  <c r="AD49" i="13"/>
  <c r="AE48" i="13"/>
  <c r="V48" i="25"/>
  <c r="U49" i="25"/>
  <c r="AB209" i="14"/>
  <c r="AC208" i="14"/>
  <c r="AF208" i="9"/>
  <c r="AE209" i="9"/>
  <c r="AC209" i="13"/>
  <c r="AD208" i="13"/>
  <c r="AA129" i="15"/>
  <c r="AB128" i="15"/>
  <c r="AE129" i="10"/>
  <c r="AF128" i="10"/>
  <c r="AF128" i="9"/>
  <c r="AE129" i="9"/>
  <c r="AF208" i="11"/>
  <c r="AE209" i="11"/>
  <c r="T49" i="26"/>
  <c r="U48" i="26"/>
  <c r="AA208" i="16"/>
  <c r="Z209" i="16"/>
  <c r="U129" i="24"/>
  <c r="V128" i="24"/>
  <c r="AA128" i="16"/>
  <c r="Z129" i="16"/>
  <c r="AC48" i="15"/>
  <c r="AB49" i="15"/>
  <c r="Y128" i="18"/>
  <c r="X129" i="18"/>
  <c r="Y48" i="22"/>
  <c r="X49" i="22"/>
  <c r="R209" i="27"/>
  <c r="S208" i="27"/>
  <c r="X128" i="22"/>
  <c r="W129" i="22"/>
  <c r="X48" i="23"/>
  <c r="W49" i="23"/>
  <c r="T128" i="26"/>
  <c r="S129" i="26"/>
  <c r="AF49" i="12"/>
  <c r="AG48" i="12"/>
  <c r="AF49" i="9"/>
  <c r="AG48" i="9"/>
  <c r="R129" i="27"/>
  <c r="S128" i="27"/>
  <c r="V129" i="23"/>
  <c r="W128" i="23"/>
  <c r="Y209" i="17"/>
  <c r="Z208" i="17"/>
  <c r="Y129" i="17"/>
  <c r="Z128" i="17"/>
  <c r="X208" i="22"/>
  <c r="W209" i="22"/>
  <c r="AW44" i="21"/>
  <c r="AW48" i="21"/>
  <c r="T166" i="27"/>
  <c r="S167" i="27"/>
  <c r="AA7" i="16"/>
  <c r="AB6" i="16"/>
  <c r="AB167" i="15"/>
  <c r="AC166" i="15"/>
  <c r="AC87" i="14"/>
  <c r="AD86" i="14"/>
  <c r="Y167" i="18"/>
  <c r="Z166" i="18"/>
  <c r="X86" i="23"/>
  <c r="W87" i="23"/>
  <c r="X87" i="22"/>
  <c r="Y86" i="22"/>
  <c r="Z87" i="17"/>
  <c r="AA86" i="17"/>
  <c r="AA166" i="17"/>
  <c r="Z167" i="17"/>
  <c r="AB7" i="15"/>
  <c r="AC6" i="15"/>
  <c r="AB166" i="16"/>
  <c r="AA167" i="16"/>
  <c r="AE6" i="13"/>
  <c r="AD7" i="13"/>
  <c r="AE87" i="12"/>
  <c r="AF86" i="12"/>
  <c r="X7" i="22"/>
  <c r="Y6" i="22"/>
  <c r="S87" i="27"/>
  <c r="T86" i="27"/>
  <c r="X6" i="23"/>
  <c r="W7" i="23"/>
  <c r="Z6" i="18"/>
  <c r="Y7" i="18"/>
  <c r="AD166" i="14"/>
  <c r="AC167" i="14"/>
  <c r="AA6" i="17"/>
  <c r="Z7" i="17"/>
  <c r="AE166" i="13"/>
  <c r="AD167" i="13"/>
  <c r="T6" i="27"/>
  <c r="S7" i="27"/>
  <c r="V7" i="24"/>
  <c r="W6" i="24"/>
  <c r="U7" i="25"/>
  <c r="V6" i="25"/>
  <c r="Z86" i="18"/>
  <c r="Y87" i="18"/>
  <c r="V167" i="24"/>
  <c r="W166" i="24"/>
  <c r="AB86" i="16"/>
  <c r="AA87" i="16"/>
  <c r="X167" i="22"/>
  <c r="Y166" i="22"/>
  <c r="AE86" i="13"/>
  <c r="AD87" i="13"/>
  <c r="U166" i="26"/>
  <c r="T167" i="26"/>
  <c r="AE167" i="12"/>
  <c r="AF166" i="12"/>
  <c r="AC86" i="15"/>
  <c r="AB87" i="15"/>
  <c r="X166" i="23"/>
  <c r="W167" i="23"/>
  <c r="V86" i="25"/>
  <c r="U87" i="25"/>
  <c r="AD6" i="14"/>
  <c r="AC7" i="14"/>
  <c r="U6" i="26"/>
  <c r="T7" i="26"/>
  <c r="AF6" i="12"/>
  <c r="AE7" i="12"/>
  <c r="U167" i="25"/>
  <c r="V166" i="25"/>
  <c r="AF6" i="20"/>
  <c r="AE7" i="20"/>
  <c r="W86" i="24"/>
  <c r="V87" i="24"/>
  <c r="T87" i="26"/>
  <c r="U86" i="26"/>
  <c r="AG7" i="10"/>
  <c r="AH6" i="10"/>
  <c r="AH167" i="11"/>
  <c r="AI166" i="11"/>
  <c r="AH86" i="9"/>
  <c r="AG87" i="9"/>
  <c r="AI86" i="10"/>
  <c r="AH87" i="10"/>
  <c r="AJ7" i="11"/>
  <c r="AK6" i="11"/>
  <c r="AH6" i="9"/>
  <c r="AG7" i="9"/>
  <c r="AA208" i="17" l="1"/>
  <c r="Z209" i="17"/>
  <c r="S129" i="27"/>
  <c r="T128" i="27"/>
  <c r="AG49" i="12"/>
  <c r="AH48" i="12"/>
  <c r="S209" i="27"/>
  <c r="T208" i="27"/>
  <c r="AF129" i="10"/>
  <c r="AG128" i="10"/>
  <c r="AE208" i="13"/>
  <c r="AD209" i="13"/>
  <c r="AC209" i="14"/>
  <c r="AD208" i="14"/>
  <c r="AF48" i="13"/>
  <c r="AE49" i="13"/>
  <c r="AE87" i="20"/>
  <c r="AF86" i="20"/>
  <c r="AH48" i="10"/>
  <c r="AG49" i="10"/>
  <c r="AF208" i="12"/>
  <c r="AE209" i="12"/>
  <c r="AG166" i="9"/>
  <c r="AF167" i="9"/>
  <c r="AG166" i="10"/>
  <c r="AF167" i="10"/>
  <c r="AG48" i="20"/>
  <c r="AF49" i="20"/>
  <c r="AD128" i="14"/>
  <c r="AC129" i="14"/>
  <c r="AG49" i="11"/>
  <c r="AH48" i="11"/>
  <c r="AE129" i="20"/>
  <c r="AF128" i="20"/>
  <c r="AH86" i="11"/>
  <c r="AG87" i="11"/>
  <c r="AB48" i="17"/>
  <c r="AA49" i="17"/>
  <c r="W49" i="24"/>
  <c r="X48" i="24"/>
  <c r="X209" i="22"/>
  <c r="Y208" i="22"/>
  <c r="X49" i="23"/>
  <c r="Y48" i="23"/>
  <c r="Z128" i="18"/>
  <c r="Y129" i="18"/>
  <c r="AB128" i="16"/>
  <c r="AA129" i="16"/>
  <c r="AB208" i="16"/>
  <c r="AA209" i="16"/>
  <c r="AG208" i="11"/>
  <c r="AF209" i="11"/>
  <c r="Z208" i="18"/>
  <c r="Y209" i="18"/>
  <c r="AC208" i="15"/>
  <c r="AB209" i="15"/>
  <c r="X128" i="23"/>
  <c r="W129" i="23"/>
  <c r="W128" i="24"/>
  <c r="V129" i="24"/>
  <c r="U48" i="27"/>
  <c r="T49" i="27"/>
  <c r="U209" i="25"/>
  <c r="V208" i="25"/>
  <c r="AA48" i="18"/>
  <c r="Z49" i="18"/>
  <c r="W208" i="24"/>
  <c r="V209" i="24"/>
  <c r="AE209" i="20"/>
  <c r="AF208" i="20"/>
  <c r="U129" i="25"/>
  <c r="V128" i="25"/>
  <c r="AG208" i="10"/>
  <c r="AF209" i="10"/>
  <c r="Z129" i="17"/>
  <c r="AA128" i="17"/>
  <c r="AG49" i="9"/>
  <c r="AH48" i="9"/>
  <c r="V48" i="26"/>
  <c r="U49" i="26"/>
  <c r="AB129" i="15"/>
  <c r="AC128" i="15"/>
  <c r="AC48" i="16"/>
  <c r="AB49" i="16"/>
  <c r="AF129" i="11"/>
  <c r="AG128" i="11"/>
  <c r="AD129" i="13"/>
  <c r="AE128" i="13"/>
  <c r="T129" i="26"/>
  <c r="U128" i="26"/>
  <c r="X129" i="22"/>
  <c r="Y128" i="22"/>
  <c r="Z48" i="22"/>
  <c r="Y49" i="22"/>
  <c r="AC49" i="15"/>
  <c r="AD48" i="15"/>
  <c r="AF129" i="9"/>
  <c r="AG128" i="9"/>
  <c r="AF209" i="9"/>
  <c r="AG208" i="9"/>
  <c r="W48" i="25"/>
  <c r="V49" i="25"/>
  <c r="AE129" i="12"/>
  <c r="AF128" i="12"/>
  <c r="AE167" i="20"/>
  <c r="AF166" i="20"/>
  <c r="AE48" i="14"/>
  <c r="AD49" i="14"/>
  <c r="U208" i="26"/>
  <c r="T209" i="26"/>
  <c r="W209" i="23"/>
  <c r="X208" i="23"/>
  <c r="AF167" i="12"/>
  <c r="AG166" i="12"/>
  <c r="X6" i="24"/>
  <c r="W7" i="24"/>
  <c r="AB86" i="17"/>
  <c r="AA87" i="17"/>
  <c r="AB7" i="16"/>
  <c r="AC6" i="16"/>
  <c r="AF7" i="20"/>
  <c r="AG6" i="20"/>
  <c r="AF7" i="12"/>
  <c r="AG6" i="12"/>
  <c r="AE6" i="14"/>
  <c r="AD7" i="14"/>
  <c r="Y166" i="23"/>
  <c r="X167" i="23"/>
  <c r="AE87" i="13"/>
  <c r="AF86" i="13"/>
  <c r="AC86" i="16"/>
  <c r="AB87" i="16"/>
  <c r="Z87" i="18"/>
  <c r="AA86" i="18"/>
  <c r="AE167" i="13"/>
  <c r="AF166" i="13"/>
  <c r="AE166" i="14"/>
  <c r="AD167" i="14"/>
  <c r="Y6" i="23"/>
  <c r="X7" i="23"/>
  <c r="AF6" i="13"/>
  <c r="AE7" i="13"/>
  <c r="X87" i="23"/>
  <c r="Y86" i="23"/>
  <c r="Y7" i="22"/>
  <c r="Z6" i="22"/>
  <c r="AC7" i="15"/>
  <c r="AD6" i="15"/>
  <c r="AD87" i="14"/>
  <c r="AE86" i="14"/>
  <c r="W166" i="25"/>
  <c r="V167" i="25"/>
  <c r="Z166" i="22"/>
  <c r="Y167" i="22"/>
  <c r="W167" i="24"/>
  <c r="X166" i="24"/>
  <c r="W6" i="25"/>
  <c r="V7" i="25"/>
  <c r="T87" i="27"/>
  <c r="U86" i="27"/>
  <c r="AG86" i="12"/>
  <c r="AF87" i="12"/>
  <c r="Z86" i="22"/>
  <c r="Y87" i="22"/>
  <c r="AA166" i="18"/>
  <c r="Z167" i="18"/>
  <c r="AD166" i="15"/>
  <c r="AC167" i="15"/>
  <c r="V86" i="26"/>
  <c r="U87" i="26"/>
  <c r="W87" i="24"/>
  <c r="X86" i="24"/>
  <c r="U7" i="26"/>
  <c r="V6" i="26"/>
  <c r="V87" i="25"/>
  <c r="W86" i="25"/>
  <c r="AC87" i="15"/>
  <c r="AD86" i="15"/>
  <c r="U167" i="26"/>
  <c r="V166" i="26"/>
  <c r="U6" i="27"/>
  <c r="T7" i="27"/>
  <c r="AA7" i="17"/>
  <c r="AB6" i="17"/>
  <c r="Z7" i="18"/>
  <c r="AA6" i="18"/>
  <c r="AB167" i="16"/>
  <c r="AC166" i="16"/>
  <c r="AB166" i="17"/>
  <c r="AA167" i="17"/>
  <c r="U166" i="27"/>
  <c r="T167" i="27"/>
  <c r="AH7" i="10"/>
  <c r="AI6" i="10"/>
  <c r="AL6" i="11"/>
  <c r="AK7" i="11"/>
  <c r="AJ166" i="11"/>
  <c r="AI167" i="11"/>
  <c r="AH7" i="9"/>
  <c r="AI6" i="9"/>
  <c r="AJ86" i="10"/>
  <c r="AI87" i="10"/>
  <c r="AH87" i="9"/>
  <c r="AI86" i="9"/>
  <c r="U128" i="27" l="1"/>
  <c r="T129" i="27"/>
  <c r="AE49" i="14"/>
  <c r="AF48" i="14"/>
  <c r="AC49" i="16"/>
  <c r="AD48" i="16"/>
  <c r="W48" i="26"/>
  <c r="V49" i="26"/>
  <c r="X208" i="24"/>
  <c r="W209" i="24"/>
  <c r="X128" i="24"/>
  <c r="W129" i="24"/>
  <c r="AD208" i="15"/>
  <c r="AC209" i="15"/>
  <c r="AG209" i="11"/>
  <c r="AH208" i="11"/>
  <c r="AC128" i="16"/>
  <c r="AB129" i="16"/>
  <c r="AI86" i="11"/>
  <c r="AH87" i="11"/>
  <c r="AG49" i="20"/>
  <c r="AH48" i="20"/>
  <c r="AH166" i="9"/>
  <c r="AG167" i="9"/>
  <c r="AI48" i="10"/>
  <c r="AH49" i="10"/>
  <c r="AG48" i="13"/>
  <c r="AF49" i="13"/>
  <c r="AE209" i="13"/>
  <c r="AF208" i="13"/>
  <c r="Y208" i="23"/>
  <c r="X209" i="23"/>
  <c r="AF129" i="12"/>
  <c r="AG128" i="12"/>
  <c r="AH208" i="9"/>
  <c r="AG209" i="9"/>
  <c r="AD49" i="15"/>
  <c r="AE48" i="15"/>
  <c r="Y129" i="22"/>
  <c r="Z128" i="22"/>
  <c r="AE129" i="13"/>
  <c r="AF128" i="13"/>
  <c r="AB128" i="17"/>
  <c r="AA129" i="17"/>
  <c r="V129" i="25"/>
  <c r="W128" i="25"/>
  <c r="W208" i="25"/>
  <c r="V209" i="25"/>
  <c r="Y49" i="23"/>
  <c r="Z48" i="23"/>
  <c r="X49" i="24"/>
  <c r="Y48" i="24"/>
  <c r="AI48" i="11"/>
  <c r="AH49" i="11"/>
  <c r="T209" i="27"/>
  <c r="U208" i="27"/>
  <c r="AF167" i="20"/>
  <c r="AG166" i="20"/>
  <c r="AG129" i="9"/>
  <c r="AH128" i="9"/>
  <c r="U129" i="26"/>
  <c r="V128" i="26"/>
  <c r="AG129" i="11"/>
  <c r="AH128" i="11"/>
  <c r="AC129" i="15"/>
  <c r="AD128" i="15"/>
  <c r="AH49" i="9"/>
  <c r="AI48" i="9"/>
  <c r="AG208" i="20"/>
  <c r="AF209" i="20"/>
  <c r="Z208" i="22"/>
  <c r="Y209" i="22"/>
  <c r="AF129" i="20"/>
  <c r="AG128" i="20"/>
  <c r="AF87" i="20"/>
  <c r="AG86" i="20"/>
  <c r="AD209" i="14"/>
  <c r="AE208" i="14"/>
  <c r="AG129" i="10"/>
  <c r="AH128" i="10"/>
  <c r="AI48" i="12"/>
  <c r="AH49" i="12"/>
  <c r="V208" i="26"/>
  <c r="U209" i="26"/>
  <c r="X48" i="25"/>
  <c r="W49" i="25"/>
  <c r="Z49" i="22"/>
  <c r="AA48" i="22"/>
  <c r="AH208" i="10"/>
  <c r="AG209" i="10"/>
  <c r="AA49" i="18"/>
  <c r="AB48" i="18"/>
  <c r="U49" i="27"/>
  <c r="V48" i="27"/>
  <c r="X129" i="23"/>
  <c r="Y128" i="23"/>
  <c r="Z209" i="18"/>
  <c r="AA208" i="18"/>
  <c r="AB209" i="16"/>
  <c r="AC208" i="16"/>
  <c r="AA128" i="18"/>
  <c r="Z129" i="18"/>
  <c r="AB49" i="17"/>
  <c r="AC48" i="17"/>
  <c r="AE128" i="14"/>
  <c r="AD129" i="14"/>
  <c r="AH166" i="10"/>
  <c r="AG167" i="10"/>
  <c r="AF209" i="12"/>
  <c r="AG208" i="12"/>
  <c r="AB208" i="17"/>
  <c r="AA209" i="17"/>
  <c r="V167" i="26"/>
  <c r="W166" i="26"/>
  <c r="Y86" i="24"/>
  <c r="X87" i="24"/>
  <c r="X167" i="24"/>
  <c r="Y166" i="24"/>
  <c r="AD7" i="15"/>
  <c r="AE6" i="15"/>
  <c r="AG7" i="12"/>
  <c r="AH6" i="12"/>
  <c r="U167" i="27"/>
  <c r="V166" i="27"/>
  <c r="AE166" i="15"/>
  <c r="AD167" i="15"/>
  <c r="Z87" i="22"/>
  <c r="AA86" i="22"/>
  <c r="X166" i="25"/>
  <c r="W167" i="25"/>
  <c r="Z6" i="23"/>
  <c r="Y7" i="23"/>
  <c r="AC87" i="16"/>
  <c r="AD86" i="16"/>
  <c r="Z166" i="23"/>
  <c r="Y167" i="23"/>
  <c r="X7" i="24"/>
  <c r="Y6" i="24"/>
  <c r="AC167" i="16"/>
  <c r="AD166" i="16"/>
  <c r="AB7" i="17"/>
  <c r="AC6" i="17"/>
  <c r="W87" i="25"/>
  <c r="X86" i="25"/>
  <c r="Z86" i="23"/>
  <c r="Y87" i="23"/>
  <c r="AG166" i="13"/>
  <c r="AF167" i="13"/>
  <c r="AD6" i="16"/>
  <c r="AC7" i="16"/>
  <c r="AB6" i="18"/>
  <c r="AA7" i="18"/>
  <c r="AD87" i="15"/>
  <c r="AE86" i="15"/>
  <c r="V7" i="26"/>
  <c r="W6" i="26"/>
  <c r="AF86" i="14"/>
  <c r="AE87" i="14"/>
  <c r="Z7" i="22"/>
  <c r="AA6" i="22"/>
  <c r="AA87" i="18"/>
  <c r="AB86" i="18"/>
  <c r="AG86" i="13"/>
  <c r="AF87" i="13"/>
  <c r="AG7" i="20"/>
  <c r="AH6" i="20"/>
  <c r="AH166" i="12"/>
  <c r="AG167" i="12"/>
  <c r="V86" i="27"/>
  <c r="U87" i="27"/>
  <c r="AC166" i="17"/>
  <c r="AB167" i="17"/>
  <c r="U7" i="27"/>
  <c r="V6" i="27"/>
  <c r="V87" i="26"/>
  <c r="W86" i="26"/>
  <c r="AB166" i="18"/>
  <c r="AA167" i="18"/>
  <c r="AG87" i="12"/>
  <c r="AH86" i="12"/>
  <c r="X6" i="25"/>
  <c r="W7" i="25"/>
  <c r="Z167" i="22"/>
  <c r="AA166" i="22"/>
  <c r="AG6" i="13"/>
  <c r="AF7" i="13"/>
  <c r="AE167" i="14"/>
  <c r="AF166" i="14"/>
  <c r="AF6" i="14"/>
  <c r="AE7" i="14"/>
  <c r="AC86" i="17"/>
  <c r="AB87" i="17"/>
  <c r="AI7" i="10"/>
  <c r="AJ6" i="10"/>
  <c r="AJ86" i="9"/>
  <c r="AI87" i="9"/>
  <c r="AJ167" i="11"/>
  <c r="AK166" i="11"/>
  <c r="AL7" i="11"/>
  <c r="S45" i="11"/>
  <c r="AJ6" i="9"/>
  <c r="AI7" i="9"/>
  <c r="AJ87" i="10"/>
  <c r="AK86" i="10"/>
  <c r="AD208" i="16" l="1"/>
  <c r="AC209" i="16"/>
  <c r="AA49" i="22"/>
  <c r="AB48" i="22"/>
  <c r="AH129" i="10"/>
  <c r="AI128" i="10"/>
  <c r="AG87" i="20"/>
  <c r="AH86" i="20"/>
  <c r="AI49" i="9"/>
  <c r="AJ48" i="9"/>
  <c r="AI128" i="9"/>
  <c r="AH129" i="9"/>
  <c r="Z129" i="22"/>
  <c r="AA128" i="22"/>
  <c r="AH209" i="11"/>
  <c r="AI208" i="11"/>
  <c r="AC208" i="17"/>
  <c r="AB209" i="17"/>
  <c r="AH167" i="10"/>
  <c r="AI166" i="10"/>
  <c r="W208" i="26"/>
  <c r="V209" i="26"/>
  <c r="Z209" i="22"/>
  <c r="AA208" i="22"/>
  <c r="W209" i="25"/>
  <c r="X208" i="25"/>
  <c r="AB129" i="17"/>
  <c r="AC128" i="17"/>
  <c r="AH209" i="9"/>
  <c r="AI208" i="9"/>
  <c r="Z208" i="23"/>
  <c r="Y209" i="23"/>
  <c r="AG49" i="13"/>
  <c r="AH48" i="13"/>
  <c r="AH167" i="9"/>
  <c r="AI166" i="9"/>
  <c r="AI87" i="11"/>
  <c r="AJ86" i="11"/>
  <c r="X129" i="24"/>
  <c r="Y128" i="24"/>
  <c r="W49" i="26"/>
  <c r="X48" i="26"/>
  <c r="Y129" i="23"/>
  <c r="Z128" i="23"/>
  <c r="V208" i="27"/>
  <c r="U209" i="27"/>
  <c r="AG48" i="14"/>
  <c r="AF49" i="14"/>
  <c r="AH208" i="12"/>
  <c r="AG209" i="12"/>
  <c r="AA209" i="18"/>
  <c r="AB208" i="18"/>
  <c r="V49" i="27"/>
  <c r="W48" i="27"/>
  <c r="AF208" i="14"/>
  <c r="AE209" i="14"/>
  <c r="AG129" i="20"/>
  <c r="AH128" i="20"/>
  <c r="AE128" i="15"/>
  <c r="AD129" i="15"/>
  <c r="W128" i="26"/>
  <c r="V129" i="26"/>
  <c r="AG167" i="20"/>
  <c r="AH166" i="20"/>
  <c r="AA48" i="23"/>
  <c r="Z49" i="23"/>
  <c r="W129" i="25"/>
  <c r="X128" i="25"/>
  <c r="AF129" i="13"/>
  <c r="AG128" i="13"/>
  <c r="AF48" i="15"/>
  <c r="AE49" i="15"/>
  <c r="AH128" i="12"/>
  <c r="AG129" i="12"/>
  <c r="AF209" i="13"/>
  <c r="AG208" i="13"/>
  <c r="AH49" i="20"/>
  <c r="AI48" i="20"/>
  <c r="AE48" i="16"/>
  <c r="AD49" i="16"/>
  <c r="AC49" i="17"/>
  <c r="AD48" i="17"/>
  <c r="AB49" i="18"/>
  <c r="AC48" i="18"/>
  <c r="AI128" i="11"/>
  <c r="AH129" i="11"/>
  <c r="Z48" i="24"/>
  <c r="Y49" i="24"/>
  <c r="AF128" i="14"/>
  <c r="AE129" i="14"/>
  <c r="AB128" i="18"/>
  <c r="AA129" i="18"/>
  <c r="AI208" i="10"/>
  <c r="AH209" i="10"/>
  <c r="X49" i="25"/>
  <c r="Y48" i="25"/>
  <c r="AJ48" i="12"/>
  <c r="AI49" i="12"/>
  <c r="AH208" i="20"/>
  <c r="AG209" i="20"/>
  <c r="AJ48" i="11"/>
  <c r="AI49" i="11"/>
  <c r="AI49" i="10"/>
  <c r="AJ48" i="10"/>
  <c r="AD128" i="16"/>
  <c r="AC129" i="16"/>
  <c r="AD209" i="15"/>
  <c r="AE208" i="15"/>
  <c r="X209" i="24"/>
  <c r="Y208" i="24"/>
  <c r="U129" i="27"/>
  <c r="V128" i="27"/>
  <c r="X86" i="26"/>
  <c r="W87" i="26"/>
  <c r="W166" i="27"/>
  <c r="V167" i="27"/>
  <c r="AD86" i="17"/>
  <c r="AC87" i="17"/>
  <c r="AC167" i="17"/>
  <c r="AD166" i="17"/>
  <c r="AI166" i="12"/>
  <c r="AH167" i="12"/>
  <c r="AG87" i="13"/>
  <c r="AH86" i="13"/>
  <c r="AB7" i="18"/>
  <c r="AC6" i="18"/>
  <c r="AH166" i="13"/>
  <c r="AG167" i="13"/>
  <c r="Z167" i="23"/>
  <c r="AA166" i="23"/>
  <c r="Z7" i="23"/>
  <c r="AA6" i="23"/>
  <c r="Z86" i="24"/>
  <c r="Y87" i="24"/>
  <c r="AF167" i="14"/>
  <c r="AG166" i="14"/>
  <c r="AB166" i="22"/>
  <c r="AA167" i="22"/>
  <c r="AI86" i="12"/>
  <c r="AH87" i="12"/>
  <c r="AA7" i="22"/>
  <c r="AB6" i="22"/>
  <c r="W7" i="26"/>
  <c r="X6" i="26"/>
  <c r="Y86" i="25"/>
  <c r="X87" i="25"/>
  <c r="AE166" i="16"/>
  <c r="AD167" i="16"/>
  <c r="AB86" i="22"/>
  <c r="AA87" i="22"/>
  <c r="AE7" i="15"/>
  <c r="AF6" i="15"/>
  <c r="V7" i="27"/>
  <c r="W6" i="27"/>
  <c r="AI6" i="20"/>
  <c r="AH7" i="20"/>
  <c r="AC86" i="18"/>
  <c r="AB87" i="18"/>
  <c r="AF86" i="15"/>
  <c r="AE87" i="15"/>
  <c r="AD6" i="17"/>
  <c r="AC7" i="17"/>
  <c r="Z6" i="24"/>
  <c r="Y7" i="24"/>
  <c r="AE86" i="16"/>
  <c r="AD87" i="16"/>
  <c r="AH7" i="12"/>
  <c r="AI6" i="12"/>
  <c r="Y167" i="24"/>
  <c r="Z166" i="24"/>
  <c r="W167" i="26"/>
  <c r="X166" i="26"/>
  <c r="AG6" i="14"/>
  <c r="AF7" i="14"/>
  <c r="AG7" i="13"/>
  <c r="AH6" i="13"/>
  <c r="Y6" i="25"/>
  <c r="X7" i="25"/>
  <c r="AC166" i="18"/>
  <c r="AB167" i="18"/>
  <c r="W86" i="27"/>
  <c r="V87" i="27"/>
  <c r="AF87" i="14"/>
  <c r="AG86" i="14"/>
  <c r="AD7" i="16"/>
  <c r="AE6" i="16"/>
  <c r="AA86" i="23"/>
  <c r="Z87" i="23"/>
  <c r="Y166" i="25"/>
  <c r="X167" i="25"/>
  <c r="AE167" i="15"/>
  <c r="AF166" i="15"/>
  <c r="AJ7" i="10"/>
  <c r="AK6" i="10"/>
  <c r="AK87" i="10"/>
  <c r="AL86" i="10"/>
  <c r="AL87" i="10" s="1"/>
  <c r="S125" i="11"/>
  <c r="AF45" i="11"/>
  <c r="S205" i="11"/>
  <c r="AK6" i="9"/>
  <c r="AJ7" i="9"/>
  <c r="AJ87" i="9"/>
  <c r="AK86" i="9"/>
  <c r="AK167" i="11"/>
  <c r="AL166" i="11"/>
  <c r="AL167" i="11" s="1"/>
  <c r="AK48" i="10" l="1"/>
  <c r="AJ49" i="10"/>
  <c r="Y128" i="25"/>
  <c r="X129" i="25"/>
  <c r="Z129" i="23"/>
  <c r="AA128" i="23"/>
  <c r="AJ166" i="10"/>
  <c r="AI167" i="10"/>
  <c r="AH209" i="20"/>
  <c r="AI208" i="20"/>
  <c r="AC128" i="18"/>
  <c r="AB129" i="18"/>
  <c r="Z49" i="24"/>
  <c r="AA48" i="24"/>
  <c r="AF48" i="16"/>
  <c r="AE49" i="16"/>
  <c r="AG48" i="15"/>
  <c r="AF49" i="15"/>
  <c r="AF128" i="15"/>
  <c r="AE129" i="15"/>
  <c r="AF209" i="14"/>
  <c r="AG208" i="14"/>
  <c r="AH48" i="14"/>
  <c r="AG49" i="14"/>
  <c r="Z209" i="23"/>
  <c r="AA208" i="23"/>
  <c r="AJ128" i="9"/>
  <c r="AI129" i="9"/>
  <c r="V129" i="27"/>
  <c r="W128" i="27"/>
  <c r="AH208" i="13"/>
  <c r="AG209" i="13"/>
  <c r="AH167" i="20"/>
  <c r="AI166" i="20"/>
  <c r="AB209" i="18"/>
  <c r="AC208" i="18"/>
  <c r="Z128" i="24"/>
  <c r="Y129" i="24"/>
  <c r="AC129" i="17"/>
  <c r="AD128" i="17"/>
  <c r="AJ208" i="11"/>
  <c r="AI209" i="11"/>
  <c r="AI86" i="20"/>
  <c r="AH87" i="20"/>
  <c r="Y209" i="24"/>
  <c r="Z208" i="24"/>
  <c r="AD49" i="17"/>
  <c r="AE48" i="17"/>
  <c r="AI49" i="20"/>
  <c r="AJ48" i="20"/>
  <c r="AH128" i="13"/>
  <c r="AG129" i="13"/>
  <c r="AI128" i="20"/>
  <c r="AH129" i="20"/>
  <c r="X48" i="27"/>
  <c r="W49" i="27"/>
  <c r="Y48" i="26"/>
  <c r="X49" i="26"/>
  <c r="AK86" i="11"/>
  <c r="AJ87" i="11"/>
  <c r="AH49" i="13"/>
  <c r="AI48" i="13"/>
  <c r="AJ208" i="9"/>
  <c r="AI209" i="9"/>
  <c r="X209" i="25"/>
  <c r="Y208" i="25"/>
  <c r="AA129" i="22"/>
  <c r="AB128" i="22"/>
  <c r="AK48" i="9"/>
  <c r="AJ49" i="9"/>
  <c r="AJ128" i="10"/>
  <c r="AI129" i="10"/>
  <c r="AE209" i="15"/>
  <c r="AF208" i="15"/>
  <c r="Z48" i="25"/>
  <c r="Y49" i="25"/>
  <c r="AC49" i="18"/>
  <c r="AD48" i="18"/>
  <c r="AJ166" i="9"/>
  <c r="AI167" i="9"/>
  <c r="AB208" i="22"/>
  <c r="AA209" i="22"/>
  <c r="AB49" i="22"/>
  <c r="AC48" i="22"/>
  <c r="AD129" i="16"/>
  <c r="AE128" i="16"/>
  <c r="AJ49" i="11"/>
  <c r="AK48" i="11"/>
  <c r="AJ49" i="12"/>
  <c r="AK48" i="12"/>
  <c r="AJ208" i="10"/>
  <c r="AI209" i="10"/>
  <c r="AG128" i="14"/>
  <c r="AF129" i="14"/>
  <c r="AJ128" i="11"/>
  <c r="AI129" i="11"/>
  <c r="AI128" i="12"/>
  <c r="AH129" i="12"/>
  <c r="AB48" i="23"/>
  <c r="AA49" i="23"/>
  <c r="X128" i="26"/>
  <c r="W129" i="26"/>
  <c r="AH209" i="12"/>
  <c r="AI208" i="12"/>
  <c r="V209" i="27"/>
  <c r="W208" i="27"/>
  <c r="W209" i="26"/>
  <c r="X208" i="26"/>
  <c r="AD208" i="17"/>
  <c r="AC209" i="17"/>
  <c r="AD209" i="16"/>
  <c r="AE208" i="16"/>
  <c r="AN74" i="11"/>
  <c r="AN66" i="11"/>
  <c r="AN58" i="11"/>
  <c r="AN50" i="11"/>
  <c r="AN36" i="11"/>
  <c r="AN28" i="11"/>
  <c r="AN72" i="11"/>
  <c r="AN64" i="11"/>
  <c r="AN56" i="11"/>
  <c r="AN34" i="11"/>
  <c r="AN26" i="11"/>
  <c r="AT38" i="11" s="1"/>
  <c r="AN78" i="11"/>
  <c r="AN70" i="11"/>
  <c r="AN62" i="11"/>
  <c r="AN54" i="11"/>
  <c r="AN40" i="11"/>
  <c r="AN32" i="11"/>
  <c r="AN60" i="11"/>
  <c r="AN24" i="11"/>
  <c r="AN52" i="11"/>
  <c r="AN42" i="11"/>
  <c r="AN38" i="11"/>
  <c r="AN20" i="11"/>
  <c r="AN76" i="11"/>
  <c r="AN30" i="11"/>
  <c r="AN14" i="11"/>
  <c r="AN68" i="11"/>
  <c r="AF167" i="15"/>
  <c r="AG166" i="15"/>
  <c r="X7" i="26"/>
  <c r="Y6" i="26"/>
  <c r="AI86" i="13"/>
  <c r="AH87" i="13"/>
  <c r="AB86" i="23"/>
  <c r="AA87" i="23"/>
  <c r="AC167" i="18"/>
  <c r="AD166" i="18"/>
  <c r="Z7" i="24"/>
  <c r="AA6" i="24"/>
  <c r="AF87" i="15"/>
  <c r="AG86" i="15"/>
  <c r="AI7" i="20"/>
  <c r="AJ6" i="20"/>
  <c r="AF166" i="16"/>
  <c r="AE167" i="16"/>
  <c r="AI87" i="12"/>
  <c r="AJ86" i="12"/>
  <c r="AI166" i="13"/>
  <c r="AH167" i="13"/>
  <c r="X166" i="27"/>
  <c r="W167" i="27"/>
  <c r="X167" i="26"/>
  <c r="Y166" i="26"/>
  <c r="AA7" i="23"/>
  <c r="AB6" i="23"/>
  <c r="AE166" i="17"/>
  <c r="AD167" i="17"/>
  <c r="AF6" i="16"/>
  <c r="AE7" i="16"/>
  <c r="Z167" i="24"/>
  <c r="AA166" i="24"/>
  <c r="X6" i="27"/>
  <c r="W7" i="27"/>
  <c r="AC6" i="22"/>
  <c r="AB7" i="22"/>
  <c r="AB166" i="23"/>
  <c r="AA167" i="23"/>
  <c r="AD6" i="18"/>
  <c r="AC7" i="18"/>
  <c r="AG87" i="14"/>
  <c r="AH86" i="14"/>
  <c r="AH7" i="13"/>
  <c r="AI6" i="13"/>
  <c r="AJ6" i="12"/>
  <c r="AI7" i="12"/>
  <c r="AG6" i="15"/>
  <c r="AF7" i="15"/>
  <c r="AG167" i="14"/>
  <c r="AH166" i="14"/>
  <c r="Z166" i="25"/>
  <c r="Y167" i="25"/>
  <c r="X86" i="27"/>
  <c r="W87" i="27"/>
  <c r="Z6" i="25"/>
  <c r="Y7" i="25"/>
  <c r="AH6" i="14"/>
  <c r="AG7" i="14"/>
  <c r="AE87" i="16"/>
  <c r="AF86" i="16"/>
  <c r="AE6" i="17"/>
  <c r="AD7" i="17"/>
  <c r="AD86" i="18"/>
  <c r="AC87" i="18"/>
  <c r="AC86" i="22"/>
  <c r="AB87" i="22"/>
  <c r="Y87" i="25"/>
  <c r="Z86" i="25"/>
  <c r="AB167" i="22"/>
  <c r="AC166" i="22"/>
  <c r="Z87" i="24"/>
  <c r="AA86" i="24"/>
  <c r="AJ166" i="12"/>
  <c r="AI167" i="12"/>
  <c r="AD87" i="17"/>
  <c r="AE86" i="17"/>
  <c r="X87" i="26"/>
  <c r="Y86" i="26"/>
  <c r="AK7" i="10"/>
  <c r="AL6" i="10"/>
  <c r="AL7" i="10" s="1"/>
  <c r="AF205" i="11"/>
  <c r="AF125" i="11"/>
  <c r="AK87" i="9"/>
  <c r="AL86" i="9"/>
  <c r="AL87" i="9" s="1"/>
  <c r="AL6" i="9"/>
  <c r="AK7" i="9"/>
  <c r="AE209" i="16" l="1"/>
  <c r="AF208" i="16"/>
  <c r="AK49" i="11"/>
  <c r="AL48" i="11"/>
  <c r="AL49" i="11" s="1"/>
  <c r="AB49" i="23"/>
  <c r="AC48" i="23"/>
  <c r="AJ129" i="11"/>
  <c r="AK128" i="11"/>
  <c r="AJ209" i="10"/>
  <c r="AK208" i="10"/>
  <c r="AK166" i="9"/>
  <c r="AJ167" i="9"/>
  <c r="AA48" i="25"/>
  <c r="Z49" i="25"/>
  <c r="AK128" i="10"/>
  <c r="AJ129" i="10"/>
  <c r="AK208" i="9"/>
  <c r="AJ209" i="9"/>
  <c r="AL86" i="11"/>
  <c r="AL87" i="11" s="1"/>
  <c r="AK87" i="11"/>
  <c r="Y48" i="27"/>
  <c r="X49" i="27"/>
  <c r="AH129" i="13"/>
  <c r="AI128" i="13"/>
  <c r="AJ86" i="20"/>
  <c r="AI87" i="20"/>
  <c r="AI208" i="13"/>
  <c r="AH209" i="13"/>
  <c r="AK128" i="9"/>
  <c r="AJ129" i="9"/>
  <c r="AH49" i="14"/>
  <c r="AI48" i="14"/>
  <c r="AG128" i="15"/>
  <c r="AF129" i="15"/>
  <c r="AG48" i="16"/>
  <c r="AF49" i="16"/>
  <c r="AD128" i="18"/>
  <c r="AC129" i="18"/>
  <c r="AK166" i="10"/>
  <c r="AJ167" i="10"/>
  <c r="Z128" i="25"/>
  <c r="Y129" i="25"/>
  <c r="AI209" i="12"/>
  <c r="AJ208" i="12"/>
  <c r="AD48" i="22"/>
  <c r="AC49" i="22"/>
  <c r="AF48" i="17"/>
  <c r="AE49" i="17"/>
  <c r="AD129" i="17"/>
  <c r="AE128" i="17"/>
  <c r="AT36" i="11"/>
  <c r="AT42" i="11"/>
  <c r="W209" i="27"/>
  <c r="X208" i="27"/>
  <c r="AK49" i="12"/>
  <c r="AL48" i="12"/>
  <c r="AL49" i="12" s="1"/>
  <c r="AF128" i="16"/>
  <c r="AE129" i="16"/>
  <c r="AD49" i="18"/>
  <c r="AE48" i="18"/>
  <c r="AF209" i="15"/>
  <c r="AG208" i="15"/>
  <c r="Y209" i="25"/>
  <c r="Z208" i="25"/>
  <c r="AI49" i="13"/>
  <c r="AJ48" i="13"/>
  <c r="AJ49" i="20"/>
  <c r="AK48" i="20"/>
  <c r="Z209" i="24"/>
  <c r="AA208" i="24"/>
  <c r="AI167" i="20"/>
  <c r="AJ166" i="20"/>
  <c r="W129" i="27"/>
  <c r="X128" i="27"/>
  <c r="AA209" i="23"/>
  <c r="AB208" i="23"/>
  <c r="AG209" i="14"/>
  <c r="AH208" i="14"/>
  <c r="AB48" i="24"/>
  <c r="AA49" i="24"/>
  <c r="AJ208" i="20"/>
  <c r="AI209" i="20"/>
  <c r="AB128" i="23"/>
  <c r="AA129" i="23"/>
  <c r="Y208" i="26"/>
  <c r="X209" i="26"/>
  <c r="AB129" i="22"/>
  <c r="AC128" i="22"/>
  <c r="AD208" i="18"/>
  <c r="AC209" i="18"/>
  <c r="AD209" i="17"/>
  <c r="AE208" i="17"/>
  <c r="Y128" i="26"/>
  <c r="X129" i="26"/>
  <c r="AJ128" i="12"/>
  <c r="AI129" i="12"/>
  <c r="AH128" i="14"/>
  <c r="AG129" i="14"/>
  <c r="AB209" i="22"/>
  <c r="AC208" i="22"/>
  <c r="AK49" i="9"/>
  <c r="AL48" i="9"/>
  <c r="AL49" i="9" s="1"/>
  <c r="Y49" i="26"/>
  <c r="Z48" i="26"/>
  <c r="AJ128" i="20"/>
  <c r="AI129" i="20"/>
  <c r="AK208" i="11"/>
  <c r="AJ209" i="11"/>
  <c r="AA128" i="24"/>
  <c r="Z129" i="24"/>
  <c r="AH48" i="15"/>
  <c r="AG49" i="15"/>
  <c r="AK49" i="10"/>
  <c r="AL48" i="10"/>
  <c r="AL49" i="10" s="1"/>
  <c r="AT40" i="11"/>
  <c r="AN234" i="11"/>
  <c r="AN226" i="11"/>
  <c r="AN218" i="11"/>
  <c r="AN210" i="11"/>
  <c r="AN194" i="11"/>
  <c r="AN186" i="11"/>
  <c r="AT198" i="11" s="1"/>
  <c r="AN232" i="11"/>
  <c r="AN224" i="11"/>
  <c r="AN216" i="11"/>
  <c r="AN200" i="11"/>
  <c r="AN192" i="11"/>
  <c r="AN238" i="11"/>
  <c r="AN230" i="11"/>
  <c r="AN222" i="11"/>
  <c r="AN214" i="11"/>
  <c r="AN202" i="11"/>
  <c r="AN198" i="11"/>
  <c r="AN190" i="11"/>
  <c r="AN220" i="11"/>
  <c r="AN174" i="11"/>
  <c r="AT202" i="11" s="1"/>
  <c r="AN212" i="11"/>
  <c r="AN236" i="11"/>
  <c r="AN188" i="11"/>
  <c r="AN228" i="11"/>
  <c r="AN184" i="11"/>
  <c r="AN180" i="11"/>
  <c r="AN196" i="11"/>
  <c r="AN152" i="11"/>
  <c r="AN144" i="11"/>
  <c r="AN136" i="11"/>
  <c r="AN158" i="11"/>
  <c r="AN150" i="11"/>
  <c r="AN142" i="11"/>
  <c r="AN134" i="11"/>
  <c r="AN154" i="11"/>
  <c r="AN138" i="11"/>
  <c r="AN148" i="11"/>
  <c r="AN132" i="11"/>
  <c r="AN146" i="11"/>
  <c r="AN140" i="11"/>
  <c r="AN130" i="11"/>
  <c r="AN120" i="11"/>
  <c r="AN112" i="11"/>
  <c r="AN100" i="11"/>
  <c r="AN118" i="11"/>
  <c r="AN110" i="11"/>
  <c r="AN94" i="11"/>
  <c r="AN116" i="11"/>
  <c r="AN108" i="11"/>
  <c r="AN156" i="11"/>
  <c r="AN122" i="11"/>
  <c r="AN106" i="11"/>
  <c r="AT118" i="11" s="1"/>
  <c r="AN114" i="11"/>
  <c r="AN104" i="11"/>
  <c r="AM44" i="11"/>
  <c r="Y87" i="26"/>
  <c r="Z86" i="26"/>
  <c r="AK6" i="20"/>
  <c r="AJ7" i="20"/>
  <c r="AK166" i="12"/>
  <c r="AJ167" i="12"/>
  <c r="AD86" i="22"/>
  <c r="AC87" i="22"/>
  <c r="AE7" i="17"/>
  <c r="AF6" i="17"/>
  <c r="AH7" i="14"/>
  <c r="AI6" i="14"/>
  <c r="Y86" i="27"/>
  <c r="X87" i="27"/>
  <c r="AJ7" i="12"/>
  <c r="AK6" i="12"/>
  <c r="AB167" i="23"/>
  <c r="AC166" i="23"/>
  <c r="X7" i="27"/>
  <c r="Y6" i="27"/>
  <c r="AG6" i="16"/>
  <c r="AF7" i="16"/>
  <c r="Y166" i="27"/>
  <c r="X167" i="27"/>
  <c r="AB87" i="23"/>
  <c r="AC86" i="23"/>
  <c r="AJ87" i="12"/>
  <c r="AK86" i="12"/>
  <c r="AB6" i="24"/>
  <c r="AA7" i="24"/>
  <c r="AF86" i="17"/>
  <c r="AE87" i="17"/>
  <c r="AB86" i="24"/>
  <c r="AA87" i="24"/>
  <c r="Z87" i="25"/>
  <c r="AA86" i="25"/>
  <c r="AG86" i="16"/>
  <c r="AF87" i="16"/>
  <c r="AI7" i="13"/>
  <c r="AJ6" i="13"/>
  <c r="AA167" i="24"/>
  <c r="AB166" i="24"/>
  <c r="Y167" i="26"/>
  <c r="Z166" i="26"/>
  <c r="AG87" i="15"/>
  <c r="AH86" i="15"/>
  <c r="AE166" i="18"/>
  <c r="AD167" i="18"/>
  <c r="AG167" i="15"/>
  <c r="AH166" i="15"/>
  <c r="AC167" i="22"/>
  <c r="AD166" i="22"/>
  <c r="AH167" i="14"/>
  <c r="AI166" i="14"/>
  <c r="AH87" i="14"/>
  <c r="AI86" i="14"/>
  <c r="AC6" i="23"/>
  <c r="AB7" i="23"/>
  <c r="Y7" i="26"/>
  <c r="Z6" i="26"/>
  <c r="AE86" i="18"/>
  <c r="AD87" i="18"/>
  <c r="Z7" i="25"/>
  <c r="AA6" i="25"/>
  <c r="AA166" i="25"/>
  <c r="Z167" i="25"/>
  <c r="AH6" i="15"/>
  <c r="AG7" i="15"/>
  <c r="AD7" i="18"/>
  <c r="AE6" i="18"/>
  <c r="AC7" i="22"/>
  <c r="AD6" i="22"/>
  <c r="AE167" i="17"/>
  <c r="AF166" i="17"/>
  <c r="AJ166" i="13"/>
  <c r="AI167" i="13"/>
  <c r="AF167" i="16"/>
  <c r="AG166" i="16"/>
  <c r="AI87" i="13"/>
  <c r="AJ86" i="13"/>
  <c r="S45" i="10"/>
  <c r="AL7" i="9"/>
  <c r="S45" i="9"/>
  <c r="AT116" i="11" l="1"/>
  <c r="AT122" i="11"/>
  <c r="E8" i="7" s="1"/>
  <c r="AI48" i="15"/>
  <c r="AH49" i="15"/>
  <c r="AL208" i="11"/>
  <c r="AL209" i="11" s="1"/>
  <c r="AK209" i="11"/>
  <c r="AK128" i="12"/>
  <c r="AJ129" i="12"/>
  <c r="AC128" i="23"/>
  <c r="AB129" i="23"/>
  <c r="AC48" i="24"/>
  <c r="AB49" i="24"/>
  <c r="AF49" i="17"/>
  <c r="AG48" i="17"/>
  <c r="AL166" i="10"/>
  <c r="AL167" i="10" s="1"/>
  <c r="AK167" i="10"/>
  <c r="AH48" i="16"/>
  <c r="AG49" i="16"/>
  <c r="AI209" i="13"/>
  <c r="AJ208" i="13"/>
  <c r="AK129" i="10"/>
  <c r="AL128" i="10"/>
  <c r="AL129" i="10" s="1"/>
  <c r="AK167" i="9"/>
  <c r="AL166" i="9"/>
  <c r="AL167" i="9" s="1"/>
  <c r="AC209" i="22"/>
  <c r="AD208" i="22"/>
  <c r="AE209" i="17"/>
  <c r="AF208" i="17"/>
  <c r="AB209" i="23"/>
  <c r="AC208" i="23"/>
  <c r="AK49" i="20"/>
  <c r="AL48" i="20"/>
  <c r="AL49" i="20" s="1"/>
  <c r="AA208" i="25"/>
  <c r="Z209" i="25"/>
  <c r="AE49" i="18"/>
  <c r="AF48" i="18"/>
  <c r="AK208" i="12"/>
  <c r="AJ209" i="12"/>
  <c r="AI49" i="14"/>
  <c r="AJ48" i="14"/>
  <c r="AJ128" i="13"/>
  <c r="AI129" i="13"/>
  <c r="AT120" i="11"/>
  <c r="AI208" i="14"/>
  <c r="AH209" i="14"/>
  <c r="X129" i="27"/>
  <c r="Y128" i="27"/>
  <c r="AA209" i="24"/>
  <c r="AB208" i="24"/>
  <c r="AJ49" i="13"/>
  <c r="AK48" i="13"/>
  <c r="AG209" i="15"/>
  <c r="AH208" i="15"/>
  <c r="Y208" i="27"/>
  <c r="X209" i="27"/>
  <c r="AE129" i="17"/>
  <c r="AF128" i="17"/>
  <c r="AL208" i="10"/>
  <c r="AL209" i="10" s="1"/>
  <c r="AK209" i="10"/>
  <c r="AD48" i="23"/>
  <c r="AC49" i="23"/>
  <c r="AF209" i="16"/>
  <c r="AG208" i="16"/>
  <c r="Z49" i="26"/>
  <c r="AA48" i="26"/>
  <c r="AC129" i="22"/>
  <c r="AD128" i="22"/>
  <c r="AJ167" i="20"/>
  <c r="AK166" i="20"/>
  <c r="AL128" i="11"/>
  <c r="AL129" i="11" s="1"/>
  <c r="AK129" i="11"/>
  <c r="AT200" i="11"/>
  <c r="AB128" i="24"/>
  <c r="AA129" i="24"/>
  <c r="AK128" i="20"/>
  <c r="AJ129" i="20"/>
  <c r="AH129" i="14"/>
  <c r="AI128" i="14"/>
  <c r="Y129" i="26"/>
  <c r="Z128" i="26"/>
  <c r="AE208" i="18"/>
  <c r="AD209" i="18"/>
  <c r="Z208" i="26"/>
  <c r="Y209" i="26"/>
  <c r="AK208" i="20"/>
  <c r="AJ209" i="20"/>
  <c r="AG128" i="16"/>
  <c r="AF129" i="16"/>
  <c r="AD49" i="22"/>
  <c r="AE48" i="22"/>
  <c r="AA128" i="25"/>
  <c r="Z129" i="25"/>
  <c r="AD129" i="18"/>
  <c r="AE128" i="18"/>
  <c r="AG129" i="15"/>
  <c r="AH128" i="15"/>
  <c r="AL128" i="9"/>
  <c r="AL129" i="9" s="1"/>
  <c r="AK129" i="9"/>
  <c r="AK86" i="20"/>
  <c r="AJ87" i="20"/>
  <c r="Z48" i="27"/>
  <c r="Y49" i="27"/>
  <c r="AK209" i="9"/>
  <c r="AL208" i="9"/>
  <c r="AL209" i="9" s="1"/>
  <c r="AA49" i="25"/>
  <c r="AB48" i="25"/>
  <c r="AM204" i="11"/>
  <c r="AT196" i="11"/>
  <c r="AW40" i="11"/>
  <c r="AW42" i="11"/>
  <c r="AW38" i="11"/>
  <c r="AW36" i="11"/>
  <c r="AM124" i="11"/>
  <c r="Z7" i="26"/>
  <c r="AA6" i="26"/>
  <c r="AD167" i="22"/>
  <c r="AE166" i="22"/>
  <c r="AK6" i="13"/>
  <c r="AJ7" i="13"/>
  <c r="AK7" i="12"/>
  <c r="AL6" i="12"/>
  <c r="AJ167" i="13"/>
  <c r="AK166" i="13"/>
  <c r="AH7" i="15"/>
  <c r="AI6" i="15"/>
  <c r="AF166" i="18"/>
  <c r="AE167" i="18"/>
  <c r="AG86" i="17"/>
  <c r="AF87" i="17"/>
  <c r="Y167" i="27"/>
  <c r="Z166" i="27"/>
  <c r="AE86" i="22"/>
  <c r="AD87" i="22"/>
  <c r="AL6" i="20"/>
  <c r="AK7" i="20"/>
  <c r="AJ87" i="13"/>
  <c r="AK86" i="13"/>
  <c r="AE6" i="22"/>
  <c r="AD7" i="22"/>
  <c r="AB6" i="25"/>
  <c r="AA7" i="25"/>
  <c r="AJ86" i="14"/>
  <c r="AI87" i="14"/>
  <c r="AL86" i="12"/>
  <c r="AL87" i="12" s="1"/>
  <c r="AK87" i="12"/>
  <c r="AJ6" i="14"/>
  <c r="AI7" i="14"/>
  <c r="AH166" i="16"/>
  <c r="AG167" i="16"/>
  <c r="AG166" i="17"/>
  <c r="AF167" i="17"/>
  <c r="AF6" i="18"/>
  <c r="AE7" i="18"/>
  <c r="AI167" i="14"/>
  <c r="AJ166" i="14"/>
  <c r="AI166" i="15"/>
  <c r="AH167" i="15"/>
  <c r="AI86" i="15"/>
  <c r="AH87" i="15"/>
  <c r="AB167" i="24"/>
  <c r="AC166" i="24"/>
  <c r="AC87" i="23"/>
  <c r="AD86" i="23"/>
  <c r="AD166" i="23"/>
  <c r="AC167" i="23"/>
  <c r="AG6" i="17"/>
  <c r="AF7" i="17"/>
  <c r="Z87" i="26"/>
  <c r="AA86" i="26"/>
  <c r="Z167" i="26"/>
  <c r="AA166" i="26"/>
  <c r="AB86" i="25"/>
  <c r="AA87" i="25"/>
  <c r="Z6" i="27"/>
  <c r="Y7" i="27"/>
  <c r="AA167" i="25"/>
  <c r="AB166" i="25"/>
  <c r="AF86" i="18"/>
  <c r="AE87" i="18"/>
  <c r="AD6" i="23"/>
  <c r="AC7" i="23"/>
  <c r="AH86" i="16"/>
  <c r="AG87" i="16"/>
  <c r="AC86" i="24"/>
  <c r="AB87" i="24"/>
  <c r="AB7" i="24"/>
  <c r="AC6" i="24"/>
  <c r="AG7" i="16"/>
  <c r="AH6" i="16"/>
  <c r="Z86" i="27"/>
  <c r="Y87" i="27"/>
  <c r="AK167" i="12"/>
  <c r="AL166" i="12"/>
  <c r="AL167" i="12" s="1"/>
  <c r="S205" i="10"/>
  <c r="S125" i="10"/>
  <c r="AF45" i="10"/>
  <c r="S125" i="9"/>
  <c r="S205" i="9"/>
  <c r="AF45" i="9"/>
  <c r="AW116" i="11" l="1"/>
  <c r="E9" i="7"/>
  <c r="E10" i="7" s="1"/>
  <c r="AN34" i="9"/>
  <c r="AN32" i="9"/>
  <c r="AL128" i="12"/>
  <c r="AL129" i="12" s="1"/>
  <c r="AK129" i="12"/>
  <c r="AB49" i="25"/>
  <c r="AC48" i="25"/>
  <c r="AF128" i="18"/>
  <c r="AE129" i="18"/>
  <c r="AF48" i="22"/>
  <c r="AE49" i="22"/>
  <c r="AI129" i="14"/>
  <c r="AJ128" i="14"/>
  <c r="Z208" i="27"/>
  <c r="Y209" i="27"/>
  <c r="AD208" i="23"/>
  <c r="AC209" i="23"/>
  <c r="AE208" i="22"/>
  <c r="AD209" i="22"/>
  <c r="AG49" i="17"/>
  <c r="AH48" i="17"/>
  <c r="AL86" i="20"/>
  <c r="AL87" i="20" s="1"/>
  <c r="AK87" i="20"/>
  <c r="AA129" i="25"/>
  <c r="AB128" i="25"/>
  <c r="AH128" i="16"/>
  <c r="AG129" i="16"/>
  <c r="Z209" i="26"/>
  <c r="AA208" i="26"/>
  <c r="AL128" i="20"/>
  <c r="AL129" i="20" s="1"/>
  <c r="AK129" i="20"/>
  <c r="AD129" i="22"/>
  <c r="AE128" i="22"/>
  <c r="AH208" i="16"/>
  <c r="AG209" i="16"/>
  <c r="AK49" i="13"/>
  <c r="AL48" i="13"/>
  <c r="AL49" i="13" s="1"/>
  <c r="Z128" i="27"/>
  <c r="Y129" i="27"/>
  <c r="AD48" i="24"/>
  <c r="AC49" i="24"/>
  <c r="AI49" i="15"/>
  <c r="AJ48" i="15"/>
  <c r="Z49" i="27"/>
  <c r="AA48" i="27"/>
  <c r="AL208" i="20"/>
  <c r="AL209" i="20" s="1"/>
  <c r="AK209" i="20"/>
  <c r="AF208" i="18"/>
  <c r="AE209" i="18"/>
  <c r="AB129" i="24"/>
  <c r="AC128" i="24"/>
  <c r="AK167" i="20"/>
  <c r="AL166" i="20"/>
  <c r="AL167" i="20" s="1"/>
  <c r="AA49" i="26"/>
  <c r="AB48" i="26"/>
  <c r="AF129" i="17"/>
  <c r="AG128" i="17"/>
  <c r="AI208" i="15"/>
  <c r="AH209" i="15"/>
  <c r="AB209" i="24"/>
  <c r="AC208" i="24"/>
  <c r="AK128" i="13"/>
  <c r="AJ129" i="13"/>
  <c r="AL208" i="12"/>
  <c r="AL209" i="12" s="1"/>
  <c r="AK209" i="12"/>
  <c r="AA209" i="25"/>
  <c r="AB208" i="25"/>
  <c r="AH49" i="16"/>
  <c r="AI48" i="16"/>
  <c r="AD128" i="23"/>
  <c r="AC129" i="23"/>
  <c r="AW196" i="11"/>
  <c r="AH129" i="15"/>
  <c r="AI128" i="15"/>
  <c r="AA128" i="26"/>
  <c r="Z129" i="26"/>
  <c r="AE48" i="23"/>
  <c r="AD49" i="23"/>
  <c r="AI209" i="14"/>
  <c r="AJ208" i="14"/>
  <c r="AK48" i="14"/>
  <c r="AJ49" i="14"/>
  <c r="AF49" i="18"/>
  <c r="AG48" i="18"/>
  <c r="AF209" i="17"/>
  <c r="AG208" i="17"/>
  <c r="AJ209" i="13"/>
  <c r="AK208" i="13"/>
  <c r="AW200" i="11"/>
  <c r="AW202" i="11"/>
  <c r="AW198" i="11"/>
  <c r="AW122" i="11"/>
  <c r="AW120" i="11"/>
  <c r="AW118" i="11"/>
  <c r="AN72" i="10"/>
  <c r="AN64" i="10"/>
  <c r="AN56" i="10"/>
  <c r="AN36" i="10"/>
  <c r="AN28" i="10"/>
  <c r="AN78" i="10"/>
  <c r="AN70" i="10"/>
  <c r="AN62" i="10"/>
  <c r="AN54" i="10"/>
  <c r="AN34" i="10"/>
  <c r="AN26" i="10"/>
  <c r="AT38" i="10" s="1"/>
  <c r="AN76" i="10"/>
  <c r="AN68" i="10"/>
  <c r="AN60" i="10"/>
  <c r="AN52" i="10"/>
  <c r="AN42" i="10"/>
  <c r="AN40" i="10"/>
  <c r="AN32" i="10"/>
  <c r="AN66" i="10"/>
  <c r="AN30" i="10"/>
  <c r="AN20" i="10"/>
  <c r="AN74" i="10"/>
  <c r="AN58" i="10"/>
  <c r="AN14" i="10"/>
  <c r="AN50" i="10"/>
  <c r="AN38" i="10"/>
  <c r="AN24" i="10"/>
  <c r="AN78" i="9"/>
  <c r="AN70" i="9"/>
  <c r="AN62" i="9"/>
  <c r="AN54" i="9"/>
  <c r="AN36" i="9"/>
  <c r="AN28" i="9"/>
  <c r="AN76" i="9"/>
  <c r="AN68" i="9"/>
  <c r="AN60" i="9"/>
  <c r="AN52" i="9"/>
  <c r="AN42" i="9"/>
  <c r="AN26" i="9"/>
  <c r="AT38" i="9" s="1"/>
  <c r="AN74" i="9"/>
  <c r="AN66" i="9"/>
  <c r="AN58" i="9"/>
  <c r="AN50" i="9"/>
  <c r="AN40" i="9"/>
  <c r="AN72" i="9"/>
  <c r="AN14" i="9"/>
  <c r="AN20" i="9"/>
  <c r="AN64" i="9"/>
  <c r="AN38" i="9"/>
  <c r="AN56" i="9"/>
  <c r="AN30" i="9"/>
  <c r="AN24" i="9"/>
  <c r="AH7" i="16"/>
  <c r="AI6" i="16"/>
  <c r="AC166" i="25"/>
  <c r="AB167" i="25"/>
  <c r="AD166" i="24"/>
  <c r="AC167" i="24"/>
  <c r="AK87" i="13"/>
  <c r="AL86" i="13"/>
  <c r="AL87" i="13" s="1"/>
  <c r="AI7" i="15"/>
  <c r="AJ6" i="15"/>
  <c r="S45" i="12"/>
  <c r="AL7" i="12"/>
  <c r="AF166" i="22"/>
  <c r="AE167" i="22"/>
  <c r="AC87" i="24"/>
  <c r="AD86" i="24"/>
  <c r="AD7" i="23"/>
  <c r="AE6" i="23"/>
  <c r="AB87" i="25"/>
  <c r="AC86" i="25"/>
  <c r="AE166" i="23"/>
  <c r="AD167" i="23"/>
  <c r="AI167" i="15"/>
  <c r="AJ166" i="15"/>
  <c r="AF7" i="18"/>
  <c r="AG6" i="18"/>
  <c r="AI166" i="16"/>
  <c r="AH167" i="16"/>
  <c r="AB7" i="25"/>
  <c r="AC6" i="25"/>
  <c r="AE87" i="22"/>
  <c r="AF86" i="22"/>
  <c r="AG87" i="17"/>
  <c r="AH86" i="17"/>
  <c r="AC7" i="24"/>
  <c r="AD6" i="24"/>
  <c r="AA167" i="26"/>
  <c r="AB166" i="26"/>
  <c r="AD87" i="23"/>
  <c r="AE86" i="23"/>
  <c r="AJ167" i="14"/>
  <c r="AK166" i="14"/>
  <c r="AA166" i="27"/>
  <c r="Z167" i="27"/>
  <c r="AK167" i="13"/>
  <c r="AL166" i="13"/>
  <c r="AL167" i="13" s="1"/>
  <c r="AA7" i="26"/>
  <c r="AB6" i="26"/>
  <c r="AB86" i="26"/>
  <c r="AA87" i="26"/>
  <c r="AA86" i="27"/>
  <c r="Z87" i="27"/>
  <c r="AI86" i="16"/>
  <c r="AH87" i="16"/>
  <c r="AF87" i="18"/>
  <c r="AG86" i="18"/>
  <c r="Z7" i="27"/>
  <c r="AA6" i="27"/>
  <c r="AH6" i="17"/>
  <c r="AG7" i="17"/>
  <c r="AJ86" i="15"/>
  <c r="AI87" i="15"/>
  <c r="AH166" i="17"/>
  <c r="AG167" i="17"/>
  <c r="AK6" i="14"/>
  <c r="AJ7" i="14"/>
  <c r="AJ87" i="14"/>
  <c r="AK86" i="14"/>
  <c r="AF6" i="22"/>
  <c r="AE7" i="22"/>
  <c r="S45" i="20"/>
  <c r="AL7" i="20"/>
  <c r="AG166" i="18"/>
  <c r="AF167" i="18"/>
  <c r="AK7" i="13"/>
  <c r="AL6" i="13"/>
  <c r="AF125" i="10"/>
  <c r="AF205" i="10"/>
  <c r="AF125" i="9"/>
  <c r="AF205" i="9"/>
  <c r="AT42" i="10" l="1"/>
  <c r="AT42" i="9"/>
  <c r="AG209" i="17"/>
  <c r="AH208" i="17"/>
  <c r="AI129" i="15"/>
  <c r="AJ128" i="15"/>
  <c r="AL48" i="14"/>
  <c r="AL49" i="14" s="1"/>
  <c r="AK49" i="14"/>
  <c r="AE49" i="23"/>
  <c r="AF48" i="23"/>
  <c r="AI49" i="16"/>
  <c r="AJ48" i="16"/>
  <c r="AD208" i="24"/>
  <c r="AC209" i="24"/>
  <c r="AH128" i="17"/>
  <c r="AG129" i="17"/>
  <c r="AB48" i="27"/>
  <c r="AA49" i="27"/>
  <c r="AA128" i="27"/>
  <c r="Z129" i="27"/>
  <c r="AI208" i="16"/>
  <c r="AH209" i="16"/>
  <c r="AH129" i="16"/>
  <c r="AI128" i="16"/>
  <c r="AE209" i="22"/>
  <c r="AF208" i="22"/>
  <c r="AA208" i="27"/>
  <c r="Z209" i="27"/>
  <c r="AG48" i="22"/>
  <c r="AF49" i="22"/>
  <c r="AK129" i="13"/>
  <c r="AL128" i="13"/>
  <c r="AL129" i="13" s="1"/>
  <c r="AK209" i="13"/>
  <c r="AL208" i="13"/>
  <c r="AL209" i="13" s="1"/>
  <c r="AG49" i="18"/>
  <c r="AH48" i="18"/>
  <c r="AJ209" i="14"/>
  <c r="AK208" i="14"/>
  <c r="AG208" i="18"/>
  <c r="AF209" i="18"/>
  <c r="AE129" i="22"/>
  <c r="AF128" i="22"/>
  <c r="AA209" i="26"/>
  <c r="AB208" i="26"/>
  <c r="AB129" i="25"/>
  <c r="AC128" i="25"/>
  <c r="AH49" i="17"/>
  <c r="AI48" i="17"/>
  <c r="AK128" i="14"/>
  <c r="AJ129" i="14"/>
  <c r="AD129" i="23"/>
  <c r="AE128" i="23"/>
  <c r="AJ208" i="15"/>
  <c r="AI209" i="15"/>
  <c r="AK48" i="15"/>
  <c r="AJ49" i="15"/>
  <c r="AC49" i="25"/>
  <c r="AD48" i="25"/>
  <c r="AA129" i="26"/>
  <c r="AB128" i="26"/>
  <c r="AB209" i="25"/>
  <c r="AC208" i="25"/>
  <c r="AC48" i="26"/>
  <c r="AB49" i="26"/>
  <c r="AC129" i="24"/>
  <c r="AD128" i="24"/>
  <c r="AD49" i="24"/>
  <c r="AE48" i="24"/>
  <c r="AE208" i="23"/>
  <c r="AD209" i="23"/>
  <c r="AF129" i="18"/>
  <c r="AG128" i="18"/>
  <c r="AT40" i="9"/>
  <c r="AT36" i="10"/>
  <c r="AT36" i="9"/>
  <c r="AT40" i="10"/>
  <c r="AM44" i="9"/>
  <c r="AM44" i="10"/>
  <c r="AN232" i="10"/>
  <c r="AN224" i="10"/>
  <c r="AN216" i="10"/>
  <c r="AN194" i="10"/>
  <c r="AN186" i="10"/>
  <c r="AT198" i="10" s="1"/>
  <c r="AN238" i="10"/>
  <c r="AN230" i="10"/>
  <c r="AN222" i="10"/>
  <c r="AN214" i="10"/>
  <c r="AN202" i="10"/>
  <c r="AN200" i="10"/>
  <c r="AN192" i="10"/>
  <c r="AN236" i="10"/>
  <c r="AN228" i="10"/>
  <c r="AN220" i="10"/>
  <c r="AN212" i="10"/>
  <c r="AN198" i="10"/>
  <c r="AN190" i="10"/>
  <c r="AN226" i="10"/>
  <c r="AN196" i="10"/>
  <c r="AN218" i="10"/>
  <c r="AN188" i="10"/>
  <c r="AN184" i="10"/>
  <c r="AN210" i="10"/>
  <c r="AN180" i="10"/>
  <c r="AN174" i="10"/>
  <c r="AN234" i="10"/>
  <c r="AN158" i="10"/>
  <c r="AN150" i="10"/>
  <c r="AN142" i="10"/>
  <c r="AN134" i="10"/>
  <c r="AN156" i="10"/>
  <c r="AN148" i="10"/>
  <c r="AN140" i="10"/>
  <c r="AN132" i="10"/>
  <c r="AN144" i="10"/>
  <c r="AN104" i="10"/>
  <c r="AN116" i="10"/>
  <c r="AN108" i="10"/>
  <c r="AN154" i="10"/>
  <c r="AN138" i="10"/>
  <c r="AN152" i="10"/>
  <c r="AN136" i="10"/>
  <c r="AN130" i="10"/>
  <c r="AN122" i="10"/>
  <c r="AN112" i="10"/>
  <c r="AN94" i="10"/>
  <c r="AN120" i="10"/>
  <c r="AN110" i="10"/>
  <c r="AN146" i="10"/>
  <c r="AN118" i="10"/>
  <c r="AN106" i="10"/>
  <c r="AT118" i="10" s="1"/>
  <c r="AN114" i="10"/>
  <c r="AN100" i="10"/>
  <c r="AN238" i="9"/>
  <c r="AN230" i="9"/>
  <c r="AN222" i="9"/>
  <c r="AN214" i="9"/>
  <c r="AN202" i="9"/>
  <c r="AN194" i="9"/>
  <c r="AN186" i="9"/>
  <c r="AT198" i="9" s="1"/>
  <c r="AN236" i="9"/>
  <c r="AN228" i="9"/>
  <c r="AN220" i="9"/>
  <c r="AN212" i="9"/>
  <c r="AN200" i="9"/>
  <c r="AN192" i="9"/>
  <c r="AN234" i="9"/>
  <c r="AN226" i="9"/>
  <c r="AN218" i="9"/>
  <c r="AN210" i="9"/>
  <c r="AN198" i="9"/>
  <c r="AN190" i="9"/>
  <c r="AN232" i="9"/>
  <c r="AN184" i="9"/>
  <c r="AN224" i="9"/>
  <c r="AN180" i="9"/>
  <c r="AN196" i="9"/>
  <c r="AN174" i="9"/>
  <c r="AN216" i="9"/>
  <c r="AN188" i="9"/>
  <c r="AN156" i="9"/>
  <c r="AN148" i="9"/>
  <c r="AN140" i="9"/>
  <c r="AN132" i="9"/>
  <c r="AN154" i="9"/>
  <c r="AN146" i="9"/>
  <c r="AN138" i="9"/>
  <c r="AN150" i="9"/>
  <c r="AN134" i="9"/>
  <c r="AN122" i="9"/>
  <c r="AN114" i="9"/>
  <c r="AN106" i="9"/>
  <c r="AT118" i="9" s="1"/>
  <c r="AN144" i="9"/>
  <c r="AN130" i="9"/>
  <c r="AN158" i="9"/>
  <c r="AN142" i="9"/>
  <c r="AN152" i="9"/>
  <c r="AN116" i="9"/>
  <c r="AN136" i="9"/>
  <c r="AN112" i="9"/>
  <c r="AN104" i="9"/>
  <c r="AN120" i="9"/>
  <c r="AN110" i="9"/>
  <c r="AN100" i="9"/>
  <c r="AN108" i="9"/>
  <c r="AN94" i="9"/>
  <c r="AN118" i="9"/>
  <c r="AK87" i="14"/>
  <c r="AL86" i="14"/>
  <c r="AL87" i="14" s="1"/>
  <c r="AF86" i="23"/>
  <c r="AE87" i="23"/>
  <c r="AC87" i="25"/>
  <c r="AD86" i="25"/>
  <c r="AF45" i="20"/>
  <c r="S205" i="20"/>
  <c r="S125" i="20"/>
  <c r="AI166" i="17"/>
  <c r="AH167" i="17"/>
  <c r="AI6" i="17"/>
  <c r="AH7" i="17"/>
  <c r="AA87" i="27"/>
  <c r="AB86" i="27"/>
  <c r="AB166" i="27"/>
  <c r="AA167" i="27"/>
  <c r="AI167" i="16"/>
  <c r="AJ166" i="16"/>
  <c r="S205" i="12"/>
  <c r="AF45" i="12"/>
  <c r="S125" i="12"/>
  <c r="AC167" i="25"/>
  <c r="AD166" i="25"/>
  <c r="AB7" i="26"/>
  <c r="AC6" i="26"/>
  <c r="AG86" i="22"/>
  <c r="AF87" i="22"/>
  <c r="AB6" i="27"/>
  <c r="AA7" i="27"/>
  <c r="AL166" i="14"/>
  <c r="AL167" i="14" s="1"/>
  <c r="AK167" i="14"/>
  <c r="AC166" i="26"/>
  <c r="AB167" i="26"/>
  <c r="AI86" i="17"/>
  <c r="AH87" i="17"/>
  <c r="AC7" i="25"/>
  <c r="AD6" i="25"/>
  <c r="AH6" i="18"/>
  <c r="AG7" i="18"/>
  <c r="AE7" i="23"/>
  <c r="AF6" i="23"/>
  <c r="AK6" i="15"/>
  <c r="AJ7" i="15"/>
  <c r="AJ6" i="16"/>
  <c r="AI7" i="16"/>
  <c r="AL7" i="13"/>
  <c r="S45" i="13"/>
  <c r="AH86" i="18"/>
  <c r="AG87" i="18"/>
  <c r="AD7" i="24"/>
  <c r="AE6" i="24"/>
  <c r="AK166" i="15"/>
  <c r="AJ167" i="15"/>
  <c r="AE86" i="24"/>
  <c r="AD87" i="24"/>
  <c r="AH166" i="18"/>
  <c r="AG167" i="18"/>
  <c r="AF7" i="22"/>
  <c r="AG6" i="22"/>
  <c r="AL6" i="14"/>
  <c r="AK7" i="14"/>
  <c r="AK86" i="15"/>
  <c r="AJ87" i="15"/>
  <c r="AI87" i="16"/>
  <c r="AJ86" i="16"/>
  <c r="AC86" i="26"/>
  <c r="AB87" i="26"/>
  <c r="AF166" i="23"/>
  <c r="AE167" i="23"/>
  <c r="AF167" i="22"/>
  <c r="AG166" i="22"/>
  <c r="AE166" i="24"/>
  <c r="AD167" i="24"/>
  <c r="AT120" i="9" l="1"/>
  <c r="AT122" i="9"/>
  <c r="AT122" i="10"/>
  <c r="AN34" i="20"/>
  <c r="AN30" i="20"/>
  <c r="AN32" i="20"/>
  <c r="AN14" i="20"/>
  <c r="AN20" i="20"/>
  <c r="AT200" i="9"/>
  <c r="AD129" i="24"/>
  <c r="AE128" i="24"/>
  <c r="AD208" i="25"/>
  <c r="AC209" i="25"/>
  <c r="AE48" i="25"/>
  <c r="AD49" i="25"/>
  <c r="AD128" i="25"/>
  <c r="AC129" i="25"/>
  <c r="AF129" i="22"/>
  <c r="AG128" i="22"/>
  <c r="AL208" i="14"/>
  <c r="AL209" i="14" s="1"/>
  <c r="AK209" i="14"/>
  <c r="AF209" i="22"/>
  <c r="AG208" i="22"/>
  <c r="AF49" i="23"/>
  <c r="AG48" i="23"/>
  <c r="AJ129" i="15"/>
  <c r="AK128" i="15"/>
  <c r="AE209" i="23"/>
  <c r="AF208" i="23"/>
  <c r="AK208" i="15"/>
  <c r="AJ209" i="15"/>
  <c r="AK129" i="14"/>
  <c r="AL128" i="14"/>
  <c r="AL129" i="14" s="1"/>
  <c r="AG49" i="22"/>
  <c r="AH48" i="22"/>
  <c r="AI209" i="16"/>
  <c r="AJ208" i="16"/>
  <c r="AC48" i="27"/>
  <c r="AB49" i="27"/>
  <c r="AD209" i="24"/>
  <c r="AE208" i="24"/>
  <c r="AG129" i="18"/>
  <c r="AH128" i="18"/>
  <c r="AE49" i="24"/>
  <c r="AF48" i="24"/>
  <c r="AC128" i="26"/>
  <c r="AB129" i="26"/>
  <c r="AE129" i="23"/>
  <c r="AF128" i="23"/>
  <c r="AJ48" i="17"/>
  <c r="AI49" i="17"/>
  <c r="AB209" i="26"/>
  <c r="AC208" i="26"/>
  <c r="AI48" i="18"/>
  <c r="AH49" i="18"/>
  <c r="AI129" i="16"/>
  <c r="AJ128" i="16"/>
  <c r="AJ49" i="16"/>
  <c r="AK48" i="16"/>
  <c r="AH209" i="17"/>
  <c r="AI208" i="17"/>
  <c r="AT196" i="10"/>
  <c r="AT202" i="10"/>
  <c r="D8" i="7" s="1"/>
  <c r="AT196" i="9"/>
  <c r="AT202" i="9"/>
  <c r="AD48" i="26"/>
  <c r="AC49" i="26"/>
  <c r="AK49" i="15"/>
  <c r="AL48" i="15"/>
  <c r="AL49" i="15" s="1"/>
  <c r="AH208" i="18"/>
  <c r="AG209" i="18"/>
  <c r="AB208" i="27"/>
  <c r="AA209" i="27"/>
  <c r="AA129" i="27"/>
  <c r="AB128" i="27"/>
  <c r="AI128" i="17"/>
  <c r="AH129" i="17"/>
  <c r="AT200" i="10"/>
  <c r="AT120" i="10"/>
  <c r="AT116" i="9"/>
  <c r="AT116" i="10"/>
  <c r="AW40" i="10"/>
  <c r="AW42" i="10"/>
  <c r="AW38" i="10"/>
  <c r="AW40" i="9"/>
  <c r="AW42" i="9"/>
  <c r="AW38" i="9"/>
  <c r="AW36" i="9"/>
  <c r="AW36" i="10"/>
  <c r="AM204" i="9"/>
  <c r="AM204" i="10"/>
  <c r="AN78" i="20"/>
  <c r="AN70" i="20"/>
  <c r="AN62" i="20"/>
  <c r="AN54" i="20"/>
  <c r="AN76" i="20"/>
  <c r="AN68" i="20"/>
  <c r="AN60" i="20"/>
  <c r="AN52" i="20"/>
  <c r="AN42" i="20"/>
  <c r="AN74" i="20"/>
  <c r="AN66" i="20"/>
  <c r="AN58" i="20"/>
  <c r="AN50" i="20"/>
  <c r="AN72" i="20"/>
  <c r="AN36" i="20"/>
  <c r="AN28" i="20"/>
  <c r="AN38" i="20"/>
  <c r="AN64" i="20"/>
  <c r="AN26" i="20"/>
  <c r="AT38" i="20" s="1"/>
  <c r="AN56" i="20"/>
  <c r="AN40" i="20"/>
  <c r="AN24" i="20"/>
  <c r="AT42" i="20" s="1"/>
  <c r="AM124" i="10"/>
  <c r="AM124" i="9"/>
  <c r="AN76" i="12"/>
  <c r="AN68" i="12"/>
  <c r="AN60" i="12"/>
  <c r="AN52" i="12"/>
  <c r="AN42" i="12"/>
  <c r="AN36" i="12"/>
  <c r="AN28" i="12"/>
  <c r="AN74" i="12"/>
  <c r="AN66" i="12"/>
  <c r="AN58" i="12"/>
  <c r="AN50" i="12"/>
  <c r="AN34" i="12"/>
  <c r="AN26" i="12"/>
  <c r="AT38" i="12" s="1"/>
  <c r="AN72" i="12"/>
  <c r="AN64" i="12"/>
  <c r="AN56" i="12"/>
  <c r="AN40" i="12"/>
  <c r="AN32" i="12"/>
  <c r="AN78" i="12"/>
  <c r="AN54" i="12"/>
  <c r="AN30" i="12"/>
  <c r="AN38" i="12"/>
  <c r="AN24" i="12"/>
  <c r="AN62" i="12"/>
  <c r="AN70" i="12"/>
  <c r="AN20" i="12"/>
  <c r="AN14" i="12"/>
  <c r="AG7" i="22"/>
  <c r="AH6" i="22"/>
  <c r="AF6" i="24"/>
  <c r="AE7" i="24"/>
  <c r="AD167" i="25"/>
  <c r="AE166" i="25"/>
  <c r="AC87" i="26"/>
  <c r="AD86" i="26"/>
  <c r="AL86" i="15"/>
  <c r="AL87" i="15" s="1"/>
  <c r="AK87" i="15"/>
  <c r="AF86" i="24"/>
  <c r="AE87" i="24"/>
  <c r="AL6" i="15"/>
  <c r="AK7" i="15"/>
  <c r="AH7" i="18"/>
  <c r="AI6" i="18"/>
  <c r="AJ86" i="17"/>
  <c r="AI87" i="17"/>
  <c r="AH86" i="22"/>
  <c r="AG87" i="22"/>
  <c r="AJ167" i="16"/>
  <c r="AK166" i="16"/>
  <c r="AC86" i="27"/>
  <c r="AB87" i="27"/>
  <c r="AF205" i="20"/>
  <c r="AF125" i="20"/>
  <c r="AF87" i="23"/>
  <c r="AG86" i="23"/>
  <c r="S205" i="13"/>
  <c r="AF45" i="13"/>
  <c r="S125" i="13"/>
  <c r="AJ6" i="17"/>
  <c r="AI7" i="17"/>
  <c r="AJ87" i="16"/>
  <c r="AK86" i="16"/>
  <c r="AF7" i="23"/>
  <c r="AG6" i="23"/>
  <c r="AE6" i="25"/>
  <c r="AD7" i="25"/>
  <c r="AC7" i="26"/>
  <c r="AD6" i="26"/>
  <c r="AI167" i="17"/>
  <c r="AJ166" i="17"/>
  <c r="AE86" i="25"/>
  <c r="AD87" i="25"/>
  <c r="AG167" i="22"/>
  <c r="AH166" i="22"/>
  <c r="AC166" i="27"/>
  <c r="AB167" i="27"/>
  <c r="AF166" i="24"/>
  <c r="AE167" i="24"/>
  <c r="AG166" i="23"/>
  <c r="AF167" i="23"/>
  <c r="AL7" i="14"/>
  <c r="S45" i="14"/>
  <c r="AI166" i="18"/>
  <c r="AH167" i="18"/>
  <c r="AL166" i="15"/>
  <c r="AL167" i="15" s="1"/>
  <c r="AK167" i="15"/>
  <c r="AH87" i="18"/>
  <c r="AI86" i="18"/>
  <c r="AK6" i="16"/>
  <c r="AJ7" i="16"/>
  <c r="AD166" i="26"/>
  <c r="AC167" i="26"/>
  <c r="AB7" i="27"/>
  <c r="AC6" i="27"/>
  <c r="AF125" i="12"/>
  <c r="AF205" i="12"/>
  <c r="D9" i="7" l="1"/>
  <c r="AW196" i="9"/>
  <c r="C9" i="7"/>
  <c r="C8" i="7"/>
  <c r="AM44" i="20"/>
  <c r="AK49" i="16"/>
  <c r="AL48" i="16"/>
  <c r="AL49" i="16" s="1"/>
  <c r="AI208" i="18"/>
  <c r="AH209" i="18"/>
  <c r="AE48" i="26"/>
  <c r="AD49" i="26"/>
  <c r="AJ48" i="18"/>
  <c r="AI49" i="18"/>
  <c r="AK48" i="17"/>
  <c r="AJ49" i="17"/>
  <c r="AC129" i="26"/>
  <c r="AD128" i="26"/>
  <c r="AC49" i="27"/>
  <c r="AD48" i="27"/>
  <c r="AL208" i="15"/>
  <c r="AL209" i="15" s="1"/>
  <c r="AK209" i="15"/>
  <c r="AE49" i="25"/>
  <c r="AF48" i="25"/>
  <c r="AH129" i="18"/>
  <c r="AI128" i="18"/>
  <c r="AH49" i="22"/>
  <c r="AI48" i="22"/>
  <c r="AG209" i="22"/>
  <c r="AH208" i="22"/>
  <c r="AE129" i="24"/>
  <c r="AF128" i="24"/>
  <c r="AT36" i="12"/>
  <c r="AT42" i="12"/>
  <c r="AI209" i="17"/>
  <c r="AJ208" i="17"/>
  <c r="AJ129" i="16"/>
  <c r="AK128" i="16"/>
  <c r="AD208" i="26"/>
  <c r="AC209" i="26"/>
  <c r="AG128" i="23"/>
  <c r="AF129" i="23"/>
  <c r="AF49" i="24"/>
  <c r="AG48" i="24"/>
  <c r="AE209" i="24"/>
  <c r="AF208" i="24"/>
  <c r="AJ209" i="16"/>
  <c r="AK208" i="16"/>
  <c r="AF209" i="23"/>
  <c r="AG208" i="23"/>
  <c r="AG49" i="23"/>
  <c r="AH48" i="23"/>
  <c r="AC128" i="27"/>
  <c r="AB129" i="27"/>
  <c r="AL128" i="15"/>
  <c r="AL129" i="15" s="1"/>
  <c r="AK129" i="15"/>
  <c r="AH128" i="22"/>
  <c r="AG129" i="22"/>
  <c r="AI129" i="17"/>
  <c r="AJ128" i="17"/>
  <c r="AB209" i="27"/>
  <c r="AC208" i="27"/>
  <c r="AD129" i="25"/>
  <c r="AE128" i="25"/>
  <c r="AE208" i="25"/>
  <c r="AD209" i="25"/>
  <c r="AW116" i="9"/>
  <c r="AT40" i="12"/>
  <c r="AW202" i="10"/>
  <c r="AW200" i="10"/>
  <c r="AW198" i="10"/>
  <c r="AW200" i="9"/>
  <c r="AW202" i="9"/>
  <c r="AW198" i="9"/>
  <c r="AW196" i="10"/>
  <c r="AW122" i="9"/>
  <c r="AW120" i="9"/>
  <c r="AW118" i="9"/>
  <c r="AW120" i="10"/>
  <c r="AW122" i="10"/>
  <c r="AW118" i="10"/>
  <c r="AW116" i="10"/>
  <c r="AT40" i="20"/>
  <c r="AT36" i="20"/>
  <c r="AN78" i="13"/>
  <c r="AN70" i="13"/>
  <c r="AN62" i="13"/>
  <c r="AN54" i="13"/>
  <c r="AN36" i="13"/>
  <c r="AN28" i="13"/>
  <c r="AN76" i="13"/>
  <c r="AN68" i="13"/>
  <c r="AN60" i="13"/>
  <c r="AN52" i="13"/>
  <c r="AN42" i="13"/>
  <c r="AN34" i="13"/>
  <c r="AN26" i="13"/>
  <c r="AT38" i="13" s="1"/>
  <c r="AN74" i="13"/>
  <c r="AN66" i="13"/>
  <c r="AN58" i="13"/>
  <c r="AN50" i="13"/>
  <c r="AN40" i="13"/>
  <c r="AN32" i="13"/>
  <c r="AN14" i="13"/>
  <c r="AT42" i="13" s="1"/>
  <c r="AN56" i="13"/>
  <c r="AN72" i="13"/>
  <c r="AN38" i="13"/>
  <c r="AN64" i="13"/>
  <c r="AN30" i="13"/>
  <c r="AN24" i="13"/>
  <c r="AN20" i="13"/>
  <c r="AN236" i="12"/>
  <c r="AN228" i="12"/>
  <c r="AN220" i="12"/>
  <c r="AN212" i="12"/>
  <c r="AN194" i="12"/>
  <c r="AN234" i="12"/>
  <c r="AN226" i="12"/>
  <c r="AN218" i="12"/>
  <c r="AN210" i="12"/>
  <c r="AN200" i="12"/>
  <c r="AN192" i="12"/>
  <c r="AN232" i="12"/>
  <c r="AN224" i="12"/>
  <c r="AN216" i="12"/>
  <c r="AN198" i="12"/>
  <c r="AN238" i="12"/>
  <c r="AN214" i="12"/>
  <c r="AN196" i="12"/>
  <c r="AN180" i="12"/>
  <c r="AN190" i="12"/>
  <c r="AN174" i="12"/>
  <c r="AN188" i="12"/>
  <c r="AN230" i="12"/>
  <c r="AN186" i="12"/>
  <c r="AT198" i="12" s="1"/>
  <c r="AN184" i="12"/>
  <c r="AN222" i="12"/>
  <c r="AN202" i="12"/>
  <c r="AN238" i="20"/>
  <c r="AN230" i="20"/>
  <c r="AN222" i="20"/>
  <c r="AN214" i="20"/>
  <c r="AN202" i="20"/>
  <c r="AN236" i="20"/>
  <c r="AN228" i="20"/>
  <c r="AN220" i="20"/>
  <c r="AN212" i="20"/>
  <c r="AN234" i="20"/>
  <c r="AN226" i="20"/>
  <c r="AN218" i="20"/>
  <c r="AN210" i="20"/>
  <c r="AN232" i="20"/>
  <c r="AN200" i="20"/>
  <c r="AN192" i="20"/>
  <c r="AN184" i="20"/>
  <c r="AN224" i="20"/>
  <c r="AN198" i="20"/>
  <c r="AN190" i="20"/>
  <c r="AN180" i="20"/>
  <c r="AN216" i="20"/>
  <c r="AN186" i="20"/>
  <c r="AT198" i="20" s="1"/>
  <c r="AN196" i="20"/>
  <c r="AN174" i="20"/>
  <c r="AN194" i="20"/>
  <c r="AN188" i="20"/>
  <c r="AN154" i="12"/>
  <c r="AN146" i="12"/>
  <c r="AN138" i="12"/>
  <c r="AN152" i="12"/>
  <c r="AN144" i="12"/>
  <c r="AN136" i="12"/>
  <c r="AN148" i="12"/>
  <c r="AN132" i="12"/>
  <c r="AN130" i="12"/>
  <c r="AN142" i="12"/>
  <c r="AN156" i="12"/>
  <c r="AN140" i="12"/>
  <c r="AN104" i="12"/>
  <c r="AN122" i="12"/>
  <c r="AN114" i="12"/>
  <c r="AN106" i="12"/>
  <c r="AT118" i="12" s="1"/>
  <c r="AN150" i="12"/>
  <c r="AN120" i="12"/>
  <c r="AN112" i="12"/>
  <c r="AN100" i="12"/>
  <c r="AN158" i="12"/>
  <c r="AN134" i="12"/>
  <c r="AN118" i="12"/>
  <c r="AN110" i="12"/>
  <c r="AN94" i="12"/>
  <c r="AN116" i="12"/>
  <c r="AN108" i="12"/>
  <c r="AN156" i="20"/>
  <c r="AN148" i="20"/>
  <c r="AN140" i="20"/>
  <c r="AN132" i="20"/>
  <c r="AN154" i="20"/>
  <c r="AN146" i="20"/>
  <c r="AN138" i="20"/>
  <c r="AN130" i="20"/>
  <c r="AN158" i="20"/>
  <c r="AN152" i="20"/>
  <c r="AN144" i="20"/>
  <c r="AN136" i="20"/>
  <c r="AN116" i="20"/>
  <c r="AN108" i="20"/>
  <c r="AN150" i="20"/>
  <c r="AN104" i="20"/>
  <c r="AN122" i="20"/>
  <c r="AN114" i="20"/>
  <c r="AN106" i="20"/>
  <c r="AT118" i="20" s="1"/>
  <c r="AN142" i="20"/>
  <c r="AN120" i="20"/>
  <c r="AN112" i="20"/>
  <c r="AN100" i="20"/>
  <c r="AN118" i="20"/>
  <c r="AN134" i="20"/>
  <c r="AN110" i="20"/>
  <c r="AN94" i="20"/>
  <c r="AM44" i="12"/>
  <c r="AD7" i="26"/>
  <c r="AE6" i="26"/>
  <c r="AG7" i="23"/>
  <c r="AH6" i="23"/>
  <c r="AJ6" i="18"/>
  <c r="AI7" i="18"/>
  <c r="AD87" i="26"/>
  <c r="AE86" i="26"/>
  <c r="AD167" i="26"/>
  <c r="AE166" i="26"/>
  <c r="AJ166" i="18"/>
  <c r="AI167" i="18"/>
  <c r="AH166" i="23"/>
  <c r="AG167" i="23"/>
  <c r="AC167" i="27"/>
  <c r="AD166" i="27"/>
  <c r="AE87" i="25"/>
  <c r="AF86" i="25"/>
  <c r="AJ7" i="17"/>
  <c r="AK6" i="17"/>
  <c r="AG87" i="23"/>
  <c r="AH86" i="23"/>
  <c r="AD86" i="27"/>
  <c r="AC87" i="27"/>
  <c r="AH87" i="22"/>
  <c r="AI86" i="22"/>
  <c r="AG86" i="24"/>
  <c r="AF87" i="24"/>
  <c r="AG6" i="24"/>
  <c r="AF7" i="24"/>
  <c r="AC7" i="27"/>
  <c r="AD6" i="27"/>
  <c r="S125" i="14"/>
  <c r="AF45" i="14"/>
  <c r="S205" i="14"/>
  <c r="AH167" i="22"/>
  <c r="AI166" i="22"/>
  <c r="AK166" i="17"/>
  <c r="AJ167" i="17"/>
  <c r="AL86" i="16"/>
  <c r="AL87" i="16" s="1"/>
  <c r="AK87" i="16"/>
  <c r="AL166" i="16"/>
  <c r="AL167" i="16" s="1"/>
  <c r="AK167" i="16"/>
  <c r="AF166" i="25"/>
  <c r="AE167" i="25"/>
  <c r="AI6" i="22"/>
  <c r="AH7" i="22"/>
  <c r="AJ86" i="18"/>
  <c r="AI87" i="18"/>
  <c r="AK7" i="16"/>
  <c r="AL6" i="16"/>
  <c r="AF167" i="24"/>
  <c r="AG166" i="24"/>
  <c r="AF6" i="25"/>
  <c r="AE7" i="25"/>
  <c r="AF205" i="13"/>
  <c r="AF125" i="13"/>
  <c r="AJ87" i="17"/>
  <c r="AK86" i="17"/>
  <c r="S45" i="15"/>
  <c r="AL7" i="15"/>
  <c r="AT120" i="20" l="1"/>
  <c r="AT122" i="20"/>
  <c r="AT202" i="20"/>
  <c r="AT202" i="12"/>
  <c r="AH209" i="22"/>
  <c r="AI208" i="22"/>
  <c r="AI129" i="18"/>
  <c r="AJ128" i="18"/>
  <c r="AF128" i="25"/>
  <c r="AE129" i="25"/>
  <c r="AJ129" i="17"/>
  <c r="AK128" i="17"/>
  <c r="AI48" i="23"/>
  <c r="AH49" i="23"/>
  <c r="AL208" i="16"/>
  <c r="AL209" i="16" s="1"/>
  <c r="AK209" i="16"/>
  <c r="AH48" i="24"/>
  <c r="AG49" i="24"/>
  <c r="AK208" i="17"/>
  <c r="AJ209" i="17"/>
  <c r="AK48" i="18"/>
  <c r="AJ49" i="18"/>
  <c r="AI209" i="18"/>
  <c r="AJ208" i="18"/>
  <c r="AC129" i="27"/>
  <c r="AD128" i="27"/>
  <c r="AE128" i="26"/>
  <c r="AD129" i="26"/>
  <c r="AT116" i="12"/>
  <c r="AT122" i="12"/>
  <c r="AT120" i="12"/>
  <c r="AE208" i="26"/>
  <c r="AD209" i="26"/>
  <c r="AG128" i="24"/>
  <c r="AF129" i="24"/>
  <c r="AJ48" i="22"/>
  <c r="AI49" i="22"/>
  <c r="AF49" i="25"/>
  <c r="AG48" i="25"/>
  <c r="AE48" i="27"/>
  <c r="AD49" i="27"/>
  <c r="AE209" i="25"/>
  <c r="AF208" i="25"/>
  <c r="AI128" i="22"/>
  <c r="AH129" i="22"/>
  <c r="AH128" i="23"/>
  <c r="AG129" i="23"/>
  <c r="AD208" i="27"/>
  <c r="AC209" i="27"/>
  <c r="AH208" i="23"/>
  <c r="AG209" i="23"/>
  <c r="AF209" i="24"/>
  <c r="AG208" i="24"/>
  <c r="AL128" i="16"/>
  <c r="AL129" i="16" s="1"/>
  <c r="AK129" i="16"/>
  <c r="AK49" i="17"/>
  <c r="AL48" i="17"/>
  <c r="AL49" i="17" s="1"/>
  <c r="AF48" i="26"/>
  <c r="AE49" i="26"/>
  <c r="AT200" i="12"/>
  <c r="AT200" i="20"/>
  <c r="AT196" i="20"/>
  <c r="AT116" i="20"/>
  <c r="AT40" i="13"/>
  <c r="AT36" i="13"/>
  <c r="AW40" i="20"/>
  <c r="AM204" i="20"/>
  <c r="AT196" i="12"/>
  <c r="AW42" i="20"/>
  <c r="AW38" i="20"/>
  <c r="AW36" i="20"/>
  <c r="AW40" i="12"/>
  <c r="AW42" i="12"/>
  <c r="AW38" i="12"/>
  <c r="AW36" i="12"/>
  <c r="AN238" i="13"/>
  <c r="AN230" i="13"/>
  <c r="AN222" i="13"/>
  <c r="AN214" i="13"/>
  <c r="AN202" i="13"/>
  <c r="AN236" i="13"/>
  <c r="AN228" i="13"/>
  <c r="AN220" i="13"/>
  <c r="AN212" i="13"/>
  <c r="AN200" i="13"/>
  <c r="AN192" i="13"/>
  <c r="AN234" i="13"/>
  <c r="AN226" i="13"/>
  <c r="AN218" i="13"/>
  <c r="AN210" i="13"/>
  <c r="AN198" i="13"/>
  <c r="AN188" i="13"/>
  <c r="AN184" i="13"/>
  <c r="AN232" i="13"/>
  <c r="AN196" i="13"/>
  <c r="AN186" i="13"/>
  <c r="AT198" i="13" s="1"/>
  <c r="AN180" i="13"/>
  <c r="AN224" i="13"/>
  <c r="AN190" i="13"/>
  <c r="AN216" i="13"/>
  <c r="AN174" i="13"/>
  <c r="AN194" i="13"/>
  <c r="AN72" i="14"/>
  <c r="AN64" i="14"/>
  <c r="AN56" i="14"/>
  <c r="AN36" i="14"/>
  <c r="AN28" i="14"/>
  <c r="AN78" i="14"/>
  <c r="AN70" i="14"/>
  <c r="AN62" i="14"/>
  <c r="AN54" i="14"/>
  <c r="AN34" i="14"/>
  <c r="AN26" i="14"/>
  <c r="AT38" i="14" s="1"/>
  <c r="AN76" i="14"/>
  <c r="AN68" i="14"/>
  <c r="AN60" i="14"/>
  <c r="AN52" i="14"/>
  <c r="AN42" i="14"/>
  <c r="AN40" i="14"/>
  <c r="AN32" i="14"/>
  <c r="AN74" i="14"/>
  <c r="AN50" i="14"/>
  <c r="AN30" i="14"/>
  <c r="AN20" i="14"/>
  <c r="AN66" i="14"/>
  <c r="AN14" i="14"/>
  <c r="AN58" i="14"/>
  <c r="AN38" i="14"/>
  <c r="AN24" i="14"/>
  <c r="AM124" i="12"/>
  <c r="AM204" i="12"/>
  <c r="AN156" i="13"/>
  <c r="AN148" i="13"/>
  <c r="AN140" i="13"/>
  <c r="AN132" i="13"/>
  <c r="AN154" i="13"/>
  <c r="AN146" i="13"/>
  <c r="AN138" i="13"/>
  <c r="AN158" i="13"/>
  <c r="AN142" i="13"/>
  <c r="AN152" i="13"/>
  <c r="AN136" i="13"/>
  <c r="AN130" i="13"/>
  <c r="AN150" i="13"/>
  <c r="AN134" i="13"/>
  <c r="AN104" i="13"/>
  <c r="AN116" i="13"/>
  <c r="AN108" i="13"/>
  <c r="AN122" i="13"/>
  <c r="AN114" i="13"/>
  <c r="AN106" i="13"/>
  <c r="AT118" i="13" s="1"/>
  <c r="AN120" i="13"/>
  <c r="AN112" i="13"/>
  <c r="AN100" i="13"/>
  <c r="AN94" i="13"/>
  <c r="AN144" i="13"/>
  <c r="AN118" i="13"/>
  <c r="AN110" i="13"/>
  <c r="AM124" i="20"/>
  <c r="B9" i="7" s="1"/>
  <c r="AM44" i="13"/>
  <c r="AG6" i="25"/>
  <c r="AF7" i="25"/>
  <c r="AJ6" i="22"/>
  <c r="AI7" i="22"/>
  <c r="AF205" i="14"/>
  <c r="AF125" i="14"/>
  <c r="AG7" i="24"/>
  <c r="AH6" i="24"/>
  <c r="AE87" i="26"/>
  <c r="AF86" i="26"/>
  <c r="AH166" i="24"/>
  <c r="AG167" i="24"/>
  <c r="AJ166" i="22"/>
  <c r="AI167" i="22"/>
  <c r="AK166" i="18"/>
  <c r="AJ167" i="18"/>
  <c r="AK167" i="17"/>
  <c r="AL166" i="17"/>
  <c r="AL167" i="17" s="1"/>
  <c r="AE166" i="27"/>
  <c r="AD167" i="27"/>
  <c r="AI6" i="23"/>
  <c r="AH7" i="23"/>
  <c r="S125" i="15"/>
  <c r="AF45" i="15"/>
  <c r="S205" i="15"/>
  <c r="AJ87" i="18"/>
  <c r="AK86" i="18"/>
  <c r="AG166" i="25"/>
  <c r="AF167" i="25"/>
  <c r="AD7" i="27"/>
  <c r="AE6" i="27"/>
  <c r="AG87" i="24"/>
  <c r="AH86" i="24"/>
  <c r="AE86" i="27"/>
  <c r="AD87" i="27"/>
  <c r="AH87" i="23"/>
  <c r="AI86" i="23"/>
  <c r="AG86" i="25"/>
  <c r="AF87" i="25"/>
  <c r="AF166" i="26"/>
  <c r="AE167" i="26"/>
  <c r="AE7" i="26"/>
  <c r="AF6" i="26"/>
  <c r="AL6" i="17"/>
  <c r="AL7" i="17" s="1"/>
  <c r="AK7" i="17"/>
  <c r="AK87" i="17"/>
  <c r="AL86" i="17"/>
  <c r="AL87" i="17" s="1"/>
  <c r="AL7" i="16"/>
  <c r="S45" i="16"/>
  <c r="AI87" i="22"/>
  <c r="AJ86" i="22"/>
  <c r="AI166" i="23"/>
  <c r="AH167" i="23"/>
  <c r="AJ7" i="18"/>
  <c r="AK6" i="18"/>
  <c r="B19" i="7"/>
  <c r="B20" i="7" s="1"/>
  <c r="D10" i="7"/>
  <c r="C10" i="7"/>
  <c r="B16" i="7" l="1"/>
  <c r="B8" i="7"/>
  <c r="E11" i="7" s="1"/>
  <c r="AW116" i="12"/>
  <c r="AT42" i="14"/>
  <c r="B17" i="7"/>
  <c r="B10" i="7"/>
  <c r="AW196" i="20"/>
  <c r="AF49" i="26"/>
  <c r="AG48" i="26"/>
  <c r="AH209" i="23"/>
  <c r="AI208" i="23"/>
  <c r="AH129" i="23"/>
  <c r="AI128" i="23"/>
  <c r="AH128" i="24"/>
  <c r="AG129" i="24"/>
  <c r="AD129" i="27"/>
  <c r="AE128" i="27"/>
  <c r="AJ208" i="22"/>
  <c r="AI209" i="22"/>
  <c r="AH208" i="24"/>
  <c r="AG209" i="24"/>
  <c r="AL48" i="18"/>
  <c r="AL49" i="18" s="1"/>
  <c r="AK49" i="18"/>
  <c r="AI48" i="24"/>
  <c r="AH49" i="24"/>
  <c r="AI49" i="23"/>
  <c r="AJ48" i="23"/>
  <c r="AG128" i="25"/>
  <c r="AF129" i="25"/>
  <c r="AT196" i="13"/>
  <c r="AT202" i="13"/>
  <c r="AE208" i="27"/>
  <c r="AD209" i="27"/>
  <c r="AJ128" i="22"/>
  <c r="AI129" i="22"/>
  <c r="AE49" i="27"/>
  <c r="AF48" i="27"/>
  <c r="AK48" i="22"/>
  <c r="AJ49" i="22"/>
  <c r="AE209" i="26"/>
  <c r="AF208" i="26"/>
  <c r="AK208" i="18"/>
  <c r="AJ209" i="18"/>
  <c r="AL128" i="17"/>
  <c r="AL129" i="17" s="1"/>
  <c r="AK129" i="17"/>
  <c r="AJ129" i="18"/>
  <c r="AK128" i="18"/>
  <c r="AT116" i="13"/>
  <c r="AT122" i="13"/>
  <c r="AF209" i="25"/>
  <c r="AG208" i="25"/>
  <c r="AG49" i="25"/>
  <c r="AH48" i="25"/>
  <c r="AF128" i="26"/>
  <c r="AE129" i="26"/>
  <c r="AL208" i="17"/>
  <c r="AL209" i="17" s="1"/>
  <c r="AK209" i="17"/>
  <c r="AW196" i="12"/>
  <c r="AT200" i="13"/>
  <c r="AT120" i="13"/>
  <c r="AT36" i="14"/>
  <c r="AT40" i="14"/>
  <c r="AW202" i="12"/>
  <c r="AW200" i="12"/>
  <c r="AW198" i="12"/>
  <c r="AW202" i="20"/>
  <c r="AW198" i="20"/>
  <c r="AW200" i="20"/>
  <c r="AW122" i="20"/>
  <c r="AW120" i="20"/>
  <c r="AW118" i="20"/>
  <c r="AW120" i="12"/>
  <c r="AW122" i="12"/>
  <c r="AW118" i="12"/>
  <c r="AW116" i="20"/>
  <c r="AW40" i="13"/>
  <c r="AW42" i="13"/>
  <c r="AW38" i="13"/>
  <c r="AW36" i="13"/>
  <c r="AM44" i="14"/>
  <c r="AN232" i="14"/>
  <c r="AN224" i="14"/>
  <c r="AN216" i="14"/>
  <c r="AN238" i="14"/>
  <c r="AN230" i="14"/>
  <c r="AN222" i="14"/>
  <c r="AN214" i="14"/>
  <c r="AN202" i="14"/>
  <c r="AN200" i="14"/>
  <c r="AN192" i="14"/>
  <c r="AN236" i="14"/>
  <c r="AN228" i="14"/>
  <c r="AN220" i="14"/>
  <c r="AN212" i="14"/>
  <c r="AN234" i="14"/>
  <c r="AN210" i="14"/>
  <c r="AN194" i="14"/>
  <c r="AN226" i="14"/>
  <c r="AN190" i="14"/>
  <c r="AN184" i="14"/>
  <c r="AN186" i="14"/>
  <c r="AT198" i="14" s="1"/>
  <c r="AN174" i="14"/>
  <c r="AN198" i="14"/>
  <c r="AN218" i="14"/>
  <c r="AN196" i="14"/>
  <c r="AN188" i="14"/>
  <c r="AN180" i="14"/>
  <c r="AN74" i="15"/>
  <c r="AN66" i="15"/>
  <c r="AN58" i="15"/>
  <c r="AN50" i="15"/>
  <c r="AN36" i="15"/>
  <c r="AN28" i="15"/>
  <c r="AN72" i="15"/>
  <c r="AN64" i="15"/>
  <c r="AN56" i="15"/>
  <c r="AN34" i="15"/>
  <c r="AN26" i="15"/>
  <c r="AT38" i="15" s="1"/>
  <c r="AN78" i="15"/>
  <c r="AN70" i="15"/>
  <c r="AN62" i="15"/>
  <c r="AN54" i="15"/>
  <c r="AN40" i="15"/>
  <c r="AN32" i="15"/>
  <c r="AN68" i="15"/>
  <c r="AN24" i="15"/>
  <c r="AN60" i="15"/>
  <c r="AN38" i="15"/>
  <c r="AN20" i="15"/>
  <c r="AN52" i="15"/>
  <c r="AN42" i="15"/>
  <c r="AN30" i="15"/>
  <c r="AN14" i="15"/>
  <c r="AN76" i="15"/>
  <c r="AN158" i="14"/>
  <c r="AN150" i="14"/>
  <c r="AN142" i="14"/>
  <c r="AN134" i="14"/>
  <c r="AN156" i="14"/>
  <c r="AN148" i="14"/>
  <c r="AN140" i="14"/>
  <c r="AN132" i="14"/>
  <c r="AN152" i="14"/>
  <c r="AN136" i="14"/>
  <c r="AN104" i="14"/>
  <c r="AN146" i="14"/>
  <c r="AN144" i="14"/>
  <c r="AN130" i="14"/>
  <c r="AN154" i="14"/>
  <c r="AN118" i="14"/>
  <c r="AN110" i="14"/>
  <c r="AN94" i="14"/>
  <c r="AN138" i="14"/>
  <c r="AN116" i="14"/>
  <c r="AN108" i="14"/>
  <c r="AN122" i="14"/>
  <c r="AN114" i="14"/>
  <c r="AN106" i="14"/>
  <c r="AT118" i="14" s="1"/>
  <c r="AN120" i="14"/>
  <c r="AN100" i="14"/>
  <c r="AN112" i="14"/>
  <c r="AM124" i="13"/>
  <c r="AM204" i="13"/>
  <c r="AI87" i="23"/>
  <c r="AJ86" i="23"/>
  <c r="AH87" i="24"/>
  <c r="AI86" i="24"/>
  <c r="AJ6" i="23"/>
  <c r="AI7" i="23"/>
  <c r="AH167" i="24"/>
  <c r="AI166" i="24"/>
  <c r="S45" i="17"/>
  <c r="AF167" i="26"/>
  <c r="AG166" i="26"/>
  <c r="AH166" i="25"/>
  <c r="AG167" i="25"/>
  <c r="AF205" i="15"/>
  <c r="AF125" i="15"/>
  <c r="AH7" i="24"/>
  <c r="AI6" i="24"/>
  <c r="AK6" i="22"/>
  <c r="AJ7" i="22"/>
  <c r="AJ166" i="23"/>
  <c r="AI167" i="23"/>
  <c r="AF7" i="26"/>
  <c r="AG6" i="26"/>
  <c r="AF6" i="27"/>
  <c r="AE7" i="27"/>
  <c r="AL86" i="18"/>
  <c r="AL87" i="18" s="1"/>
  <c r="AK87" i="18"/>
  <c r="AE167" i="27"/>
  <c r="AF166" i="27"/>
  <c r="AJ167" i="22"/>
  <c r="AK166" i="22"/>
  <c r="AL6" i="18"/>
  <c r="AK7" i="18"/>
  <c r="AJ87" i="22"/>
  <c r="AK86" i="22"/>
  <c r="S205" i="16"/>
  <c r="AF45" i="16"/>
  <c r="S125" i="16"/>
  <c r="AH86" i="25"/>
  <c r="AG87" i="25"/>
  <c r="AE87" i="27"/>
  <c r="AF86" i="27"/>
  <c r="AL166" i="18"/>
  <c r="AL167" i="18" s="1"/>
  <c r="AK167" i="18"/>
  <c r="AG86" i="26"/>
  <c r="AF87" i="26"/>
  <c r="AG7" i="25"/>
  <c r="AH6" i="25"/>
  <c r="B18" i="7" l="1"/>
  <c r="AW196" i="13"/>
  <c r="C16" i="7"/>
  <c r="AW116" i="13"/>
  <c r="C17" i="7"/>
  <c r="AT122" i="14"/>
  <c r="AF129" i="26"/>
  <c r="AG128" i="26"/>
  <c r="AL208" i="18"/>
  <c r="AL209" i="18" s="1"/>
  <c r="AK209" i="18"/>
  <c r="AK49" i="22"/>
  <c r="AL48" i="22"/>
  <c r="AL49" i="22" s="1"/>
  <c r="AJ129" i="22"/>
  <c r="AK128" i="22"/>
  <c r="AJ209" i="22"/>
  <c r="AK208" i="22"/>
  <c r="AI128" i="24"/>
  <c r="AH129" i="24"/>
  <c r="AT196" i="14"/>
  <c r="AT202" i="14"/>
  <c r="AH49" i="25"/>
  <c r="AI48" i="25"/>
  <c r="AF209" i="26"/>
  <c r="AG208" i="26"/>
  <c r="AF49" i="27"/>
  <c r="AG48" i="27"/>
  <c r="AF128" i="27"/>
  <c r="AE129" i="27"/>
  <c r="AI129" i="23"/>
  <c r="AJ128" i="23"/>
  <c r="AG49" i="26"/>
  <c r="AH48" i="26"/>
  <c r="AT120" i="14"/>
  <c r="AT36" i="15"/>
  <c r="AT42" i="15"/>
  <c r="AE209" i="27"/>
  <c r="AF208" i="27"/>
  <c r="AG129" i="25"/>
  <c r="AH128" i="25"/>
  <c r="AI49" i="24"/>
  <c r="AJ48" i="24"/>
  <c r="AH209" i="24"/>
  <c r="AI208" i="24"/>
  <c r="AT200" i="14"/>
  <c r="AH208" i="25"/>
  <c r="AG209" i="25"/>
  <c r="AK129" i="18"/>
  <c r="AL128" i="18"/>
  <c r="AL129" i="18" s="1"/>
  <c r="AJ49" i="23"/>
  <c r="AK48" i="23"/>
  <c r="AI209" i="23"/>
  <c r="AJ208" i="23"/>
  <c r="AT116" i="14"/>
  <c r="AT40" i="15"/>
  <c r="AW200" i="13"/>
  <c r="AW198" i="13"/>
  <c r="AW202" i="13"/>
  <c r="C19" i="7"/>
  <c r="C20" i="7" s="1"/>
  <c r="AW120" i="13"/>
  <c r="AW122" i="13"/>
  <c r="AW118" i="13"/>
  <c r="AW42" i="14"/>
  <c r="AW40" i="14"/>
  <c r="AW38" i="14"/>
  <c r="AW36" i="14"/>
  <c r="AN234" i="15"/>
  <c r="AN226" i="15"/>
  <c r="AN218" i="15"/>
  <c r="AN210" i="15"/>
  <c r="AN232" i="15"/>
  <c r="AN224" i="15"/>
  <c r="AN216" i="15"/>
  <c r="AN238" i="15"/>
  <c r="AN230" i="15"/>
  <c r="AN222" i="15"/>
  <c r="AN214" i="15"/>
  <c r="AN202" i="15"/>
  <c r="AN228" i="15"/>
  <c r="AN200" i="15"/>
  <c r="AN192" i="15"/>
  <c r="AN174" i="15"/>
  <c r="AN220" i="15"/>
  <c r="AN198" i="15"/>
  <c r="AN190" i="15"/>
  <c r="AN212" i="15"/>
  <c r="AN186" i="15"/>
  <c r="AT198" i="15" s="1"/>
  <c r="AN180" i="15"/>
  <c r="AN196" i="15"/>
  <c r="AN194" i="15"/>
  <c r="AN184" i="15"/>
  <c r="AN188" i="15"/>
  <c r="AN236" i="15"/>
  <c r="AM44" i="15"/>
  <c r="AN152" i="15"/>
  <c r="AN144" i="15"/>
  <c r="AN136" i="15"/>
  <c r="AN158" i="15"/>
  <c r="AN150" i="15"/>
  <c r="AN142" i="15"/>
  <c r="AN134" i="15"/>
  <c r="AN146" i="15"/>
  <c r="AN156" i="15"/>
  <c r="AN140" i="15"/>
  <c r="AN154" i="15"/>
  <c r="AN138" i="15"/>
  <c r="AN120" i="15"/>
  <c r="AN112" i="15"/>
  <c r="AN100" i="15"/>
  <c r="AN130" i="15"/>
  <c r="AN104" i="15"/>
  <c r="AN118" i="15"/>
  <c r="AN110" i="15"/>
  <c r="AN94" i="15"/>
  <c r="AN148" i="15"/>
  <c r="AN116" i="15"/>
  <c r="AN108" i="15"/>
  <c r="AN106" i="15"/>
  <c r="AT118" i="15" s="1"/>
  <c r="AN132" i="15"/>
  <c r="AN114" i="15"/>
  <c r="AN122" i="15"/>
  <c r="AN76" i="16"/>
  <c r="AN68" i="16"/>
  <c r="AN60" i="16"/>
  <c r="AN52" i="16"/>
  <c r="AN42" i="16"/>
  <c r="AN36" i="16"/>
  <c r="AN28" i="16"/>
  <c r="AN74" i="16"/>
  <c r="AN66" i="16"/>
  <c r="AN58" i="16"/>
  <c r="AN50" i="16"/>
  <c r="AN34" i="16"/>
  <c r="AN26" i="16"/>
  <c r="AT38" i="16" s="1"/>
  <c r="AN72" i="16"/>
  <c r="AN64" i="16"/>
  <c r="AN56" i="16"/>
  <c r="AN40" i="16"/>
  <c r="AN32" i="16"/>
  <c r="AN62" i="16"/>
  <c r="AN30" i="16"/>
  <c r="AN14" i="16"/>
  <c r="AN78" i="16"/>
  <c r="AN54" i="16"/>
  <c r="AN24" i="16"/>
  <c r="AN70" i="16"/>
  <c r="AN20" i="16"/>
  <c r="AN38" i="16"/>
  <c r="AM124" i="14"/>
  <c r="AM204" i="14"/>
  <c r="AF7" i="27"/>
  <c r="AG6" i="27"/>
  <c r="AH166" i="26"/>
  <c r="AG167" i="26"/>
  <c r="S125" i="17"/>
  <c r="S205" i="17"/>
  <c r="AF45" i="17"/>
  <c r="AJ86" i="24"/>
  <c r="AI87" i="24"/>
  <c r="AH86" i="26"/>
  <c r="AG87" i="26"/>
  <c r="AI86" i="25"/>
  <c r="AH87" i="25"/>
  <c r="AL86" i="22"/>
  <c r="AL87" i="22" s="1"/>
  <c r="AK87" i="22"/>
  <c r="AL166" i="22"/>
  <c r="AL167" i="22" s="1"/>
  <c r="AK167" i="22"/>
  <c r="AG7" i="26"/>
  <c r="AH6" i="26"/>
  <c r="AI7" i="24"/>
  <c r="AJ6" i="24"/>
  <c r="AL7" i="18"/>
  <c r="S45" i="18"/>
  <c r="AF87" i="27"/>
  <c r="AG86" i="27"/>
  <c r="AL6" i="22"/>
  <c r="AK7" i="22"/>
  <c r="AJ166" i="24"/>
  <c r="AI167" i="24"/>
  <c r="AK86" i="23"/>
  <c r="AJ87" i="23"/>
  <c r="AK166" i="23"/>
  <c r="AJ167" i="23"/>
  <c r="AI6" i="25"/>
  <c r="AH7" i="25"/>
  <c r="AF205" i="16"/>
  <c r="AF125" i="16"/>
  <c r="AF167" i="27"/>
  <c r="AG166" i="27"/>
  <c r="AH167" i="25"/>
  <c r="AI166" i="25"/>
  <c r="AJ7" i="23"/>
  <c r="AK6" i="23"/>
  <c r="D19" i="7" l="1"/>
  <c r="D20" i="7" s="1"/>
  <c r="D17" i="7"/>
  <c r="D16" i="7"/>
  <c r="E19" i="7" s="1"/>
  <c r="E20" i="7" s="1"/>
  <c r="AG208" i="27"/>
  <c r="AF209" i="27"/>
  <c r="AJ128" i="24"/>
  <c r="AI129" i="24"/>
  <c r="AH49" i="26"/>
  <c r="AI48" i="26"/>
  <c r="AG209" i="26"/>
  <c r="AH208" i="26"/>
  <c r="AK209" i="22"/>
  <c r="AL208" i="22"/>
  <c r="AL209" i="22" s="1"/>
  <c r="AG129" i="26"/>
  <c r="AH128" i="26"/>
  <c r="AK208" i="23"/>
  <c r="AJ209" i="23"/>
  <c r="AT200" i="15"/>
  <c r="AJ208" i="24"/>
  <c r="AI209" i="24"/>
  <c r="AH129" i="25"/>
  <c r="AI128" i="25"/>
  <c r="AF129" i="27"/>
  <c r="AG128" i="27"/>
  <c r="AI208" i="25"/>
  <c r="AH209" i="25"/>
  <c r="AK48" i="24"/>
  <c r="AJ49" i="24"/>
  <c r="AT36" i="16"/>
  <c r="AT42" i="16"/>
  <c r="AT116" i="15"/>
  <c r="AT122" i="15"/>
  <c r="AT196" i="15"/>
  <c r="AT202" i="15"/>
  <c r="AK49" i="23"/>
  <c r="AL48" i="23"/>
  <c r="AL49" i="23" s="1"/>
  <c r="AK128" i="23"/>
  <c r="AJ129" i="23"/>
  <c r="AG49" i="27"/>
  <c r="AH48" i="27"/>
  <c r="AI49" i="25"/>
  <c r="AJ48" i="25"/>
  <c r="AL128" i="22"/>
  <c r="AL129" i="22" s="1"/>
  <c r="AK129" i="22"/>
  <c r="C18" i="7"/>
  <c r="AT120" i="15"/>
  <c r="AT40" i="16"/>
  <c r="AW202" i="14"/>
  <c r="AW200" i="14"/>
  <c r="AW198" i="14"/>
  <c r="AW196" i="14"/>
  <c r="AW120" i="14"/>
  <c r="AW122" i="14"/>
  <c r="AW118" i="14"/>
  <c r="AW116" i="14"/>
  <c r="AW42" i="15"/>
  <c r="AW38" i="15"/>
  <c r="AW40" i="15"/>
  <c r="AW36" i="15"/>
  <c r="AM124" i="15"/>
  <c r="AM204" i="15"/>
  <c r="AN152" i="16"/>
  <c r="AN156" i="16"/>
  <c r="AN146" i="16"/>
  <c r="AN138" i="16"/>
  <c r="AN130" i="16"/>
  <c r="AN158" i="16"/>
  <c r="AN154" i="16"/>
  <c r="AN144" i="16"/>
  <c r="AN136" i="16"/>
  <c r="AN150" i="16"/>
  <c r="AN142" i="16"/>
  <c r="AN134" i="16"/>
  <c r="AN148" i="16"/>
  <c r="AN122" i="16"/>
  <c r="AN114" i="16"/>
  <c r="AN106" i="16"/>
  <c r="AT118" i="16" s="1"/>
  <c r="AN140" i="16"/>
  <c r="AN120" i="16"/>
  <c r="AN112" i="16"/>
  <c r="AN100" i="16"/>
  <c r="AN132" i="16"/>
  <c r="AN104" i="16"/>
  <c r="AN118" i="16"/>
  <c r="AN110" i="16"/>
  <c r="AN94" i="16"/>
  <c r="AN116" i="16"/>
  <c r="AN108" i="16"/>
  <c r="AN236" i="16"/>
  <c r="AN228" i="16"/>
  <c r="AN220" i="16"/>
  <c r="AN212" i="16"/>
  <c r="AN234" i="16"/>
  <c r="AN226" i="16"/>
  <c r="AN218" i="16"/>
  <c r="AN210" i="16"/>
  <c r="AN232" i="16"/>
  <c r="AN224" i="16"/>
  <c r="AN216" i="16"/>
  <c r="AN222" i="16"/>
  <c r="AN200" i="16"/>
  <c r="AN192" i="16"/>
  <c r="AN180" i="16"/>
  <c r="AN238" i="16"/>
  <c r="AN214" i="16"/>
  <c r="AN198" i="16"/>
  <c r="AN190" i="16"/>
  <c r="AN174" i="16"/>
  <c r="AN202" i="16"/>
  <c r="AN186" i="16"/>
  <c r="AT198" i="16" s="1"/>
  <c r="AN184" i="16"/>
  <c r="AN230" i="16"/>
  <c r="AN196" i="16"/>
  <c r="AN194" i="16"/>
  <c r="AN188" i="16"/>
  <c r="AM44" i="16"/>
  <c r="AN78" i="17"/>
  <c r="AN70" i="17"/>
  <c r="AN62" i="17"/>
  <c r="AN54" i="17"/>
  <c r="AN36" i="17"/>
  <c r="AN28" i="17"/>
  <c r="AN76" i="17"/>
  <c r="AN68" i="17"/>
  <c r="AN60" i="17"/>
  <c r="AN52" i="17"/>
  <c r="AN42" i="17"/>
  <c r="AN34" i="17"/>
  <c r="AN26" i="17"/>
  <c r="AT38" i="17" s="1"/>
  <c r="AN74" i="17"/>
  <c r="AN66" i="17"/>
  <c r="AN58" i="17"/>
  <c r="AN50" i="17"/>
  <c r="AN40" i="17"/>
  <c r="AN32" i="17"/>
  <c r="AN56" i="17"/>
  <c r="AN14" i="17"/>
  <c r="AT42" i="17" s="1"/>
  <c r="AN64" i="17"/>
  <c r="AN20" i="17"/>
  <c r="AN38" i="17"/>
  <c r="AN72" i="17"/>
  <c r="AN30" i="17"/>
  <c r="AN24" i="17"/>
  <c r="AJ7" i="24"/>
  <c r="AK6" i="24"/>
  <c r="AK7" i="23"/>
  <c r="AL6" i="23"/>
  <c r="AL7" i="22"/>
  <c r="S45" i="22"/>
  <c r="AI87" i="25"/>
  <c r="AJ86" i="25"/>
  <c r="AK86" i="24"/>
  <c r="AJ87" i="24"/>
  <c r="AL166" i="23"/>
  <c r="AL167" i="23" s="1"/>
  <c r="AK167" i="23"/>
  <c r="S125" i="18"/>
  <c r="AF45" i="18"/>
  <c r="S205" i="18"/>
  <c r="AG167" i="27"/>
  <c r="AH166" i="27"/>
  <c r="AI7" i="25"/>
  <c r="AJ6" i="25"/>
  <c r="AJ167" i="24"/>
  <c r="AK166" i="24"/>
  <c r="AH86" i="27"/>
  <c r="AG87" i="27"/>
  <c r="AI6" i="26"/>
  <c r="AH7" i="26"/>
  <c r="AF205" i="17"/>
  <c r="AF125" i="17"/>
  <c r="AI166" i="26"/>
  <c r="AH167" i="26"/>
  <c r="AH6" i="27"/>
  <c r="AG7" i="27"/>
  <c r="AK87" i="23"/>
  <c r="AL86" i="23"/>
  <c r="AL87" i="23" s="1"/>
  <c r="AJ166" i="25"/>
  <c r="AI167" i="25"/>
  <c r="AH87" i="26"/>
  <c r="AI86" i="26"/>
  <c r="E17" i="7" l="1"/>
  <c r="E16" i="7"/>
  <c r="E18" i="7" s="1"/>
  <c r="AT202" i="16"/>
  <c r="AK49" i="24"/>
  <c r="AL48" i="24"/>
  <c r="AL49" i="24" s="1"/>
  <c r="AK208" i="24"/>
  <c r="AJ209" i="24"/>
  <c r="AI128" i="26"/>
  <c r="AH129" i="26"/>
  <c r="AH209" i="26"/>
  <c r="AI208" i="26"/>
  <c r="AJ49" i="25"/>
  <c r="AK48" i="25"/>
  <c r="AJ128" i="25"/>
  <c r="AI129" i="25"/>
  <c r="AJ129" i="24"/>
  <c r="AK128" i="24"/>
  <c r="AT200" i="16"/>
  <c r="AT120" i="16"/>
  <c r="AK129" i="23"/>
  <c r="AL128" i="23"/>
  <c r="AL129" i="23" s="1"/>
  <c r="AI209" i="25"/>
  <c r="AJ208" i="25"/>
  <c r="AI49" i="26"/>
  <c r="AJ48" i="26"/>
  <c r="AT116" i="16"/>
  <c r="AT122" i="16"/>
  <c r="F16" i="7" s="1"/>
  <c r="AI48" i="27"/>
  <c r="AH49" i="27"/>
  <c r="AG129" i="27"/>
  <c r="AH128" i="27"/>
  <c r="AL208" i="23"/>
  <c r="AL209" i="23" s="1"/>
  <c r="AK209" i="23"/>
  <c r="AH208" i="27"/>
  <c r="AG209" i="27"/>
  <c r="AT196" i="16"/>
  <c r="D18" i="7"/>
  <c r="AT40" i="17"/>
  <c r="AT36" i="17"/>
  <c r="AW200" i="15"/>
  <c r="AW202" i="15"/>
  <c r="AW198" i="15"/>
  <c r="AW196" i="15"/>
  <c r="AW122" i="15"/>
  <c r="AW120" i="15"/>
  <c r="AW118" i="15"/>
  <c r="AW116" i="15"/>
  <c r="AW42" i="16"/>
  <c r="AW40" i="16"/>
  <c r="AW38" i="16"/>
  <c r="AW36" i="16"/>
  <c r="AN238" i="17"/>
  <c r="AN230" i="17"/>
  <c r="AN222" i="17"/>
  <c r="AN214" i="17"/>
  <c r="AN202" i="17"/>
  <c r="AN236" i="17"/>
  <c r="AN228" i="17"/>
  <c r="AN220" i="17"/>
  <c r="AN212" i="17"/>
  <c r="AN234" i="17"/>
  <c r="AN226" i="17"/>
  <c r="AN218" i="17"/>
  <c r="AN210" i="17"/>
  <c r="AN216" i="17"/>
  <c r="AN200" i="17"/>
  <c r="AN192" i="17"/>
  <c r="AN184" i="17"/>
  <c r="AN198" i="17"/>
  <c r="AN190" i="17"/>
  <c r="AN180" i="17"/>
  <c r="AN186" i="17"/>
  <c r="AT198" i="17" s="1"/>
  <c r="AN196" i="17"/>
  <c r="AN174" i="17"/>
  <c r="AN232" i="17"/>
  <c r="AN194" i="17"/>
  <c r="AN224" i="17"/>
  <c r="AN188" i="17"/>
  <c r="AN72" i="18"/>
  <c r="AN64" i="18"/>
  <c r="AN56" i="18"/>
  <c r="AN78" i="18"/>
  <c r="AN70" i="18"/>
  <c r="AN62" i="18"/>
  <c r="AN54" i="18"/>
  <c r="AN34" i="18"/>
  <c r="AN26" i="18"/>
  <c r="AT38" i="18" s="1"/>
  <c r="AN76" i="18"/>
  <c r="AN68" i="18"/>
  <c r="AN60" i="18"/>
  <c r="AN52" i="18"/>
  <c r="AN42" i="18"/>
  <c r="AN40" i="18"/>
  <c r="AN32" i="18"/>
  <c r="AN36" i="18"/>
  <c r="AN20" i="18"/>
  <c r="AN38" i="18"/>
  <c r="AN24" i="18"/>
  <c r="AN74" i="18"/>
  <c r="AN50" i="18"/>
  <c r="AN30" i="18"/>
  <c r="AN14" i="18"/>
  <c r="AN58" i="18"/>
  <c r="AN66" i="18"/>
  <c r="AN28" i="18"/>
  <c r="AM124" i="16"/>
  <c r="F19" i="7"/>
  <c r="F20" i="7" s="1"/>
  <c r="AN156" i="17"/>
  <c r="AN148" i="17"/>
  <c r="AN140" i="17"/>
  <c r="AN132" i="17"/>
  <c r="AN154" i="17"/>
  <c r="AN146" i="17"/>
  <c r="AN138" i="17"/>
  <c r="AN130" i="17"/>
  <c r="AN158" i="17"/>
  <c r="AN152" i="17"/>
  <c r="AN144" i="17"/>
  <c r="AN136" i="17"/>
  <c r="AN142" i="17"/>
  <c r="AN116" i="17"/>
  <c r="AN108" i="17"/>
  <c r="AN134" i="17"/>
  <c r="AN122" i="17"/>
  <c r="AN114" i="17"/>
  <c r="AN106" i="17"/>
  <c r="AT118" i="17" s="1"/>
  <c r="AN120" i="17"/>
  <c r="AN112" i="17"/>
  <c r="AN100" i="17"/>
  <c r="AN150" i="17"/>
  <c r="AN104" i="17"/>
  <c r="AN110" i="17"/>
  <c r="AN94" i="17"/>
  <c r="AN118" i="17"/>
  <c r="AM44" i="17"/>
  <c r="AM204" i="16"/>
  <c r="S45" i="23"/>
  <c r="AL7" i="23"/>
  <c r="AI167" i="26"/>
  <c r="AJ166" i="26"/>
  <c r="AK6" i="25"/>
  <c r="AJ7" i="25"/>
  <c r="S205" i="22"/>
  <c r="S125" i="22"/>
  <c r="AF45" i="22"/>
  <c r="AJ167" i="25"/>
  <c r="AK166" i="25"/>
  <c r="AH87" i="27"/>
  <c r="AI86" i="27"/>
  <c r="AF125" i="18"/>
  <c r="AF205" i="18"/>
  <c r="AK87" i="24"/>
  <c r="AL86" i="24"/>
  <c r="AL87" i="24" s="1"/>
  <c r="AK7" i="24"/>
  <c r="AL6" i="24"/>
  <c r="AI7" i="26"/>
  <c r="AJ6" i="26"/>
  <c r="AI87" i="26"/>
  <c r="AJ86" i="26"/>
  <c r="AI6" i="27"/>
  <c r="AH7" i="27"/>
  <c r="AK167" i="24"/>
  <c r="AL166" i="24"/>
  <c r="AL167" i="24" s="1"/>
  <c r="AI166" i="27"/>
  <c r="AH167" i="27"/>
  <c r="AJ87" i="25"/>
  <c r="AK86" i="25"/>
  <c r="F17" i="7" l="1"/>
  <c r="AT202" i="17"/>
  <c r="AT120" i="17"/>
  <c r="AT116" i="17"/>
  <c r="AT122" i="17"/>
  <c r="AI128" i="27"/>
  <c r="AH129" i="27"/>
  <c r="AJ209" i="25"/>
  <c r="AK208" i="25"/>
  <c r="AI209" i="26"/>
  <c r="AJ208" i="26"/>
  <c r="AT200" i="17"/>
  <c r="AI208" i="27"/>
  <c r="AH209" i="27"/>
  <c r="AK128" i="25"/>
  <c r="AJ129" i="25"/>
  <c r="AK209" i="24"/>
  <c r="AL208" i="24"/>
  <c r="AL209" i="24" s="1"/>
  <c r="AJ49" i="26"/>
  <c r="AK48" i="26"/>
  <c r="AL128" i="24"/>
  <c r="AL129" i="24" s="1"/>
  <c r="AK129" i="24"/>
  <c r="AK49" i="25"/>
  <c r="AL48" i="25"/>
  <c r="AL49" i="25" s="1"/>
  <c r="AT36" i="18"/>
  <c r="AT42" i="18"/>
  <c r="AI49" i="27"/>
  <c r="AJ48" i="27"/>
  <c r="AJ128" i="26"/>
  <c r="AI129" i="26"/>
  <c r="AT196" i="17"/>
  <c r="AT40" i="18"/>
  <c r="AW202" i="16"/>
  <c r="AW200" i="16"/>
  <c r="AW198" i="16"/>
  <c r="AW196" i="16"/>
  <c r="F18" i="7"/>
  <c r="AW120" i="16"/>
  <c r="AW122" i="16"/>
  <c r="AW118" i="16"/>
  <c r="AW116" i="16"/>
  <c r="AW40" i="17"/>
  <c r="AW42" i="17"/>
  <c r="AW38" i="17"/>
  <c r="AW36" i="17"/>
  <c r="AM44" i="18"/>
  <c r="AM204" i="17"/>
  <c r="AN232" i="18"/>
  <c r="AN224" i="18"/>
  <c r="AN216" i="18"/>
  <c r="AN238" i="18"/>
  <c r="AN230" i="18"/>
  <c r="AN222" i="18"/>
  <c r="AN214" i="18"/>
  <c r="AN202" i="18"/>
  <c r="AN236" i="18"/>
  <c r="AN228" i="18"/>
  <c r="AN220" i="18"/>
  <c r="AN212" i="18"/>
  <c r="AN200" i="18"/>
  <c r="AN192" i="18"/>
  <c r="AN234" i="18"/>
  <c r="AN210" i="18"/>
  <c r="AN198" i="18"/>
  <c r="AN190" i="18"/>
  <c r="AN184" i="18"/>
  <c r="AN226" i="18"/>
  <c r="AN186" i="18"/>
  <c r="AT198" i="18" s="1"/>
  <c r="AN218" i="18"/>
  <c r="AN196" i="18"/>
  <c r="AN180" i="18"/>
  <c r="AN194" i="18"/>
  <c r="AN174" i="18"/>
  <c r="AN188" i="18"/>
  <c r="AM124" i="17"/>
  <c r="G17" i="7" s="1"/>
  <c r="AN74" i="22"/>
  <c r="AN66" i="22"/>
  <c r="AN58" i="22"/>
  <c r="AN50" i="22"/>
  <c r="AN72" i="22"/>
  <c r="AN64" i="22"/>
  <c r="AN56" i="22"/>
  <c r="AN34" i="22"/>
  <c r="AN26" i="22"/>
  <c r="AT38" i="22" s="1"/>
  <c r="AN78" i="22"/>
  <c r="AN70" i="22"/>
  <c r="AN62" i="22"/>
  <c r="AN54" i="22"/>
  <c r="AN40" i="22"/>
  <c r="AN32" i="22"/>
  <c r="AN76" i="22"/>
  <c r="AN36" i="22"/>
  <c r="AN24" i="22"/>
  <c r="AN68" i="22"/>
  <c r="AN30" i="22"/>
  <c r="AN20" i="22"/>
  <c r="AN60" i="22"/>
  <c r="AN28" i="22"/>
  <c r="AN14" i="22"/>
  <c r="AN52" i="22"/>
  <c r="AN42" i="22"/>
  <c r="AN38" i="22"/>
  <c r="AN158" i="18"/>
  <c r="AN150" i="18"/>
  <c r="AN142" i="18"/>
  <c r="AN134" i="18"/>
  <c r="AN104" i="18"/>
  <c r="AN156" i="18"/>
  <c r="AN148" i="18"/>
  <c r="AN140" i="18"/>
  <c r="AN132" i="18"/>
  <c r="AN154" i="18"/>
  <c r="AN146" i="18"/>
  <c r="AN138" i="18"/>
  <c r="AN130" i="18"/>
  <c r="AN136" i="18"/>
  <c r="AN118" i="18"/>
  <c r="AN110" i="18"/>
  <c r="AN94" i="18"/>
  <c r="AN116" i="18"/>
  <c r="AN108" i="18"/>
  <c r="AN152" i="18"/>
  <c r="AN122" i="18"/>
  <c r="AN114" i="18"/>
  <c r="AN106" i="18"/>
  <c r="AT118" i="18" s="1"/>
  <c r="AN144" i="18"/>
  <c r="AN120" i="18"/>
  <c r="AN100" i="18"/>
  <c r="AN112" i="18"/>
  <c r="AI167" i="27"/>
  <c r="AJ166" i="27"/>
  <c r="AL86" i="25"/>
  <c r="AL87" i="25" s="1"/>
  <c r="AK87" i="25"/>
  <c r="AK86" i="26"/>
  <c r="AJ87" i="26"/>
  <c r="S45" i="24"/>
  <c r="AL7" i="24"/>
  <c r="AK167" i="25"/>
  <c r="AL166" i="25"/>
  <c r="AL167" i="25" s="1"/>
  <c r="AF125" i="22"/>
  <c r="AF205" i="22"/>
  <c r="AL6" i="25"/>
  <c r="AK7" i="25"/>
  <c r="AJ167" i="26"/>
  <c r="AK166" i="26"/>
  <c r="AJ6" i="27"/>
  <c r="AI7" i="27"/>
  <c r="S205" i="23"/>
  <c r="AF45" i="23"/>
  <c r="S125" i="23"/>
  <c r="AJ7" i="26"/>
  <c r="AK6" i="26"/>
  <c r="AI87" i="27"/>
  <c r="AJ86" i="27"/>
  <c r="G16" i="7" l="1"/>
  <c r="AT202" i="18"/>
  <c r="G19" i="7"/>
  <c r="G20" i="7" s="1"/>
  <c r="AT120" i="18"/>
  <c r="AT36" i="22"/>
  <c r="AT42" i="22"/>
  <c r="AJ129" i="26"/>
  <c r="AK128" i="26"/>
  <c r="AI209" i="27"/>
  <c r="AJ208" i="27"/>
  <c r="AJ128" i="27"/>
  <c r="AI129" i="27"/>
  <c r="AK48" i="27"/>
  <c r="AJ49" i="27"/>
  <c r="AL48" i="26"/>
  <c r="AL49" i="26" s="1"/>
  <c r="AK49" i="26"/>
  <c r="AL208" i="25"/>
  <c r="AL209" i="25" s="1"/>
  <c r="AK209" i="25"/>
  <c r="AL128" i="25"/>
  <c r="AL129" i="25" s="1"/>
  <c r="AK129" i="25"/>
  <c r="AJ209" i="26"/>
  <c r="AK208" i="26"/>
  <c r="AT116" i="18"/>
  <c r="AT122" i="18"/>
  <c r="H16" i="7" s="1"/>
  <c r="G18" i="7"/>
  <c r="AT200" i="18"/>
  <c r="AT196" i="18"/>
  <c r="AT40" i="22"/>
  <c r="AW200" i="17"/>
  <c r="AW198" i="17"/>
  <c r="AW202" i="17"/>
  <c r="AW196" i="17"/>
  <c r="AW122" i="17"/>
  <c r="AW120" i="17"/>
  <c r="AW118" i="17"/>
  <c r="AW116" i="17"/>
  <c r="AW42" i="18"/>
  <c r="AW40" i="18"/>
  <c r="AW38" i="18"/>
  <c r="AW36" i="18"/>
  <c r="H19" i="7"/>
  <c r="H20" i="7" s="1"/>
  <c r="AN76" i="23"/>
  <c r="AN68" i="23"/>
  <c r="AN60" i="23"/>
  <c r="AN52" i="23"/>
  <c r="AN42" i="23"/>
  <c r="AN74" i="23"/>
  <c r="AN66" i="23"/>
  <c r="AN58" i="23"/>
  <c r="AN50" i="23"/>
  <c r="AN72" i="23"/>
  <c r="AN64" i="23"/>
  <c r="AN56" i="23"/>
  <c r="AN40" i="23"/>
  <c r="AN70" i="23"/>
  <c r="AN36" i="23"/>
  <c r="AN28" i="23"/>
  <c r="AN38" i="23"/>
  <c r="AN62" i="23"/>
  <c r="AN34" i="23"/>
  <c r="AN26" i="23"/>
  <c r="AT38" i="23" s="1"/>
  <c r="AN24" i="23"/>
  <c r="AN78" i="23"/>
  <c r="AN54" i="23"/>
  <c r="AN32" i="23"/>
  <c r="AN20" i="23"/>
  <c r="AN30" i="23"/>
  <c r="AN14" i="23"/>
  <c r="AN234" i="22"/>
  <c r="AN226" i="22"/>
  <c r="AN218" i="22"/>
  <c r="AN210" i="22"/>
  <c r="AN232" i="22"/>
  <c r="AN224" i="22"/>
  <c r="AN216" i="22"/>
  <c r="AN238" i="22"/>
  <c r="AN230" i="22"/>
  <c r="AN222" i="22"/>
  <c r="AN214" i="22"/>
  <c r="AN202" i="22"/>
  <c r="AN236" i="22"/>
  <c r="AN200" i="22"/>
  <c r="AN192" i="22"/>
  <c r="AN174" i="22"/>
  <c r="AN228" i="22"/>
  <c r="AN198" i="22"/>
  <c r="AN190" i="22"/>
  <c r="AN186" i="22"/>
  <c r="AT198" i="22" s="1"/>
  <c r="AN196" i="22"/>
  <c r="AN184" i="22"/>
  <c r="AN220" i="22"/>
  <c r="AN194" i="22"/>
  <c r="AN180" i="22"/>
  <c r="AN212" i="22"/>
  <c r="AN188" i="22"/>
  <c r="AM124" i="18"/>
  <c r="AM204" i="18"/>
  <c r="AN158" i="22"/>
  <c r="AN152" i="22"/>
  <c r="AN144" i="22"/>
  <c r="AN136" i="22"/>
  <c r="AN150" i="22"/>
  <c r="AN142" i="22"/>
  <c r="AN134" i="22"/>
  <c r="AN156" i="22"/>
  <c r="AN148" i="22"/>
  <c r="AN140" i="22"/>
  <c r="AN132" i="22"/>
  <c r="AN104" i="22"/>
  <c r="AN120" i="22"/>
  <c r="AN112" i="22"/>
  <c r="AN100" i="22"/>
  <c r="AN154" i="22"/>
  <c r="AN118" i="22"/>
  <c r="AN110" i="22"/>
  <c r="AN94" i="22"/>
  <c r="AN146" i="22"/>
  <c r="AN130" i="22"/>
  <c r="AN116" i="22"/>
  <c r="AN108" i="22"/>
  <c r="AN114" i="22"/>
  <c r="AN106" i="22"/>
  <c r="AT118" i="22" s="1"/>
  <c r="AN122" i="22"/>
  <c r="AN138" i="22"/>
  <c r="AM44" i="22"/>
  <c r="AF125" i="23"/>
  <c r="AF205" i="23"/>
  <c r="AK167" i="26"/>
  <c r="AL166" i="26"/>
  <c r="AL167" i="26" s="1"/>
  <c r="AL7" i="25"/>
  <c r="S45" i="25"/>
  <c r="AF45" i="24"/>
  <c r="S125" i="24"/>
  <c r="S205" i="24"/>
  <c r="AJ7" i="27"/>
  <c r="AK6" i="27"/>
  <c r="AK7" i="26"/>
  <c r="AL6" i="26"/>
  <c r="AK166" i="27"/>
  <c r="AJ167" i="27"/>
  <c r="AJ87" i="27"/>
  <c r="AK86" i="27"/>
  <c r="AL86" i="26"/>
  <c r="AL87" i="26" s="1"/>
  <c r="AK87" i="26"/>
  <c r="H17" i="7" l="1"/>
  <c r="AW36" i="22"/>
  <c r="AT122" i="22"/>
  <c r="AT42" i="23"/>
  <c r="AJ129" i="27"/>
  <c r="AK128" i="27"/>
  <c r="AL208" i="26"/>
  <c r="AL209" i="26" s="1"/>
  <c r="AK209" i="26"/>
  <c r="AJ209" i="27"/>
  <c r="AK208" i="27"/>
  <c r="AT196" i="22"/>
  <c r="AT202" i="22"/>
  <c r="AK49" i="27"/>
  <c r="AL48" i="27"/>
  <c r="AL49" i="27" s="1"/>
  <c r="AL128" i="26"/>
  <c r="AL129" i="26" s="1"/>
  <c r="AK129" i="26"/>
  <c r="H18" i="7"/>
  <c r="AT200" i="22"/>
  <c r="AT120" i="22"/>
  <c r="AT116" i="22"/>
  <c r="AT40" i="23"/>
  <c r="AW202" i="18"/>
  <c r="AW200" i="18"/>
  <c r="AW198" i="18"/>
  <c r="AW196" i="18"/>
  <c r="AW120" i="18"/>
  <c r="AW122" i="18"/>
  <c r="AW118" i="18"/>
  <c r="AW116" i="18"/>
  <c r="AW40" i="22"/>
  <c r="AW38" i="22"/>
  <c r="AW42" i="22"/>
  <c r="AM44" i="23"/>
  <c r="AT36" i="23"/>
  <c r="AN236" i="23"/>
  <c r="AN228" i="23"/>
  <c r="AN220" i="23"/>
  <c r="AN212" i="23"/>
  <c r="AN234" i="23"/>
  <c r="AN226" i="23"/>
  <c r="AN218" i="23"/>
  <c r="AN210" i="23"/>
  <c r="AN232" i="23"/>
  <c r="AN224" i="23"/>
  <c r="AN216" i="23"/>
  <c r="AN230" i="23"/>
  <c r="AN202" i="23"/>
  <c r="AN200" i="23"/>
  <c r="AN192" i="23"/>
  <c r="AN180" i="23"/>
  <c r="AN222" i="23"/>
  <c r="AN198" i="23"/>
  <c r="AN190" i="23"/>
  <c r="AN174" i="23"/>
  <c r="AN238" i="23"/>
  <c r="AN214" i="23"/>
  <c r="AN186" i="23"/>
  <c r="AT198" i="23" s="1"/>
  <c r="AN196" i="23"/>
  <c r="AN194" i="23"/>
  <c r="AN184" i="23"/>
  <c r="AN188" i="23"/>
  <c r="AM204" i="22"/>
  <c r="AN78" i="24"/>
  <c r="AN70" i="24"/>
  <c r="AN62" i="24"/>
  <c r="AN54" i="24"/>
  <c r="AN76" i="24"/>
  <c r="AN68" i="24"/>
  <c r="AN60" i="24"/>
  <c r="AN52" i="24"/>
  <c r="AN42" i="24"/>
  <c r="AN74" i="24"/>
  <c r="AN66" i="24"/>
  <c r="AN58" i="24"/>
  <c r="AN50" i="24"/>
  <c r="AN64" i="24"/>
  <c r="AN36" i="24"/>
  <c r="AN28" i="24"/>
  <c r="AN14" i="24"/>
  <c r="AN72" i="24"/>
  <c r="AN38" i="24"/>
  <c r="AN56" i="24"/>
  <c r="AN34" i="24"/>
  <c r="AN26" i="24"/>
  <c r="AT38" i="24" s="1"/>
  <c r="AN40" i="24"/>
  <c r="AN32" i="24"/>
  <c r="AN24" i="24"/>
  <c r="AN30" i="24"/>
  <c r="AN20" i="24"/>
  <c r="AN154" i="23"/>
  <c r="AN146" i="23"/>
  <c r="AN138" i="23"/>
  <c r="AN130" i="23"/>
  <c r="AN152" i="23"/>
  <c r="AN144" i="23"/>
  <c r="AN136" i="23"/>
  <c r="AN150" i="23"/>
  <c r="AN142" i="23"/>
  <c r="AN134" i="23"/>
  <c r="AN156" i="23"/>
  <c r="AN122" i="23"/>
  <c r="AN114" i="23"/>
  <c r="AN106" i="23"/>
  <c r="AT118" i="23" s="1"/>
  <c r="AN148" i="23"/>
  <c r="AN104" i="23"/>
  <c r="AN120" i="23"/>
  <c r="AN112" i="23"/>
  <c r="AN100" i="23"/>
  <c r="AN140" i="23"/>
  <c r="AN118" i="23"/>
  <c r="AN110" i="23"/>
  <c r="AN94" i="23"/>
  <c r="AN158" i="23"/>
  <c r="AN116" i="23"/>
  <c r="AN132" i="23"/>
  <c r="AN108" i="23"/>
  <c r="I19" i="7"/>
  <c r="I20" i="7" s="1"/>
  <c r="AM124" i="22"/>
  <c r="I17" i="7" s="1"/>
  <c r="S45" i="26"/>
  <c r="AL7" i="26"/>
  <c r="AK167" i="27"/>
  <c r="AL166" i="27"/>
  <c r="AL167" i="27" s="1"/>
  <c r="AF45" i="25"/>
  <c r="S205" i="25"/>
  <c r="S125" i="25"/>
  <c r="AL86" i="27"/>
  <c r="AL87" i="27" s="1"/>
  <c r="AK87" i="27"/>
  <c r="AK7" i="27"/>
  <c r="AL6" i="27"/>
  <c r="AF125" i="24"/>
  <c r="AF205" i="24"/>
  <c r="I16" i="7" l="1"/>
  <c r="J19" i="7" s="1"/>
  <c r="J20" i="7" s="1"/>
  <c r="AT42" i="24"/>
  <c r="AT202" i="23"/>
  <c r="AT200" i="23"/>
  <c r="AT120" i="23"/>
  <c r="AW36" i="23"/>
  <c r="AT116" i="23"/>
  <c r="AT122" i="23"/>
  <c r="J16" i="7" s="1"/>
  <c r="AL208" i="27"/>
  <c r="AL209" i="27" s="1"/>
  <c r="AK209" i="27"/>
  <c r="AL128" i="27"/>
  <c r="AL129" i="27" s="1"/>
  <c r="AK129" i="27"/>
  <c r="AT196" i="23"/>
  <c r="AT40" i="24"/>
  <c r="AW200" i="22"/>
  <c r="AW202" i="22"/>
  <c r="AW198" i="22"/>
  <c r="AW196" i="22"/>
  <c r="AW120" i="22"/>
  <c r="AW122" i="22"/>
  <c r="AW118" i="22"/>
  <c r="AW116" i="22"/>
  <c r="AW42" i="23"/>
  <c r="AW38" i="23"/>
  <c r="AW40" i="23"/>
  <c r="AT36" i="24"/>
  <c r="AN238" i="24"/>
  <c r="AN230" i="24"/>
  <c r="AN222" i="24"/>
  <c r="AN214" i="24"/>
  <c r="AN202" i="24"/>
  <c r="AN236" i="24"/>
  <c r="AN228" i="24"/>
  <c r="AN220" i="24"/>
  <c r="AN212" i="24"/>
  <c r="AN234" i="24"/>
  <c r="AN226" i="24"/>
  <c r="AN218" i="24"/>
  <c r="AN210" i="24"/>
  <c r="AN224" i="24"/>
  <c r="AN200" i="24"/>
  <c r="AN192" i="24"/>
  <c r="AN184" i="24"/>
  <c r="AN216" i="24"/>
  <c r="AN198" i="24"/>
  <c r="AN190" i="24"/>
  <c r="AN180" i="24"/>
  <c r="AN186" i="24"/>
  <c r="AT198" i="24" s="1"/>
  <c r="AN232" i="24"/>
  <c r="AN196" i="24"/>
  <c r="AN194" i="24"/>
  <c r="AN174" i="24"/>
  <c r="AT202" i="24" s="1"/>
  <c r="AN188" i="24"/>
  <c r="AN72" i="25"/>
  <c r="AN64" i="25"/>
  <c r="AN56" i="25"/>
  <c r="AN78" i="25"/>
  <c r="AN70" i="25"/>
  <c r="AN62" i="25"/>
  <c r="AN54" i="25"/>
  <c r="AN76" i="25"/>
  <c r="AN68" i="25"/>
  <c r="AN60" i="25"/>
  <c r="AN52" i="25"/>
  <c r="AN42" i="25"/>
  <c r="AN58" i="25"/>
  <c r="AN36" i="25"/>
  <c r="AN28" i="25"/>
  <c r="AN20" i="25"/>
  <c r="AN14" i="25"/>
  <c r="AN38" i="25"/>
  <c r="AN34" i="25"/>
  <c r="AN26" i="25"/>
  <c r="AT38" i="25" s="1"/>
  <c r="AN66" i="25"/>
  <c r="AN74" i="25"/>
  <c r="AN50" i="25"/>
  <c r="AN40" i="25"/>
  <c r="AN32" i="25"/>
  <c r="AN30" i="25"/>
  <c r="AN24" i="25"/>
  <c r="AN158" i="24"/>
  <c r="AN156" i="24"/>
  <c r="AN148" i="24"/>
  <c r="AN140" i="24"/>
  <c r="AN132" i="24"/>
  <c r="AN154" i="24"/>
  <c r="AN146" i="24"/>
  <c r="AN138" i="24"/>
  <c r="AN130" i="24"/>
  <c r="AN152" i="24"/>
  <c r="AN144" i="24"/>
  <c r="AN136" i="24"/>
  <c r="AN150" i="24"/>
  <c r="AN116" i="24"/>
  <c r="AN108" i="24"/>
  <c r="AN142" i="24"/>
  <c r="AN122" i="24"/>
  <c r="AN114" i="24"/>
  <c r="AN106" i="24"/>
  <c r="AT118" i="24" s="1"/>
  <c r="AN134" i="24"/>
  <c r="AN104" i="24"/>
  <c r="AN120" i="24"/>
  <c r="AN112" i="24"/>
  <c r="AN100" i="24"/>
  <c r="AN118" i="24"/>
  <c r="AN110" i="24"/>
  <c r="AN94" i="24"/>
  <c r="AM124" i="23"/>
  <c r="AM204" i="23"/>
  <c r="AM44" i="24"/>
  <c r="AL7" i="27"/>
  <c r="S45" i="27"/>
  <c r="S125" i="26"/>
  <c r="AF45" i="26"/>
  <c r="S205" i="26"/>
  <c r="AF205" i="25"/>
  <c r="AF125" i="25"/>
  <c r="AT120" i="24" l="1"/>
  <c r="J17" i="7"/>
  <c r="I18" i="7"/>
  <c r="AT42" i="25"/>
  <c r="AT116" i="24"/>
  <c r="AT122" i="24"/>
  <c r="K16" i="7" s="1"/>
  <c r="AT196" i="24"/>
  <c r="AT200" i="24"/>
  <c r="AT40" i="25"/>
  <c r="AW202" i="23"/>
  <c r="AW200" i="23"/>
  <c r="AW198" i="23"/>
  <c r="AW196" i="23"/>
  <c r="AW120" i="23"/>
  <c r="AW122" i="23"/>
  <c r="AW118" i="23"/>
  <c r="AW116" i="23"/>
  <c r="AW36" i="24"/>
  <c r="AW40" i="24"/>
  <c r="AW42" i="24"/>
  <c r="AW38" i="24"/>
  <c r="AT36" i="25"/>
  <c r="AM124" i="24"/>
  <c r="AM204" i="24"/>
  <c r="AN232" i="25"/>
  <c r="AN224" i="25"/>
  <c r="AN216" i="25"/>
  <c r="AN238" i="25"/>
  <c r="AN230" i="25"/>
  <c r="AN222" i="25"/>
  <c r="AN214" i="25"/>
  <c r="AN202" i="25"/>
  <c r="AN236" i="25"/>
  <c r="AN228" i="25"/>
  <c r="AN220" i="25"/>
  <c r="AN212" i="25"/>
  <c r="AN218" i="25"/>
  <c r="AN200" i="25"/>
  <c r="AN192" i="25"/>
  <c r="AN198" i="25"/>
  <c r="AN190" i="25"/>
  <c r="AN184" i="25"/>
  <c r="AN186" i="25"/>
  <c r="AT198" i="25" s="1"/>
  <c r="AN174" i="25"/>
  <c r="AT202" i="25" s="1"/>
  <c r="AN196" i="25"/>
  <c r="AN234" i="25"/>
  <c r="AN210" i="25"/>
  <c r="AN194" i="25"/>
  <c r="AN188" i="25"/>
  <c r="AN226" i="25"/>
  <c r="AN180" i="25"/>
  <c r="AN74" i="26"/>
  <c r="AN66" i="26"/>
  <c r="AN58" i="26"/>
  <c r="AN50" i="26"/>
  <c r="AN72" i="26"/>
  <c r="AN64" i="26"/>
  <c r="AN56" i="26"/>
  <c r="AN78" i="26"/>
  <c r="AN70" i="26"/>
  <c r="AN62" i="26"/>
  <c r="AN54" i="26"/>
  <c r="AN52" i="26"/>
  <c r="AN42" i="26"/>
  <c r="AN36" i="26"/>
  <c r="AN28" i="26"/>
  <c r="AN24" i="26"/>
  <c r="AN38" i="26"/>
  <c r="AN76" i="26"/>
  <c r="AN34" i="26"/>
  <c r="AN26" i="26"/>
  <c r="AT38" i="26" s="1"/>
  <c r="AN20" i="26"/>
  <c r="AN68" i="26"/>
  <c r="AN40" i="26"/>
  <c r="AN32" i="26"/>
  <c r="AN14" i="26"/>
  <c r="AT42" i="26" s="1"/>
  <c r="AN60" i="26"/>
  <c r="AN30" i="26"/>
  <c r="AN158" i="25"/>
  <c r="AN150" i="25"/>
  <c r="AN142" i="25"/>
  <c r="AN134" i="25"/>
  <c r="AN104" i="25"/>
  <c r="AN156" i="25"/>
  <c r="AN148" i="25"/>
  <c r="AN140" i="25"/>
  <c r="AN132" i="25"/>
  <c r="AN154" i="25"/>
  <c r="AN146" i="25"/>
  <c r="AN138" i="25"/>
  <c r="AN130" i="25"/>
  <c r="AN144" i="25"/>
  <c r="AN118" i="25"/>
  <c r="AN110" i="25"/>
  <c r="AN94" i="25"/>
  <c r="AN136" i="25"/>
  <c r="AN116" i="25"/>
  <c r="AN108" i="25"/>
  <c r="AN122" i="25"/>
  <c r="AN114" i="25"/>
  <c r="AN106" i="25"/>
  <c r="AT118" i="25" s="1"/>
  <c r="AN152" i="25"/>
  <c r="AN112" i="25"/>
  <c r="AN120" i="25"/>
  <c r="AN100" i="25"/>
  <c r="AM44" i="25"/>
  <c r="AF45" i="27"/>
  <c r="S125" i="27"/>
  <c r="S205" i="27"/>
  <c r="AF125" i="26"/>
  <c r="AF205" i="26"/>
  <c r="K17" i="7" l="1"/>
  <c r="K18" i="7" s="1"/>
  <c r="AT120" i="25"/>
  <c r="AT116" i="25"/>
  <c r="AT122" i="25"/>
  <c r="L16" i="7" s="1"/>
  <c r="AW116" i="24"/>
  <c r="AT196" i="25"/>
  <c r="AT200" i="25"/>
  <c r="AT36" i="26"/>
  <c r="AT40" i="26"/>
  <c r="AW200" i="24"/>
  <c r="AW202" i="24"/>
  <c r="AW198" i="24"/>
  <c r="AW196" i="24"/>
  <c r="AW122" i="24"/>
  <c r="AW118" i="24"/>
  <c r="AW120" i="24"/>
  <c r="AW42" i="25"/>
  <c r="AW40" i="25"/>
  <c r="AW38" i="25"/>
  <c r="AW36" i="25"/>
  <c r="AN234" i="26"/>
  <c r="AN226" i="26"/>
  <c r="AN218" i="26"/>
  <c r="AN210" i="26"/>
  <c r="AN232" i="26"/>
  <c r="AN224" i="26"/>
  <c r="AN216" i="26"/>
  <c r="AN238" i="26"/>
  <c r="AN230" i="26"/>
  <c r="AN222" i="26"/>
  <c r="AN214" i="26"/>
  <c r="AN202" i="26"/>
  <c r="AN212" i="26"/>
  <c r="AN200" i="26"/>
  <c r="AN192" i="26"/>
  <c r="AN174" i="26"/>
  <c r="AN236" i="26"/>
  <c r="AN198" i="26"/>
  <c r="AN190" i="26"/>
  <c r="AN228" i="26"/>
  <c r="AN186" i="26"/>
  <c r="AT198" i="26" s="1"/>
  <c r="AN180" i="26"/>
  <c r="AN220" i="26"/>
  <c r="AN196" i="26"/>
  <c r="AN194" i="26"/>
  <c r="AN188" i="26"/>
  <c r="AN184" i="26"/>
  <c r="AN158" i="26"/>
  <c r="AN152" i="26"/>
  <c r="AN144" i="26"/>
  <c r="AN136" i="26"/>
  <c r="AN150" i="26"/>
  <c r="AN142" i="26"/>
  <c r="AN134" i="26"/>
  <c r="AN156" i="26"/>
  <c r="AN148" i="26"/>
  <c r="AN140" i="26"/>
  <c r="AN132" i="26"/>
  <c r="AN138" i="26"/>
  <c r="AN120" i="26"/>
  <c r="AN112" i="26"/>
  <c r="AN100" i="26"/>
  <c r="AN118" i="26"/>
  <c r="AN110" i="26"/>
  <c r="AN94" i="26"/>
  <c r="AN154" i="26"/>
  <c r="AN116" i="26"/>
  <c r="AN108" i="26"/>
  <c r="AN130" i="26"/>
  <c r="AN122" i="26"/>
  <c r="AN146" i="26"/>
  <c r="AN104" i="26"/>
  <c r="AN114" i="26"/>
  <c r="AN106" i="26"/>
  <c r="AT118" i="26" s="1"/>
  <c r="AM124" i="25"/>
  <c r="L17" i="7" s="1"/>
  <c r="AM44" i="26"/>
  <c r="AM204" i="25"/>
  <c r="AN76" i="27"/>
  <c r="AN68" i="27"/>
  <c r="AN60" i="27"/>
  <c r="AN52" i="27"/>
  <c r="AN42" i="27"/>
  <c r="AN74" i="27"/>
  <c r="AN66" i="27"/>
  <c r="AN58" i="27"/>
  <c r="AN50" i="27"/>
  <c r="AN72" i="27"/>
  <c r="AN64" i="27"/>
  <c r="AN56" i="27"/>
  <c r="AN36" i="27"/>
  <c r="AN28" i="27"/>
  <c r="AN54" i="27"/>
  <c r="AN38" i="27"/>
  <c r="AN14" i="27"/>
  <c r="AN70" i="27"/>
  <c r="AN34" i="27"/>
  <c r="AN26" i="27"/>
  <c r="AT38" i="27" s="1"/>
  <c r="AN24" i="27"/>
  <c r="AN78" i="27"/>
  <c r="AN62" i="27"/>
  <c r="AN40" i="27"/>
  <c r="AN32" i="27"/>
  <c r="AN20" i="27"/>
  <c r="AN30" i="27"/>
  <c r="K19" i="7"/>
  <c r="K20" i="7" s="1"/>
  <c r="J18" i="7"/>
  <c r="L19" i="7"/>
  <c r="L20" i="7" s="1"/>
  <c r="AF205" i="27"/>
  <c r="AF125" i="27"/>
  <c r="AT42" i="27" l="1"/>
  <c r="AT202" i="26"/>
  <c r="AT116" i="26"/>
  <c r="AT122" i="26"/>
  <c r="AT120" i="26"/>
  <c r="AW36" i="26"/>
  <c r="AT196" i="26"/>
  <c r="AT200" i="26"/>
  <c r="AT40" i="27"/>
  <c r="AT36" i="27"/>
  <c r="AW202" i="25"/>
  <c r="AW200" i="25"/>
  <c r="AW198" i="25"/>
  <c r="AW196" i="25"/>
  <c r="L18" i="7"/>
  <c r="AW118" i="25"/>
  <c r="AW122" i="25"/>
  <c r="AW120" i="25"/>
  <c r="AW116" i="25"/>
  <c r="AW40" i="26"/>
  <c r="AW38" i="26"/>
  <c r="AW42" i="26"/>
  <c r="AM44" i="27"/>
  <c r="AM124" i="26"/>
  <c r="AM204" i="26"/>
  <c r="AN154" i="27"/>
  <c r="AN146" i="27"/>
  <c r="AN138" i="27"/>
  <c r="AN130" i="27"/>
  <c r="AN158" i="27"/>
  <c r="AN152" i="27"/>
  <c r="AN144" i="27"/>
  <c r="AN136" i="27"/>
  <c r="AN150" i="27"/>
  <c r="AN142" i="27"/>
  <c r="AN134" i="27"/>
  <c r="AN132" i="27"/>
  <c r="AN104" i="27"/>
  <c r="AN122" i="27"/>
  <c r="AN114" i="27"/>
  <c r="AN106" i="27"/>
  <c r="AT118" i="27" s="1"/>
  <c r="AN156" i="27"/>
  <c r="AN120" i="27"/>
  <c r="AN112" i="27"/>
  <c r="AN100" i="27"/>
  <c r="AN148" i="27"/>
  <c r="AN118" i="27"/>
  <c r="AN110" i="27"/>
  <c r="AN94" i="27"/>
  <c r="AT122" i="27" s="1"/>
  <c r="AN108" i="27"/>
  <c r="AN140" i="27"/>
  <c r="AN116" i="27"/>
  <c r="AN236" i="27"/>
  <c r="AN228" i="27"/>
  <c r="AN220" i="27"/>
  <c r="AN212" i="27"/>
  <c r="AN234" i="27"/>
  <c r="AN226" i="27"/>
  <c r="AN218" i="27"/>
  <c r="AN210" i="27"/>
  <c r="AN232" i="27"/>
  <c r="AN224" i="27"/>
  <c r="AN216" i="27"/>
  <c r="AN200" i="27"/>
  <c r="AN192" i="27"/>
  <c r="AN180" i="27"/>
  <c r="AN230" i="27"/>
  <c r="AN202" i="27"/>
  <c r="AN198" i="27"/>
  <c r="AN190" i="27"/>
  <c r="AN174" i="27"/>
  <c r="AN186" i="27"/>
  <c r="AT198" i="27" s="1"/>
  <c r="AN184" i="27"/>
  <c r="AN238" i="27"/>
  <c r="AN196" i="27"/>
  <c r="AN222" i="27"/>
  <c r="AN194" i="27"/>
  <c r="AN214" i="27"/>
  <c r="AN188" i="27"/>
  <c r="O20" i="7"/>
  <c r="M16" i="7" l="1"/>
  <c r="AW116" i="26"/>
  <c r="AT202" i="27"/>
  <c r="N16" i="7" s="1"/>
  <c r="M17" i="7"/>
  <c r="N19" i="7" s="1"/>
  <c r="N20" i="7" s="1"/>
  <c r="M19" i="7"/>
  <c r="M20" i="7" s="1"/>
  <c r="AT120" i="27"/>
  <c r="AT200" i="27"/>
  <c r="AT196" i="27"/>
  <c r="AT116" i="27"/>
  <c r="AW200" i="26"/>
  <c r="AW202" i="26"/>
  <c r="AW198" i="26"/>
  <c r="AW196" i="26"/>
  <c r="AW122" i="26"/>
  <c r="AW120" i="26"/>
  <c r="AW118" i="26"/>
  <c r="AW42" i="27"/>
  <c r="AW38" i="27"/>
  <c r="AW40" i="27"/>
  <c r="AW36" i="27"/>
  <c r="AM124" i="27"/>
  <c r="N17" i="7" s="1"/>
  <c r="AM204" i="27"/>
  <c r="N18" i="7" l="1"/>
  <c r="M18" i="7"/>
  <c r="AW202" i="27"/>
  <c r="AW200" i="27"/>
  <c r="AW198" i="27"/>
  <c r="AW196" i="27"/>
  <c r="AW120" i="27"/>
  <c r="AW122" i="27"/>
  <c r="AW118" i="27"/>
  <c r="AW116" i="27"/>
</calcChain>
</file>

<file path=xl/comments1.xml><?xml version="1.0" encoding="utf-8"?>
<comments xmlns="http://schemas.openxmlformats.org/spreadsheetml/2006/main">
  <authors>
    <author>都築　敏夫</author>
  </authors>
  <commentList>
    <comment ref="H3" authorId="0" shapeId="0">
      <text>
        <r>
          <rPr>
            <b/>
            <sz val="9"/>
            <color indexed="81"/>
            <rFont val="MS P ゴシック"/>
            <family val="3"/>
            <charset val="128"/>
          </rPr>
          <t>算定開始月の前月末日までに届け出る。
《令和3年3月20日の入力例》
3/20 2021/3/20　R3/3/20　R3.3.20</t>
        </r>
      </text>
    </comment>
    <comment ref="K5" authorId="0" shapeId="0">
      <text>
        <r>
          <rPr>
            <b/>
            <sz val="9"/>
            <color indexed="81"/>
            <rFont val="MS P ゴシック"/>
            <family val="3"/>
            <charset val="128"/>
          </rPr>
          <t>数字のみ入力</t>
        </r>
      </text>
    </comment>
    <comment ref="N5" authorId="0" shapeId="0">
      <text>
        <r>
          <rPr>
            <b/>
            <sz val="9"/>
            <color indexed="81"/>
            <rFont val="MS P ゴシック"/>
            <family val="3"/>
            <charset val="128"/>
          </rPr>
          <t>数字のみ入力</t>
        </r>
      </text>
    </comment>
  </commentList>
</comments>
</file>

<file path=xl/comments10.xml><?xml version="1.0" encoding="utf-8"?>
<comments xmlns="http://schemas.openxmlformats.org/spreadsheetml/2006/main">
  <authors>
    <author>都築　敏夫</author>
  </authors>
  <commentList>
    <comment ref="Y3" authorId="0" shapeId="0">
      <text>
        <r>
          <rPr>
            <b/>
            <sz val="9"/>
            <color indexed="81"/>
            <rFont val="MS P ゴシック"/>
            <family val="3"/>
            <charset val="128"/>
          </rPr>
          <t>数字を入力</t>
        </r>
      </text>
    </comment>
    <comment ref="AX8" authorId="0" shapeId="0">
      <text>
        <r>
          <rPr>
            <b/>
            <sz val="9"/>
            <color indexed="81"/>
            <rFont val="MS P ゴシック"/>
            <family val="3"/>
            <charset val="128"/>
          </rPr>
          <t>休憩時間は除く</t>
        </r>
      </text>
    </comment>
    <comment ref="BA43" authorId="0" shapeId="0">
      <text>
        <r>
          <rPr>
            <b/>
            <sz val="9"/>
            <color indexed="81"/>
            <rFont val="MS P ゴシック"/>
            <family val="3"/>
            <charset val="128"/>
          </rPr>
          <t>数字を入力</t>
        </r>
      </text>
    </comment>
  </commentList>
</comments>
</file>

<file path=xl/comments11.xml><?xml version="1.0" encoding="utf-8"?>
<comments xmlns="http://schemas.openxmlformats.org/spreadsheetml/2006/main">
  <authors>
    <author>都築　敏夫</author>
  </authors>
  <commentList>
    <comment ref="Y3" authorId="0" shapeId="0">
      <text>
        <r>
          <rPr>
            <b/>
            <sz val="9"/>
            <color indexed="81"/>
            <rFont val="MS P ゴシック"/>
            <family val="3"/>
            <charset val="128"/>
          </rPr>
          <t>数字を入力</t>
        </r>
      </text>
    </comment>
    <comment ref="AX8" authorId="0" shapeId="0">
      <text>
        <r>
          <rPr>
            <b/>
            <sz val="9"/>
            <color indexed="81"/>
            <rFont val="MS P ゴシック"/>
            <family val="3"/>
            <charset val="128"/>
          </rPr>
          <t>休憩時間は除く</t>
        </r>
      </text>
    </comment>
    <comment ref="BA43" authorId="0" shapeId="0">
      <text>
        <r>
          <rPr>
            <b/>
            <sz val="9"/>
            <color indexed="81"/>
            <rFont val="MS P ゴシック"/>
            <family val="3"/>
            <charset val="128"/>
          </rPr>
          <t>数字を入力</t>
        </r>
      </text>
    </comment>
  </commentList>
</comments>
</file>

<file path=xl/comments12.xml><?xml version="1.0" encoding="utf-8"?>
<comments xmlns="http://schemas.openxmlformats.org/spreadsheetml/2006/main">
  <authors>
    <author>都築　敏夫</author>
  </authors>
  <commentList>
    <comment ref="Y3" authorId="0" shapeId="0">
      <text>
        <r>
          <rPr>
            <b/>
            <sz val="9"/>
            <color indexed="81"/>
            <rFont val="MS P ゴシック"/>
            <family val="3"/>
            <charset val="128"/>
          </rPr>
          <t>数字を入力</t>
        </r>
      </text>
    </comment>
    <comment ref="AX8" authorId="0" shapeId="0">
      <text>
        <r>
          <rPr>
            <b/>
            <sz val="9"/>
            <color indexed="81"/>
            <rFont val="MS P ゴシック"/>
            <family val="3"/>
            <charset val="128"/>
          </rPr>
          <t>休憩時間は除く</t>
        </r>
      </text>
    </comment>
    <comment ref="BA43" authorId="0" shapeId="0">
      <text>
        <r>
          <rPr>
            <b/>
            <sz val="9"/>
            <color indexed="81"/>
            <rFont val="MS P ゴシック"/>
            <family val="3"/>
            <charset val="128"/>
          </rPr>
          <t>数字を入力</t>
        </r>
      </text>
    </comment>
  </commentList>
</comments>
</file>

<file path=xl/comments13.xml><?xml version="1.0" encoding="utf-8"?>
<comments xmlns="http://schemas.openxmlformats.org/spreadsheetml/2006/main">
  <authors>
    <author>都築　敏夫</author>
  </authors>
  <commentList>
    <comment ref="Y3" authorId="0" shapeId="0">
      <text>
        <r>
          <rPr>
            <b/>
            <sz val="9"/>
            <color indexed="81"/>
            <rFont val="MS P ゴシック"/>
            <family val="3"/>
            <charset val="128"/>
          </rPr>
          <t>数字を入力</t>
        </r>
      </text>
    </comment>
    <comment ref="AX8" authorId="0" shapeId="0">
      <text>
        <r>
          <rPr>
            <b/>
            <sz val="9"/>
            <color indexed="81"/>
            <rFont val="MS P ゴシック"/>
            <family val="3"/>
            <charset val="128"/>
          </rPr>
          <t>休憩時間は除く</t>
        </r>
      </text>
    </comment>
    <comment ref="BA43" authorId="0" shapeId="0">
      <text>
        <r>
          <rPr>
            <b/>
            <sz val="9"/>
            <color indexed="81"/>
            <rFont val="MS P ゴシック"/>
            <family val="3"/>
            <charset val="128"/>
          </rPr>
          <t>数字を入力</t>
        </r>
      </text>
    </comment>
  </commentList>
</comments>
</file>

<file path=xl/comments14.xml><?xml version="1.0" encoding="utf-8"?>
<comments xmlns="http://schemas.openxmlformats.org/spreadsheetml/2006/main">
  <authors>
    <author>都築　敏夫</author>
  </authors>
  <commentList>
    <comment ref="Y3" authorId="0" shapeId="0">
      <text>
        <r>
          <rPr>
            <b/>
            <sz val="9"/>
            <color indexed="81"/>
            <rFont val="MS P ゴシック"/>
            <family val="3"/>
            <charset val="128"/>
          </rPr>
          <t>数字を入力</t>
        </r>
      </text>
    </comment>
    <comment ref="AX8" authorId="0" shapeId="0">
      <text>
        <r>
          <rPr>
            <b/>
            <sz val="9"/>
            <color indexed="81"/>
            <rFont val="MS P ゴシック"/>
            <family val="3"/>
            <charset val="128"/>
          </rPr>
          <t>休憩時間は除く</t>
        </r>
      </text>
    </comment>
    <comment ref="BA43" authorId="0" shapeId="0">
      <text>
        <r>
          <rPr>
            <b/>
            <sz val="9"/>
            <color indexed="81"/>
            <rFont val="MS P ゴシック"/>
            <family val="3"/>
            <charset val="128"/>
          </rPr>
          <t>数字を入力</t>
        </r>
      </text>
    </comment>
  </commentList>
</comments>
</file>

<file path=xl/comments15.xml><?xml version="1.0" encoding="utf-8"?>
<comments xmlns="http://schemas.openxmlformats.org/spreadsheetml/2006/main">
  <authors>
    <author>都築　敏夫</author>
  </authors>
  <commentList>
    <comment ref="Y3" authorId="0" shapeId="0">
      <text>
        <r>
          <rPr>
            <b/>
            <sz val="9"/>
            <color indexed="81"/>
            <rFont val="MS P ゴシック"/>
            <family val="3"/>
            <charset val="128"/>
          </rPr>
          <t>数字を入力</t>
        </r>
      </text>
    </comment>
    <comment ref="AX8" authorId="0" shapeId="0">
      <text>
        <r>
          <rPr>
            <b/>
            <sz val="9"/>
            <color indexed="81"/>
            <rFont val="MS P ゴシック"/>
            <family val="3"/>
            <charset val="128"/>
          </rPr>
          <t>休憩時間は除く</t>
        </r>
      </text>
    </comment>
    <comment ref="BA43" authorId="0" shapeId="0">
      <text>
        <r>
          <rPr>
            <b/>
            <sz val="9"/>
            <color indexed="81"/>
            <rFont val="MS P ゴシック"/>
            <family val="3"/>
            <charset val="128"/>
          </rPr>
          <t>数字を入力</t>
        </r>
      </text>
    </comment>
  </commentList>
</comments>
</file>

<file path=xl/comments16.xml><?xml version="1.0" encoding="utf-8"?>
<comments xmlns="http://schemas.openxmlformats.org/spreadsheetml/2006/main">
  <authors>
    <author>都築　敏夫</author>
  </authors>
  <commentList>
    <comment ref="Y3" authorId="0" shapeId="0">
      <text>
        <r>
          <rPr>
            <b/>
            <sz val="9"/>
            <color indexed="81"/>
            <rFont val="MS P ゴシック"/>
            <family val="3"/>
            <charset val="128"/>
          </rPr>
          <t>数字を入力</t>
        </r>
      </text>
    </comment>
    <comment ref="AX8" authorId="0" shapeId="0">
      <text>
        <r>
          <rPr>
            <b/>
            <sz val="9"/>
            <color indexed="81"/>
            <rFont val="MS P ゴシック"/>
            <family val="3"/>
            <charset val="128"/>
          </rPr>
          <t>休憩時間は除く</t>
        </r>
      </text>
    </comment>
    <comment ref="BA43" authorId="0" shapeId="0">
      <text>
        <r>
          <rPr>
            <b/>
            <sz val="9"/>
            <color indexed="81"/>
            <rFont val="MS P ゴシック"/>
            <family val="3"/>
            <charset val="128"/>
          </rPr>
          <t>数字を入力</t>
        </r>
      </text>
    </comment>
  </commentList>
</comments>
</file>

<file path=xl/comments17.xml><?xml version="1.0" encoding="utf-8"?>
<comments xmlns="http://schemas.openxmlformats.org/spreadsheetml/2006/main">
  <authors>
    <author>都築　敏夫</author>
  </authors>
  <commentList>
    <comment ref="Y3" authorId="0" shapeId="0">
      <text>
        <r>
          <rPr>
            <b/>
            <sz val="9"/>
            <color indexed="81"/>
            <rFont val="MS P ゴシック"/>
            <family val="3"/>
            <charset val="128"/>
          </rPr>
          <t>数字を入力</t>
        </r>
      </text>
    </comment>
    <comment ref="AX8" authorId="0" shapeId="0">
      <text>
        <r>
          <rPr>
            <b/>
            <sz val="9"/>
            <color indexed="81"/>
            <rFont val="MS P ゴシック"/>
            <family val="3"/>
            <charset val="128"/>
          </rPr>
          <t>休憩時間は除く</t>
        </r>
      </text>
    </comment>
    <comment ref="BA43" authorId="0" shapeId="0">
      <text>
        <r>
          <rPr>
            <b/>
            <sz val="9"/>
            <color indexed="81"/>
            <rFont val="MS P ゴシック"/>
            <family val="3"/>
            <charset val="128"/>
          </rPr>
          <t>数字を入力</t>
        </r>
      </text>
    </comment>
  </commentList>
</comments>
</file>

<file path=xl/comments18.xml><?xml version="1.0" encoding="utf-8"?>
<comments xmlns="http://schemas.openxmlformats.org/spreadsheetml/2006/main">
  <authors>
    <author>都築　敏夫</author>
  </authors>
  <commentList>
    <comment ref="Y3" authorId="0" shapeId="0">
      <text>
        <r>
          <rPr>
            <b/>
            <sz val="9"/>
            <color indexed="81"/>
            <rFont val="MS P ゴシック"/>
            <family val="3"/>
            <charset val="128"/>
          </rPr>
          <t>数字を入力</t>
        </r>
      </text>
    </comment>
    <comment ref="AX8" authorId="0" shapeId="0">
      <text>
        <r>
          <rPr>
            <b/>
            <sz val="9"/>
            <color indexed="81"/>
            <rFont val="MS P ゴシック"/>
            <family val="3"/>
            <charset val="128"/>
          </rPr>
          <t>休憩時間は除く</t>
        </r>
      </text>
    </comment>
    <comment ref="BA43" authorId="0" shapeId="0">
      <text>
        <r>
          <rPr>
            <b/>
            <sz val="9"/>
            <color indexed="81"/>
            <rFont val="MS P ゴシック"/>
            <family val="3"/>
            <charset val="128"/>
          </rPr>
          <t>数字を入力</t>
        </r>
      </text>
    </comment>
  </commentList>
</comments>
</file>

<file path=xl/comments19.xml><?xml version="1.0" encoding="utf-8"?>
<comments xmlns="http://schemas.openxmlformats.org/spreadsheetml/2006/main">
  <authors>
    <author>都築　敏夫</author>
  </authors>
  <commentList>
    <comment ref="Y3" authorId="0" shapeId="0">
      <text>
        <r>
          <rPr>
            <b/>
            <sz val="9"/>
            <color indexed="81"/>
            <rFont val="MS P ゴシック"/>
            <family val="3"/>
            <charset val="128"/>
          </rPr>
          <t>数字を入力</t>
        </r>
      </text>
    </comment>
    <comment ref="AX8" authorId="0" shapeId="0">
      <text>
        <r>
          <rPr>
            <b/>
            <sz val="9"/>
            <color indexed="81"/>
            <rFont val="MS P ゴシック"/>
            <family val="3"/>
            <charset val="128"/>
          </rPr>
          <t>休憩時間は除く</t>
        </r>
      </text>
    </comment>
    <comment ref="BA43" authorId="0" shapeId="0">
      <text>
        <r>
          <rPr>
            <b/>
            <sz val="9"/>
            <color indexed="81"/>
            <rFont val="MS P ゴシック"/>
            <family val="3"/>
            <charset val="128"/>
          </rPr>
          <t>数字を入力</t>
        </r>
      </text>
    </comment>
  </commentList>
</comments>
</file>

<file path=xl/comments2.xml><?xml version="1.0" encoding="utf-8"?>
<comments xmlns="http://schemas.openxmlformats.org/spreadsheetml/2006/main">
  <authors>
    <author>都築　敏夫</author>
  </authors>
  <commentList>
    <comment ref="E5" authorId="0" shapeId="0">
      <text>
        <r>
          <rPr>
            <b/>
            <sz val="9"/>
            <color indexed="81"/>
            <rFont val="MS P ゴシック"/>
            <family val="3"/>
            <charset val="128"/>
          </rPr>
          <t>《入力例》
2008/4/1　H20/4/1　H20.4.1</t>
        </r>
      </text>
    </comment>
    <comment ref="F5" authorId="0" shapeId="0">
      <text>
        <r>
          <rPr>
            <b/>
            <sz val="9"/>
            <color indexed="81"/>
            <rFont val="MS P ゴシック"/>
            <family val="3"/>
            <charset val="128"/>
          </rPr>
          <t>《入力例》
2013/4/1　H25/4/1　H25.4.1</t>
        </r>
      </text>
    </comment>
    <comment ref="G5" authorId="0" shapeId="0">
      <text>
        <r>
          <rPr>
            <b/>
            <sz val="9"/>
            <color indexed="81"/>
            <rFont val="MS P ゴシック"/>
            <family val="3"/>
            <charset val="128"/>
          </rPr>
          <t>【参考】今日現在の月数</t>
        </r>
      </text>
    </comment>
  </commentList>
</comments>
</file>

<file path=xl/comments20.xml><?xml version="1.0" encoding="utf-8"?>
<comments xmlns="http://schemas.openxmlformats.org/spreadsheetml/2006/main">
  <authors>
    <author>都築　敏夫</author>
  </authors>
  <commentList>
    <comment ref="Y3" authorId="0" shapeId="0">
      <text>
        <r>
          <rPr>
            <b/>
            <sz val="9"/>
            <color indexed="81"/>
            <rFont val="MS P ゴシック"/>
            <family val="3"/>
            <charset val="128"/>
          </rPr>
          <t>数字を入力</t>
        </r>
      </text>
    </comment>
    <comment ref="AX8" authorId="0" shapeId="0">
      <text>
        <r>
          <rPr>
            <b/>
            <sz val="9"/>
            <color indexed="81"/>
            <rFont val="MS P ゴシック"/>
            <family val="3"/>
            <charset val="128"/>
          </rPr>
          <t>休憩時間は除く</t>
        </r>
      </text>
    </comment>
    <comment ref="BA43" authorId="0" shapeId="0">
      <text>
        <r>
          <rPr>
            <b/>
            <sz val="9"/>
            <color indexed="81"/>
            <rFont val="MS P ゴシック"/>
            <family val="3"/>
            <charset val="128"/>
          </rPr>
          <t>数字を入力</t>
        </r>
      </text>
    </comment>
  </commentList>
</comments>
</file>

<file path=xl/comments3.xml><?xml version="1.0" encoding="utf-8"?>
<comments xmlns="http://schemas.openxmlformats.org/spreadsheetml/2006/main">
  <authors>
    <author>都築　敏夫</author>
  </authors>
  <commentList>
    <comment ref="Y11" authorId="0" shapeId="0">
      <text>
        <r>
          <rPr>
            <b/>
            <sz val="9"/>
            <color indexed="81"/>
            <rFont val="MS P ゴシック"/>
            <family val="3"/>
            <charset val="128"/>
          </rPr>
          <t>数字を入力</t>
        </r>
      </text>
    </comment>
    <comment ref="AX16" authorId="0" shapeId="0">
      <text>
        <r>
          <rPr>
            <b/>
            <sz val="9"/>
            <color indexed="81"/>
            <rFont val="MS P ゴシック"/>
            <family val="3"/>
            <charset val="128"/>
          </rPr>
          <t>休憩時間は除く</t>
        </r>
      </text>
    </comment>
  </commentList>
</comments>
</file>

<file path=xl/comments4.xml><?xml version="1.0" encoding="utf-8"?>
<comments xmlns="http://schemas.openxmlformats.org/spreadsheetml/2006/main">
  <authors>
    <author>都築　敏夫</author>
  </authors>
  <commentList>
    <comment ref="Y3" authorId="0" shapeId="0">
      <text>
        <r>
          <rPr>
            <b/>
            <sz val="9"/>
            <color indexed="81"/>
            <rFont val="MS P ゴシック"/>
            <family val="3"/>
            <charset val="128"/>
          </rPr>
          <t>数字を入力</t>
        </r>
      </text>
    </comment>
    <comment ref="AX8" authorId="0" shapeId="0">
      <text>
        <r>
          <rPr>
            <b/>
            <sz val="9"/>
            <color indexed="81"/>
            <rFont val="MS P ゴシック"/>
            <family val="3"/>
            <charset val="128"/>
          </rPr>
          <t>休憩時間は除く</t>
        </r>
      </text>
    </comment>
    <comment ref="BA43" authorId="0" shapeId="0">
      <text>
        <r>
          <rPr>
            <b/>
            <sz val="9"/>
            <color indexed="81"/>
            <rFont val="MS P ゴシック"/>
            <family val="3"/>
            <charset val="128"/>
          </rPr>
          <t>数字を入力</t>
        </r>
      </text>
    </comment>
    <comment ref="AX88" authorId="0" shapeId="0">
      <text>
        <r>
          <rPr>
            <b/>
            <sz val="9"/>
            <color indexed="81"/>
            <rFont val="MS P ゴシック"/>
            <family val="3"/>
            <charset val="128"/>
          </rPr>
          <t>休憩時間は除く</t>
        </r>
      </text>
    </comment>
    <comment ref="AX168" authorId="0" shapeId="0">
      <text>
        <r>
          <rPr>
            <b/>
            <sz val="9"/>
            <color indexed="81"/>
            <rFont val="MS P ゴシック"/>
            <family val="3"/>
            <charset val="128"/>
          </rPr>
          <t>休憩時間は除く</t>
        </r>
      </text>
    </comment>
  </commentList>
</comments>
</file>

<file path=xl/comments5.xml><?xml version="1.0" encoding="utf-8"?>
<comments xmlns="http://schemas.openxmlformats.org/spreadsheetml/2006/main">
  <authors>
    <author>都築　敏夫</author>
  </authors>
  <commentList>
    <comment ref="Y3" authorId="0" shapeId="0">
      <text>
        <r>
          <rPr>
            <b/>
            <sz val="9"/>
            <color indexed="81"/>
            <rFont val="MS P ゴシック"/>
            <family val="3"/>
            <charset val="128"/>
          </rPr>
          <t>数字を入力</t>
        </r>
      </text>
    </comment>
    <comment ref="AX8" authorId="0" shapeId="0">
      <text>
        <r>
          <rPr>
            <b/>
            <sz val="9"/>
            <color indexed="81"/>
            <rFont val="MS P ゴシック"/>
            <family val="3"/>
            <charset val="128"/>
          </rPr>
          <t>休憩時間は除く</t>
        </r>
      </text>
    </comment>
    <comment ref="BA43" authorId="0" shapeId="0">
      <text>
        <r>
          <rPr>
            <b/>
            <sz val="9"/>
            <color indexed="81"/>
            <rFont val="MS P ゴシック"/>
            <family val="3"/>
            <charset val="128"/>
          </rPr>
          <t>数字を入力</t>
        </r>
      </text>
    </comment>
  </commentList>
</comments>
</file>

<file path=xl/comments6.xml><?xml version="1.0" encoding="utf-8"?>
<comments xmlns="http://schemas.openxmlformats.org/spreadsheetml/2006/main">
  <authors>
    <author>都築　敏夫</author>
  </authors>
  <commentList>
    <comment ref="Y3" authorId="0" shapeId="0">
      <text>
        <r>
          <rPr>
            <b/>
            <sz val="9"/>
            <color indexed="81"/>
            <rFont val="MS P ゴシック"/>
            <family val="3"/>
            <charset val="128"/>
          </rPr>
          <t>数字を入力</t>
        </r>
      </text>
    </comment>
    <comment ref="AX8" authorId="0" shapeId="0">
      <text>
        <r>
          <rPr>
            <b/>
            <sz val="9"/>
            <color indexed="81"/>
            <rFont val="MS P ゴシック"/>
            <family val="3"/>
            <charset val="128"/>
          </rPr>
          <t>休憩時間は除く</t>
        </r>
      </text>
    </comment>
    <comment ref="BA43" authorId="0" shapeId="0">
      <text>
        <r>
          <rPr>
            <b/>
            <sz val="9"/>
            <color indexed="81"/>
            <rFont val="MS P ゴシック"/>
            <family val="3"/>
            <charset val="128"/>
          </rPr>
          <t>数字を入力</t>
        </r>
      </text>
    </comment>
  </commentList>
</comments>
</file>

<file path=xl/comments7.xml><?xml version="1.0" encoding="utf-8"?>
<comments xmlns="http://schemas.openxmlformats.org/spreadsheetml/2006/main">
  <authors>
    <author>都築　敏夫</author>
  </authors>
  <commentList>
    <comment ref="Y3" authorId="0" shapeId="0">
      <text>
        <r>
          <rPr>
            <b/>
            <sz val="9"/>
            <color indexed="81"/>
            <rFont val="MS P ゴシック"/>
            <family val="3"/>
            <charset val="128"/>
          </rPr>
          <t>数字を入力</t>
        </r>
      </text>
    </comment>
    <comment ref="AX8" authorId="0" shapeId="0">
      <text>
        <r>
          <rPr>
            <b/>
            <sz val="9"/>
            <color indexed="81"/>
            <rFont val="MS P ゴシック"/>
            <family val="3"/>
            <charset val="128"/>
          </rPr>
          <t>休憩時間は除く</t>
        </r>
      </text>
    </comment>
    <comment ref="BA43" authorId="0" shapeId="0">
      <text>
        <r>
          <rPr>
            <b/>
            <sz val="9"/>
            <color indexed="81"/>
            <rFont val="MS P ゴシック"/>
            <family val="3"/>
            <charset val="128"/>
          </rPr>
          <t>数字を入力</t>
        </r>
      </text>
    </comment>
  </commentList>
</comments>
</file>

<file path=xl/comments8.xml><?xml version="1.0" encoding="utf-8"?>
<comments xmlns="http://schemas.openxmlformats.org/spreadsheetml/2006/main">
  <authors>
    <author>都築　敏夫</author>
  </authors>
  <commentList>
    <comment ref="Y3" authorId="0" shapeId="0">
      <text>
        <r>
          <rPr>
            <b/>
            <sz val="9"/>
            <color indexed="81"/>
            <rFont val="MS P ゴシック"/>
            <family val="3"/>
            <charset val="128"/>
          </rPr>
          <t>数字を入力</t>
        </r>
      </text>
    </comment>
    <comment ref="AX8" authorId="0" shapeId="0">
      <text>
        <r>
          <rPr>
            <b/>
            <sz val="9"/>
            <color indexed="81"/>
            <rFont val="MS P ゴシック"/>
            <family val="3"/>
            <charset val="128"/>
          </rPr>
          <t>休憩時間は除く</t>
        </r>
      </text>
    </comment>
    <comment ref="BA43" authorId="0" shapeId="0">
      <text>
        <r>
          <rPr>
            <b/>
            <sz val="9"/>
            <color indexed="81"/>
            <rFont val="MS P ゴシック"/>
            <family val="3"/>
            <charset val="128"/>
          </rPr>
          <t>数字を入力</t>
        </r>
      </text>
    </comment>
  </commentList>
</comments>
</file>

<file path=xl/comments9.xml><?xml version="1.0" encoding="utf-8"?>
<comments xmlns="http://schemas.openxmlformats.org/spreadsheetml/2006/main">
  <authors>
    <author>都築　敏夫</author>
  </authors>
  <commentList>
    <comment ref="Y3" authorId="0" shapeId="0">
      <text>
        <r>
          <rPr>
            <b/>
            <sz val="9"/>
            <color indexed="81"/>
            <rFont val="MS P ゴシック"/>
            <family val="3"/>
            <charset val="128"/>
          </rPr>
          <t>数字を入力</t>
        </r>
      </text>
    </comment>
    <comment ref="AX8" authorId="0" shapeId="0">
      <text>
        <r>
          <rPr>
            <b/>
            <sz val="9"/>
            <color indexed="81"/>
            <rFont val="MS P ゴシック"/>
            <family val="3"/>
            <charset val="128"/>
          </rPr>
          <t>休憩時間は除く</t>
        </r>
      </text>
    </comment>
    <comment ref="BA43" authorId="0" shapeId="0">
      <text>
        <r>
          <rPr>
            <b/>
            <sz val="9"/>
            <color indexed="81"/>
            <rFont val="MS P ゴシック"/>
            <family val="3"/>
            <charset val="128"/>
          </rPr>
          <t>数字を入力</t>
        </r>
      </text>
    </comment>
  </commentList>
</comments>
</file>

<file path=xl/sharedStrings.xml><?xml version="1.0" encoding="utf-8"?>
<sst xmlns="http://schemas.openxmlformats.org/spreadsheetml/2006/main" count="11838" uniqueCount="218">
  <si>
    <t>職種</t>
    <rPh sb="0" eb="2">
      <t>ショクシュ</t>
    </rPh>
    <phoneticPr fontId="2"/>
  </si>
  <si>
    <t>勤務
形態</t>
    <rPh sb="0" eb="2">
      <t>キンム</t>
    </rPh>
    <rPh sb="3" eb="5">
      <t>ケイタイ</t>
    </rPh>
    <phoneticPr fontId="2"/>
  </si>
  <si>
    <t>従業者の勤務の体制及び勤務形態一覧表</t>
    <rPh sb="0" eb="3">
      <t>ジュウギョウシャ</t>
    </rPh>
    <rPh sb="4" eb="6">
      <t>キンム</t>
    </rPh>
    <rPh sb="7" eb="9">
      <t>タイセイ</t>
    </rPh>
    <rPh sb="9" eb="10">
      <t>オヨ</t>
    </rPh>
    <rPh sb="11" eb="13">
      <t>キンム</t>
    </rPh>
    <rPh sb="13" eb="15">
      <t>ケイタイ</t>
    </rPh>
    <rPh sb="15" eb="18">
      <t>イチランヒョウ</t>
    </rPh>
    <phoneticPr fontId="2"/>
  </si>
  <si>
    <t>氏　　　名</t>
    <rPh sb="0" eb="1">
      <t>シ</t>
    </rPh>
    <rPh sb="4" eb="5">
      <t>メイ</t>
    </rPh>
    <phoneticPr fontId="2"/>
  </si>
  <si>
    <t>管理者</t>
    <rPh sb="0" eb="3">
      <t>カンリシャ</t>
    </rPh>
    <phoneticPr fontId="2"/>
  </si>
  <si>
    <t>計画作成
担 当 者</t>
    <rPh sb="0" eb="2">
      <t>ケイカク</t>
    </rPh>
    <rPh sb="2" eb="4">
      <t>サクセイ</t>
    </rPh>
    <rPh sb="5" eb="6">
      <t>タン</t>
    </rPh>
    <rPh sb="7" eb="8">
      <t>トウ</t>
    </rPh>
    <rPh sb="9" eb="10">
      <t>シャ</t>
    </rPh>
    <phoneticPr fontId="2"/>
  </si>
  <si>
    <t>看護師</t>
    <rPh sb="0" eb="3">
      <t>カンゴシ</t>
    </rPh>
    <phoneticPr fontId="2"/>
  </si>
  <si>
    <t>日</t>
    <rPh sb="0" eb="1">
      <t>ニチ</t>
    </rPh>
    <phoneticPr fontId="2"/>
  </si>
  <si>
    <t>介護福祉士</t>
    <rPh sb="0" eb="2">
      <t>カイゴ</t>
    </rPh>
    <rPh sb="2" eb="4">
      <t>フクシ</t>
    </rPh>
    <rPh sb="4" eb="5">
      <t>シ</t>
    </rPh>
    <phoneticPr fontId="2"/>
  </si>
  <si>
    <t>②</t>
    <phoneticPr fontId="2"/>
  </si>
  <si>
    <t>Ａ</t>
    <phoneticPr fontId="2"/>
  </si>
  <si>
    <t>研</t>
    <rPh sb="0" eb="1">
      <t>ケン</t>
    </rPh>
    <phoneticPr fontId="2"/>
  </si>
  <si>
    <t>③</t>
    <phoneticPr fontId="2"/>
  </si>
  <si>
    <t>①</t>
    <phoneticPr fontId="2"/>
  </si>
  <si>
    <t>ヘルパー2級</t>
    <phoneticPr fontId="2"/>
  </si>
  <si>
    <t>Ｃ</t>
    <phoneticPr fontId="2"/>
  </si>
  <si>
    <t>時間</t>
    <rPh sb="0" eb="2">
      <t>ジカン</t>
    </rPh>
    <phoneticPr fontId="2"/>
  </si>
  <si>
    <t>夜</t>
    <rPh sb="0" eb="1">
      <t>ヨル</t>
    </rPh>
    <phoneticPr fontId="2"/>
  </si>
  <si>
    <t>明</t>
    <rPh sb="0" eb="1">
      <t>ア</t>
    </rPh>
    <phoneticPr fontId="2"/>
  </si>
  <si>
    <t>（空白）</t>
    <rPh sb="1" eb="3">
      <t>クウハク</t>
    </rPh>
    <phoneticPr fontId="2"/>
  </si>
  <si>
    <t>休み</t>
    <rPh sb="0" eb="1">
      <t>ヤス</t>
    </rPh>
    <phoneticPr fontId="2"/>
  </si>
  <si>
    <t>ユニット名</t>
    <rPh sb="4" eb="5">
      <t>メイ</t>
    </rPh>
    <phoneticPr fontId="2"/>
  </si>
  <si>
    <t>事業所名</t>
    <rPh sb="3" eb="4">
      <t>メイ</t>
    </rPh>
    <phoneticPr fontId="2"/>
  </si>
  <si>
    <t>定員数</t>
    <rPh sb="0" eb="2">
      <t>テイイン</t>
    </rPh>
    <rPh sb="2" eb="3">
      <t>スウ</t>
    </rPh>
    <phoneticPr fontId="2"/>
  </si>
  <si>
    <t>分～</t>
    <rPh sb="0" eb="1">
      <t>フン</t>
    </rPh>
    <phoneticPr fontId="2"/>
  </si>
  <si>
    <t>分）</t>
    <rPh sb="0" eb="1">
      <t>フン</t>
    </rPh>
    <phoneticPr fontId="2"/>
  </si>
  <si>
    <t>～</t>
    <phoneticPr fontId="2"/>
  </si>
  <si>
    <t>■勤務時間の区分</t>
    <rPh sb="1" eb="3">
      <t>キンム</t>
    </rPh>
    <rPh sb="3" eb="5">
      <t>ジカン</t>
    </rPh>
    <rPh sb="6" eb="8">
      <t>クブン</t>
    </rPh>
    <phoneticPr fontId="2"/>
  </si>
  <si>
    <t>有</t>
    <rPh sb="0" eb="1">
      <t>アリ</t>
    </rPh>
    <phoneticPr fontId="2"/>
  </si>
  <si>
    <t>有給：常勤のみ</t>
    <rPh sb="0" eb="2">
      <t>ユウキュウ</t>
    </rPh>
    <rPh sb="3" eb="5">
      <t>ジョウキン</t>
    </rPh>
    <phoneticPr fontId="2"/>
  </si>
  <si>
    <t>研修・出張：常勤のみ</t>
    <rPh sb="0" eb="2">
      <t>ケンシュウ</t>
    </rPh>
    <rPh sb="3" eb="5">
      <t>シュッチョウ</t>
    </rPh>
    <rPh sb="6" eb="8">
      <t>ジョウキン</t>
    </rPh>
    <phoneticPr fontId="2"/>
  </si>
  <si>
    <t>時間）</t>
    <rPh sb="0" eb="2">
      <t>ジカン</t>
    </rPh>
    <phoneticPr fontId="2"/>
  </si>
  <si>
    <t>１週間（</t>
    <phoneticPr fontId="2"/>
  </si>
  <si>
    <t>介護
従業者</t>
    <rPh sb="0" eb="2">
      <t>カイゴ</t>
    </rPh>
    <rPh sb="3" eb="6">
      <t>ジュウギョウシャ</t>
    </rPh>
    <phoneticPr fontId="2"/>
  </si>
  <si>
    <t>H</t>
    <phoneticPr fontId="2"/>
  </si>
  <si>
    <t>サービス種類（ （介護予防）認知症対応型共同生活介護　）</t>
    <phoneticPr fontId="2"/>
  </si>
  <si>
    <t>区分</t>
    <rPh sb="0" eb="2">
      <t>クブン</t>
    </rPh>
    <phoneticPr fontId="2"/>
  </si>
  <si>
    <t>勤務
時間</t>
    <rPh sb="0" eb="2">
      <t>キンム</t>
    </rPh>
    <rPh sb="3" eb="5">
      <t>ジカン</t>
    </rPh>
    <phoneticPr fontId="2"/>
  </si>
  <si>
    <t>看護職員</t>
    <rPh sb="0" eb="3">
      <t>カンゴショク</t>
    </rPh>
    <rPh sb="3" eb="4">
      <t>イン</t>
    </rPh>
    <phoneticPr fontId="2"/>
  </si>
  <si>
    <t>勤務時間帯</t>
    <rPh sb="0" eb="2">
      <t>キンム</t>
    </rPh>
    <rPh sb="2" eb="4">
      <t>ジカン</t>
    </rPh>
    <rPh sb="4" eb="5">
      <t>タイ</t>
    </rPh>
    <phoneticPr fontId="2"/>
  </si>
  <si>
    <t>サービス提供月</t>
    <rPh sb="4" eb="6">
      <t>テイキョウ</t>
    </rPh>
    <rPh sb="6" eb="7">
      <t>ツキ</t>
    </rPh>
    <phoneticPr fontId="2"/>
  </si>
  <si>
    <t>時間</t>
    <phoneticPr fontId="2"/>
  </si>
  <si>
    <t>○常勤の従業者が勤務すべき勤務時間数　１日（</t>
    <phoneticPr fontId="2"/>
  </si>
  <si>
    <t>時</t>
    <rPh sb="0" eb="1">
      <t>トキ</t>
    </rPh>
    <phoneticPr fontId="2"/>
  </si>
  <si>
    <t>〇夜間及び深夜の時間帯　（</t>
    <phoneticPr fontId="2"/>
  </si>
  <si>
    <t>看</t>
    <rPh sb="0" eb="1">
      <t>ミ</t>
    </rPh>
    <phoneticPr fontId="2"/>
  </si>
  <si>
    <t>常勤の従業者が1月あたりに
勤務すべき日数</t>
    <rPh sb="0" eb="2">
      <t>ジョウキン</t>
    </rPh>
    <rPh sb="3" eb="6">
      <t>ジュウギョウシャ</t>
    </rPh>
    <rPh sb="8" eb="9">
      <t>ガツ</t>
    </rPh>
    <rPh sb="14" eb="16">
      <t>キンム</t>
    </rPh>
    <rPh sb="19" eb="21">
      <t>ニッスウ</t>
    </rPh>
    <phoneticPr fontId="2"/>
  </si>
  <si>
    <t>常勤の従業者が1月あたりに
勤務すべき勤務時間</t>
    <rPh sb="0" eb="2">
      <t>ジョウキン</t>
    </rPh>
    <rPh sb="3" eb="6">
      <t>ジュウギョウシャ</t>
    </rPh>
    <rPh sb="8" eb="9">
      <t>ガツ</t>
    </rPh>
    <rPh sb="14" eb="16">
      <t>キンム</t>
    </rPh>
    <rPh sb="19" eb="21">
      <t>キンム</t>
    </rPh>
    <rPh sb="21" eb="23">
      <t>ジカン</t>
    </rPh>
    <phoneticPr fontId="2"/>
  </si>
  <si>
    <t>－</t>
    <phoneticPr fontId="2"/>
  </si>
  <si>
    <t>（Ａ）</t>
    <phoneticPr fontId="2"/>
  </si>
  <si>
    <t>（Ｂ）</t>
    <phoneticPr fontId="2"/>
  </si>
  <si>
    <t>常勤の従業者が1日あたりに
勤務すべき勤務時間数</t>
    <rPh sb="0" eb="2">
      <t>ジョウキン</t>
    </rPh>
    <rPh sb="3" eb="6">
      <t>ジュウギョウシャ</t>
    </rPh>
    <rPh sb="8" eb="9">
      <t>ニチ</t>
    </rPh>
    <rPh sb="14" eb="16">
      <t>キンム</t>
    </rPh>
    <rPh sb="19" eb="21">
      <t>キンム</t>
    </rPh>
    <rPh sb="21" eb="23">
      <t>ジカン</t>
    </rPh>
    <rPh sb="23" eb="24">
      <t>スウ</t>
    </rPh>
    <phoneticPr fontId="2"/>
  </si>
  <si>
    <t>加算Ⅲ</t>
    <rPh sb="0" eb="2">
      <t>カサン</t>
    </rPh>
    <phoneticPr fontId="2"/>
  </si>
  <si>
    <t>No.</t>
    <phoneticPr fontId="2"/>
  </si>
  <si>
    <t>氏名</t>
    <rPh sb="0" eb="2">
      <t>シメイ</t>
    </rPh>
    <phoneticPr fontId="2"/>
  </si>
  <si>
    <t>介護福祉士
資格の有無</t>
    <rPh sb="0" eb="2">
      <t>カイゴ</t>
    </rPh>
    <rPh sb="2" eb="5">
      <t>フクシシ</t>
    </rPh>
    <rPh sb="6" eb="8">
      <t>シカク</t>
    </rPh>
    <rPh sb="9" eb="11">
      <t>ウム</t>
    </rPh>
    <phoneticPr fontId="2"/>
  </si>
  <si>
    <t>採用年月日</t>
    <rPh sb="0" eb="2">
      <t>サイヨウ</t>
    </rPh>
    <rPh sb="2" eb="5">
      <t>ネンガッピ</t>
    </rPh>
    <phoneticPr fontId="2"/>
  </si>
  <si>
    <t>事業所名</t>
    <rPh sb="0" eb="3">
      <t>ジギョウショ</t>
    </rPh>
    <rPh sb="3" eb="4">
      <t>メイ</t>
    </rPh>
    <phoneticPr fontId="2"/>
  </si>
  <si>
    <t>資格取得
年月日</t>
    <rPh sb="0" eb="2">
      <t>シカク</t>
    </rPh>
    <rPh sb="2" eb="4">
      <t>シュトク</t>
    </rPh>
    <rPh sb="5" eb="8">
      <t>ネンガッピ</t>
    </rPh>
    <phoneticPr fontId="2"/>
  </si>
  <si>
    <t>勤続
月数</t>
    <rPh sb="0" eb="2">
      <t>キンゾク</t>
    </rPh>
    <rPh sb="3" eb="5">
      <t>ツキスウ</t>
    </rPh>
    <phoneticPr fontId="2"/>
  </si>
  <si>
    <t>採用年月日</t>
    <rPh sb="0" eb="5">
      <t>サイヨウネンガッピ</t>
    </rPh>
    <phoneticPr fontId="2"/>
  </si>
  <si>
    <t>従業者名簿</t>
    <rPh sb="0" eb="3">
      <t>ジュウギョウシャ</t>
    </rPh>
    <rPh sb="3" eb="5">
      <t>メイボ</t>
    </rPh>
    <phoneticPr fontId="2"/>
  </si>
  <si>
    <t>勤続
月数</t>
    <rPh sb="0" eb="2">
      <t>キンゾク</t>
    </rPh>
    <rPh sb="3" eb="4">
      <t>ガツ</t>
    </rPh>
    <rPh sb="4" eb="5">
      <t>スウ</t>
    </rPh>
    <phoneticPr fontId="2"/>
  </si>
  <si>
    <t>有</t>
    <rPh sb="0" eb="1">
      <t>ユウ</t>
    </rPh>
    <phoneticPr fontId="2"/>
  </si>
  <si>
    <t>Ｂ</t>
    <phoneticPr fontId="2"/>
  </si>
  <si>
    <t>Ｄ</t>
    <phoneticPr fontId="2"/>
  </si>
  <si>
    <t>勤務形態</t>
    <rPh sb="0" eb="2">
      <t>キンム</t>
    </rPh>
    <rPh sb="2" eb="4">
      <t>ケイタイ</t>
    </rPh>
    <phoneticPr fontId="2"/>
  </si>
  <si>
    <t>）</t>
    <phoneticPr fontId="2"/>
  </si>
  <si>
    <t>加算Ⅰ</t>
    <rPh sb="0" eb="2">
      <t>カサン</t>
    </rPh>
    <phoneticPr fontId="2"/>
  </si>
  <si>
    <t>加算Ⅱ</t>
    <rPh sb="0" eb="2">
      <t>カサン</t>
    </rPh>
    <phoneticPr fontId="2"/>
  </si>
  <si>
    <t>分母</t>
    <rPh sb="0" eb="2">
      <t>ブンボ</t>
    </rPh>
    <phoneticPr fontId="2"/>
  </si>
  <si>
    <t>種別</t>
    <rPh sb="0" eb="2">
      <t>シュベツ</t>
    </rPh>
    <phoneticPr fontId="2"/>
  </si>
  <si>
    <t>略名</t>
    <rPh sb="0" eb="1">
      <t>リャク</t>
    </rPh>
    <rPh sb="1" eb="2">
      <t>メイ</t>
    </rPh>
    <phoneticPr fontId="2"/>
  </si>
  <si>
    <t>分子</t>
    <rPh sb="0" eb="2">
      <t>ブンシ</t>
    </rPh>
    <phoneticPr fontId="2"/>
  </si>
  <si>
    <t>介護職員の総数</t>
    <rPh sb="0" eb="2">
      <t>カイゴ</t>
    </rPh>
    <rPh sb="2" eb="4">
      <t>ショクイン</t>
    </rPh>
    <rPh sb="5" eb="7">
      <t>ソウスウ</t>
    </rPh>
    <phoneticPr fontId="2"/>
  </si>
  <si>
    <t>直接提供する職員の総数</t>
    <rPh sb="0" eb="2">
      <t>チョクセツ</t>
    </rPh>
    <rPh sb="2" eb="4">
      <t>テイキョウ</t>
    </rPh>
    <rPh sb="6" eb="8">
      <t>ショクイン</t>
    </rPh>
    <rPh sb="9" eb="11">
      <t>ソウスウ</t>
    </rPh>
    <phoneticPr fontId="2"/>
  </si>
  <si>
    <t>6:00</t>
    <phoneticPr fontId="2"/>
  </si>
  <si>
    <t>21</t>
    <phoneticPr fontId="2"/>
  </si>
  <si>
    <t>00</t>
    <phoneticPr fontId="2"/>
  </si>
  <si>
    <t>6</t>
    <phoneticPr fontId="2"/>
  </si>
  <si>
    <t>15:00</t>
    <phoneticPr fontId="2"/>
  </si>
  <si>
    <t>9:00</t>
    <phoneticPr fontId="2"/>
  </si>
  <si>
    <t>18:00</t>
    <phoneticPr fontId="2"/>
  </si>
  <si>
    <t>10:00</t>
    <phoneticPr fontId="2"/>
  </si>
  <si>
    <t>19:00</t>
    <phoneticPr fontId="2"/>
  </si>
  <si>
    <t>16:00</t>
    <phoneticPr fontId="2"/>
  </si>
  <si>
    <t>12:00</t>
    <phoneticPr fontId="2"/>
  </si>
  <si>
    <t>【算定要件】</t>
    <rPh sb="1" eb="3">
      <t>サンテイ</t>
    </rPh>
    <rPh sb="3" eb="5">
      <t>ヨウケン</t>
    </rPh>
    <phoneticPr fontId="2"/>
  </si>
  <si>
    <t>算定要件</t>
    <rPh sb="0" eb="2">
      <t>サンテイ</t>
    </rPh>
    <rPh sb="2" eb="4">
      <t>ヨウケン</t>
    </rPh>
    <phoneticPr fontId="2"/>
  </si>
  <si>
    <t>【割合】</t>
    <rPh sb="1" eb="3">
      <t>ワリアイ</t>
    </rPh>
    <phoneticPr fontId="2"/>
  </si>
  <si>
    <t>勤務形態の区分　Ａ：常勤で専従　Ｂ：常勤で兼務　Ｃ：常勤以外で専従　Ｄ：常勤以外で兼務</t>
    <phoneticPr fontId="2"/>
  </si>
  <si>
    <t>勤務形態の区分　Ａ：常勤で専従　Ｂ：常勤で兼務　Ｃ：常勤以外で専従　Ｄ：常勤以外で兼務</t>
    <phoneticPr fontId="2"/>
  </si>
  <si>
    <t>勤務形態の区分　Ａ：常勤で専従　Ｂ：常勤で兼務　Ｃ：常勤以外で専従　Ｄ：常勤以外で兼務</t>
    <phoneticPr fontId="2"/>
  </si>
  <si>
    <t>勤務形態の区分　Ａ：常勤で専従　Ｂ：常勤で兼務　Ｃ：常勤以外で専従　Ｄ：常勤以外で兼務</t>
    <phoneticPr fontId="2"/>
  </si>
  <si>
    <t>勤務形態の区分　Ａ：常勤で専従　Ｂ：常勤で兼務　Ｃ：常勤以外で専従　Ｄ：常勤以外で兼務</t>
    <phoneticPr fontId="2"/>
  </si>
  <si>
    <t>【パラメータ】</t>
    <phoneticPr fontId="2"/>
  </si>
  <si>
    <t>（入力例）</t>
    <rPh sb="1" eb="3">
      <t>ニュウリョク</t>
    </rPh>
    <rPh sb="3" eb="4">
      <t>レイ</t>
    </rPh>
    <phoneticPr fontId="2"/>
  </si>
  <si>
    <t>【パラメータ】サービス提供体制強化加算種別</t>
    <rPh sb="11" eb="13">
      <t>テイキョウ</t>
    </rPh>
    <rPh sb="13" eb="15">
      <t>タイセイ</t>
    </rPh>
    <rPh sb="15" eb="17">
      <t>キョウカ</t>
    </rPh>
    <rPh sb="17" eb="19">
      <t>カサン</t>
    </rPh>
    <rPh sb="19" eb="21">
      <t>シュベツ</t>
    </rPh>
    <phoneticPr fontId="2"/>
  </si>
  <si>
    <t>加算の種別</t>
    <rPh sb="0" eb="2">
      <t>カサン</t>
    </rPh>
    <rPh sb="3" eb="5">
      <t>シュベツ</t>
    </rPh>
    <phoneticPr fontId="2"/>
  </si>
  <si>
    <t>　１　ユニット名と定員数、夜間及び深夜の時間帯を入力し、ユニット毎に勤務表を作成する。
　　　複数のユニットがある場合は、各月の印刷範囲を変更する。（印刷範囲の下段青ラインをマウスでドラッグして変更する）</t>
    <rPh sb="7" eb="8">
      <t>メイ</t>
    </rPh>
    <rPh sb="9" eb="11">
      <t>テイイン</t>
    </rPh>
    <rPh sb="11" eb="12">
      <t>スウ</t>
    </rPh>
    <rPh sb="13" eb="15">
      <t>ヤカン</t>
    </rPh>
    <rPh sb="15" eb="16">
      <t>オヨ</t>
    </rPh>
    <rPh sb="17" eb="19">
      <t>シンヤ</t>
    </rPh>
    <rPh sb="20" eb="23">
      <t>ジカンタイ</t>
    </rPh>
    <rPh sb="32" eb="33">
      <t>ゴト</t>
    </rPh>
    <rPh sb="34" eb="36">
      <t>キンム</t>
    </rPh>
    <rPh sb="36" eb="37">
      <t>ヒョウ</t>
    </rPh>
    <rPh sb="38" eb="40">
      <t>サクセイ</t>
    </rPh>
    <rPh sb="47" eb="49">
      <t>フクスウ</t>
    </rPh>
    <rPh sb="57" eb="59">
      <t>バアイ</t>
    </rPh>
    <rPh sb="61" eb="63">
      <t>カクツキ</t>
    </rPh>
    <rPh sb="64" eb="66">
      <t>インサツ</t>
    </rPh>
    <rPh sb="66" eb="68">
      <t>ハンイ</t>
    </rPh>
    <rPh sb="69" eb="71">
      <t>ヘンコウ</t>
    </rPh>
    <rPh sb="75" eb="77">
      <t>インサツ</t>
    </rPh>
    <rPh sb="77" eb="79">
      <t>ハンイ</t>
    </rPh>
    <rPh sb="80" eb="82">
      <t>ゲダン</t>
    </rPh>
    <rPh sb="82" eb="83">
      <t>アオ</t>
    </rPh>
    <rPh sb="97" eb="99">
      <t>ヘンコウ</t>
    </rPh>
    <phoneticPr fontId="2"/>
  </si>
  <si>
    <t>　７　「氏名」は、「【従業者名簿】シート」の氏名と一致すること。（一致すると、勤続年月が表示される）</t>
    <rPh sb="22" eb="24">
      <t>シメイ</t>
    </rPh>
    <phoneticPr fontId="2"/>
  </si>
  <si>
    <t>【作成方法】</t>
    <rPh sb="1" eb="3">
      <t>サクセイ</t>
    </rPh>
    <rPh sb="3" eb="5">
      <t>ホウホウ</t>
    </rPh>
    <phoneticPr fontId="2"/>
  </si>
  <si>
    <t>Ｂ</t>
  </si>
  <si>
    <t>Ａ</t>
    <phoneticPr fontId="2"/>
  </si>
  <si>
    <t>算定開始月</t>
    <rPh sb="0" eb="2">
      <t>サンテイ</t>
    </rPh>
    <rPh sb="2" eb="4">
      <t>カイシ</t>
    </rPh>
    <rPh sb="4" eb="5">
      <t>ツキ</t>
    </rPh>
    <phoneticPr fontId="2"/>
  </si>
  <si>
    <t>届出日の属する月の前３月</t>
    <phoneticPr fontId="2"/>
  </si>
  <si>
    <t>算定開始の届出日</t>
    <rPh sb="0" eb="2">
      <t>サンテイ</t>
    </rPh>
    <rPh sb="2" eb="4">
      <t>カイシ</t>
    </rPh>
    <rPh sb="5" eb="7">
      <t>トドケデ</t>
    </rPh>
    <rPh sb="7" eb="8">
      <t>ビ</t>
    </rPh>
    <phoneticPr fontId="2"/>
  </si>
  <si>
    <t>前１月</t>
    <rPh sb="2" eb="3">
      <t>ツキ</t>
    </rPh>
    <phoneticPr fontId="2"/>
  </si>
  <si>
    <t>前２月</t>
    <rPh sb="2" eb="3">
      <t>ツキ</t>
    </rPh>
    <phoneticPr fontId="2"/>
  </si>
  <si>
    <t>前３月</t>
    <rPh sb="2" eb="3">
      <t>ツキ</t>
    </rPh>
    <phoneticPr fontId="2"/>
  </si>
  <si>
    <t>届出月</t>
    <rPh sb="0" eb="2">
      <t>トドケデ</t>
    </rPh>
    <rPh sb="2" eb="3">
      <t>ツキ</t>
    </rPh>
    <phoneticPr fontId="2"/>
  </si>
  <si>
    <t>届出後１月</t>
    <rPh sb="0" eb="2">
      <t>トドケデ</t>
    </rPh>
    <rPh sb="2" eb="3">
      <t>アト</t>
    </rPh>
    <rPh sb="4" eb="5">
      <t>ツキ</t>
    </rPh>
    <phoneticPr fontId="2"/>
  </si>
  <si>
    <t>届出後２月</t>
    <rPh sb="0" eb="2">
      <t>トドケデ</t>
    </rPh>
    <rPh sb="2" eb="3">
      <t>アト</t>
    </rPh>
    <rPh sb="4" eb="5">
      <t>ツキ</t>
    </rPh>
    <phoneticPr fontId="2"/>
  </si>
  <si>
    <t>届出後３月</t>
    <rPh sb="0" eb="2">
      <t>トドケデ</t>
    </rPh>
    <rPh sb="2" eb="3">
      <t>アト</t>
    </rPh>
    <rPh sb="4" eb="5">
      <t>ツキ</t>
    </rPh>
    <phoneticPr fontId="2"/>
  </si>
  <si>
    <t>届出後４月</t>
    <rPh sb="0" eb="2">
      <t>トドケデ</t>
    </rPh>
    <rPh sb="2" eb="3">
      <t>アト</t>
    </rPh>
    <rPh sb="4" eb="5">
      <t>ツキ</t>
    </rPh>
    <phoneticPr fontId="2"/>
  </si>
  <si>
    <t>届出後５月</t>
    <rPh sb="0" eb="2">
      <t>トドケデ</t>
    </rPh>
    <rPh sb="2" eb="3">
      <t>アト</t>
    </rPh>
    <rPh sb="4" eb="5">
      <t>ツキ</t>
    </rPh>
    <phoneticPr fontId="2"/>
  </si>
  <si>
    <t>届出後６月</t>
    <rPh sb="0" eb="2">
      <t>トドケデ</t>
    </rPh>
    <rPh sb="2" eb="3">
      <t>アト</t>
    </rPh>
    <rPh sb="4" eb="5">
      <t>ツキ</t>
    </rPh>
    <phoneticPr fontId="2"/>
  </si>
  <si>
    <t>届出後７月</t>
    <rPh sb="0" eb="2">
      <t>トドケデ</t>
    </rPh>
    <rPh sb="2" eb="3">
      <t>アト</t>
    </rPh>
    <rPh sb="4" eb="5">
      <t>ツキ</t>
    </rPh>
    <phoneticPr fontId="2"/>
  </si>
  <si>
    <t>届出後８月</t>
    <rPh sb="0" eb="2">
      <t>トドケデ</t>
    </rPh>
    <rPh sb="2" eb="3">
      <t>アト</t>
    </rPh>
    <rPh sb="4" eb="5">
      <t>ツキ</t>
    </rPh>
    <phoneticPr fontId="2"/>
  </si>
  <si>
    <t>届出後９月</t>
    <rPh sb="0" eb="2">
      <t>トドケデ</t>
    </rPh>
    <rPh sb="2" eb="3">
      <t>アト</t>
    </rPh>
    <rPh sb="4" eb="5">
      <t>ツキ</t>
    </rPh>
    <phoneticPr fontId="2"/>
  </si>
  <si>
    <t>届出後10月</t>
    <rPh sb="0" eb="2">
      <t>トドケデ</t>
    </rPh>
    <rPh sb="2" eb="3">
      <t>アト</t>
    </rPh>
    <rPh sb="5" eb="6">
      <t>ツキ</t>
    </rPh>
    <phoneticPr fontId="2"/>
  </si>
  <si>
    <t>届出後11月</t>
    <rPh sb="0" eb="2">
      <t>トドケデ</t>
    </rPh>
    <rPh sb="2" eb="3">
      <t>アト</t>
    </rPh>
    <rPh sb="5" eb="6">
      <t>ツキ</t>
    </rPh>
    <phoneticPr fontId="2"/>
  </si>
  <si>
    <t>【前３ヵ月の平均】</t>
    <rPh sb="1" eb="2">
      <t>マエ</t>
    </rPh>
    <rPh sb="4" eb="5">
      <t>ゲツ</t>
    </rPh>
    <rPh sb="6" eb="8">
      <t>ヘイキン</t>
    </rPh>
    <phoneticPr fontId="2"/>
  </si>
  <si>
    <t>【前３ヵ月
の平均】</t>
    <rPh sb="1" eb="2">
      <t>マエ</t>
    </rPh>
    <rPh sb="4" eb="5">
      <t>ゲツ</t>
    </rPh>
    <rPh sb="7" eb="9">
      <t>ヘイキン</t>
    </rPh>
    <phoneticPr fontId="2"/>
  </si>
  <si>
    <t>【要件を満たさない場合】</t>
    <rPh sb="1" eb="3">
      <t>ヨウケン</t>
    </rPh>
    <rPh sb="4" eb="5">
      <t>ミ</t>
    </rPh>
    <rPh sb="9" eb="11">
      <t>バアイ</t>
    </rPh>
    <phoneticPr fontId="2"/>
  </si>
  <si>
    <t>届出月の翌月以降</t>
    <rPh sb="0" eb="2">
      <t>トドケデ</t>
    </rPh>
    <rPh sb="2" eb="3">
      <t>ツキ</t>
    </rPh>
    <rPh sb="4" eb="6">
      <t>ヨクゲツ</t>
    </rPh>
    <rPh sb="6" eb="8">
      <t>イコウ</t>
    </rPh>
    <phoneticPr fontId="2"/>
  </si>
  <si>
    <t>－</t>
  </si>
  <si>
    <t>サービス提供体制強化加算に関する計算書【前年度の実績が６月未満の場合】</t>
    <rPh sb="4" eb="6">
      <t>テイキョウ</t>
    </rPh>
    <rPh sb="6" eb="8">
      <t>タイセイ</t>
    </rPh>
    <rPh sb="8" eb="10">
      <t>キョウカ</t>
    </rPh>
    <rPh sb="10" eb="12">
      <t>カサン</t>
    </rPh>
    <rPh sb="13" eb="14">
      <t>カン</t>
    </rPh>
    <rPh sb="16" eb="19">
      <t>ケイサンショ</t>
    </rPh>
    <rPh sb="29" eb="31">
      <t>ミマン</t>
    </rPh>
    <phoneticPr fontId="2"/>
  </si>
  <si>
    <t>届出後13月</t>
    <rPh sb="0" eb="2">
      <t>トドケデ</t>
    </rPh>
    <rPh sb="2" eb="3">
      <t>アト</t>
    </rPh>
    <rPh sb="5" eb="6">
      <t>ツキ</t>
    </rPh>
    <phoneticPr fontId="2"/>
  </si>
  <si>
    <t>届出後14月</t>
    <rPh sb="0" eb="2">
      <t>トドケデ</t>
    </rPh>
    <rPh sb="2" eb="3">
      <t>アト</t>
    </rPh>
    <rPh sb="5" eb="6">
      <t>ツキ</t>
    </rPh>
    <phoneticPr fontId="2"/>
  </si>
  <si>
    <t xml:space="preserve">１　前年度の実績が６月に満たさない事業所は、届出日の属する月の前３月の平均について、常勤換算方法により算出した前３月の平均を用いて職員の割合を算出する。
</t>
    <rPh sb="12" eb="13">
      <t>ミ</t>
    </rPh>
    <rPh sb="42" eb="46">
      <t>ジョウキンカンサン</t>
    </rPh>
    <rPh sb="46" eb="48">
      <t>ホウホウ</t>
    </rPh>
    <rPh sb="62" eb="63">
      <t>モチ</t>
    </rPh>
    <phoneticPr fontId="2"/>
  </si>
  <si>
    <t>届出後12月</t>
    <rPh sb="0" eb="2">
      <t>トドケデ</t>
    </rPh>
    <rPh sb="2" eb="3">
      <t>アト</t>
    </rPh>
    <rPh sb="5" eb="6">
      <t>ツキ</t>
    </rPh>
    <phoneticPr fontId="2"/>
  </si>
  <si>
    <t>５　「【入力例】シート」を参照して、届出前３月分の勤務形態一覧表を作成する。</t>
    <rPh sb="4" eb="6">
      <t>ニュウリョク</t>
    </rPh>
    <rPh sb="6" eb="7">
      <t>レイ</t>
    </rPh>
    <rPh sb="13" eb="15">
      <t>サンショウ</t>
    </rPh>
    <rPh sb="18" eb="20">
      <t>トドケデ</t>
    </rPh>
    <rPh sb="20" eb="21">
      <t>マエ</t>
    </rPh>
    <rPh sb="22" eb="23">
      <t>ツキ</t>
    </rPh>
    <rPh sb="23" eb="24">
      <t>ブン</t>
    </rPh>
    <rPh sb="25" eb="27">
      <t>キンム</t>
    </rPh>
    <rPh sb="27" eb="32">
      <t>ケイタイイチランヒョウ</t>
    </rPh>
    <rPh sb="33" eb="35">
      <t>サクセイ</t>
    </rPh>
    <phoneticPr fontId="2"/>
  </si>
  <si>
    <t>資格等</t>
    <rPh sb="0" eb="1">
      <t>シ</t>
    </rPh>
    <rPh sb="1" eb="2">
      <t>カク</t>
    </rPh>
    <rPh sb="2" eb="3">
      <t>トウ</t>
    </rPh>
    <phoneticPr fontId="2"/>
  </si>
  <si>
    <t>時間</t>
    <phoneticPr fontId="2"/>
  </si>
  <si>
    <t>時間</t>
    <phoneticPr fontId="2"/>
  </si>
  <si>
    <t>時間</t>
    <phoneticPr fontId="2"/>
  </si>
  <si>
    <t>勤務形態の区分　Ａ：常勤で専従　Ｂ：常勤で兼務　Ｃ：常勤以外で専従　Ｄ：常勤以外で兼務</t>
    <phoneticPr fontId="2"/>
  </si>
  <si>
    <t>時間</t>
    <phoneticPr fontId="2"/>
  </si>
  <si>
    <t>時間</t>
    <phoneticPr fontId="2"/>
  </si>
  <si>
    <t>時間</t>
    <phoneticPr fontId="2"/>
  </si>
  <si>
    <t>時間</t>
    <phoneticPr fontId="2"/>
  </si>
  <si>
    <t>４　「【従業者名簿】シート」は、勤務形態一覧表に記載する職員全員の資格情報と採用年月日を入力する。</t>
    <rPh sb="4" eb="7">
      <t>ジュウギョウシャ</t>
    </rPh>
    <rPh sb="7" eb="9">
      <t>メイボ</t>
    </rPh>
    <rPh sb="16" eb="18">
      <t>キンム</t>
    </rPh>
    <rPh sb="18" eb="20">
      <t>ケイタイ</t>
    </rPh>
    <rPh sb="20" eb="23">
      <t>イチランヒョウ</t>
    </rPh>
    <rPh sb="24" eb="26">
      <t>キサイ</t>
    </rPh>
    <rPh sb="28" eb="30">
      <t>ショクイン</t>
    </rPh>
    <rPh sb="30" eb="32">
      <t>ゼンイン</t>
    </rPh>
    <rPh sb="33" eb="35">
      <t>シカク</t>
    </rPh>
    <rPh sb="35" eb="37">
      <t>ジョウホウ</t>
    </rPh>
    <rPh sb="38" eb="43">
      <t>サイヨウネンガッピ</t>
    </rPh>
    <rPh sb="44" eb="46">
      <t>ニュウリョク</t>
    </rPh>
    <phoneticPr fontId="2"/>
  </si>
  <si>
    <r>
      <t>２　届出を行った月以降においても、</t>
    </r>
    <r>
      <rPr>
        <sz val="12"/>
        <rFont val="ＭＳ Ｐゴシック"/>
        <family val="3"/>
        <charset val="128"/>
      </rPr>
      <t>直近３月間の職員割合</t>
    </r>
    <r>
      <rPr>
        <sz val="12"/>
        <rFont val="ＭＳ Ｐ明朝"/>
        <family val="1"/>
        <charset val="128"/>
      </rPr>
      <t>について、毎月継続的に所定の割合を維持しなければならない、その割合については、</t>
    </r>
    <r>
      <rPr>
        <u/>
        <sz val="12"/>
        <rFont val="ＭＳ Ｐゴシック"/>
        <family val="3"/>
        <charset val="128"/>
      </rPr>
      <t>毎月記録</t>
    </r>
    <r>
      <rPr>
        <sz val="12"/>
        <rFont val="ＭＳ Ｐ明朝"/>
        <family val="1"/>
        <charset val="128"/>
      </rPr>
      <t>するものとし、
　　</t>
    </r>
    <r>
      <rPr>
        <u/>
        <sz val="12"/>
        <rFont val="ＭＳ Ｐゴシック"/>
        <family val="3"/>
        <charset val="128"/>
      </rPr>
      <t>所定の割合を下回った場合については、直ちに「加算が算定されなくなる届出」を提出しなければならない。</t>
    </r>
    <r>
      <rPr>
        <sz val="12"/>
        <rFont val="ＭＳ Ｐ明朝"/>
        <family val="1"/>
        <charset val="128"/>
      </rPr>
      <t xml:space="preserve">
　　（加算が算定されなくなった事実が発生した日から加算の算定を行わないものとする。）</t>
    </r>
    <rPh sb="98" eb="99">
      <t>タダ</t>
    </rPh>
    <rPh sb="133" eb="135">
      <t>カサン</t>
    </rPh>
    <rPh sb="136" eb="138">
      <t>サンテイ</t>
    </rPh>
    <rPh sb="145" eb="147">
      <t>ジジツ</t>
    </rPh>
    <rPh sb="148" eb="150">
      <t>ハッセイ</t>
    </rPh>
    <rPh sb="152" eb="153">
      <t>ヒ</t>
    </rPh>
    <rPh sb="155" eb="157">
      <t>カサン</t>
    </rPh>
    <rPh sb="158" eb="160">
      <t>サンテイ</t>
    </rPh>
    <rPh sb="161" eb="162">
      <t>オコナ</t>
    </rPh>
    <phoneticPr fontId="2"/>
  </si>
  <si>
    <t>３　「事業所名」と「算定開始の届出日」、「常勤の従業者が勤務すべき1日の勤務時間と1週間の勤務時間」、「加算の種別」を入力する。</t>
    <rPh sb="3" eb="6">
      <t>ジギョウショ</t>
    </rPh>
    <rPh sb="6" eb="7">
      <t>メイ</t>
    </rPh>
    <rPh sb="10" eb="12">
      <t>サンテイ</t>
    </rPh>
    <rPh sb="12" eb="14">
      <t>カイシ</t>
    </rPh>
    <rPh sb="15" eb="17">
      <t>トドケデ</t>
    </rPh>
    <rPh sb="17" eb="18">
      <t>ビ</t>
    </rPh>
    <rPh sb="21" eb="23">
      <t>ジョウキン</t>
    </rPh>
    <rPh sb="24" eb="27">
      <t>ジュウギョウシャ</t>
    </rPh>
    <rPh sb="28" eb="30">
      <t>キンム</t>
    </rPh>
    <rPh sb="34" eb="35">
      <t>ニチ</t>
    </rPh>
    <rPh sb="36" eb="38">
      <t>キンム</t>
    </rPh>
    <rPh sb="38" eb="40">
      <t>ジカン</t>
    </rPh>
    <rPh sb="42" eb="44">
      <t>シュウカン</t>
    </rPh>
    <rPh sb="45" eb="47">
      <t>キンム</t>
    </rPh>
    <rPh sb="47" eb="49">
      <t>ジカン</t>
    </rPh>
    <rPh sb="52" eb="54">
      <t>カサン</t>
    </rPh>
    <rPh sb="55" eb="57">
      <t>シュベツ</t>
    </rPh>
    <rPh sb="59" eb="61">
      <t>ニュウリョク</t>
    </rPh>
    <phoneticPr fontId="2"/>
  </si>
  <si>
    <t>　２　「勤務形態」欄は、下記の「勤務形態の区分」を入力する。
　　　勤務形態の区分　Ａ：常勤で専従　Ｂ：常勤で兼務　Ｃ：常勤以外で専従　Ｄ：常勤以外で兼務</t>
    <rPh sb="4" eb="6">
      <t>キンム</t>
    </rPh>
    <rPh sb="6" eb="8">
      <t>ケイタイ</t>
    </rPh>
    <rPh sb="9" eb="10">
      <t>ラン</t>
    </rPh>
    <rPh sb="12" eb="14">
      <t>カキ</t>
    </rPh>
    <rPh sb="16" eb="18">
      <t>キンム</t>
    </rPh>
    <rPh sb="18" eb="20">
      <t>ケイタイ</t>
    </rPh>
    <rPh sb="21" eb="23">
      <t>クブン</t>
    </rPh>
    <rPh sb="34" eb="36">
      <t>キンム</t>
    </rPh>
    <rPh sb="36" eb="38">
      <t>ケイタイ</t>
    </rPh>
    <rPh sb="39" eb="41">
      <t>クブン</t>
    </rPh>
    <rPh sb="44" eb="46">
      <t>ジョウキン</t>
    </rPh>
    <rPh sb="47" eb="49">
      <t>センジュウ</t>
    </rPh>
    <rPh sb="52" eb="54">
      <t>ジョウキン</t>
    </rPh>
    <rPh sb="55" eb="57">
      <t>ケンム</t>
    </rPh>
    <rPh sb="60" eb="62">
      <t>ジョウキン</t>
    </rPh>
    <rPh sb="62" eb="64">
      <t>イガイ</t>
    </rPh>
    <rPh sb="65" eb="67">
      <t>センジュウ</t>
    </rPh>
    <rPh sb="70" eb="72">
      <t>ジョウキン</t>
    </rPh>
    <rPh sb="72" eb="74">
      <t>イガイ</t>
    </rPh>
    <rPh sb="75" eb="77">
      <t>ケンム</t>
    </rPh>
    <phoneticPr fontId="2"/>
  </si>
  <si>
    <r>
      <t>　３　管理者及び計画作成担当者が「Ａ：常勤で専従」の場合は、二重線より上段の欄に「勤務時間の区分」と「勤務時間数」を入力する。</t>
    </r>
    <r>
      <rPr>
        <sz val="12"/>
        <rFont val="ＭＳ Ｐゴシック"/>
        <family val="3"/>
        <charset val="128"/>
      </rPr>
      <t>（常勤換算対象外）</t>
    </r>
    <r>
      <rPr>
        <sz val="12"/>
        <rFont val="ＭＳ Ｐ明朝"/>
        <family val="1"/>
        <charset val="128"/>
      </rPr>
      <t xml:space="preserve">
　　　管理者及び計画作成担当者が「Ｂ：常勤で兼務」の場合は、二重線より下段の欄に「勤務時間の区分」と「勤務時間数」を入力する。
　　　（兼務の場合は、勤務時間を振り分けて入力する。）
　　　（他サービス事業との兼務である場合は、それらの勤務表も併せて提出してください）</t>
    </r>
    <rPh sb="3" eb="6">
      <t>カンリシャ</t>
    </rPh>
    <rPh sb="6" eb="7">
      <t>オヨ</t>
    </rPh>
    <rPh sb="8" eb="12">
      <t>ケイカクサクセイ</t>
    </rPh>
    <rPh sb="12" eb="15">
      <t>タントウシャ</t>
    </rPh>
    <rPh sb="19" eb="21">
      <t>ジョウキン</t>
    </rPh>
    <rPh sb="22" eb="24">
      <t>センジュウ</t>
    </rPh>
    <rPh sb="26" eb="28">
      <t>バアイ</t>
    </rPh>
    <rPh sb="30" eb="33">
      <t>ニジュウセン</t>
    </rPh>
    <rPh sb="35" eb="37">
      <t>ジョウダン</t>
    </rPh>
    <rPh sb="38" eb="39">
      <t>ラン</t>
    </rPh>
    <rPh sb="41" eb="43">
      <t>キンム</t>
    </rPh>
    <rPh sb="43" eb="45">
      <t>ジカン</t>
    </rPh>
    <rPh sb="46" eb="48">
      <t>クブン</t>
    </rPh>
    <rPh sb="51" eb="53">
      <t>キンム</t>
    </rPh>
    <rPh sb="53" eb="55">
      <t>ジカン</t>
    </rPh>
    <rPh sb="55" eb="56">
      <t>スウ</t>
    </rPh>
    <rPh sb="64" eb="68">
      <t>ジョウキンカンサン</t>
    </rPh>
    <rPh sb="68" eb="71">
      <t>タイショウガイ</t>
    </rPh>
    <rPh sb="95" eb="97">
      <t>ケンム</t>
    </rPh>
    <rPh sb="108" eb="109">
      <t>シタ</t>
    </rPh>
    <rPh sb="116" eb="118">
      <t>ジカン</t>
    </rPh>
    <rPh sb="141" eb="143">
      <t>ケンム</t>
    </rPh>
    <rPh sb="144" eb="146">
      <t>バアイ</t>
    </rPh>
    <rPh sb="148" eb="150">
      <t>キンム</t>
    </rPh>
    <rPh sb="150" eb="152">
      <t>ジカン</t>
    </rPh>
    <rPh sb="153" eb="154">
      <t>フ</t>
    </rPh>
    <rPh sb="155" eb="156">
      <t>ワ</t>
    </rPh>
    <phoneticPr fontId="2"/>
  </si>
  <si>
    <t>　４　「勤務時間の区分」欄は、勤務時間ごとに区分して番号等を付し勤務時間を入力する。（休憩時間を除く）
　　　（入力例－勤務時間　① ６：００～１５：００、② ９：００～１８：００、③ １０：００～１９：００、
　　　　　　　　　　　　　　　　　夜 １６：００～２５：００、明 １：００～１０：００、有 （有給：常勤のみ）、研 （研修・出張：常勤のみ））</t>
    <rPh sb="43" eb="45">
      <t>キュウケイ</t>
    </rPh>
    <rPh sb="45" eb="47">
      <t>ジカン</t>
    </rPh>
    <rPh sb="48" eb="49">
      <t>ノゾ</t>
    </rPh>
    <rPh sb="58" eb="59">
      <t>レイ</t>
    </rPh>
    <rPh sb="60" eb="62">
      <t>キンム</t>
    </rPh>
    <rPh sb="62" eb="64">
      <t>ジカン</t>
    </rPh>
    <rPh sb="123" eb="124">
      <t>ヨル</t>
    </rPh>
    <rPh sb="137" eb="138">
      <t>アケ</t>
    </rPh>
    <rPh sb="153" eb="155">
      <t>ユウキュウ</t>
    </rPh>
    <rPh sb="156" eb="158">
      <t>ジョウキン</t>
    </rPh>
    <rPh sb="162" eb="163">
      <t>ケン</t>
    </rPh>
    <rPh sb="165" eb="167">
      <t>ケンシュウ</t>
    </rPh>
    <rPh sb="168" eb="170">
      <t>シュッチョウ</t>
    </rPh>
    <rPh sb="171" eb="173">
      <t>ジョウキン</t>
    </rPh>
    <phoneticPr fontId="2"/>
  </si>
  <si>
    <t>　５　「勤務時間入力」欄は、上段に「勤務時間の区分」、下段に「休憩時間を除く勤務時間」を入力する。
　　　（入力例－上段は「勤務時間の区分」の「①」で、下段は「勤務時間」の「８」を入力する）</t>
    <rPh sb="4" eb="6">
      <t>キンム</t>
    </rPh>
    <rPh sb="6" eb="8">
      <t>ジカン</t>
    </rPh>
    <rPh sb="11" eb="12">
      <t>ラン</t>
    </rPh>
    <rPh sb="14" eb="16">
      <t>ジョウダン</t>
    </rPh>
    <rPh sb="18" eb="20">
      <t>キンム</t>
    </rPh>
    <rPh sb="20" eb="22">
      <t>ジカン</t>
    </rPh>
    <rPh sb="23" eb="25">
      <t>クブン</t>
    </rPh>
    <rPh sb="27" eb="29">
      <t>ゲダン</t>
    </rPh>
    <rPh sb="31" eb="33">
      <t>キュウケイ</t>
    </rPh>
    <rPh sb="33" eb="35">
      <t>ジカン</t>
    </rPh>
    <rPh sb="36" eb="37">
      <t>ノゾ</t>
    </rPh>
    <rPh sb="40" eb="42">
      <t>ジカン</t>
    </rPh>
    <rPh sb="56" eb="57">
      <t>レイ</t>
    </rPh>
    <rPh sb="58" eb="60">
      <t>ジョウダン</t>
    </rPh>
    <rPh sb="62" eb="64">
      <t>キンム</t>
    </rPh>
    <rPh sb="64" eb="66">
      <t>ジカン</t>
    </rPh>
    <rPh sb="67" eb="69">
      <t>クブン</t>
    </rPh>
    <rPh sb="76" eb="78">
      <t>ゲダン</t>
    </rPh>
    <rPh sb="80" eb="82">
      <t>キンム</t>
    </rPh>
    <rPh sb="82" eb="84">
      <t>ジカン</t>
    </rPh>
    <phoneticPr fontId="2"/>
  </si>
  <si>
    <t>（小数点第２位以下切り捨て）</t>
    <rPh sb="1" eb="3">
      <t>ショウスウ</t>
    </rPh>
    <rPh sb="3" eb="4">
      <t>テン</t>
    </rPh>
    <rPh sb="4" eb="5">
      <t>ダイ</t>
    </rPh>
    <rPh sb="6" eb="9">
      <t>イイカ</t>
    </rPh>
    <rPh sb="9" eb="10">
      <t>キ</t>
    </rPh>
    <rPh sb="11" eb="12">
      <t>ス</t>
    </rPh>
    <phoneticPr fontId="2"/>
  </si>
  <si>
    <t>介護　愛</t>
    <rPh sb="0" eb="2">
      <t>カイゴ</t>
    </rPh>
    <rPh sb="3" eb="4">
      <t>アイ</t>
    </rPh>
    <phoneticPr fontId="2"/>
  </si>
  <si>
    <t>香南　かがやき</t>
    <rPh sb="0" eb="2">
      <t>コウナン</t>
    </rPh>
    <phoneticPr fontId="2"/>
  </si>
  <si>
    <t>野市　めい</t>
    <rPh sb="0" eb="2">
      <t>ノイチ</t>
    </rPh>
    <phoneticPr fontId="2"/>
  </si>
  <si>
    <t>香我美　すず</t>
    <rPh sb="0" eb="3">
      <t>カガミ</t>
    </rPh>
    <phoneticPr fontId="2"/>
  </si>
  <si>
    <t>赤岡　かすみ</t>
    <rPh sb="0" eb="2">
      <t>アカオカ</t>
    </rPh>
    <phoneticPr fontId="2"/>
  </si>
  <si>
    <t>夜須　小町</t>
    <rPh sb="0" eb="2">
      <t>ヤス</t>
    </rPh>
    <rPh sb="3" eb="5">
      <t>コマチ</t>
    </rPh>
    <phoneticPr fontId="2"/>
  </si>
  <si>
    <t>吉川　さくらこ</t>
    <rPh sb="0" eb="2">
      <t>ヨシカワ</t>
    </rPh>
    <phoneticPr fontId="2"/>
  </si>
  <si>
    <t>高知　たから</t>
    <rPh sb="0" eb="2">
      <t>コウチ</t>
    </rPh>
    <phoneticPr fontId="2"/>
  </si>
  <si>
    <t>土佐　ひなた</t>
    <rPh sb="0" eb="2">
      <t>トサ</t>
    </rPh>
    <phoneticPr fontId="2"/>
  </si>
  <si>
    <t>Ａ</t>
  </si>
  <si>
    <t>算定開始
年度</t>
    <rPh sb="0" eb="2">
      <t>サンテイ</t>
    </rPh>
    <rPh sb="2" eb="4">
      <t>カイシ</t>
    </rPh>
    <rPh sb="5" eb="7">
      <t>ネンド</t>
    </rPh>
    <phoneticPr fontId="2"/>
  </si>
  <si>
    <r>
      <t>　６　常勤換算方法は、次のとおりとする。
　　　（１）「Ａ：常勤で専従」は、「勤務時間合計（D）」に関わりなく「１」とする。
　　　（２）それ以外の勤務形態は、「勤務時間合計（D）」を「常勤の従業者が1月あたりに勤務すべき勤務時間（C）」で除し、小数点第２位以下を切り捨てて算出する。
　　　　　　</t>
    </r>
    <r>
      <rPr>
        <sz val="12"/>
        <rFont val="ＭＳ Ｐゴシック"/>
        <family val="3"/>
        <charset val="128"/>
      </rPr>
      <t>（ただし、「勤務時間合計（D）」の上限は（C）の時間数とし、また勤務時間外の時間数は含めない）</t>
    </r>
    <r>
      <rPr>
        <sz val="12"/>
        <rFont val="ＭＳ Ｐ明朝"/>
        <family val="1"/>
        <charset val="128"/>
      </rPr>
      <t xml:space="preserve">
　　　「常勤の従業者が1月あたりに勤務すべき日数（Ｂ）」は、「週の日数×４週＋（月の日数－２８）×週の日数÷７日」で算出する。</t>
    </r>
    <rPh sb="3" eb="5">
      <t>ジョウキン</t>
    </rPh>
    <rPh sb="5" eb="7">
      <t>カンサン</t>
    </rPh>
    <rPh sb="7" eb="9">
      <t>ホウホウ</t>
    </rPh>
    <rPh sb="11" eb="12">
      <t>ツギ</t>
    </rPh>
    <rPh sb="39" eb="41">
      <t>キンム</t>
    </rPh>
    <rPh sb="41" eb="43">
      <t>ジカン</t>
    </rPh>
    <rPh sb="43" eb="45">
      <t>ゴウケイ</t>
    </rPh>
    <rPh sb="50" eb="51">
      <t>カカ</t>
    </rPh>
    <rPh sb="71" eb="73">
      <t>イガイ</t>
    </rPh>
    <rPh sb="74" eb="76">
      <t>キンム</t>
    </rPh>
    <rPh sb="76" eb="78">
      <t>ケイタイ</t>
    </rPh>
    <rPh sb="81" eb="83">
      <t>キンム</t>
    </rPh>
    <rPh sb="83" eb="85">
      <t>ジカン</t>
    </rPh>
    <rPh sb="85" eb="87">
      <t>ゴウケイ</t>
    </rPh>
    <rPh sb="120" eb="121">
      <t>ジョ</t>
    </rPh>
    <rPh sb="137" eb="139">
      <t>サンシュツ</t>
    </rPh>
    <rPh sb="155" eb="157">
      <t>キンム</t>
    </rPh>
    <rPh sb="157" eb="159">
      <t>ジカン</t>
    </rPh>
    <rPh sb="159" eb="161">
      <t>ゴウケイ</t>
    </rPh>
    <rPh sb="166" eb="168">
      <t>ジョウゲン</t>
    </rPh>
    <rPh sb="181" eb="183">
      <t>キンム</t>
    </rPh>
    <rPh sb="191" eb="192">
      <t>フク</t>
    </rPh>
    <rPh sb="228" eb="229">
      <t>シュウ</t>
    </rPh>
    <rPh sb="230" eb="232">
      <t>ニッスウ</t>
    </rPh>
    <rPh sb="234" eb="235">
      <t>シュウ</t>
    </rPh>
    <rPh sb="237" eb="238">
      <t>ツキ</t>
    </rPh>
    <rPh sb="239" eb="241">
      <t>ニッスウ</t>
    </rPh>
    <rPh sb="246" eb="247">
      <t>シュウ</t>
    </rPh>
    <rPh sb="248" eb="250">
      <t>ニッスウ</t>
    </rPh>
    <rPh sb="252" eb="253">
      <t>ニチ</t>
    </rPh>
    <rPh sb="255" eb="257">
      <t>サンシュツ</t>
    </rPh>
    <phoneticPr fontId="2"/>
  </si>
  <si>
    <r>
      <t xml:space="preserve">勤務時間合計
</t>
    </r>
    <r>
      <rPr>
        <b/>
        <sz val="8"/>
        <rFont val="ＭＳ Ｐゴシック"/>
        <family val="3"/>
        <charset val="128"/>
      </rPr>
      <t>（D）</t>
    </r>
    <rPh sb="0" eb="2">
      <t>キンム</t>
    </rPh>
    <rPh sb="2" eb="4">
      <t>ジカン</t>
    </rPh>
    <rPh sb="4" eb="6">
      <t>ゴウケイ</t>
    </rPh>
    <phoneticPr fontId="2"/>
  </si>
  <si>
    <r>
      <t xml:space="preserve">常勤
換算
</t>
    </r>
    <r>
      <rPr>
        <b/>
        <sz val="6"/>
        <rFont val="ＭＳ Ｐゴシック"/>
        <family val="3"/>
        <charset val="128"/>
      </rPr>
      <t>（D）/（C）</t>
    </r>
    <rPh sb="0" eb="2">
      <t>ジョウキン</t>
    </rPh>
    <rPh sb="3" eb="5">
      <t>カンサン</t>
    </rPh>
    <phoneticPr fontId="2"/>
  </si>
  <si>
    <t>（C）（（Ａ）×（Ｂ））</t>
    <phoneticPr fontId="2"/>
  </si>
  <si>
    <r>
      <rPr>
        <b/>
        <sz val="10"/>
        <rFont val="ＭＳ Ｐゴシック"/>
        <family val="3"/>
        <charset val="128"/>
      </rPr>
      <t xml:space="preserve">（E）
</t>
    </r>
    <r>
      <rPr>
        <b/>
        <sz val="8"/>
        <rFont val="ＭＳ Ｐゴシック"/>
        <family val="3"/>
        <charset val="128"/>
      </rPr>
      <t>介護従業者</t>
    </r>
    <rPh sb="4" eb="6">
      <t>カイゴ</t>
    </rPh>
    <rPh sb="6" eb="9">
      <t>ジュウギョウシャ</t>
    </rPh>
    <phoneticPr fontId="2"/>
  </si>
  <si>
    <t>（F）</t>
    <phoneticPr fontId="2"/>
  </si>
  <si>
    <t>（F）/（E）</t>
    <phoneticPr fontId="2"/>
  </si>
  <si>
    <t>（C）（（Ａ）×（Ｂ））</t>
    <phoneticPr fontId="2"/>
  </si>
  <si>
    <t>（C）（（Ａ）×（Ｂ））</t>
    <phoneticPr fontId="2"/>
  </si>
  <si>
    <t>（C）（（Ａ）×（Ｂ））</t>
    <phoneticPr fontId="2"/>
  </si>
  <si>
    <t>（C）（（Ａ）×（Ｂ））</t>
    <phoneticPr fontId="2"/>
  </si>
  <si>
    <t>（C）（（Ａ）×（Ｂ））</t>
    <phoneticPr fontId="2"/>
  </si>
  <si>
    <r>
      <t xml:space="preserve">（E）
</t>
    </r>
    <r>
      <rPr>
        <b/>
        <sz val="8"/>
        <rFont val="ＭＳ Ｐゴシック"/>
        <family val="3"/>
        <charset val="128"/>
      </rPr>
      <t>介護従業者</t>
    </r>
    <rPh sb="4" eb="6">
      <t>カイゴ</t>
    </rPh>
    <rPh sb="6" eb="9">
      <t>ジュウギョウシャ</t>
    </rPh>
    <phoneticPr fontId="2"/>
  </si>
  <si>
    <t>（C）（（Ａ）×（Ｂ））</t>
    <phoneticPr fontId="2"/>
  </si>
  <si>
    <t>（C）（（Ａ）×（Ｂ））</t>
    <phoneticPr fontId="2"/>
  </si>
  <si>
    <t>（C）（（Ａ）×（Ｂ））</t>
    <phoneticPr fontId="2"/>
  </si>
  <si>
    <t>（C）（（Ａ）×（Ｂ））</t>
    <phoneticPr fontId="2"/>
  </si>
  <si>
    <t>（C）（（Ａ）×（Ｂ））</t>
    <phoneticPr fontId="2"/>
  </si>
  <si>
    <t>（C）（（Ａ）×（Ｂ））</t>
    <phoneticPr fontId="2"/>
  </si>
  <si>
    <t>（C）（（Ａ）×（Ｂ））</t>
    <phoneticPr fontId="2"/>
  </si>
  <si>
    <t>（C）（（Ａ）×（Ｂ））</t>
    <phoneticPr fontId="2"/>
  </si>
  <si>
    <t>月数</t>
    <rPh sb="0" eb="1">
      <t>ツキ</t>
    </rPh>
    <rPh sb="1" eb="2">
      <t>スウ</t>
    </rPh>
    <phoneticPr fontId="2"/>
  </si>
  <si>
    <t>加算Ⅰ介護福祉士</t>
    <rPh sb="0" eb="2">
      <t>カサン</t>
    </rPh>
    <phoneticPr fontId="2"/>
  </si>
  <si>
    <t>加算Ⅰ勤続年数</t>
    <rPh sb="0" eb="2">
      <t>カサン</t>
    </rPh>
    <phoneticPr fontId="2"/>
  </si>
  <si>
    <t>勤続年数10年以上の者</t>
    <rPh sb="0" eb="2">
      <t>キンゾク</t>
    </rPh>
    <rPh sb="2" eb="4">
      <t>ネンスウ</t>
    </rPh>
    <rPh sb="6" eb="7">
      <t>ネン</t>
    </rPh>
    <rPh sb="7" eb="9">
      <t>イジョウ</t>
    </rPh>
    <rPh sb="10" eb="11">
      <t>モノ</t>
    </rPh>
    <phoneticPr fontId="2"/>
  </si>
  <si>
    <t>加算Ⅱ介護福祉士</t>
    <rPh sb="0" eb="2">
      <t>カサン</t>
    </rPh>
    <phoneticPr fontId="2"/>
  </si>
  <si>
    <t>加算Ⅲ介護福祉士</t>
    <rPh sb="0" eb="2">
      <t>カサン</t>
    </rPh>
    <phoneticPr fontId="2"/>
  </si>
  <si>
    <t>加算Ⅲ常勤職員</t>
    <rPh sb="0" eb="2">
      <t>カサン</t>
    </rPh>
    <rPh sb="3" eb="5">
      <t>ジョウキン</t>
    </rPh>
    <rPh sb="5" eb="7">
      <t>ショクイン</t>
    </rPh>
    <phoneticPr fontId="2"/>
  </si>
  <si>
    <t>看護・介護職員</t>
    <rPh sb="0" eb="2">
      <t>カンゴ</t>
    </rPh>
    <rPh sb="3" eb="5">
      <t>カイゴ</t>
    </rPh>
    <rPh sb="5" eb="7">
      <t>ショクイン</t>
    </rPh>
    <phoneticPr fontId="2"/>
  </si>
  <si>
    <t>常勤の者</t>
    <rPh sb="0" eb="2">
      <t>ジョウキン</t>
    </rPh>
    <rPh sb="3" eb="4">
      <t>モノ</t>
    </rPh>
    <phoneticPr fontId="2"/>
  </si>
  <si>
    <t>加算Ⅲ勤続年数</t>
    <rPh sb="0" eb="2">
      <t>カサン</t>
    </rPh>
    <phoneticPr fontId="2"/>
  </si>
  <si>
    <t>勤続年数７年以上の者</t>
    <rPh sb="0" eb="2">
      <t>キンゾク</t>
    </rPh>
    <rPh sb="2" eb="4">
      <t>ネンスウ</t>
    </rPh>
    <rPh sb="5" eb="6">
      <t>ネン</t>
    </rPh>
    <rPh sb="6" eb="8">
      <t>イジョウ</t>
    </rPh>
    <rPh sb="9" eb="10">
      <t>モノ</t>
    </rPh>
    <phoneticPr fontId="2"/>
  </si>
  <si>
    <t>介護福祉士</t>
    <rPh sb="0" eb="5">
      <t>カイゴフクシシ</t>
    </rPh>
    <phoneticPr fontId="2"/>
  </si>
  <si>
    <t>25：00</t>
    <phoneticPr fontId="2"/>
  </si>
  <si>
    <t>1：00</t>
    <phoneticPr fontId="2"/>
  </si>
  <si>
    <t>介護福祉士</t>
    <phoneticPr fontId="2"/>
  </si>
  <si>
    <t>兼 介護支援専門員</t>
    <phoneticPr fontId="2"/>
  </si>
  <si>
    <t>Ｃ</t>
  </si>
  <si>
    <t>加算
種別</t>
    <phoneticPr fontId="2"/>
  </si>
  <si>
    <t>算定対象
常勤換算</t>
    <phoneticPr fontId="2"/>
  </si>
  <si>
    <t>割合</t>
    <phoneticPr fontId="2"/>
  </si>
  <si>
    <t>加算Ⅰ･Ⅱ･Ⅲ</t>
    <phoneticPr fontId="2"/>
  </si>
  <si>
    <t>介護福祉士</t>
    <rPh sb="0" eb="2">
      <t>カイゴ</t>
    </rPh>
    <rPh sb="2" eb="5">
      <t>フクシシ</t>
    </rPh>
    <phoneticPr fontId="2"/>
  </si>
  <si>
    <t>加算Ⅰ</t>
    <phoneticPr fontId="2"/>
  </si>
  <si>
    <t>【勤続年数10年以上の介護福祉士】</t>
    <rPh sb="1" eb="3">
      <t>キンゾク</t>
    </rPh>
    <rPh sb="3" eb="5">
      <t>ネンスウ</t>
    </rPh>
    <rPh sb="7" eb="10">
      <t>ネンイジョウ</t>
    </rPh>
    <rPh sb="11" eb="13">
      <t>カイゴ</t>
    </rPh>
    <rPh sb="13" eb="16">
      <t>フクシシ</t>
    </rPh>
    <phoneticPr fontId="2"/>
  </si>
  <si>
    <t>勤続10年</t>
    <rPh sb="0" eb="2">
      <t>キンゾク</t>
    </rPh>
    <rPh sb="4" eb="5">
      <t>ネン</t>
    </rPh>
    <phoneticPr fontId="2"/>
  </si>
  <si>
    <t>加算Ⅲ</t>
    <phoneticPr fontId="2"/>
  </si>
  <si>
    <t>常勤職員</t>
    <rPh sb="0" eb="2">
      <t>ジョウキン</t>
    </rPh>
    <rPh sb="2" eb="4">
      <t>ショクイン</t>
    </rPh>
    <phoneticPr fontId="2"/>
  </si>
  <si>
    <t>【勤続年数７年以上の直接サービスを提供する職員】</t>
    <rPh sb="1" eb="3">
      <t>キンゾク</t>
    </rPh>
    <rPh sb="3" eb="5">
      <t>ネンスウ</t>
    </rPh>
    <rPh sb="6" eb="9">
      <t>ネンイジョウ</t>
    </rPh>
    <rPh sb="10" eb="12">
      <t>チョクセツ</t>
    </rPh>
    <rPh sb="17" eb="19">
      <t>テイキョウ</t>
    </rPh>
    <rPh sb="21" eb="23">
      <t>ショクイン</t>
    </rPh>
    <phoneticPr fontId="2"/>
  </si>
  <si>
    <t>勤続７年</t>
    <rPh sb="0" eb="2">
      <t>キンゾク</t>
    </rPh>
    <rPh sb="3" eb="4">
      <t>ネン</t>
    </rPh>
    <phoneticPr fontId="2"/>
  </si>
  <si>
    <t>Ｂ</t>
    <phoneticPr fontId="2"/>
  </si>
  <si>
    <t>サービス種類（ （介護予防）小規模多機能型居宅介護　）</t>
    <phoneticPr fontId="2"/>
  </si>
  <si>
    <t>小規模多機能型居宅介護〇〇〇〇〇</t>
    <rPh sb="0" eb="11">
      <t>ショウキボタキノウガタキョタクカイゴ</t>
    </rPh>
    <phoneticPr fontId="2"/>
  </si>
  <si>
    <t>サービス種類（ （介護予防）小規模多機能型居宅介護　）</t>
    <rPh sb="14" eb="25">
      <t>ショウキボタキノウガタキョタクカイゴ</t>
    </rPh>
    <phoneticPr fontId="2"/>
  </si>
  <si>
    <t>－</t>
    <phoneticPr fontId="2"/>
  </si>
  <si>
    <t>－</t>
    <phoneticPr fontId="2"/>
  </si>
  <si>
    <t>－</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</si>
</sst>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411]ge\.m\.d;@"/>
    <numFmt numFmtId="177" formatCode="d"/>
    <numFmt numFmtId="178" formatCode="aaa"/>
    <numFmt numFmtId="179" formatCode="h:mm;@"/>
    <numFmt numFmtId="180" formatCode="#,##0_ "/>
    <numFmt numFmtId="181" formatCode="#,##0&quot;人&quot;"/>
    <numFmt numFmtId="182" formatCode="#,##0.00;&quot;△ &quot;#,##0.00"/>
    <numFmt numFmtId="183" formatCode="[$-411]ggge&quot;年&quot;m&quot;月&quot;d&quot;日&quot;;@"/>
    <numFmt numFmtId="184" formatCode="[$-411]ggge&quot;年&quot;m&quot;月&quot;;@"/>
    <numFmt numFmtId="185" formatCode="0.0%"/>
    <numFmt numFmtId="186" formatCode="#,##0.00_);[Red]\(#,##0.00\)"/>
    <numFmt numFmtId="187" formatCode="#,##0&quot;月&quot;"/>
    <numFmt numFmtId="188" formatCode="#,##0.00&quot;時間&quot;"/>
    <numFmt numFmtId="189" formatCode="#,##0&quot;月から算定不可&quot;"/>
    <numFmt numFmtId="190" formatCode="0%&quot;以上&quot;"/>
    <numFmt numFmtId="191" formatCode="[$-411]ggge&quot;年度&quot;;@"/>
    <numFmt numFmtId="192" formatCode="#,##0.0_ "/>
    <numFmt numFmtId="193" formatCode="#,##0.0_);[Red]\(#,##0.0\)"/>
    <numFmt numFmtId="194" formatCode="#,##0&quot;月以上&quot;"/>
    <numFmt numFmtId="195" formatCode="0.0_ "/>
  </numFmts>
  <fonts count="25">
    <font>
      <sz val="11"/>
      <name val="ＭＳ Ｐゴシック"/>
      <family val="3"/>
      <charset val="128"/>
    </font>
    <font>
      <sz val="11"/>
      <name val="ＭＳ Ｐゴシック"/>
      <family val="3"/>
      <charset val="128"/>
    </font>
    <font>
      <sz val="6"/>
      <name val="ＭＳ Ｐゴシック"/>
      <family val="3"/>
      <charset val="128"/>
    </font>
    <font>
      <sz val="10"/>
      <name val="ＭＳ Ｐゴシック"/>
      <family val="3"/>
      <charset val="128"/>
    </font>
    <font>
      <sz val="12"/>
      <name val="ＭＳ Ｐゴシック"/>
      <family val="3"/>
      <charset val="128"/>
    </font>
    <font>
      <sz val="8"/>
      <name val="ＭＳ Ｐゴシック"/>
      <family val="3"/>
      <charset val="128"/>
    </font>
    <font>
      <sz val="9"/>
      <name val="ＭＳ Ｐゴシック"/>
      <family val="3"/>
      <charset val="128"/>
    </font>
    <font>
      <b/>
      <sz val="14"/>
      <name val="ＭＳ Ｐゴシック"/>
      <family val="3"/>
      <charset val="128"/>
    </font>
    <font>
      <sz val="14"/>
      <name val="ＭＳ Ｐゴシック"/>
      <family val="3"/>
      <charset val="128"/>
    </font>
    <font>
      <sz val="10"/>
      <name val="ＭＳ Ｐ明朝"/>
      <family val="1"/>
      <charset val="128"/>
    </font>
    <font>
      <sz val="11"/>
      <name val="ＭＳ Ｐ明朝"/>
      <family val="1"/>
      <charset val="128"/>
    </font>
    <font>
      <sz val="8"/>
      <name val="ＭＳ Ｐ明朝"/>
      <family val="1"/>
      <charset val="128"/>
    </font>
    <font>
      <sz val="10"/>
      <color indexed="10"/>
      <name val="ＭＳ Ｐ明朝"/>
      <family val="1"/>
      <charset val="128"/>
    </font>
    <font>
      <b/>
      <sz val="10"/>
      <name val="ＭＳ Ｐゴシック"/>
      <family val="3"/>
      <charset val="128"/>
    </font>
    <font>
      <b/>
      <sz val="11"/>
      <name val="ＭＳ Ｐゴシック"/>
      <family val="3"/>
      <charset val="128"/>
    </font>
    <font>
      <b/>
      <sz val="9"/>
      <color indexed="81"/>
      <name val="MS P ゴシック"/>
      <family val="3"/>
      <charset val="128"/>
    </font>
    <font>
      <b/>
      <sz val="8"/>
      <name val="ＭＳ Ｐゴシック"/>
      <family val="3"/>
      <charset val="128"/>
    </font>
    <font>
      <sz val="10"/>
      <name val="HG丸ｺﾞｼｯｸM-PRO"/>
      <family val="3"/>
      <charset val="128"/>
    </font>
    <font>
      <b/>
      <sz val="12"/>
      <name val="ＭＳ Ｐゴシック"/>
      <family val="3"/>
      <charset val="128"/>
    </font>
    <font>
      <u/>
      <sz val="12"/>
      <name val="ＭＳ Ｐゴシック"/>
      <family val="3"/>
      <charset val="128"/>
    </font>
    <font>
      <sz val="12"/>
      <name val="ＭＳ Ｐ明朝"/>
      <family val="1"/>
      <charset val="128"/>
    </font>
    <font>
      <sz val="10"/>
      <color rgb="FFFF0000"/>
      <name val="ＭＳ Ｐ明朝"/>
      <family val="1"/>
      <charset val="128"/>
    </font>
    <font>
      <b/>
      <sz val="10"/>
      <color rgb="FFFFFF00"/>
      <name val="ＭＳ Ｐゴシック"/>
      <family val="3"/>
      <charset val="128"/>
    </font>
    <font>
      <b/>
      <sz val="11"/>
      <color rgb="FFFF0000"/>
      <name val="ＭＳ Ｐゴシック"/>
      <family val="3"/>
      <charset val="128"/>
    </font>
    <font>
      <b/>
      <sz val="6"/>
      <name val="ＭＳ Ｐゴシック"/>
      <family val="3"/>
      <charset val="128"/>
    </font>
  </fonts>
  <fills count="3">
    <fill>
      <patternFill patternType="none"/>
    </fill>
    <fill>
      <patternFill patternType="gray125"/>
    </fill>
    <fill>
      <patternFill patternType="solid">
        <fgColor rgb="FFFFFFCC"/>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medium">
        <color indexed="64"/>
      </right>
      <top style="thin">
        <color indexed="64"/>
      </top>
      <bottom style="hair">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medium">
        <color indexed="64"/>
      </right>
      <top style="hair">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dotted">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top style="thin">
        <color indexed="64"/>
      </top>
      <bottom style="hair">
        <color indexed="64"/>
      </bottom>
      <diagonal/>
    </border>
    <border>
      <left style="thin">
        <color indexed="64"/>
      </left>
      <right/>
      <top style="hair">
        <color indexed="64"/>
      </top>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diagonal/>
    </border>
    <border>
      <left style="thin">
        <color indexed="64"/>
      </left>
      <right style="thin">
        <color indexed="64"/>
      </right>
      <top/>
      <bottom style="double">
        <color indexed="64"/>
      </bottom>
      <diagonal/>
    </border>
    <border>
      <left style="thin">
        <color indexed="64"/>
      </left>
      <right/>
      <top/>
      <bottom/>
      <diagonal/>
    </border>
  </borders>
  <cellStyleXfs count="2">
    <xf numFmtId="0" fontId="0" fillId="0" borderId="0"/>
    <xf numFmtId="0" fontId="1" fillId="0" borderId="0">
      <alignment vertical="center"/>
    </xf>
  </cellStyleXfs>
  <cellXfs count="395">
    <xf numFmtId="0" fontId="0" fillId="0" borderId="0" xfId="0"/>
    <xf numFmtId="0" fontId="3" fillId="0" borderId="0" xfId="0" applyFont="1" applyAlignment="1">
      <alignment vertical="center"/>
    </xf>
    <xf numFmtId="0" fontId="4" fillId="0" borderId="0" xfId="0" applyFont="1" applyAlignment="1">
      <alignment vertical="center"/>
    </xf>
    <xf numFmtId="0" fontId="4" fillId="0" borderId="0" xfId="0" applyFont="1" applyAlignment="1">
      <alignment horizontal="right" vertical="center"/>
    </xf>
    <xf numFmtId="0" fontId="1" fillId="0" borderId="0" xfId="0" applyFont="1" applyAlignment="1">
      <alignment vertical="center"/>
    </xf>
    <xf numFmtId="0" fontId="3" fillId="0" borderId="0" xfId="0" applyFont="1" applyAlignment="1">
      <alignment horizontal="right" vertical="center"/>
    </xf>
    <xf numFmtId="0" fontId="3" fillId="0" borderId="0" xfId="0" applyFont="1" applyAlignment="1">
      <alignment horizontal="center" vertical="center"/>
    </xf>
    <xf numFmtId="0" fontId="3" fillId="0" borderId="0" xfId="0" applyFont="1" applyBorder="1" applyAlignment="1">
      <alignment vertical="center"/>
    </xf>
    <xf numFmtId="0" fontId="3" fillId="0" borderId="0" xfId="0" applyFont="1" applyFill="1" applyAlignment="1">
      <alignment vertical="center"/>
    </xf>
    <xf numFmtId="0" fontId="8" fillId="0" borderId="0" xfId="0" applyFont="1" applyAlignment="1">
      <alignment vertical="center"/>
    </xf>
    <xf numFmtId="0" fontId="6" fillId="0" borderId="0" xfId="0" applyFont="1" applyFill="1" applyAlignment="1">
      <alignment horizontal="center"/>
    </xf>
    <xf numFmtId="0" fontId="6" fillId="0" borderId="0" xfId="0" applyFont="1" applyFill="1" applyAlignment="1">
      <alignment horizontal="center" vertical="center"/>
    </xf>
    <xf numFmtId="0" fontId="3" fillId="0" borderId="3" xfId="0" applyFont="1" applyBorder="1" applyAlignment="1">
      <alignment horizontal="center" vertical="center"/>
    </xf>
    <xf numFmtId="0" fontId="7" fillId="0" borderId="0" xfId="0" applyFont="1" applyAlignment="1">
      <alignment horizontal="right" vertical="center"/>
    </xf>
    <xf numFmtId="0" fontId="13" fillId="0" borderId="0" xfId="0" applyFont="1" applyBorder="1" applyAlignment="1">
      <alignment vertical="center"/>
    </xf>
    <xf numFmtId="0" fontId="0" fillId="0" borderId="4" xfId="0" applyBorder="1" applyAlignment="1">
      <alignment horizontal="center" vertical="center" wrapText="1"/>
    </xf>
    <xf numFmtId="0" fontId="0" fillId="0" borderId="0" xfId="0" applyAlignment="1">
      <alignment vertical="center"/>
    </xf>
    <xf numFmtId="0" fontId="0" fillId="0" borderId="1" xfId="0" applyBorder="1" applyAlignment="1">
      <alignment horizontal="center" vertical="center"/>
    </xf>
    <xf numFmtId="177" fontId="3" fillId="0" borderId="1" xfId="0" applyNumberFormat="1" applyFont="1" applyFill="1" applyBorder="1" applyAlignment="1">
      <alignment horizontal="center" vertical="center" shrinkToFit="1"/>
    </xf>
    <xf numFmtId="178" fontId="3" fillId="0" borderId="1" xfId="0" applyNumberFormat="1" applyFont="1" applyFill="1" applyBorder="1" applyAlignment="1">
      <alignment horizontal="center" vertical="center" shrinkToFit="1"/>
    </xf>
    <xf numFmtId="0" fontId="0" fillId="0" borderId="5" xfId="0" applyBorder="1" applyAlignment="1">
      <alignment horizontal="center" vertical="center" wrapText="1"/>
    </xf>
    <xf numFmtId="0" fontId="3" fillId="0" borderId="5" xfId="0" applyFont="1" applyBorder="1" applyAlignment="1">
      <alignment vertical="center"/>
    </xf>
    <xf numFmtId="0" fontId="3" fillId="0" borderId="6" xfId="0" applyFont="1" applyBorder="1" applyAlignment="1">
      <alignment vertical="center"/>
    </xf>
    <xf numFmtId="0" fontId="3" fillId="0" borderId="4" xfId="0" applyFont="1" applyBorder="1" applyAlignment="1">
      <alignment horizontal="center" vertical="center" wrapText="1"/>
    </xf>
    <xf numFmtId="0" fontId="3" fillId="0" borderId="7" xfId="0" applyFont="1" applyBorder="1" applyAlignment="1">
      <alignment vertical="center"/>
    </xf>
    <xf numFmtId="0" fontId="13" fillId="0" borderId="4" xfId="0" applyFont="1" applyBorder="1" applyAlignment="1">
      <alignment horizontal="right" vertical="center"/>
    </xf>
    <xf numFmtId="0" fontId="13" fillId="0" borderId="0" xfId="0" applyFont="1" applyBorder="1" applyAlignment="1">
      <alignment horizontal="right" vertical="center"/>
    </xf>
    <xf numFmtId="0" fontId="3" fillId="0" borderId="4" xfId="0" applyFont="1" applyBorder="1" applyAlignment="1">
      <alignment vertical="center"/>
    </xf>
    <xf numFmtId="176" fontId="0" fillId="0" borderId="0" xfId="0" applyNumberFormat="1" applyAlignment="1">
      <alignment vertical="center"/>
    </xf>
    <xf numFmtId="0" fontId="0" fillId="0" borderId="1" xfId="0" applyBorder="1" applyAlignment="1">
      <alignment vertical="center" shrinkToFit="1"/>
    </xf>
    <xf numFmtId="0" fontId="0" fillId="0" borderId="1" xfId="0" applyBorder="1" applyAlignment="1">
      <alignment horizontal="center" vertical="center" wrapText="1"/>
    </xf>
    <xf numFmtId="187" fontId="0" fillId="0" borderId="1" xfId="0" applyNumberFormat="1" applyBorder="1" applyAlignment="1">
      <alignment vertical="center"/>
    </xf>
    <xf numFmtId="0" fontId="0" fillId="2" borderId="1" xfId="0" applyFill="1" applyBorder="1" applyAlignment="1" applyProtection="1">
      <alignment vertical="center" shrinkToFit="1"/>
      <protection locked="0"/>
    </xf>
    <xf numFmtId="0" fontId="0" fillId="2" borderId="1" xfId="0" applyFill="1" applyBorder="1" applyAlignment="1" applyProtection="1">
      <alignment horizontal="center" vertical="center"/>
      <protection locked="0"/>
    </xf>
    <xf numFmtId="57" fontId="0" fillId="2" borderId="1" xfId="0" applyNumberFormat="1" applyFill="1" applyBorder="1" applyAlignment="1" applyProtection="1">
      <alignment vertical="center"/>
      <protection locked="0"/>
    </xf>
    <xf numFmtId="0" fontId="9" fillId="2" borderId="1" xfId="0" applyFont="1" applyFill="1" applyBorder="1" applyAlignment="1" applyProtection="1">
      <alignment vertical="center" shrinkToFit="1"/>
      <protection locked="0"/>
    </xf>
    <xf numFmtId="0" fontId="9" fillId="2" borderId="8" xfId="0" applyFont="1" applyFill="1" applyBorder="1" applyAlignment="1" applyProtection="1">
      <alignment vertical="center" shrinkToFit="1"/>
      <protection locked="0"/>
    </xf>
    <xf numFmtId="0" fontId="9" fillId="2" borderId="9" xfId="0" applyFont="1" applyFill="1" applyBorder="1" applyAlignment="1" applyProtection="1">
      <alignment vertical="center" shrinkToFit="1"/>
      <protection locked="0"/>
    </xf>
    <xf numFmtId="0" fontId="9" fillId="2" borderId="10" xfId="0" applyFont="1" applyFill="1" applyBorder="1" applyAlignment="1" applyProtection="1">
      <alignment horizontal="center" vertical="center" shrinkToFit="1"/>
      <protection locked="0"/>
    </xf>
    <xf numFmtId="0" fontId="12" fillId="2" borderId="1" xfId="0" applyFont="1" applyFill="1" applyBorder="1" applyAlignment="1" applyProtection="1">
      <alignment vertical="center" shrinkToFit="1"/>
      <protection locked="0"/>
    </xf>
    <xf numFmtId="0" fontId="21" fillId="2" borderId="1" xfId="0" applyFont="1" applyFill="1" applyBorder="1" applyAlignment="1" applyProtection="1">
      <alignment horizontal="center" vertical="center" shrinkToFit="1"/>
      <protection locked="0"/>
    </xf>
    <xf numFmtId="0" fontId="14" fillId="0" borderId="5" xfId="0" applyFont="1" applyBorder="1" applyAlignment="1">
      <alignment vertical="center" shrinkToFit="1"/>
    </xf>
    <xf numFmtId="0" fontId="5" fillId="0" borderId="0" xfId="0" applyFont="1" applyBorder="1" applyAlignment="1">
      <alignment vertical="center" wrapText="1"/>
    </xf>
    <xf numFmtId="0" fontId="0" fillId="0" borderId="0" xfId="0" applyBorder="1" applyAlignment="1">
      <alignment vertical="center"/>
    </xf>
    <xf numFmtId="0" fontId="0" fillId="0" borderId="0" xfId="1" applyFont="1">
      <alignment vertical="center"/>
    </xf>
    <xf numFmtId="0" fontId="9" fillId="2" borderId="1" xfId="0" applyFont="1" applyFill="1" applyBorder="1" applyAlignment="1" applyProtection="1">
      <alignment horizontal="center" vertical="center" shrinkToFit="1"/>
      <protection locked="0"/>
    </xf>
    <xf numFmtId="49" fontId="3" fillId="2" borderId="0" xfId="0" applyNumberFormat="1" applyFont="1" applyFill="1" applyAlignment="1" applyProtection="1">
      <alignment horizontal="center" vertical="center"/>
      <protection locked="0"/>
    </xf>
    <xf numFmtId="0" fontId="14" fillId="0" borderId="0" xfId="0" applyFont="1" applyFill="1" applyBorder="1" applyAlignment="1" applyProtection="1">
      <alignment horizontal="center" vertical="center" shrinkToFit="1"/>
    </xf>
    <xf numFmtId="0" fontId="21" fillId="2" borderId="1" xfId="0" applyFont="1" applyFill="1" applyBorder="1" applyAlignment="1" applyProtection="1">
      <alignment vertical="center" shrinkToFit="1"/>
      <protection locked="0"/>
    </xf>
    <xf numFmtId="49" fontId="3" fillId="0" borderId="0" xfId="0" applyNumberFormat="1" applyFont="1" applyFill="1" applyAlignment="1" applyProtection="1">
      <alignment horizontal="center" vertical="center"/>
    </xf>
    <xf numFmtId="0" fontId="3" fillId="0" borderId="0" xfId="0" applyFont="1" applyFill="1" applyAlignment="1" applyProtection="1">
      <alignment vertical="center"/>
    </xf>
    <xf numFmtId="0" fontId="14" fillId="0" borderId="0" xfId="0" applyFont="1" applyBorder="1" applyAlignment="1">
      <alignment vertical="center" shrinkToFit="1"/>
    </xf>
    <xf numFmtId="0" fontId="0" fillId="0" borderId="0" xfId="0" applyBorder="1" applyAlignment="1">
      <alignment horizontal="center" vertical="center" wrapText="1"/>
    </xf>
    <xf numFmtId="182" fontId="14" fillId="0" borderId="0" xfId="0" applyNumberFormat="1" applyFont="1" applyFill="1" applyBorder="1" applyAlignment="1">
      <alignment vertical="center" shrinkToFit="1"/>
    </xf>
    <xf numFmtId="180" fontId="14" fillId="0" borderId="0" xfId="0" applyNumberFormat="1" applyFont="1" applyFill="1" applyBorder="1" applyAlignment="1">
      <alignment vertical="center" shrinkToFit="1"/>
    </xf>
    <xf numFmtId="186" fontId="18" fillId="0" borderId="0" xfId="0" applyNumberFormat="1" applyFont="1" applyBorder="1" applyAlignment="1">
      <alignment shrinkToFit="1"/>
    </xf>
    <xf numFmtId="0" fontId="18" fillId="0" borderId="0" xfId="0" applyFont="1" applyBorder="1" applyAlignment="1"/>
    <xf numFmtId="0" fontId="5" fillId="0" borderId="0" xfId="0" applyFont="1" applyBorder="1" applyAlignment="1">
      <alignment horizontal="left" vertical="center" wrapText="1"/>
    </xf>
    <xf numFmtId="186" fontId="4" fillId="0" borderId="0" xfId="0" applyNumberFormat="1" applyFont="1" applyBorder="1" applyAlignment="1"/>
    <xf numFmtId="185" fontId="4" fillId="0" borderId="0" xfId="0" applyNumberFormat="1" applyFont="1" applyBorder="1" applyAlignment="1">
      <alignment horizontal="center"/>
    </xf>
    <xf numFmtId="0" fontId="9" fillId="2" borderId="1" xfId="0" applyFont="1" applyFill="1" applyBorder="1" applyAlignment="1" applyProtection="1">
      <alignment horizontal="center" vertical="center" shrinkToFit="1"/>
      <protection locked="0"/>
    </xf>
    <xf numFmtId="0" fontId="3" fillId="0" borderId="0" xfId="0" applyFont="1" applyBorder="1" applyAlignment="1">
      <alignment horizontal="center" vertical="center"/>
    </xf>
    <xf numFmtId="0" fontId="8" fillId="0" borderId="0" xfId="0" applyFont="1" applyBorder="1" applyAlignment="1">
      <alignment vertical="center"/>
    </xf>
    <xf numFmtId="0" fontId="22" fillId="0" borderId="1" xfId="1" applyFont="1" applyBorder="1" applyProtection="1">
      <alignment vertical="center"/>
      <protection locked="0"/>
    </xf>
    <xf numFmtId="0" fontId="23" fillId="0" borderId="1" xfId="0" applyFont="1" applyFill="1" applyBorder="1" applyAlignment="1" applyProtection="1">
      <alignment vertical="center" shrinkToFit="1"/>
    </xf>
    <xf numFmtId="0" fontId="23" fillId="0" borderId="1" xfId="0" applyFont="1" applyFill="1" applyBorder="1" applyAlignment="1" applyProtection="1">
      <alignment horizontal="center" vertical="center"/>
    </xf>
    <xf numFmtId="57" fontId="23" fillId="0" borderId="1" xfId="0" applyNumberFormat="1" applyFont="1" applyFill="1" applyBorder="1" applyAlignment="1" applyProtection="1">
      <alignment vertical="center"/>
    </xf>
    <xf numFmtId="0" fontId="0" fillId="0" borderId="0" xfId="0" applyFont="1" applyBorder="1" applyAlignment="1">
      <alignment vertical="center"/>
    </xf>
    <xf numFmtId="0" fontId="0" fillId="0" borderId="0" xfId="0" applyFont="1" applyBorder="1" applyAlignment="1">
      <alignment horizontal="center" vertical="center" wrapText="1"/>
    </xf>
    <xf numFmtId="0" fontId="22" fillId="0" borderId="1" xfId="0" applyFont="1" applyBorder="1" applyAlignment="1" applyProtection="1">
      <alignment horizontal="center" vertical="center"/>
      <protection locked="0"/>
    </xf>
    <xf numFmtId="0" fontId="5" fillId="0" borderId="1" xfId="0" applyFont="1" applyFill="1" applyBorder="1" applyAlignment="1" applyProtection="1">
      <alignment horizontal="center" vertical="center" wrapText="1"/>
    </xf>
    <xf numFmtId="0" fontId="5" fillId="0" borderId="8" xfId="0" applyFont="1" applyFill="1" applyBorder="1" applyAlignment="1" applyProtection="1">
      <alignment horizontal="center" vertical="center" wrapText="1"/>
    </xf>
    <xf numFmtId="0" fontId="5" fillId="0" borderId="9" xfId="0" applyFont="1" applyFill="1" applyBorder="1" applyAlignment="1" applyProtection="1">
      <alignment horizontal="center" vertical="center" wrapText="1"/>
    </xf>
    <xf numFmtId="0" fontId="5" fillId="0" borderId="10" xfId="0" applyFont="1" applyFill="1" applyBorder="1" applyAlignment="1" applyProtection="1">
      <alignment horizontal="center" vertical="center" wrapText="1"/>
    </xf>
    <xf numFmtId="188" fontId="18" fillId="2" borderId="0" xfId="1" applyNumberFormat="1" applyFont="1" applyFill="1" applyAlignment="1" applyProtection="1">
      <alignment horizontal="center" vertical="center" shrinkToFit="1"/>
      <protection locked="0"/>
    </xf>
    <xf numFmtId="0" fontId="9" fillId="2" borderId="1" xfId="0" applyFont="1" applyFill="1" applyBorder="1" applyAlignment="1" applyProtection="1">
      <alignment horizontal="center" vertical="center" shrinkToFit="1"/>
      <protection locked="0"/>
    </xf>
    <xf numFmtId="190" fontId="22" fillId="0" borderId="1" xfId="1" applyNumberFormat="1" applyFont="1" applyBorder="1" applyProtection="1">
      <alignment vertical="center"/>
      <protection locked="0"/>
    </xf>
    <xf numFmtId="0" fontId="4" fillId="0" borderId="0" xfId="1" applyFont="1" applyProtection="1">
      <alignment vertical="center"/>
    </xf>
    <xf numFmtId="0" fontId="1" fillId="0" borderId="0" xfId="1" applyProtection="1">
      <alignment vertical="center"/>
    </xf>
    <xf numFmtId="176" fontId="1" fillId="0" borderId="0" xfId="1" applyNumberFormat="1" applyAlignment="1" applyProtection="1">
      <alignment vertical="center" shrinkToFit="1"/>
    </xf>
    <xf numFmtId="0" fontId="1" fillId="0" borderId="0" xfId="1" applyNumberFormat="1" applyProtection="1">
      <alignment vertical="center"/>
    </xf>
    <xf numFmtId="0" fontId="0" fillId="0" borderId="0" xfId="0" applyBorder="1" applyAlignment="1" applyProtection="1">
      <alignment vertical="center"/>
    </xf>
    <xf numFmtId="0" fontId="0" fillId="0" borderId="0" xfId="1" applyFont="1" applyProtection="1">
      <alignment vertical="center"/>
    </xf>
    <xf numFmtId="0" fontId="3" fillId="0" borderId="0" xfId="0" applyFont="1" applyAlignment="1" applyProtection="1">
      <alignment horizontal="right" vertical="center"/>
    </xf>
    <xf numFmtId="0" fontId="3" fillId="0" borderId="11" xfId="1" applyFont="1" applyBorder="1" applyAlignment="1" applyProtection="1">
      <alignment horizontal="center" vertical="center"/>
    </xf>
    <xf numFmtId="0" fontId="0" fillId="0" borderId="12" xfId="0" applyBorder="1" applyAlignment="1" applyProtection="1">
      <alignment horizontal="center" vertical="center" wrapText="1"/>
    </xf>
    <xf numFmtId="0" fontId="0" fillId="0" borderId="8" xfId="0" applyBorder="1" applyAlignment="1" applyProtection="1">
      <alignment horizontal="center" vertical="center"/>
    </xf>
    <xf numFmtId="0" fontId="0" fillId="0" borderId="13" xfId="0" applyBorder="1" applyAlignment="1" applyProtection="1">
      <alignment horizontal="center" vertical="center"/>
    </xf>
    <xf numFmtId="185" fontId="8" fillId="0" borderId="22" xfId="1" applyNumberFormat="1" applyFont="1" applyBorder="1" applyAlignment="1" applyProtection="1">
      <alignment horizontal="right" vertical="center" indent="1"/>
    </xf>
    <xf numFmtId="185" fontId="8" fillId="0" borderId="23" xfId="1" applyNumberFormat="1" applyFont="1" applyBorder="1" applyAlignment="1" applyProtection="1">
      <alignment horizontal="right" vertical="center" indent="1"/>
    </xf>
    <xf numFmtId="185" fontId="8" fillId="0" borderId="24" xfId="1" applyNumberFormat="1" applyFont="1" applyBorder="1" applyAlignment="1" applyProtection="1">
      <alignment horizontal="right" vertical="center" indent="1"/>
    </xf>
    <xf numFmtId="185" fontId="8" fillId="0" borderId="25" xfId="1" applyNumberFormat="1" applyFont="1" applyBorder="1" applyAlignment="1" applyProtection="1">
      <alignment horizontal="right" vertical="center" indent="1"/>
    </xf>
    <xf numFmtId="0" fontId="18" fillId="0" borderId="0" xfId="1" applyFont="1" applyAlignment="1" applyProtection="1">
      <alignment horizontal="left" vertical="center"/>
    </xf>
    <xf numFmtId="0" fontId="18" fillId="0" borderId="0" xfId="1" applyFont="1" applyAlignment="1" applyProtection="1">
      <alignment horizontal="right" vertical="center"/>
    </xf>
    <xf numFmtId="185" fontId="7" fillId="0" borderId="26" xfId="1" applyNumberFormat="1" applyFont="1" applyBorder="1" applyAlignment="1" applyProtection="1">
      <alignment horizontal="center" vertical="center"/>
    </xf>
    <xf numFmtId="190" fontId="18" fillId="0" borderId="0" xfId="1" applyNumberFormat="1" applyFont="1" applyAlignment="1" applyProtection="1">
      <alignment horizontal="left" vertical="center"/>
    </xf>
    <xf numFmtId="185" fontId="7" fillId="0" borderId="0" xfId="1" applyNumberFormat="1" applyFont="1" applyBorder="1" applyAlignment="1" applyProtection="1">
      <alignment horizontal="center" vertical="center"/>
    </xf>
    <xf numFmtId="0" fontId="22" fillId="0" borderId="0" xfId="1" applyFont="1" applyBorder="1" applyProtection="1">
      <alignment vertical="center"/>
    </xf>
    <xf numFmtId="0" fontId="1" fillId="0" borderId="1" xfId="1" applyFont="1" applyBorder="1" applyAlignment="1" applyProtection="1">
      <alignment horizontal="center" vertical="center"/>
    </xf>
    <xf numFmtId="185" fontId="8" fillId="0" borderId="28" xfId="1" applyNumberFormat="1" applyFont="1" applyBorder="1" applyAlignment="1" applyProtection="1">
      <alignment horizontal="right" vertical="center" indent="1"/>
    </xf>
    <xf numFmtId="185" fontId="8" fillId="0" borderId="28" xfId="1" applyNumberFormat="1" applyFont="1" applyBorder="1" applyAlignment="1" applyProtection="1">
      <alignment horizontal="center" vertical="center"/>
    </xf>
    <xf numFmtId="0" fontId="18" fillId="0" borderId="0" xfId="1" applyFont="1" applyAlignment="1" applyProtection="1">
      <alignment horizontal="right" vertical="center" wrapText="1"/>
    </xf>
    <xf numFmtId="185" fontId="7" fillId="0" borderId="29" xfId="1" applyNumberFormat="1" applyFont="1" applyBorder="1" applyAlignment="1" applyProtection="1">
      <alignment horizontal="center" vertical="center"/>
    </xf>
    <xf numFmtId="189" fontId="0" fillId="0" borderId="0" xfId="1" applyNumberFormat="1" applyFont="1" applyAlignment="1" applyProtection="1">
      <alignment horizontal="center" vertical="center" wrapText="1" shrinkToFit="1"/>
    </xf>
    <xf numFmtId="0" fontId="8" fillId="0" borderId="0" xfId="1" applyFont="1" applyProtection="1">
      <alignment vertical="center"/>
    </xf>
    <xf numFmtId="0" fontId="18" fillId="0" borderId="0" xfId="1" applyFont="1" applyProtection="1">
      <alignment vertical="center"/>
    </xf>
    <xf numFmtId="0" fontId="3" fillId="0" borderId="0" xfId="1" applyFont="1" applyBorder="1" applyProtection="1">
      <alignment vertical="center"/>
    </xf>
    <xf numFmtId="0" fontId="0" fillId="0" borderId="0" xfId="0" applyAlignment="1" applyProtection="1">
      <alignment vertical="top"/>
    </xf>
    <xf numFmtId="0" fontId="10" fillId="0" borderId="0" xfId="1" applyFont="1" applyProtection="1">
      <alignment vertical="center"/>
    </xf>
    <xf numFmtId="0" fontId="10" fillId="0" borderId="0" xfId="1" applyFont="1" applyAlignment="1" applyProtection="1">
      <alignment vertical="center" wrapText="1"/>
    </xf>
    <xf numFmtId="0" fontId="0" fillId="0" borderId="0" xfId="0" applyAlignment="1" applyProtection="1">
      <alignment vertical="center"/>
    </xf>
    <xf numFmtId="0" fontId="20" fillId="0" borderId="0" xfId="1" applyFont="1" applyProtection="1">
      <alignment vertical="center"/>
    </xf>
    <xf numFmtId="0" fontId="17" fillId="0" borderId="0" xfId="1" applyFont="1" applyProtection="1">
      <alignment vertical="center"/>
    </xf>
    <xf numFmtId="0" fontId="13" fillId="0" borderId="0" xfId="1" applyFont="1" applyAlignment="1" applyProtection="1">
      <alignment horizontal="right" vertical="center" wrapText="1"/>
    </xf>
    <xf numFmtId="0" fontId="13" fillId="0" borderId="0" xfId="1" applyFont="1" applyAlignment="1" applyProtection="1">
      <alignment horizontal="right" vertical="center" shrinkToFit="1"/>
    </xf>
    <xf numFmtId="0" fontId="1" fillId="0" borderId="8" xfId="1" applyFont="1" applyBorder="1" applyAlignment="1" applyProtection="1">
      <alignment horizontal="center" vertical="center"/>
    </xf>
    <xf numFmtId="56" fontId="1" fillId="0" borderId="11" xfId="1" applyNumberFormat="1" applyFont="1" applyBorder="1" applyAlignment="1" applyProtection="1">
      <alignment horizontal="center" vertical="center"/>
    </xf>
    <xf numFmtId="184" fontId="1" fillId="0" borderId="30" xfId="1" applyNumberFormat="1" applyFont="1" applyBorder="1" applyAlignment="1" applyProtection="1">
      <alignment horizontal="center" vertical="center" shrinkToFit="1"/>
    </xf>
    <xf numFmtId="184" fontId="1" fillId="0" borderId="31" xfId="1" applyNumberFormat="1" applyFont="1" applyBorder="1" applyAlignment="1" applyProtection="1">
      <alignment horizontal="center" vertical="center" shrinkToFit="1"/>
    </xf>
    <xf numFmtId="184" fontId="1" fillId="0" borderId="32" xfId="1" applyNumberFormat="1" applyFont="1" applyBorder="1" applyAlignment="1" applyProtection="1">
      <alignment horizontal="center" vertical="center" shrinkToFit="1"/>
    </xf>
    <xf numFmtId="184" fontId="1" fillId="0" borderId="33" xfId="1" applyNumberFormat="1" applyFont="1" applyBorder="1" applyAlignment="1" applyProtection="1">
      <alignment horizontal="center" vertical="center" shrinkToFit="1"/>
    </xf>
    <xf numFmtId="184" fontId="1" fillId="0" borderId="10" xfId="1" applyNumberFormat="1" applyFont="1" applyBorder="1" applyAlignment="1" applyProtection="1">
      <alignment horizontal="center" vertical="center" shrinkToFit="1"/>
    </xf>
    <xf numFmtId="0" fontId="1" fillId="0" borderId="0" xfId="1" applyFont="1" applyAlignment="1" applyProtection="1">
      <alignment horizontal="right" vertical="center"/>
    </xf>
    <xf numFmtId="0" fontId="1" fillId="0" borderId="0" xfId="1" applyFont="1" applyProtection="1">
      <alignment vertical="center"/>
    </xf>
    <xf numFmtId="0" fontId="1" fillId="0" borderId="34" xfId="1" applyFont="1" applyBorder="1" applyAlignment="1" applyProtection="1">
      <alignment vertical="center" wrapText="1"/>
    </xf>
    <xf numFmtId="0" fontId="1" fillId="0" borderId="35" xfId="1" applyFont="1" applyBorder="1" applyAlignment="1" applyProtection="1">
      <alignment vertical="center" wrapText="1"/>
    </xf>
    <xf numFmtId="0" fontId="1" fillId="0" borderId="8" xfId="1" applyFont="1" applyBorder="1" applyAlignment="1" applyProtection="1">
      <alignment vertical="center" wrapText="1"/>
    </xf>
    <xf numFmtId="0" fontId="1" fillId="0" borderId="27" xfId="1" applyFont="1" applyBorder="1" applyAlignment="1" applyProtection="1">
      <alignment vertical="center" wrapText="1"/>
    </xf>
    <xf numFmtId="0" fontId="1" fillId="0" borderId="36" xfId="1" applyFont="1" applyBorder="1" applyAlignment="1" applyProtection="1">
      <alignment horizontal="center" vertical="center"/>
    </xf>
    <xf numFmtId="0" fontId="1" fillId="0" borderId="37" xfId="1" applyFont="1" applyBorder="1" applyAlignment="1" applyProtection="1">
      <alignment horizontal="center" vertical="center"/>
    </xf>
    <xf numFmtId="185" fontId="7" fillId="0" borderId="38" xfId="1" applyNumberFormat="1" applyFont="1" applyBorder="1" applyAlignment="1" applyProtection="1">
      <alignment horizontal="center" vertical="center"/>
    </xf>
    <xf numFmtId="185" fontId="7" fillId="0" borderId="39" xfId="1" applyNumberFormat="1" applyFont="1" applyBorder="1" applyAlignment="1" applyProtection="1">
      <alignment horizontal="center" vertical="center"/>
    </xf>
    <xf numFmtId="0" fontId="0" fillId="0" borderId="0" xfId="0" applyBorder="1" applyAlignment="1">
      <alignment vertical="center"/>
    </xf>
    <xf numFmtId="0" fontId="9" fillId="2" borderId="1" xfId="0" applyFont="1" applyFill="1" applyBorder="1" applyAlignment="1" applyProtection="1">
      <alignment horizontal="center" vertical="center" shrinkToFit="1"/>
      <protection locked="0"/>
    </xf>
    <xf numFmtId="0" fontId="20" fillId="0" borderId="0" xfId="1" applyFont="1" applyAlignment="1" applyProtection="1">
      <alignment vertical="center"/>
    </xf>
    <xf numFmtId="0" fontId="10" fillId="0" borderId="0" xfId="0" applyFont="1" applyAlignment="1" applyProtection="1">
      <alignment vertical="center"/>
    </xf>
    <xf numFmtId="0" fontId="10" fillId="0" borderId="0" xfId="0" applyFont="1" applyAlignment="1" applyProtection="1"/>
    <xf numFmtId="0" fontId="16" fillId="0" borderId="0" xfId="0" applyFont="1" applyBorder="1" applyAlignment="1">
      <alignment vertical="center"/>
    </xf>
    <xf numFmtId="0" fontId="0" fillId="0" borderId="0" xfId="0" applyAlignment="1">
      <alignment vertical="center"/>
    </xf>
    <xf numFmtId="191" fontId="0" fillId="0" borderId="1" xfId="0" applyNumberFormat="1" applyBorder="1" applyAlignment="1">
      <alignment horizontal="center" vertical="center" shrinkToFit="1"/>
    </xf>
    <xf numFmtId="192" fontId="8" fillId="0" borderId="14" xfId="1" applyNumberFormat="1" applyFont="1" applyBorder="1" applyAlignment="1" applyProtection="1">
      <alignment horizontal="right" vertical="center" indent="1"/>
    </xf>
    <xf numFmtId="192" fontId="8" fillId="0" borderId="15" xfId="1" applyNumberFormat="1" applyFont="1" applyBorder="1" applyAlignment="1" applyProtection="1">
      <alignment horizontal="right" vertical="center" indent="1"/>
    </xf>
    <xf numFmtId="192" fontId="8" fillId="0" borderId="16" xfId="1" applyNumberFormat="1" applyFont="1" applyBorder="1" applyAlignment="1" applyProtection="1">
      <alignment horizontal="right" vertical="center" indent="1"/>
    </xf>
    <xf numFmtId="192" fontId="8" fillId="0" borderId="17" xfId="1" applyNumberFormat="1" applyFont="1" applyBorder="1" applyAlignment="1" applyProtection="1">
      <alignment horizontal="right" vertical="center" indent="1"/>
    </xf>
    <xf numFmtId="192" fontId="8" fillId="0" borderId="18" xfId="1" applyNumberFormat="1" applyFont="1" applyBorder="1" applyAlignment="1" applyProtection="1">
      <alignment horizontal="right" vertical="center" indent="1"/>
    </xf>
    <xf numFmtId="192" fontId="8" fillId="0" borderId="19" xfId="1" applyNumberFormat="1" applyFont="1" applyBorder="1" applyAlignment="1" applyProtection="1">
      <alignment horizontal="right" vertical="center" indent="1"/>
    </xf>
    <xf numFmtId="192" fontId="8" fillId="0" borderId="20" xfId="1" applyNumberFormat="1" applyFont="1" applyBorder="1" applyAlignment="1" applyProtection="1">
      <alignment horizontal="right" vertical="center" indent="1"/>
    </xf>
    <xf numFmtId="192" fontId="8" fillId="0" borderId="21" xfId="1" applyNumberFormat="1" applyFont="1" applyBorder="1" applyAlignment="1" applyProtection="1">
      <alignment horizontal="right" vertical="center" indent="1"/>
    </xf>
    <xf numFmtId="192" fontId="8" fillId="0" borderId="8" xfId="1" applyNumberFormat="1" applyFont="1" applyBorder="1" applyAlignment="1" applyProtection="1">
      <alignment horizontal="right" vertical="center" indent="1"/>
    </xf>
    <xf numFmtId="192" fontId="8" fillId="0" borderId="8" xfId="1" applyNumberFormat="1" applyFont="1" applyBorder="1" applyAlignment="1" applyProtection="1">
      <alignment vertical="center"/>
    </xf>
    <xf numFmtId="192" fontId="8" fillId="0" borderId="27" xfId="1" applyNumberFormat="1" applyFont="1" applyBorder="1" applyAlignment="1" applyProtection="1">
      <alignment horizontal="right" vertical="center" indent="1"/>
    </xf>
    <xf numFmtId="192" fontId="8" fillId="0" borderId="27" xfId="1" applyNumberFormat="1" applyFont="1" applyBorder="1" applyAlignment="1" applyProtection="1">
      <alignment vertical="center"/>
    </xf>
    <xf numFmtId="0" fontId="8" fillId="0" borderId="8" xfId="1" applyNumberFormat="1" applyFont="1" applyBorder="1" applyAlignment="1" applyProtection="1">
      <alignment horizontal="center" vertical="center"/>
    </xf>
    <xf numFmtId="0" fontId="8" fillId="0" borderId="27" xfId="1" applyNumberFormat="1" applyFont="1" applyBorder="1" applyAlignment="1" applyProtection="1">
      <alignment horizontal="center" vertical="center"/>
    </xf>
    <xf numFmtId="0" fontId="3" fillId="0" borderId="1" xfId="1" applyFont="1" applyBorder="1" applyAlignment="1">
      <alignment horizontal="center" vertical="center"/>
    </xf>
    <xf numFmtId="194" fontId="22" fillId="0" borderId="1" xfId="1" applyNumberFormat="1" applyFont="1" applyBorder="1" applyProtection="1">
      <alignment vertical="center"/>
      <protection locked="0"/>
    </xf>
    <xf numFmtId="0" fontId="9" fillId="2" borderId="11" xfId="0" applyFont="1" applyFill="1" applyBorder="1" applyAlignment="1" applyProtection="1">
      <alignment horizontal="center" vertical="center" shrinkToFit="1"/>
      <protection locked="0"/>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0" borderId="0" xfId="0" applyBorder="1" applyAlignment="1">
      <alignment vertical="center"/>
    </xf>
    <xf numFmtId="0" fontId="9" fillId="2" borderId="2" xfId="0" applyFont="1" applyFill="1" applyBorder="1" applyAlignment="1" applyProtection="1">
      <alignment horizontal="center" vertical="center" shrinkToFit="1"/>
      <protection locked="0"/>
    </xf>
    <xf numFmtId="179" fontId="9" fillId="2" borderId="11" xfId="0" applyNumberFormat="1" applyFont="1" applyFill="1" applyBorder="1" applyAlignment="1" applyProtection="1">
      <alignment vertical="center" shrinkToFit="1"/>
      <protection locked="0"/>
    </xf>
    <xf numFmtId="179" fontId="9" fillId="2" borderId="3" xfId="0" applyNumberFormat="1" applyFont="1" applyFill="1" applyBorder="1" applyAlignment="1" applyProtection="1">
      <alignment vertical="center" shrinkToFit="1"/>
      <protection locked="0"/>
    </xf>
    <xf numFmtId="179" fontId="9" fillId="2" borderId="2" xfId="0" applyNumberFormat="1" applyFont="1" applyFill="1" applyBorder="1" applyAlignment="1" applyProtection="1">
      <alignment vertical="center" shrinkToFit="1"/>
      <protection locked="0"/>
    </xf>
    <xf numFmtId="0" fontId="9" fillId="2" borderId="1" xfId="0" applyFont="1" applyFill="1" applyBorder="1" applyAlignment="1" applyProtection="1">
      <alignment horizontal="center" vertical="center" shrinkToFit="1"/>
      <protection locked="0"/>
    </xf>
    <xf numFmtId="0" fontId="3" fillId="0" borderId="1" xfId="0" applyFont="1" applyBorder="1" applyAlignment="1">
      <alignment horizontal="center" vertical="center"/>
    </xf>
    <xf numFmtId="0" fontId="4" fillId="0" borderId="0" xfId="0" applyFont="1" applyAlignment="1">
      <alignment vertical="center"/>
    </xf>
    <xf numFmtId="0" fontId="0" fillId="0" borderId="2" xfId="0" applyBorder="1" applyAlignment="1">
      <alignment vertical="center"/>
    </xf>
    <xf numFmtId="0" fontId="10" fillId="2" borderId="1" xfId="0" applyFont="1" applyFill="1" applyBorder="1" applyAlignment="1" applyProtection="1">
      <alignment vertical="center" shrinkToFit="1"/>
      <protection locked="0"/>
    </xf>
    <xf numFmtId="187" fontId="22" fillId="0" borderId="4" xfId="0" applyNumberFormat="1" applyFont="1" applyBorder="1" applyAlignment="1" applyProtection="1">
      <alignment horizontal="center" vertical="center"/>
      <protection locked="0"/>
    </xf>
    <xf numFmtId="0" fontId="0" fillId="0" borderId="5" xfId="0" applyBorder="1" applyAlignment="1">
      <alignment horizontal="center" vertical="center"/>
    </xf>
    <xf numFmtId="0" fontId="10" fillId="2" borderId="1" xfId="0" applyFont="1" applyFill="1" applyBorder="1" applyAlignment="1" applyProtection="1">
      <alignment horizontal="center" vertical="center"/>
      <protection locked="0"/>
    </xf>
    <xf numFmtId="57" fontId="10" fillId="2" borderId="1" xfId="0" applyNumberFormat="1" applyFont="1" applyFill="1" applyBorder="1" applyAlignment="1" applyProtection="1">
      <alignment vertical="center"/>
      <protection locked="0"/>
    </xf>
    <xf numFmtId="0" fontId="20" fillId="0" borderId="0" xfId="1" applyFont="1" applyAlignment="1" applyProtection="1">
      <alignment vertical="center"/>
    </xf>
    <xf numFmtId="0" fontId="10" fillId="0" borderId="0" xfId="0" applyFont="1" applyAlignment="1" applyProtection="1">
      <alignment vertical="center"/>
    </xf>
    <xf numFmtId="0" fontId="10" fillId="0" borderId="0" xfId="0" applyFont="1" applyAlignment="1" applyProtection="1"/>
    <xf numFmtId="0" fontId="0" fillId="0" borderId="42" xfId="0" applyBorder="1" applyAlignment="1" applyProtection="1">
      <alignment horizontal="center" vertical="center" wrapText="1"/>
    </xf>
    <xf numFmtId="0" fontId="0" fillId="0" borderId="43" xfId="0" applyBorder="1" applyAlignment="1" applyProtection="1">
      <alignment horizontal="center" vertical="center" wrapText="1"/>
    </xf>
    <xf numFmtId="0" fontId="0" fillId="0" borderId="44" xfId="0" applyBorder="1" applyAlignment="1" applyProtection="1">
      <alignment horizontal="center" vertical="center" wrapText="1"/>
    </xf>
    <xf numFmtId="0" fontId="4" fillId="2" borderId="11" xfId="1" applyFont="1" applyFill="1" applyBorder="1" applyAlignment="1" applyProtection="1">
      <alignment vertical="center"/>
      <protection locked="0"/>
    </xf>
    <xf numFmtId="0" fontId="4" fillId="2" borderId="3" xfId="1" applyFont="1" applyFill="1" applyBorder="1" applyAlignment="1" applyProtection="1">
      <alignment vertical="center"/>
      <protection locked="0"/>
    </xf>
    <xf numFmtId="0" fontId="4" fillId="2" borderId="2" xfId="1" applyFont="1" applyFill="1" applyBorder="1" applyAlignment="1" applyProtection="1">
      <alignment vertical="center"/>
      <protection locked="0"/>
    </xf>
    <xf numFmtId="56" fontId="1" fillId="0" borderId="11" xfId="1" applyNumberFormat="1" applyFont="1" applyBorder="1" applyAlignment="1" applyProtection="1">
      <alignment horizontal="center" vertical="center"/>
    </xf>
    <xf numFmtId="56" fontId="1" fillId="0" borderId="2" xfId="1" applyNumberFormat="1" applyFont="1" applyBorder="1" applyAlignment="1" applyProtection="1">
      <alignment horizontal="center" vertical="center"/>
    </xf>
    <xf numFmtId="183" fontId="18" fillId="2" borderId="11" xfId="1" applyNumberFormat="1" applyFont="1" applyFill="1" applyBorder="1" applyAlignment="1" applyProtection="1">
      <alignment horizontal="center" vertical="center"/>
      <protection locked="0"/>
    </xf>
    <xf numFmtId="183" fontId="0" fillId="0" borderId="2" xfId="0" applyNumberFormat="1" applyBorder="1" applyAlignment="1" applyProtection="1">
      <alignment vertical="center"/>
      <protection locked="0"/>
    </xf>
    <xf numFmtId="0" fontId="3" fillId="0" borderId="4" xfId="1" applyFont="1" applyBorder="1" applyAlignment="1" applyProtection="1">
      <alignment horizontal="right" vertical="center"/>
    </xf>
    <xf numFmtId="0" fontId="0" fillId="0" borderId="4" xfId="0" applyBorder="1" applyAlignment="1" applyProtection="1">
      <alignment horizontal="right" vertical="center"/>
    </xf>
    <xf numFmtId="0" fontId="20" fillId="0" borderId="0" xfId="1" applyFont="1" applyAlignment="1" applyProtection="1">
      <alignment vertical="top" wrapText="1"/>
    </xf>
    <xf numFmtId="0" fontId="10" fillId="0" borderId="0" xfId="0" applyFont="1" applyAlignment="1" applyProtection="1">
      <alignment vertical="top"/>
    </xf>
    <xf numFmtId="0" fontId="13" fillId="0" borderId="8" xfId="1" applyFont="1" applyFill="1" applyBorder="1" applyAlignment="1" applyProtection="1">
      <alignment vertical="center" wrapText="1"/>
    </xf>
    <xf numFmtId="0" fontId="3" fillId="0" borderId="10" xfId="0" applyFont="1" applyBorder="1" applyAlignment="1">
      <alignment vertical="center" wrapText="1"/>
    </xf>
    <xf numFmtId="184" fontId="18" fillId="0" borderId="11" xfId="1" applyNumberFormat="1" applyFont="1" applyFill="1" applyBorder="1" applyAlignment="1" applyProtection="1">
      <alignment horizontal="center" vertical="center"/>
    </xf>
    <xf numFmtId="0" fontId="0" fillId="0" borderId="2" xfId="0" applyBorder="1" applyAlignment="1" applyProtection="1">
      <alignment vertical="center"/>
    </xf>
    <xf numFmtId="0" fontId="0" fillId="0" borderId="40" xfId="1" applyFont="1" applyBorder="1" applyAlignment="1" applyProtection="1">
      <alignment horizontal="center" vertical="center"/>
    </xf>
    <xf numFmtId="0" fontId="0" fillId="0" borderId="33" xfId="0" applyBorder="1" applyAlignment="1" applyProtection="1">
      <alignment horizontal="center" vertical="center"/>
    </xf>
    <xf numFmtId="0" fontId="1" fillId="0" borderId="11" xfId="0" applyFont="1" applyBorder="1" applyAlignment="1" applyProtection="1">
      <alignment horizontal="center" vertical="center"/>
    </xf>
    <xf numFmtId="0" fontId="1" fillId="0" borderId="3" xfId="0" applyFont="1" applyBorder="1" applyAlignment="1" applyProtection="1">
      <alignment horizontal="center" vertical="center"/>
    </xf>
    <xf numFmtId="0" fontId="1" fillId="0" borderId="3" xfId="0" applyFont="1" applyBorder="1" applyAlignment="1" applyProtection="1">
      <alignment vertical="center"/>
    </xf>
    <xf numFmtId="0" fontId="1" fillId="0" borderId="2" xfId="0" applyFont="1" applyBorder="1" applyAlignment="1" applyProtection="1">
      <alignment vertical="center"/>
    </xf>
    <xf numFmtId="0" fontId="13" fillId="2" borderId="13" xfId="1" applyFont="1" applyFill="1" applyBorder="1" applyAlignment="1" applyProtection="1">
      <alignment vertical="center" wrapText="1"/>
      <protection locked="0"/>
    </xf>
    <xf numFmtId="0" fontId="3" fillId="0" borderId="41" xfId="0" applyFont="1" applyBorder="1" applyAlignment="1" applyProtection="1">
      <alignment vertical="center" wrapText="1"/>
      <protection locked="0"/>
    </xf>
    <xf numFmtId="0" fontId="0" fillId="0" borderId="11" xfId="0" applyBorder="1" applyAlignment="1">
      <alignment horizontal="center" vertical="center"/>
    </xf>
    <xf numFmtId="0" fontId="0" fillId="0" borderId="2" xfId="0" applyBorder="1" applyAlignment="1">
      <alignment horizontal="center" vertical="center"/>
    </xf>
    <xf numFmtId="0" fontId="0" fillId="0" borderId="1" xfId="0" applyFill="1" applyBorder="1" applyAlignment="1" applyProtection="1">
      <alignment vertical="center" wrapText="1" shrinkToFit="1"/>
    </xf>
    <xf numFmtId="0" fontId="0" fillId="0" borderId="1" xfId="0" applyBorder="1" applyAlignment="1">
      <alignment vertical="center" wrapText="1" shrinkToFit="1"/>
    </xf>
    <xf numFmtId="0" fontId="3" fillId="0" borderId="8" xfId="0" applyFont="1" applyBorder="1" applyAlignment="1">
      <alignment horizontal="center" vertical="center"/>
    </xf>
    <xf numFmtId="0" fontId="3" fillId="0" borderId="10" xfId="0" applyFont="1" applyBorder="1" applyAlignment="1">
      <alignment horizontal="center" vertical="center"/>
    </xf>
    <xf numFmtId="0" fontId="3" fillId="0" borderId="45" xfId="0" applyFont="1" applyBorder="1" applyAlignment="1">
      <alignment horizontal="center" vertical="center"/>
    </xf>
    <xf numFmtId="0" fontId="3" fillId="0" borderId="7" xfId="0" applyFont="1" applyBorder="1" applyAlignment="1">
      <alignment horizontal="center" vertical="center"/>
    </xf>
    <xf numFmtId="0" fontId="0" fillId="0" borderId="46" xfId="0" applyBorder="1" applyAlignment="1">
      <alignment vertical="center"/>
    </xf>
    <xf numFmtId="0" fontId="0" fillId="0" borderId="6" xfId="0" applyBorder="1" applyAlignment="1">
      <alignment vertical="center"/>
    </xf>
    <xf numFmtId="0" fontId="0" fillId="0" borderId="4" xfId="0" applyBorder="1" applyAlignment="1">
      <alignment horizontal="center" vertical="center"/>
    </xf>
    <xf numFmtId="0" fontId="0" fillId="0" borderId="7" xfId="0" applyBorder="1" applyAlignment="1">
      <alignment horizontal="center" vertical="center"/>
    </xf>
    <xf numFmtId="0" fontId="0" fillId="0" borderId="5" xfId="0" applyBorder="1" applyAlignment="1">
      <alignment vertical="center"/>
    </xf>
    <xf numFmtId="0" fontId="0" fillId="0" borderId="7" xfId="0" applyBorder="1" applyAlignment="1">
      <alignment vertical="center"/>
    </xf>
    <xf numFmtId="184" fontId="18" fillId="0" borderId="11" xfId="0" applyNumberFormat="1" applyFont="1" applyFill="1" applyBorder="1" applyAlignment="1" applyProtection="1">
      <alignment horizontal="center" vertical="center" shrinkToFit="1"/>
      <protection locked="0"/>
    </xf>
    <xf numFmtId="184" fontId="18" fillId="0" borderId="3" xfId="0" applyNumberFormat="1" applyFont="1" applyFill="1" applyBorder="1" applyAlignment="1" applyProtection="1">
      <alignment horizontal="center" vertical="center" shrinkToFit="1"/>
      <protection locked="0"/>
    </xf>
    <xf numFmtId="0" fontId="4" fillId="0" borderId="3" xfId="0" applyFont="1" applyFill="1" applyBorder="1" applyAlignment="1" applyProtection="1">
      <alignment horizontal="center" vertical="center" shrinkToFit="1"/>
      <protection locked="0"/>
    </xf>
    <xf numFmtId="0" fontId="4" fillId="0" borderId="2" xfId="0" applyFont="1" applyBorder="1" applyAlignment="1" applyProtection="1">
      <alignment horizontal="center" vertical="center"/>
      <protection locked="0"/>
    </xf>
    <xf numFmtId="0" fontId="14" fillId="0" borderId="5" xfId="0" applyFont="1" applyFill="1" applyBorder="1" applyAlignment="1" applyProtection="1">
      <alignment horizontal="center" vertical="center" shrinkToFit="1"/>
    </xf>
    <xf numFmtId="0" fontId="0" fillId="0" borderId="5" xfId="0" applyFont="1" applyFill="1" applyBorder="1" applyAlignment="1" applyProtection="1">
      <alignment vertical="center"/>
    </xf>
    <xf numFmtId="0" fontId="9" fillId="2" borderId="8" xfId="0" applyFont="1" applyFill="1" applyBorder="1" applyAlignment="1" applyProtection="1">
      <alignment vertical="center" wrapText="1"/>
      <protection locked="0"/>
    </xf>
    <xf numFmtId="0" fontId="9" fillId="2" borderId="10" xfId="0" applyFont="1" applyFill="1" applyBorder="1" applyAlignment="1" applyProtection="1">
      <alignment vertical="center" wrapText="1"/>
      <protection locked="0"/>
    </xf>
    <xf numFmtId="49" fontId="9" fillId="2" borderId="11" xfId="0" applyNumberFormat="1" applyFont="1" applyFill="1" applyBorder="1" applyAlignment="1" applyProtection="1">
      <alignment horizontal="left" vertical="center" shrinkToFit="1"/>
      <protection locked="0"/>
    </xf>
    <xf numFmtId="49" fontId="0" fillId="0" borderId="3" xfId="0" applyNumberFormat="1" applyBorder="1" applyAlignment="1" applyProtection="1">
      <alignment horizontal="left" vertical="center" shrinkToFit="1"/>
      <protection locked="0"/>
    </xf>
    <xf numFmtId="49" fontId="9" fillId="2" borderId="3" xfId="0" applyNumberFormat="1" applyFont="1" applyFill="1" applyBorder="1" applyAlignment="1" applyProtection="1">
      <alignment horizontal="left" vertical="center" shrinkToFit="1"/>
      <protection locked="0"/>
    </xf>
    <xf numFmtId="49" fontId="0" fillId="0" borderId="2" xfId="0" applyNumberFormat="1" applyBorder="1" applyAlignment="1" applyProtection="1">
      <alignment horizontal="left" vertical="center" shrinkToFit="1"/>
      <protection locked="0"/>
    </xf>
    <xf numFmtId="0" fontId="9" fillId="2" borderId="11" xfId="0" applyFont="1" applyFill="1" applyBorder="1" applyAlignment="1" applyProtection="1">
      <alignment horizontal="center" vertical="center" shrinkToFit="1"/>
      <protection locked="0"/>
    </xf>
    <xf numFmtId="0" fontId="0" fillId="0" borderId="2" xfId="0" applyBorder="1" applyAlignment="1">
      <alignment horizontal="center" vertical="center" shrinkToFit="1"/>
    </xf>
    <xf numFmtId="0" fontId="20" fillId="0" borderId="0" xfId="0" applyFont="1" applyAlignment="1" applyProtection="1">
      <alignment horizontal="left" vertical="top" wrapText="1"/>
      <protection locked="0"/>
    </xf>
    <xf numFmtId="0" fontId="20" fillId="0" borderId="0" xfId="0" applyFont="1" applyAlignment="1">
      <alignment vertical="top"/>
    </xf>
    <xf numFmtId="0" fontId="4" fillId="0" borderId="0" xfId="0" applyFont="1" applyAlignment="1">
      <alignment vertical="center"/>
    </xf>
    <xf numFmtId="0" fontId="3" fillId="0" borderId="11" xfId="0" applyFont="1" applyBorder="1" applyAlignment="1">
      <alignment horizontal="center" vertical="center"/>
    </xf>
    <xf numFmtId="0" fontId="0" fillId="0" borderId="2" xfId="0" applyBorder="1" applyAlignment="1">
      <alignment vertical="center"/>
    </xf>
    <xf numFmtId="0" fontId="3" fillId="0" borderId="11" xfId="0" applyFont="1" applyFill="1" applyBorder="1" applyAlignment="1" applyProtection="1">
      <alignment vertical="center" shrinkToFit="1"/>
    </xf>
    <xf numFmtId="0" fontId="0" fillId="0" borderId="3" xfId="0" applyFill="1" applyBorder="1" applyAlignment="1" applyProtection="1">
      <alignment vertical="center"/>
    </xf>
    <xf numFmtId="0" fontId="0" fillId="0" borderId="2" xfId="0" applyFill="1" applyBorder="1" applyAlignment="1" applyProtection="1">
      <alignment vertical="center"/>
    </xf>
    <xf numFmtId="0" fontId="3" fillId="0" borderId="1" xfId="0" applyFont="1" applyBorder="1" applyAlignment="1">
      <alignment horizontal="center" vertical="center"/>
    </xf>
    <xf numFmtId="0" fontId="0" fillId="0" borderId="1" xfId="0" applyBorder="1" applyAlignment="1">
      <alignment horizontal="center" vertical="center"/>
    </xf>
    <xf numFmtId="0" fontId="3" fillId="2" borderId="1" xfId="0" applyFont="1" applyFill="1" applyBorder="1" applyAlignment="1" applyProtection="1">
      <alignment vertical="center" shrinkToFit="1"/>
      <protection locked="0"/>
    </xf>
    <xf numFmtId="0" fontId="0" fillId="2" borderId="1" xfId="0" applyFill="1" applyBorder="1" applyAlignment="1" applyProtection="1">
      <alignment vertical="center" shrinkToFit="1"/>
      <protection locked="0"/>
    </xf>
    <xf numFmtId="0" fontId="0" fillId="2" borderId="11" xfId="0" applyFill="1" applyBorder="1" applyAlignment="1" applyProtection="1">
      <alignment vertical="center" shrinkToFit="1"/>
      <protection locked="0"/>
    </xf>
    <xf numFmtId="0" fontId="0" fillId="0" borderId="3" xfId="0" applyBorder="1" applyAlignment="1">
      <alignment horizontal="center" vertical="center"/>
    </xf>
    <xf numFmtId="181" fontId="3" fillId="2" borderId="11" xfId="0" applyNumberFormat="1" applyFont="1" applyFill="1" applyBorder="1" applyAlignment="1" applyProtection="1">
      <alignment vertical="center" shrinkToFit="1"/>
      <protection locked="0"/>
    </xf>
    <xf numFmtId="181" fontId="3" fillId="2" borderId="2" xfId="0" applyNumberFormat="1" applyFont="1" applyFill="1" applyBorder="1" applyAlignment="1" applyProtection="1">
      <alignment vertical="center" shrinkToFit="1"/>
      <protection locked="0"/>
    </xf>
    <xf numFmtId="0" fontId="0" fillId="0" borderId="3" xfId="0" applyFont="1" applyBorder="1" applyAlignment="1">
      <alignment horizontal="center" vertical="center"/>
    </xf>
    <xf numFmtId="0" fontId="0" fillId="0" borderId="2" xfId="0" applyFont="1" applyBorder="1" applyAlignment="1">
      <alignment horizontal="center" vertical="center"/>
    </xf>
    <xf numFmtId="176" fontId="3" fillId="0" borderId="1" xfId="0" applyNumberFormat="1" applyFont="1" applyBorder="1" applyAlignment="1">
      <alignment vertical="center"/>
    </xf>
    <xf numFmtId="176" fontId="0" fillId="0" borderId="1" xfId="0" applyNumberFormat="1" applyBorder="1" applyAlignment="1">
      <alignment vertical="center"/>
    </xf>
    <xf numFmtId="0" fontId="5" fillId="0" borderId="8" xfId="0" applyFont="1" applyBorder="1" applyAlignment="1">
      <alignment horizontal="center" vertical="center" wrapText="1"/>
    </xf>
    <xf numFmtId="0" fontId="5" fillId="0" borderId="10"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Fill="1" applyBorder="1" applyAlignment="1">
      <alignment horizontal="right" vertical="center" shrinkToFit="1"/>
    </xf>
    <xf numFmtId="0" fontId="3" fillId="0" borderId="1" xfId="0" applyFont="1" applyFill="1" applyBorder="1" applyAlignment="1">
      <alignment horizontal="center" vertical="center" shrinkToFit="1"/>
    </xf>
    <xf numFmtId="0" fontId="9" fillId="2" borderId="10" xfId="0" applyFont="1" applyFill="1" applyBorder="1" applyAlignment="1" applyProtection="1">
      <alignment horizontal="center" vertical="center" wrapText="1"/>
      <protection locked="0"/>
    </xf>
    <xf numFmtId="0" fontId="0" fillId="0" borderId="1" xfId="0" applyBorder="1" applyAlignment="1" applyProtection="1">
      <alignment horizontal="center" vertical="center"/>
      <protection locked="0"/>
    </xf>
    <xf numFmtId="0" fontId="3" fillId="2" borderId="8" xfId="0" applyFont="1" applyFill="1" applyBorder="1" applyAlignment="1" applyProtection="1">
      <alignment horizontal="center" vertical="center" wrapText="1"/>
      <protection locked="0"/>
    </xf>
    <xf numFmtId="0" fontId="3" fillId="0" borderId="10" xfId="0" applyFont="1" applyBorder="1" applyAlignment="1" applyProtection="1">
      <alignment horizontal="center" vertical="center"/>
      <protection locked="0"/>
    </xf>
    <xf numFmtId="0" fontId="0" fillId="2" borderId="10" xfId="0" applyFont="1" applyFill="1" applyBorder="1" applyAlignment="1" applyProtection="1">
      <alignment horizontal="center" vertical="center" wrapText="1"/>
      <protection locked="0"/>
    </xf>
    <xf numFmtId="0" fontId="0" fillId="2" borderId="1" xfId="0" applyFont="1" applyFill="1" applyBorder="1" applyAlignment="1" applyProtection="1">
      <alignment vertical="center"/>
      <protection locked="0"/>
    </xf>
    <xf numFmtId="0" fontId="10" fillId="2" borderId="10" xfId="0" applyFont="1" applyFill="1" applyBorder="1" applyAlignment="1" applyProtection="1">
      <alignment vertical="center" shrinkToFit="1"/>
      <protection locked="0"/>
    </xf>
    <xf numFmtId="0" fontId="10" fillId="2" borderId="1" xfId="0" applyFont="1" applyFill="1" applyBorder="1" applyAlignment="1" applyProtection="1">
      <alignment vertical="center" shrinkToFit="1"/>
      <protection locked="0"/>
    </xf>
    <xf numFmtId="0" fontId="5" fillId="0" borderId="1" xfId="0" applyFont="1" applyBorder="1" applyAlignment="1">
      <alignment horizontal="center" vertical="center" wrapText="1"/>
    </xf>
    <xf numFmtId="176" fontId="0" fillId="0" borderId="9" xfId="0" applyNumberFormat="1" applyBorder="1" applyAlignment="1">
      <alignment vertical="center"/>
    </xf>
    <xf numFmtId="0" fontId="9" fillId="2" borderId="1" xfId="0" applyFont="1" applyFill="1" applyBorder="1" applyAlignment="1" applyProtection="1">
      <alignment horizontal="center" vertical="center" shrinkToFit="1"/>
      <protection locked="0"/>
    </xf>
    <xf numFmtId="0" fontId="10" fillId="2" borderId="9" xfId="0" applyFont="1" applyFill="1" applyBorder="1" applyAlignment="1" applyProtection="1">
      <alignment horizontal="center" vertical="center" shrinkToFit="1"/>
      <protection locked="0"/>
    </xf>
    <xf numFmtId="0" fontId="3" fillId="0" borderId="48" xfId="0" applyFont="1" applyBorder="1" applyAlignment="1" applyProtection="1">
      <alignment horizontal="center" vertical="center"/>
      <protection locked="0"/>
    </xf>
    <xf numFmtId="0" fontId="0" fillId="2" borderId="8" xfId="0" applyFont="1" applyFill="1" applyBorder="1" applyAlignment="1" applyProtection="1">
      <alignment horizontal="center" vertical="center" wrapText="1"/>
      <protection locked="0"/>
    </xf>
    <xf numFmtId="0" fontId="0" fillId="2" borderId="48" xfId="0" applyFont="1" applyFill="1" applyBorder="1" applyAlignment="1" applyProtection="1">
      <alignment horizontal="center" vertical="center" wrapText="1"/>
      <protection locked="0"/>
    </xf>
    <xf numFmtId="0" fontId="10" fillId="2" borderId="8" xfId="0" applyFont="1" applyFill="1" applyBorder="1" applyAlignment="1" applyProtection="1">
      <alignment vertical="center" shrinkToFit="1"/>
      <protection locked="0"/>
    </xf>
    <xf numFmtId="0" fontId="10" fillId="2" borderId="48" xfId="0" applyFont="1" applyFill="1" applyBorder="1" applyAlignment="1" applyProtection="1">
      <alignment vertical="center" shrinkToFit="1"/>
      <protection locked="0"/>
    </xf>
    <xf numFmtId="0" fontId="3" fillId="0" borderId="8" xfId="0" applyFont="1" applyFill="1" applyBorder="1" applyAlignment="1">
      <alignment horizontal="center" vertical="center" shrinkToFit="1"/>
    </xf>
    <xf numFmtId="0" fontId="11" fillId="2" borderId="1" xfId="0" applyFont="1" applyFill="1" applyBorder="1" applyAlignment="1" applyProtection="1">
      <alignment horizontal="center" vertical="center" wrapText="1"/>
      <protection locked="0"/>
    </xf>
    <xf numFmtId="0" fontId="11" fillId="2" borderId="8" xfId="0" applyFont="1" applyFill="1" applyBorder="1" applyAlignment="1" applyProtection="1">
      <alignment horizontal="center" vertical="center"/>
      <protection locked="0"/>
    </xf>
    <xf numFmtId="0" fontId="0" fillId="2" borderId="1" xfId="0" applyFont="1" applyFill="1" applyBorder="1" applyAlignment="1" applyProtection="1">
      <alignment horizontal="center" vertical="center"/>
      <protection locked="0"/>
    </xf>
    <xf numFmtId="0" fontId="3" fillId="0" borderId="8" xfId="0" applyFont="1" applyFill="1" applyBorder="1" applyAlignment="1">
      <alignment horizontal="right" vertical="center" shrinkToFit="1"/>
    </xf>
    <xf numFmtId="0" fontId="0" fillId="0" borderId="1" xfId="0" applyBorder="1" applyAlignment="1" applyProtection="1">
      <alignment vertical="center" shrinkToFit="1"/>
      <protection locked="0"/>
    </xf>
    <xf numFmtId="0" fontId="3" fillId="0" borderId="10" xfId="0" applyFont="1" applyFill="1" applyBorder="1" applyAlignment="1">
      <alignment horizontal="right" vertical="center" shrinkToFit="1"/>
    </xf>
    <xf numFmtId="192" fontId="3" fillId="0" borderId="8" xfId="0" applyNumberFormat="1" applyFont="1" applyFill="1" applyBorder="1" applyAlignment="1">
      <alignment horizontal="center" vertical="center" shrinkToFit="1"/>
    </xf>
    <xf numFmtId="192" fontId="3" fillId="0" borderId="31" xfId="0" applyNumberFormat="1" applyFont="1" applyFill="1" applyBorder="1" applyAlignment="1">
      <alignment horizontal="center" vertical="center" shrinkToFit="1"/>
    </xf>
    <xf numFmtId="192" fontId="0" fillId="0" borderId="31" xfId="0" applyNumberFormat="1" applyBorder="1" applyAlignment="1">
      <alignment horizontal="center" vertical="center" shrinkToFit="1"/>
    </xf>
    <xf numFmtId="192" fontId="0" fillId="0" borderId="10" xfId="0" applyNumberFormat="1" applyBorder="1" applyAlignment="1">
      <alignment horizontal="center" vertical="center" shrinkToFit="1"/>
    </xf>
    <xf numFmtId="176" fontId="9" fillId="0" borderId="10" xfId="0" applyNumberFormat="1" applyFont="1" applyFill="1" applyBorder="1" applyAlignment="1">
      <alignment vertical="center" shrinkToFit="1"/>
    </xf>
    <xf numFmtId="176" fontId="3" fillId="0" borderId="1" xfId="0" applyNumberFormat="1" applyFont="1" applyFill="1" applyBorder="1" applyAlignment="1">
      <alignment vertical="center" shrinkToFit="1"/>
    </xf>
    <xf numFmtId="0" fontId="3" fillId="0" borderId="31" xfId="0" applyFont="1" applyFill="1" applyBorder="1" applyAlignment="1" applyProtection="1">
      <alignment horizontal="center" vertical="center" wrapText="1"/>
    </xf>
    <xf numFmtId="0" fontId="3" fillId="0" borderId="31" xfId="0" applyFont="1" applyFill="1" applyBorder="1" applyAlignment="1" applyProtection="1">
      <alignment horizontal="center" vertical="center"/>
    </xf>
    <xf numFmtId="0" fontId="3" fillId="0" borderId="10" xfId="0" applyFont="1" applyFill="1" applyBorder="1" applyAlignment="1" applyProtection="1">
      <alignment horizontal="center" vertical="center"/>
    </xf>
    <xf numFmtId="187" fontId="3" fillId="0" borderId="10" xfId="0" applyNumberFormat="1" applyFont="1" applyFill="1" applyBorder="1" applyAlignment="1">
      <alignment horizontal="center" vertical="center" shrinkToFit="1"/>
    </xf>
    <xf numFmtId="187" fontId="3" fillId="0" borderId="1" xfId="0" applyNumberFormat="1" applyFont="1" applyFill="1" applyBorder="1" applyAlignment="1">
      <alignment horizontal="center" vertical="center" shrinkToFit="1"/>
    </xf>
    <xf numFmtId="0" fontId="0" fillId="0" borderId="31" xfId="0" applyFont="1" applyFill="1" applyBorder="1" applyAlignment="1" applyProtection="1">
      <alignment horizontal="center" vertical="center" wrapText="1"/>
    </xf>
    <xf numFmtId="0" fontId="0" fillId="0" borderId="31" xfId="0" applyFont="1" applyFill="1" applyBorder="1" applyAlignment="1" applyProtection="1">
      <alignment vertical="center"/>
    </xf>
    <xf numFmtId="0" fontId="0" fillId="0" borderId="10" xfId="0" applyFont="1" applyFill="1" applyBorder="1" applyAlignment="1" applyProtection="1">
      <alignment vertical="center"/>
    </xf>
    <xf numFmtId="0" fontId="10" fillId="2" borderId="31" xfId="0" applyFont="1" applyFill="1" applyBorder="1" applyAlignment="1" applyProtection="1">
      <alignment vertical="center" shrinkToFit="1"/>
      <protection locked="0"/>
    </xf>
    <xf numFmtId="0" fontId="0" fillId="0" borderId="31" xfId="0" applyBorder="1" applyAlignment="1" applyProtection="1">
      <alignment vertical="center" shrinkToFit="1"/>
      <protection locked="0"/>
    </xf>
    <xf numFmtId="0" fontId="0" fillId="0" borderId="10" xfId="0" applyBorder="1" applyAlignment="1" applyProtection="1">
      <alignment vertical="center" shrinkToFit="1"/>
      <protection locked="0"/>
    </xf>
    <xf numFmtId="0" fontId="9" fillId="2" borderId="31" xfId="0" applyFont="1" applyFill="1" applyBorder="1" applyAlignment="1" applyProtection="1">
      <alignment horizontal="center" vertical="center" wrapText="1"/>
      <protection locked="0"/>
    </xf>
    <xf numFmtId="0" fontId="11" fillId="2" borderId="1" xfId="0" applyFont="1" applyFill="1" applyBorder="1" applyAlignment="1" applyProtection="1">
      <alignment horizontal="center" vertical="center"/>
      <protection locked="0"/>
    </xf>
    <xf numFmtId="0" fontId="9" fillId="2" borderId="8" xfId="0" applyFont="1" applyFill="1" applyBorder="1" applyAlignment="1" applyProtection="1">
      <alignment horizontal="center" vertical="center" wrapText="1"/>
      <protection locked="0"/>
    </xf>
    <xf numFmtId="0" fontId="3" fillId="0" borderId="8" xfId="0" applyFont="1" applyFill="1" applyBorder="1" applyAlignment="1" applyProtection="1">
      <alignment horizontal="center" vertical="center" wrapText="1"/>
    </xf>
    <xf numFmtId="187" fontId="3" fillId="0" borderId="8" xfId="0" applyNumberFormat="1" applyFont="1" applyFill="1" applyBorder="1" applyAlignment="1">
      <alignment horizontal="center" vertical="center" shrinkToFit="1"/>
    </xf>
    <xf numFmtId="0" fontId="0" fillId="2" borderId="8" xfId="0" applyFont="1" applyFill="1" applyBorder="1" applyAlignment="1" applyProtection="1">
      <alignment horizontal="center" vertical="center"/>
      <protection locked="0"/>
    </xf>
    <xf numFmtId="0" fontId="0" fillId="2" borderId="10" xfId="0" applyFont="1" applyFill="1" applyBorder="1" applyAlignment="1" applyProtection="1">
      <alignment horizontal="center" vertical="center"/>
      <protection locked="0"/>
    </xf>
    <xf numFmtId="192" fontId="3" fillId="0" borderId="10" xfId="0" applyNumberFormat="1" applyFont="1" applyFill="1" applyBorder="1" applyAlignment="1">
      <alignment horizontal="center" vertical="center" shrinkToFit="1"/>
    </xf>
    <xf numFmtId="0" fontId="9" fillId="2" borderId="1" xfId="0" applyFont="1" applyFill="1" applyBorder="1" applyAlignment="1" applyProtection="1">
      <alignment horizontal="center" vertical="center" wrapText="1"/>
      <protection locked="0"/>
    </xf>
    <xf numFmtId="176" fontId="9" fillId="0" borderId="1" xfId="0" applyNumberFormat="1" applyFont="1" applyFill="1" applyBorder="1" applyAlignment="1">
      <alignment vertical="center" shrinkToFit="1"/>
    </xf>
    <xf numFmtId="0" fontId="0" fillId="0" borderId="8" xfId="0" applyFont="1" applyFill="1" applyBorder="1" applyAlignment="1" applyProtection="1">
      <alignment horizontal="center" vertical="center"/>
    </xf>
    <xf numFmtId="0" fontId="9" fillId="2" borderId="2" xfId="0" applyFont="1" applyFill="1" applyBorder="1" applyAlignment="1" applyProtection="1">
      <alignment horizontal="center" vertical="center" shrinkToFit="1"/>
      <protection locked="0"/>
    </xf>
    <xf numFmtId="179" fontId="9" fillId="2" borderId="11" xfId="0" applyNumberFormat="1" applyFont="1" applyFill="1" applyBorder="1" applyAlignment="1" applyProtection="1">
      <alignment vertical="center" shrinkToFit="1"/>
      <protection locked="0"/>
    </xf>
    <xf numFmtId="179" fontId="9" fillId="2" borderId="3" xfId="0" applyNumberFormat="1" applyFont="1" applyFill="1" applyBorder="1" applyAlignment="1" applyProtection="1">
      <alignment vertical="center" shrinkToFit="1"/>
      <protection locked="0"/>
    </xf>
    <xf numFmtId="179" fontId="9" fillId="2" borderId="2" xfId="0" applyNumberFormat="1" applyFont="1" applyFill="1" applyBorder="1" applyAlignment="1" applyProtection="1">
      <alignment vertical="center" shrinkToFit="1"/>
      <protection locked="0"/>
    </xf>
    <xf numFmtId="49" fontId="9" fillId="2" borderId="2" xfId="0" applyNumberFormat="1" applyFont="1" applyFill="1" applyBorder="1" applyAlignment="1" applyProtection="1">
      <alignment horizontal="left" vertical="center" shrinkToFit="1"/>
      <protection locked="0"/>
    </xf>
    <xf numFmtId="0" fontId="3" fillId="0" borderId="45" xfId="0" applyFont="1" applyBorder="1" applyAlignment="1">
      <alignment horizontal="center" vertical="center" shrinkToFit="1"/>
    </xf>
    <xf numFmtId="0" fontId="0" fillId="0" borderId="4" xfId="0" applyBorder="1" applyAlignment="1">
      <alignment horizontal="center" vertical="center" shrinkToFit="1"/>
    </xf>
    <xf numFmtId="0" fontId="0" fillId="0" borderId="7" xfId="0" applyBorder="1" applyAlignment="1">
      <alignment horizontal="center" vertical="center" shrinkToFit="1"/>
    </xf>
    <xf numFmtId="195" fontId="13" fillId="0" borderId="1" xfId="0" applyNumberFormat="1" applyFont="1" applyBorder="1" applyAlignment="1">
      <alignment horizontal="center" vertical="center" wrapText="1"/>
    </xf>
    <xf numFmtId="195" fontId="14" fillId="0" borderId="1" xfId="0" applyNumberFormat="1" applyFont="1" applyBorder="1" applyAlignment="1">
      <alignment horizontal="center" vertical="center" wrapText="1"/>
    </xf>
    <xf numFmtId="185" fontId="13" fillId="0" borderId="1" xfId="0" applyNumberFormat="1" applyFont="1" applyBorder="1" applyAlignment="1">
      <alignment vertical="center" wrapText="1"/>
    </xf>
    <xf numFmtId="185" fontId="14" fillId="0" borderId="1" xfId="0" applyNumberFormat="1" applyFont="1" applyBorder="1" applyAlignment="1">
      <alignment vertical="center" wrapText="1"/>
    </xf>
    <xf numFmtId="0" fontId="0" fillId="0" borderId="46" xfId="0" applyBorder="1" applyAlignment="1">
      <alignment horizontal="center" vertical="center" shrinkToFit="1"/>
    </xf>
    <xf numFmtId="0" fontId="0" fillId="0" borderId="5" xfId="0" applyBorder="1" applyAlignment="1">
      <alignment horizontal="center" vertical="center" shrinkToFit="1"/>
    </xf>
    <xf numFmtId="0" fontId="0" fillId="0" borderId="6" xfId="0" applyBorder="1" applyAlignment="1">
      <alignment horizontal="center" vertical="center" shrinkToFit="1"/>
    </xf>
    <xf numFmtId="0" fontId="3" fillId="0" borderId="0" xfId="0" applyFont="1" applyAlignment="1">
      <alignment vertical="center" wrapText="1"/>
    </xf>
    <xf numFmtId="0" fontId="0" fillId="0" borderId="0" xfId="0" applyAlignment="1">
      <alignment vertical="center" wrapText="1"/>
    </xf>
    <xf numFmtId="192" fontId="18" fillId="0" borderId="45" xfId="0" applyNumberFormat="1" applyFont="1" applyFill="1" applyBorder="1" applyAlignment="1">
      <alignment horizontal="right" vertical="center" shrinkToFit="1"/>
    </xf>
    <xf numFmtId="192" fontId="18" fillId="0" borderId="4" xfId="0" applyNumberFormat="1" applyFont="1" applyBorder="1" applyAlignment="1"/>
    <xf numFmtId="192" fontId="18" fillId="0" borderId="46" xfId="0" applyNumberFormat="1" applyFont="1" applyBorder="1" applyAlignment="1">
      <alignment shrinkToFit="1"/>
    </xf>
    <xf numFmtId="192" fontId="18" fillId="0" borderId="5" xfId="0" applyNumberFormat="1" applyFont="1" applyBorder="1" applyAlignment="1"/>
    <xf numFmtId="0" fontId="16" fillId="0" borderId="7" xfId="0" applyFont="1" applyBorder="1" applyAlignment="1">
      <alignment horizontal="left" vertical="center" wrapText="1"/>
    </xf>
    <xf numFmtId="0" fontId="5" fillId="0" borderId="6" xfId="0" applyFont="1" applyBorder="1" applyAlignment="1">
      <alignment horizontal="left" vertical="center" wrapText="1"/>
    </xf>
    <xf numFmtId="182" fontId="14" fillId="0" borderId="5" xfId="0" applyNumberFormat="1" applyFont="1" applyFill="1" applyBorder="1" applyAlignment="1">
      <alignment vertical="center" shrinkToFit="1"/>
    </xf>
    <xf numFmtId="180" fontId="14" fillId="0" borderId="5" xfId="0" applyNumberFormat="1" applyFont="1" applyFill="1" applyBorder="1" applyAlignment="1">
      <alignment vertical="center" shrinkToFit="1"/>
    </xf>
    <xf numFmtId="0" fontId="3" fillId="0" borderId="45" xfId="0" applyFont="1" applyBorder="1" applyAlignment="1">
      <alignment horizontal="center" vertical="center" wrapText="1"/>
    </xf>
    <xf numFmtId="0" fontId="0" fillId="0" borderId="4" xfId="0" applyBorder="1" applyAlignment="1">
      <alignment vertical="center"/>
    </xf>
    <xf numFmtId="0" fontId="0" fillId="0" borderId="4" xfId="0" applyBorder="1" applyAlignment="1">
      <alignment horizontal="center" vertical="center" wrapText="1"/>
    </xf>
    <xf numFmtId="0" fontId="0" fillId="0" borderId="46" xfId="0" applyBorder="1" applyAlignment="1">
      <alignment horizontal="center" vertical="center" wrapText="1"/>
    </xf>
    <xf numFmtId="0" fontId="0" fillId="0" borderId="5" xfId="0" applyBorder="1" applyAlignment="1">
      <alignment horizontal="center" vertical="center" wrapText="1"/>
    </xf>
    <xf numFmtId="0" fontId="20" fillId="0" borderId="0" xfId="0" applyFont="1" applyAlignment="1">
      <alignment vertical="top" wrapText="1"/>
    </xf>
    <xf numFmtId="0" fontId="20" fillId="0" borderId="0" xfId="0" applyFont="1" applyAlignment="1">
      <alignment horizontal="left" vertical="top" wrapText="1"/>
    </xf>
    <xf numFmtId="0" fontId="3" fillId="0" borderId="1" xfId="0" applyFont="1" applyFill="1" applyBorder="1" applyAlignment="1">
      <alignment vertical="center" shrinkToFit="1"/>
    </xf>
    <xf numFmtId="0" fontId="3" fillId="0" borderId="9" xfId="0" applyFont="1" applyFill="1" applyBorder="1" applyAlignment="1">
      <alignment vertical="center" shrinkToFit="1"/>
    </xf>
    <xf numFmtId="0" fontId="3" fillId="0" borderId="9" xfId="0" applyFont="1" applyFill="1" applyBorder="1" applyAlignment="1">
      <alignment horizontal="center" vertical="center" shrinkToFit="1"/>
    </xf>
    <xf numFmtId="0" fontId="9" fillId="2" borderId="48" xfId="0" applyFont="1" applyFill="1" applyBorder="1" applyAlignment="1" applyProtection="1">
      <alignment vertical="center" wrapText="1"/>
      <protection locked="0"/>
    </xf>
    <xf numFmtId="0" fontId="9" fillId="2" borderId="28" xfId="0" applyFont="1" applyFill="1" applyBorder="1" applyAlignment="1" applyProtection="1">
      <alignment vertical="center" wrapText="1"/>
      <protection locked="0"/>
    </xf>
    <xf numFmtId="0" fontId="0" fillId="0" borderId="31" xfId="0" applyBorder="1" applyAlignment="1">
      <alignment vertical="center" wrapText="1"/>
    </xf>
    <xf numFmtId="0" fontId="9" fillId="2" borderId="31" xfId="0" applyFont="1" applyFill="1" applyBorder="1" applyAlignment="1" applyProtection="1">
      <alignment vertical="center" wrapText="1"/>
      <protection locked="0"/>
    </xf>
    <xf numFmtId="0" fontId="0" fillId="0" borderId="10" xfId="0" applyBorder="1" applyAlignment="1">
      <alignment vertical="center" wrapText="1"/>
    </xf>
    <xf numFmtId="0" fontId="0" fillId="0" borderId="7" xfId="0" applyBorder="1" applyAlignment="1">
      <alignment horizontal="center" vertical="center" wrapText="1"/>
    </xf>
    <xf numFmtId="0" fontId="0" fillId="0" borderId="49" xfId="0" applyBorder="1" applyAlignment="1">
      <alignment horizontal="center" vertical="center" wrapText="1"/>
    </xf>
    <xf numFmtId="0" fontId="0" fillId="0" borderId="0" xfId="0" applyBorder="1" applyAlignment="1">
      <alignment horizontal="center" vertical="center" wrapText="1"/>
    </xf>
    <xf numFmtId="0" fontId="0" fillId="0" borderId="47" xfId="0" applyBorder="1" applyAlignment="1">
      <alignment horizontal="center" vertical="center" wrapText="1"/>
    </xf>
    <xf numFmtId="0" fontId="0" fillId="0" borderId="1" xfId="0" applyBorder="1" applyAlignment="1">
      <alignment horizontal="center" vertical="center" wrapText="1"/>
    </xf>
    <xf numFmtId="0" fontId="0" fillId="0" borderId="8" xfId="0" applyBorder="1" applyAlignment="1">
      <alignment horizontal="center" vertical="center" wrapText="1"/>
    </xf>
    <xf numFmtId="0" fontId="13" fillId="0" borderId="10" xfId="0" applyFont="1" applyBorder="1" applyAlignment="1">
      <alignment horizontal="center" vertical="center"/>
    </xf>
    <xf numFmtId="0" fontId="14" fillId="0" borderId="10" xfId="0" applyFont="1" applyBorder="1" applyAlignment="1">
      <alignment horizontal="center" vertical="center"/>
    </xf>
    <xf numFmtId="0" fontId="0" fillId="0" borderId="10" xfId="0" applyBorder="1" applyAlignment="1"/>
    <xf numFmtId="0" fontId="0" fillId="0" borderId="10" xfId="0" applyBorder="1" applyAlignment="1">
      <alignment horizontal="center"/>
    </xf>
    <xf numFmtId="0" fontId="0" fillId="0" borderId="41" xfId="0" applyBorder="1" applyAlignment="1">
      <alignment horizontal="center"/>
    </xf>
    <xf numFmtId="187" fontId="22" fillId="0" borderId="8" xfId="0" applyNumberFormat="1" applyFont="1" applyBorder="1" applyAlignment="1" applyProtection="1">
      <alignment horizontal="center" vertical="center"/>
      <protection locked="0"/>
    </xf>
    <xf numFmtId="0" fontId="0" fillId="0" borderId="10" xfId="0" applyBorder="1" applyAlignment="1">
      <alignment horizontal="center" vertical="center"/>
    </xf>
    <xf numFmtId="185" fontId="13" fillId="0" borderId="45" xfId="0" applyNumberFormat="1" applyFont="1" applyBorder="1" applyAlignment="1">
      <alignment vertical="center" wrapText="1"/>
    </xf>
    <xf numFmtId="0" fontId="0" fillId="0" borderId="4" xfId="0" applyBorder="1" applyAlignment="1">
      <alignment vertical="center" wrapText="1"/>
    </xf>
    <xf numFmtId="0" fontId="0" fillId="0" borderId="7" xfId="0" applyBorder="1" applyAlignment="1">
      <alignment vertical="center" wrapText="1"/>
    </xf>
    <xf numFmtId="0" fontId="0" fillId="0" borderId="46" xfId="0" applyBorder="1" applyAlignment="1">
      <alignment vertical="center" wrapText="1"/>
    </xf>
    <xf numFmtId="0" fontId="0" fillId="0" borderId="5" xfId="0" applyBorder="1" applyAlignment="1">
      <alignment vertical="center" wrapText="1"/>
    </xf>
    <xf numFmtId="0" fontId="0" fillId="0" borderId="6" xfId="0" applyBorder="1" applyAlignment="1">
      <alignment vertical="center" wrapText="1"/>
    </xf>
    <xf numFmtId="187" fontId="3" fillId="0" borderId="8" xfId="0" applyNumberFormat="1" applyFont="1" applyFill="1" applyBorder="1" applyAlignment="1" applyProtection="1">
      <alignment horizontal="center" vertical="center" shrinkToFit="1"/>
    </xf>
    <xf numFmtId="187" fontId="3" fillId="0" borderId="10" xfId="0" applyNumberFormat="1" applyFont="1" applyFill="1" applyBorder="1" applyAlignment="1" applyProtection="1">
      <alignment horizontal="center" vertical="center" shrinkToFit="1"/>
    </xf>
    <xf numFmtId="192" fontId="3" fillId="0" borderId="1" xfId="0" applyNumberFormat="1" applyFont="1" applyFill="1" applyBorder="1" applyAlignment="1">
      <alignment horizontal="center" vertical="center" shrinkToFit="1"/>
    </xf>
    <xf numFmtId="0" fontId="0" fillId="0" borderId="2" xfId="0" applyBorder="1" applyAlignment="1" applyProtection="1">
      <alignment horizontal="center" vertical="center" shrinkToFit="1"/>
      <protection locked="0"/>
    </xf>
    <xf numFmtId="187" fontId="3" fillId="0" borderId="1" xfId="0" applyNumberFormat="1" applyFont="1" applyFill="1" applyBorder="1" applyAlignment="1" applyProtection="1">
      <alignment horizontal="center" vertical="center" shrinkToFit="1"/>
    </xf>
    <xf numFmtId="0" fontId="3" fillId="0" borderId="9" xfId="0" applyFont="1" applyFill="1" applyBorder="1" applyAlignment="1">
      <alignment horizontal="right" vertical="center" shrinkToFit="1"/>
    </xf>
    <xf numFmtId="0" fontId="9" fillId="2" borderId="1" xfId="0" applyFont="1" applyFill="1" applyBorder="1" applyAlignment="1" applyProtection="1">
      <alignment vertical="center" wrapText="1"/>
      <protection locked="0"/>
    </xf>
    <xf numFmtId="0" fontId="10" fillId="2" borderId="9" xfId="0" applyFont="1" applyFill="1" applyBorder="1" applyAlignment="1" applyProtection="1">
      <alignment vertical="center" wrapText="1"/>
      <protection locked="0"/>
    </xf>
    <xf numFmtId="0" fontId="10" fillId="2" borderId="1" xfId="0" applyFont="1" applyFill="1" applyBorder="1" applyAlignment="1" applyProtection="1">
      <alignment vertical="center" wrapText="1"/>
      <protection locked="0"/>
    </xf>
    <xf numFmtId="184" fontId="18" fillId="0" borderId="11" xfId="0" applyNumberFormat="1" applyFont="1" applyFill="1" applyBorder="1" applyAlignment="1" applyProtection="1">
      <alignment horizontal="center" vertical="center" shrinkToFit="1"/>
    </xf>
    <xf numFmtId="184" fontId="18" fillId="0" borderId="3" xfId="0" applyNumberFormat="1" applyFont="1" applyFill="1" applyBorder="1" applyAlignment="1" applyProtection="1">
      <alignment horizontal="center" vertical="center" shrinkToFit="1"/>
    </xf>
    <xf numFmtId="0" fontId="4" fillId="0" borderId="3" xfId="0" applyFont="1" applyFill="1" applyBorder="1" applyAlignment="1" applyProtection="1">
      <alignment horizontal="center" vertical="center" shrinkToFit="1"/>
    </xf>
    <xf numFmtId="0" fontId="4" fillId="0" borderId="2" xfId="0" applyFont="1" applyBorder="1" applyAlignment="1">
      <alignment horizontal="center" vertical="center"/>
    </xf>
    <xf numFmtId="0" fontId="0" fillId="0" borderId="5" xfId="0" applyFont="1" applyFill="1" applyBorder="1" applyAlignment="1" applyProtection="1">
      <alignment vertical="center" shrinkToFit="1"/>
    </xf>
    <xf numFmtId="193" fontId="3" fillId="0" borderId="1" xfId="0" applyNumberFormat="1" applyFont="1" applyFill="1" applyBorder="1" applyAlignment="1">
      <alignment horizontal="center" vertical="center" shrinkToFit="1"/>
    </xf>
    <xf numFmtId="193" fontId="18" fillId="0" borderId="45" xfId="0" applyNumberFormat="1" applyFont="1" applyFill="1" applyBorder="1" applyAlignment="1">
      <alignment horizontal="right" vertical="center" shrinkToFit="1"/>
    </xf>
    <xf numFmtId="193" fontId="18" fillId="0" borderId="4" xfId="0" applyNumberFormat="1" applyFont="1" applyBorder="1" applyAlignment="1"/>
    <xf numFmtId="193" fontId="18" fillId="0" borderId="46" xfId="0" applyNumberFormat="1" applyFont="1" applyBorder="1" applyAlignment="1">
      <alignment shrinkToFit="1"/>
    </xf>
    <xf numFmtId="193" fontId="18" fillId="0" borderId="5" xfId="0" applyNumberFormat="1" applyFont="1" applyBorder="1" applyAlignment="1"/>
    <xf numFmtId="193" fontId="3" fillId="0" borderId="8" xfId="0" applyNumberFormat="1" applyFont="1" applyFill="1" applyBorder="1" applyAlignment="1">
      <alignment horizontal="center" vertical="center" shrinkToFit="1"/>
    </xf>
    <xf numFmtId="193" fontId="3" fillId="0" borderId="31" xfId="0" applyNumberFormat="1" applyFont="1" applyFill="1" applyBorder="1" applyAlignment="1">
      <alignment horizontal="center" vertical="center" shrinkToFit="1"/>
    </xf>
    <xf numFmtId="193" fontId="0" fillId="0" borderId="31" xfId="0" applyNumberFormat="1" applyBorder="1" applyAlignment="1">
      <alignment horizontal="center" vertical="center" shrinkToFit="1"/>
    </xf>
    <xf numFmtId="193" fontId="0" fillId="0" borderId="10" xfId="0" applyNumberFormat="1" applyBorder="1" applyAlignment="1">
      <alignment horizontal="center" vertical="center" shrinkToFit="1"/>
    </xf>
    <xf numFmtId="192" fontId="3" fillId="0" borderId="1" xfId="0" applyNumberFormat="1" applyFont="1" applyFill="1" applyBorder="1" applyAlignment="1">
      <alignment horizontal="right" vertical="center" shrinkToFit="1"/>
    </xf>
    <xf numFmtId="186" fontId="3" fillId="0" borderId="1" xfId="0" applyNumberFormat="1" applyFont="1" applyFill="1" applyBorder="1" applyAlignment="1">
      <alignment horizontal="center" vertical="center" shrinkToFit="1"/>
    </xf>
    <xf numFmtId="0" fontId="13" fillId="0" borderId="7" xfId="0" applyFont="1" applyBorder="1" applyAlignment="1">
      <alignment horizontal="left" vertical="center" wrapText="1"/>
    </xf>
    <xf numFmtId="0" fontId="3" fillId="2" borderId="1" xfId="0" applyFont="1" applyFill="1" applyBorder="1" applyAlignment="1" applyProtection="1">
      <alignment horizontal="center" vertical="center" shrinkToFit="1"/>
      <protection locked="0"/>
    </xf>
    <xf numFmtId="0" fontId="0" fillId="2" borderId="1" xfId="0" applyFill="1" applyBorder="1" applyAlignment="1" applyProtection="1">
      <alignment horizontal="center" vertical="center" shrinkToFit="1"/>
      <protection locked="0"/>
    </xf>
    <xf numFmtId="0" fontId="0" fillId="2" borderId="11" xfId="0" applyFill="1" applyBorder="1" applyAlignment="1" applyProtection="1">
      <alignment horizontal="center" vertical="center" shrinkToFit="1"/>
      <protection locked="0"/>
    </xf>
  </cellXfs>
  <cellStyles count="2">
    <cellStyle name="標準" xfId="0" builtinId="0"/>
    <cellStyle name="標準 2" xfId="1"/>
  </cellStyles>
  <dxfs count="0"/>
  <tableStyles count="0" defaultTableStyle="TableStyleMedium2"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57150</xdr:colOff>
      <xdr:row>32</xdr:row>
      <xdr:rowOff>28575</xdr:rowOff>
    </xdr:from>
    <xdr:to>
      <xdr:col>13</xdr:col>
      <xdr:colOff>76200</xdr:colOff>
      <xdr:row>40</xdr:row>
      <xdr:rowOff>219074</xdr:rowOff>
    </xdr:to>
    <xdr:sp macro="" textlink="">
      <xdr:nvSpPr>
        <xdr:cNvPr id="3" name="テキスト ボックス 2"/>
        <xdr:cNvSpPr txBox="1"/>
      </xdr:nvSpPr>
      <xdr:spPr>
        <a:xfrm>
          <a:off x="57150" y="10010775"/>
          <a:ext cx="11296650" cy="20192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en-US" altLang="ja-JP" sz="120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留意点</a:t>
          </a:r>
          <a:r>
            <a:rPr lang="en-US" altLang="ja-JP" sz="1200">
              <a:solidFill>
                <a:schemeClr val="dk1"/>
              </a:solidFill>
              <a:effectLst/>
              <a:latin typeface="ＭＳ Ｐゴシック" panose="020B0600070205080204" pitchFamily="50" charset="-128"/>
              <a:ea typeface="ＭＳ Ｐゴシック" panose="020B0600070205080204" pitchFamily="50" charset="-128"/>
              <a:cs typeface="+mn-cs"/>
            </a:rPr>
            <a:t>】</a:t>
          </a:r>
        </a:p>
        <a:p>
          <a:pPr>
            <a:lnSpc>
              <a:spcPts val="1400"/>
            </a:lnSpc>
          </a:pPr>
          <a:r>
            <a:rPr lang="ja-JP" altLang="ja-JP" sz="1200">
              <a:solidFill>
                <a:schemeClr val="dk1"/>
              </a:solidFill>
              <a:effectLst/>
              <a:latin typeface="ＭＳ Ｐ明朝" panose="02020600040205080304" pitchFamily="18" charset="-128"/>
              <a:ea typeface="ＭＳ Ｐ明朝" panose="02020600040205080304" pitchFamily="18" charset="-128"/>
              <a:cs typeface="+mn-cs"/>
            </a:rPr>
            <a:t>○介護福祉士については、各月の前月末日時点で資格を取得している者とする。</a:t>
          </a:r>
          <a:endParaRPr lang="ja-JP" altLang="ja-JP" sz="1200">
            <a:effectLst/>
            <a:latin typeface="ＭＳ Ｐ明朝" panose="02020600040205080304" pitchFamily="18" charset="-128"/>
            <a:ea typeface="ＭＳ Ｐ明朝" panose="02020600040205080304" pitchFamily="18" charset="-128"/>
          </a:endParaRPr>
        </a:p>
        <a:p>
          <a:pPr>
            <a:lnSpc>
              <a:spcPts val="1400"/>
            </a:lnSpc>
          </a:pPr>
          <a:r>
            <a:rPr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〇勤続年数を算定要件とする場合は、「従業員勤務体制及び勤務形態一覧表」に算定要件を満たしている者が分かるように記載してください。</a:t>
          </a:r>
        </a:p>
        <a:p>
          <a:pPr>
            <a:lnSpc>
              <a:spcPts val="1500"/>
            </a:lnSpc>
          </a:pPr>
          <a:r>
            <a:rPr lang="ja-JP" altLang="ja-JP" sz="1200">
              <a:solidFill>
                <a:schemeClr val="dk1"/>
              </a:solidFill>
              <a:effectLst/>
              <a:latin typeface="ＭＳ Ｐ明朝" panose="02020600040205080304" pitchFamily="18" charset="-128"/>
              <a:ea typeface="ＭＳ Ｐ明朝" panose="02020600040205080304" pitchFamily="18" charset="-128"/>
              <a:cs typeface="+mn-cs"/>
            </a:rPr>
            <a:t>○勤続年数とは、各月の前月の末日時点における勤続年数というものとする。</a:t>
          </a:r>
          <a:endParaRPr lang="ja-JP" altLang="ja-JP" sz="1200">
            <a:effectLst/>
            <a:latin typeface="ＭＳ Ｐ明朝" panose="02020600040205080304" pitchFamily="18" charset="-128"/>
            <a:ea typeface="ＭＳ Ｐ明朝" panose="02020600040205080304" pitchFamily="18" charset="-128"/>
          </a:endParaRPr>
        </a:p>
        <a:p>
          <a:pPr>
            <a:lnSpc>
              <a:spcPts val="1400"/>
            </a:lnSpc>
          </a:pPr>
          <a:r>
            <a:rPr lang="ja-JP" altLang="ja-JP" sz="1200">
              <a:solidFill>
                <a:schemeClr val="dk1"/>
              </a:solidFill>
              <a:effectLst/>
              <a:latin typeface="ＭＳ Ｐ明朝" panose="02020600040205080304" pitchFamily="18" charset="-128"/>
              <a:ea typeface="ＭＳ Ｐ明朝" panose="02020600040205080304" pitchFamily="18" charset="-128"/>
              <a:cs typeface="+mn-cs"/>
            </a:rPr>
            <a:t>○勤続年数の算定に当たっては、同一法人の経営する他の介護サービス事業所、病院、社会福祉施設等においてサービスを利用者に直接提供する職員として</a:t>
          </a:r>
          <a:endParaRPr lang="ja-JP" altLang="ja-JP" sz="1200">
            <a:effectLst/>
            <a:latin typeface="ＭＳ Ｐ明朝" panose="02020600040205080304" pitchFamily="18" charset="-128"/>
            <a:ea typeface="ＭＳ Ｐ明朝" panose="02020600040205080304" pitchFamily="18" charset="-128"/>
          </a:endParaRPr>
        </a:p>
        <a:p>
          <a:pPr>
            <a:lnSpc>
              <a:spcPts val="1500"/>
            </a:lnSpc>
          </a:pPr>
          <a:r>
            <a:rPr lang="ja-JP" altLang="ja-JP" sz="1200">
              <a:solidFill>
                <a:schemeClr val="dk1"/>
              </a:solidFill>
              <a:effectLst/>
              <a:latin typeface="ＭＳ Ｐ明朝" panose="02020600040205080304" pitchFamily="18" charset="-128"/>
              <a:ea typeface="ＭＳ Ｐ明朝" panose="02020600040205080304" pitchFamily="18" charset="-128"/>
              <a:cs typeface="+mn-cs"/>
            </a:rPr>
            <a:t>　 勤務した年数を含むことができるものとする。</a:t>
          </a:r>
          <a:endParaRPr lang="ja-JP" altLang="ja-JP" sz="1200">
            <a:effectLst/>
            <a:latin typeface="ＭＳ Ｐ明朝" panose="02020600040205080304" pitchFamily="18" charset="-128"/>
            <a:ea typeface="ＭＳ Ｐ明朝" panose="02020600040205080304" pitchFamily="18" charset="-128"/>
          </a:endParaRPr>
        </a:p>
        <a:p>
          <a:pPr>
            <a:lnSpc>
              <a:spcPts val="1400"/>
            </a:lnSpc>
          </a:pPr>
          <a:r>
            <a:rPr lang="ja-JP" altLang="ja-JP" sz="1200">
              <a:solidFill>
                <a:schemeClr val="dk1"/>
              </a:solidFill>
              <a:effectLst/>
              <a:latin typeface="ＭＳ Ｐ明朝" panose="02020600040205080304" pitchFamily="18" charset="-128"/>
              <a:ea typeface="ＭＳ Ｐ明朝" panose="02020600040205080304" pitchFamily="18" charset="-128"/>
              <a:cs typeface="+mn-cs"/>
            </a:rPr>
            <a:t>○介護従業者に係る常勤換算にあっては、利用者への介護業務</a:t>
          </a:r>
          <a:r>
            <a:rPr lang="en-US" altLang="ja-JP" sz="1200">
              <a:solidFill>
                <a:schemeClr val="dk1"/>
              </a:solidFill>
              <a:effectLst/>
              <a:latin typeface="ＭＳ Ｐ明朝" panose="02020600040205080304" pitchFamily="18" charset="-128"/>
              <a:ea typeface="ＭＳ Ｐ明朝" panose="02020600040205080304" pitchFamily="18" charset="-128"/>
              <a:cs typeface="+mn-cs"/>
            </a:rPr>
            <a:t>(</a:t>
          </a:r>
          <a:r>
            <a:rPr lang="ja-JP" altLang="ja-JP" sz="1200">
              <a:solidFill>
                <a:schemeClr val="dk1"/>
              </a:solidFill>
              <a:effectLst/>
              <a:latin typeface="ＭＳ Ｐ明朝" panose="02020600040205080304" pitchFamily="18" charset="-128"/>
              <a:ea typeface="ＭＳ Ｐ明朝" panose="02020600040205080304" pitchFamily="18" charset="-128"/>
              <a:cs typeface="+mn-cs"/>
            </a:rPr>
            <a:t>計画作成等介護を行うに当たって必要な業務は含まれるが、請求事務等介護に関わらない業</a:t>
          </a:r>
          <a:endParaRPr lang="ja-JP" altLang="ja-JP" sz="1200">
            <a:effectLst/>
            <a:latin typeface="ＭＳ Ｐ明朝" panose="02020600040205080304" pitchFamily="18" charset="-128"/>
            <a:ea typeface="ＭＳ Ｐ明朝" panose="02020600040205080304" pitchFamily="18" charset="-128"/>
          </a:endParaRPr>
        </a:p>
        <a:p>
          <a:pPr>
            <a:lnSpc>
              <a:spcPts val="1500"/>
            </a:lnSpc>
          </a:pPr>
          <a:r>
            <a:rPr lang="ja-JP" altLang="ja-JP" sz="1200">
              <a:solidFill>
                <a:schemeClr val="dk1"/>
              </a:solidFill>
              <a:effectLst/>
              <a:latin typeface="ＭＳ Ｐ明朝" panose="02020600040205080304" pitchFamily="18" charset="-128"/>
              <a:ea typeface="ＭＳ Ｐ明朝" panose="02020600040205080304" pitchFamily="18" charset="-128"/>
              <a:cs typeface="+mn-cs"/>
            </a:rPr>
            <a:t>　 務を除く。</a:t>
          </a:r>
          <a:r>
            <a:rPr lang="en-US" altLang="ja-JP" sz="1200">
              <a:solidFill>
                <a:schemeClr val="dk1"/>
              </a:solidFill>
              <a:effectLst/>
              <a:latin typeface="ＭＳ Ｐ明朝" panose="02020600040205080304" pitchFamily="18" charset="-128"/>
              <a:ea typeface="ＭＳ Ｐ明朝" panose="02020600040205080304" pitchFamily="18" charset="-128"/>
              <a:cs typeface="+mn-cs"/>
            </a:rPr>
            <a:t>)</a:t>
          </a:r>
          <a:r>
            <a:rPr lang="ja-JP" altLang="ja-JP" sz="1200">
              <a:solidFill>
                <a:schemeClr val="dk1"/>
              </a:solidFill>
              <a:effectLst/>
              <a:latin typeface="ＭＳ Ｐ明朝" panose="02020600040205080304" pitchFamily="18" charset="-128"/>
              <a:ea typeface="ＭＳ Ｐ明朝" panose="02020600040205080304" pitchFamily="18" charset="-128"/>
              <a:cs typeface="+mn-cs"/>
            </a:rPr>
            <a:t>に従事している時間を用いても差し支えない。</a:t>
          </a:r>
          <a:endParaRPr lang="ja-JP" altLang="ja-JP" sz="1200">
            <a:effectLst/>
            <a:latin typeface="ＭＳ Ｐ明朝" panose="02020600040205080304" pitchFamily="18" charset="-128"/>
            <a:ea typeface="ＭＳ Ｐ明朝" panose="02020600040205080304" pitchFamily="18" charset="-128"/>
          </a:endParaRPr>
        </a:p>
        <a:p>
          <a:pPr>
            <a:lnSpc>
              <a:spcPts val="1400"/>
            </a:lnSpc>
          </a:pPr>
          <a:r>
            <a:rPr lang="ja-JP" altLang="ja-JP" sz="1200">
              <a:solidFill>
                <a:schemeClr val="dk1"/>
              </a:solidFill>
              <a:effectLst/>
              <a:latin typeface="ＭＳ Ｐ明朝" panose="02020600040205080304" pitchFamily="18" charset="-128"/>
              <a:ea typeface="ＭＳ Ｐ明朝" panose="02020600040205080304" pitchFamily="18" charset="-128"/>
              <a:cs typeface="+mn-cs"/>
            </a:rPr>
            <a:t>○加算（Ⅲ）のサービスを利用者に直接提供する職員とは、介護従業者として勤務を行う職員を指すものとする。</a:t>
          </a:r>
          <a:endParaRPr lang="ja-JP" altLang="ja-JP" sz="1200">
            <a:effectLst/>
            <a:latin typeface="ＭＳ Ｐ明朝" panose="02020600040205080304" pitchFamily="18" charset="-128"/>
            <a:ea typeface="ＭＳ Ｐ明朝" panose="02020600040205080304" pitchFamily="18"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554935</xdr:colOff>
      <xdr:row>3</xdr:row>
      <xdr:rowOff>447261</xdr:rowOff>
    </xdr:from>
    <xdr:to>
      <xdr:col>1</xdr:col>
      <xdr:colOff>1151283</xdr:colOff>
      <xdr:row>5</xdr:row>
      <xdr:rowOff>8282</xdr:rowOff>
    </xdr:to>
    <xdr:sp macro="" textlink="">
      <xdr:nvSpPr>
        <xdr:cNvPr id="2" name="テキスト ボックス 1"/>
        <xdr:cNvSpPr txBox="1"/>
      </xdr:nvSpPr>
      <xdr:spPr>
        <a:xfrm>
          <a:off x="911087" y="1060174"/>
          <a:ext cx="596348" cy="248478"/>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a:solidFill>
                <a:sysClr val="windowText" lastClr="000000"/>
              </a:solidFill>
              <a:latin typeface="HG丸ｺﾞｼｯｸM-PRO" panose="020F0600000000000000" pitchFamily="50" charset="-128"/>
              <a:ea typeface="HG丸ｺﾞｼｯｸM-PRO" panose="020F0600000000000000" pitchFamily="50" charset="-128"/>
            </a:rPr>
            <a:t>入力例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17</xdr:col>
      <xdr:colOff>175487</xdr:colOff>
      <xdr:row>15</xdr:row>
      <xdr:rowOff>161925</xdr:rowOff>
    </xdr:from>
    <xdr:to>
      <xdr:col>39</xdr:col>
      <xdr:colOff>95250</xdr:colOff>
      <xdr:row>18</xdr:row>
      <xdr:rowOff>152400</xdr:rowOff>
    </xdr:to>
    <xdr:sp macro="" textlink="">
      <xdr:nvSpPr>
        <xdr:cNvPr id="3" name="オートシェイプ 10">
          <a:extLst>
            <a:ext uri="{FF2B5EF4-FFF2-40B4-BE49-F238E27FC236}">
              <a16:creationId xmlns:a16="http://schemas.microsoft.com/office/drawing/2014/main" id="{0344AB48-700E-4CD0-AE35-BCBECB1ED738}"/>
            </a:ext>
          </a:extLst>
        </xdr:cNvPr>
        <xdr:cNvSpPr>
          <a:spLocks noChangeArrowheads="1"/>
        </xdr:cNvSpPr>
      </xdr:nvSpPr>
      <xdr:spPr bwMode="auto">
        <a:xfrm>
          <a:off x="5642837" y="1571625"/>
          <a:ext cx="4510813" cy="504825"/>
        </a:xfrm>
        <a:prstGeom prst="wedgeRectCallout">
          <a:avLst>
            <a:gd name="adj1" fmla="val -53061"/>
            <a:gd name="adj2" fmla="val 49674"/>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18288" anchor="ctr" upright="1"/>
        <a:lstStyle/>
        <a:p>
          <a:pPr algn="l" rtl="0">
            <a:lnSpc>
              <a:spcPts val="900"/>
            </a:lnSpc>
            <a:defRPr sz="1000"/>
          </a:pPr>
          <a:r>
            <a:rPr lang="ja-JP" altLang="en-US" sz="800" b="0" i="0" u="none" strike="noStrike" baseline="0">
              <a:solidFill>
                <a:srgbClr val="000000"/>
              </a:solidFill>
              <a:latin typeface="HG丸ｺﾞｼｯｸM-PRO" panose="020F0600000000000000" pitchFamily="50" charset="-128"/>
              <a:ea typeface="HG丸ｺﾞｼｯｸM-PRO" panose="020F0600000000000000" pitchFamily="50" charset="-128"/>
            </a:rPr>
            <a:t>医療連携体制加算により、当該事業所に配置した看護職員の勤務状況を入力。</a:t>
          </a:r>
          <a:endParaRPr lang="en-US" altLang="ja-JP" sz="800" b="0" i="0" u="none" strike="noStrike" baseline="0">
            <a:solidFill>
              <a:srgbClr val="000000"/>
            </a:solidFill>
            <a:latin typeface="HG丸ｺﾞｼｯｸM-PRO" panose="020F0600000000000000" pitchFamily="50" charset="-128"/>
            <a:ea typeface="HG丸ｺﾞｼｯｸM-PRO" panose="020F0600000000000000" pitchFamily="50" charset="-128"/>
          </a:endParaRPr>
        </a:p>
        <a:p>
          <a:pPr algn="l" rtl="0">
            <a:lnSpc>
              <a:spcPts val="900"/>
            </a:lnSpc>
            <a:defRPr sz="1000"/>
          </a:pPr>
          <a:r>
            <a:rPr lang="ja-JP" altLang="en-US" sz="800" b="0" i="0" u="none" strike="noStrike" baseline="0">
              <a:solidFill>
                <a:srgbClr val="000000"/>
              </a:solidFill>
              <a:latin typeface="HG丸ｺﾞｼｯｸM-PRO" panose="020F0600000000000000" pitchFamily="50" charset="-128"/>
              <a:ea typeface="HG丸ｺﾞｼｯｸM-PRO" panose="020F0600000000000000" pitchFamily="50" charset="-128"/>
            </a:rPr>
            <a:t>（当該事業所の職員又は病院、診療所、 訪問看護ステーションとの連携による看護師）</a:t>
          </a:r>
          <a:endParaRPr lang="en-US" altLang="ja-JP" sz="800" b="0" i="0" u="none" strike="noStrike" baseline="0">
            <a:solidFill>
              <a:srgbClr val="000000"/>
            </a:solidFill>
            <a:latin typeface="HG丸ｺﾞｼｯｸM-PRO" panose="020F0600000000000000" pitchFamily="50" charset="-128"/>
            <a:ea typeface="HG丸ｺﾞｼｯｸM-PRO" panose="020F0600000000000000" pitchFamily="50" charset="-128"/>
          </a:endParaRPr>
        </a:p>
        <a:p>
          <a:pPr algn="l" rtl="0">
            <a:lnSpc>
              <a:spcPts val="900"/>
            </a:lnSpc>
            <a:defRPr sz="1000"/>
          </a:pPr>
          <a:r>
            <a:rPr lang="en-US" altLang="ja-JP" sz="800" b="0" i="0" u="none" strike="noStrike" baseline="0">
              <a:solidFill>
                <a:srgbClr val="000000"/>
              </a:solidFill>
              <a:latin typeface="HG丸ｺﾞｼｯｸM-PRO" panose="020F0600000000000000" pitchFamily="50" charset="-128"/>
              <a:ea typeface="HG丸ｺﾞｼｯｸM-PRO" panose="020F0600000000000000" pitchFamily="50" charset="-128"/>
            </a:rPr>
            <a:t>※</a:t>
          </a:r>
          <a:r>
            <a:rPr lang="ja-JP" altLang="en-US" sz="800" b="0" i="0" u="none" strike="noStrike" baseline="0">
              <a:solidFill>
                <a:srgbClr val="000000"/>
              </a:solidFill>
              <a:latin typeface="HG丸ｺﾞｼｯｸM-PRO" panose="020F0600000000000000" pitchFamily="50" charset="-128"/>
              <a:ea typeface="HG丸ｺﾞｼｯｸM-PRO" panose="020F0600000000000000" pitchFamily="50" charset="-128"/>
            </a:rPr>
            <a:t>「加算</a:t>
          </a:r>
          <a:r>
            <a:rPr lang="en-US" altLang="ja-JP" sz="800" b="0" i="0" u="none" strike="noStrike" baseline="0">
              <a:solidFill>
                <a:srgbClr val="000000"/>
              </a:solidFill>
              <a:latin typeface="HG丸ｺﾞｼｯｸM-PRO" panose="020F0600000000000000" pitchFamily="50" charset="-128"/>
              <a:ea typeface="HG丸ｺﾞｼｯｸM-PRO" panose="020F0600000000000000" pitchFamily="50" charset="-128"/>
            </a:rPr>
            <a:t>Ⅱ</a:t>
          </a:r>
          <a:r>
            <a:rPr lang="ja-JP" altLang="en-US" sz="800" b="0" i="0" u="none" strike="noStrike" baseline="0">
              <a:solidFill>
                <a:srgbClr val="000000"/>
              </a:solidFill>
              <a:latin typeface="HG丸ｺﾞｼｯｸM-PRO" panose="020F0600000000000000" pitchFamily="50" charset="-128"/>
              <a:ea typeface="HG丸ｺﾞｼｯｸM-PRO" panose="020F0600000000000000" pitchFamily="50" charset="-128"/>
            </a:rPr>
            <a:t>」以外は、</a:t>
          </a:r>
          <a:r>
            <a:rPr lang="ja-JP" altLang="en-US" sz="800" b="0" i="0" u="none" strike="noStrike" baseline="0">
              <a:solidFill>
                <a:sysClr val="windowText" lastClr="000000"/>
              </a:solidFill>
              <a:latin typeface="HG丸ｺﾞｼｯｸM-PRO" panose="020F0600000000000000" pitchFamily="50" charset="-128"/>
              <a:ea typeface="HG丸ｺﾞｼｯｸM-PRO" panose="020F0600000000000000" pitchFamily="50" charset="-128"/>
            </a:rPr>
            <a:t>看護師の配置が必要</a:t>
          </a:r>
          <a:r>
            <a:rPr lang="ja-JP" altLang="en-US" sz="800" b="0" i="0" u="none" strike="noStrike" baseline="0">
              <a:solidFill>
                <a:srgbClr val="000000"/>
              </a:solidFill>
              <a:latin typeface="HG丸ｺﾞｼｯｸM-PRO" panose="020F0600000000000000" pitchFamily="50" charset="-128"/>
              <a:ea typeface="HG丸ｺﾞｼｯｸM-PRO" panose="020F0600000000000000" pitchFamily="50" charset="-128"/>
            </a:rPr>
            <a:t>（</a:t>
          </a:r>
          <a:r>
            <a:rPr lang="ja-JP" altLang="ja-JP" sz="800" b="0" i="0" baseline="0">
              <a:solidFill>
                <a:srgbClr val="FF0000"/>
              </a:solidFill>
              <a:effectLst/>
              <a:latin typeface="HG丸ｺﾞｼｯｸM-PRO" panose="020F0600000000000000" pitchFamily="50" charset="-128"/>
              <a:ea typeface="HG丸ｺﾞｼｯｸM-PRO" panose="020F0600000000000000" pitchFamily="50" charset="-128"/>
              <a:cs typeface="+mn-cs"/>
            </a:rPr>
            <a:t>准看護師</a:t>
          </a:r>
          <a:r>
            <a:rPr lang="ja-JP" altLang="en-US" sz="800" b="0" i="0" baseline="0">
              <a:solidFill>
                <a:srgbClr val="FF0000"/>
              </a:solidFill>
              <a:effectLst/>
              <a:latin typeface="HG丸ｺﾞｼｯｸM-PRO" panose="020F0600000000000000" pitchFamily="50" charset="-128"/>
              <a:ea typeface="HG丸ｺﾞｼｯｸM-PRO" panose="020F0600000000000000" pitchFamily="50" charset="-128"/>
              <a:cs typeface="+mn-cs"/>
            </a:rPr>
            <a:t>は認められない</a:t>
          </a:r>
          <a:r>
            <a:rPr lang="ja-JP" altLang="en-US" sz="800" b="0" i="0" u="none" strike="noStrike" baseline="0">
              <a:solidFill>
                <a:srgbClr val="000000"/>
              </a:solidFill>
              <a:latin typeface="HG丸ｺﾞｼｯｸM-PRO" panose="020F0600000000000000" pitchFamily="50" charset="-128"/>
              <a:ea typeface="HG丸ｺﾞｼｯｸM-PRO" panose="020F0600000000000000" pitchFamily="50" charset="-128"/>
            </a:rPr>
            <a:t>）</a:t>
          </a:r>
        </a:p>
      </xdr:txBody>
    </xdr:sp>
    <xdr:clientData/>
  </xdr:twoCellAnchor>
  <xdr:twoCellAnchor>
    <xdr:from>
      <xdr:col>47</xdr:col>
      <xdr:colOff>45297</xdr:colOff>
      <xdr:row>21</xdr:row>
      <xdr:rowOff>135036</xdr:rowOff>
    </xdr:from>
    <xdr:to>
      <xdr:col>49</xdr:col>
      <xdr:colOff>146538</xdr:colOff>
      <xdr:row>24</xdr:row>
      <xdr:rowOff>74544</xdr:rowOff>
    </xdr:to>
    <xdr:sp macro="" textlink="">
      <xdr:nvSpPr>
        <xdr:cNvPr id="5" name="オートシェイプ 3">
          <a:extLst>
            <a:ext uri="{FF2B5EF4-FFF2-40B4-BE49-F238E27FC236}">
              <a16:creationId xmlns:a16="http://schemas.microsoft.com/office/drawing/2014/main" id="{12EE02AE-A876-4F72-BF11-F950E501C6C6}"/>
            </a:ext>
          </a:extLst>
        </xdr:cNvPr>
        <xdr:cNvSpPr>
          <a:spLocks noChangeArrowheads="1"/>
        </xdr:cNvSpPr>
      </xdr:nvSpPr>
      <xdr:spPr bwMode="auto">
        <a:xfrm>
          <a:off x="12336688" y="7697058"/>
          <a:ext cx="498807" cy="461312"/>
        </a:xfrm>
        <a:prstGeom prst="wedgeRectCallout">
          <a:avLst>
            <a:gd name="adj1" fmla="val 31306"/>
            <a:gd name="adj2" fmla="val -73702"/>
          </a:avLst>
        </a:prstGeom>
        <a:solidFill>
          <a:schemeClr val="bg1"/>
        </a:solidFill>
        <a:ln w="1905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18288" anchor="ctr" upright="1"/>
        <a:lstStyle/>
        <a:p>
          <a:pPr marL="0" marR="0" lvl="0" indent="0" algn="l" defTabSz="914400" rtl="0" eaLnBrk="1" fontAlgn="auto" latinLnBrk="0" hangingPunct="1">
            <a:lnSpc>
              <a:spcPts val="800"/>
            </a:lnSpc>
            <a:spcBef>
              <a:spcPts val="0"/>
            </a:spcBef>
            <a:spcAft>
              <a:spcPts val="0"/>
            </a:spcAft>
            <a:buClrTx/>
            <a:buSzTx/>
            <a:buFontTx/>
            <a:buNone/>
            <a:tabLst/>
            <a:defRPr sz="1000"/>
          </a:pPr>
          <a:r>
            <a:rPr lang="ja-JP" altLang="ja-JP" sz="800" b="0" i="0" baseline="0">
              <a:effectLst/>
              <a:latin typeface="HG丸ｺﾞｼｯｸM-PRO" panose="020F0600000000000000" pitchFamily="50" charset="-128"/>
              <a:ea typeface="HG丸ｺﾞｼｯｸM-PRO" panose="020F0600000000000000" pitchFamily="50" charset="-128"/>
              <a:cs typeface="+mn-cs"/>
            </a:rPr>
            <a:t>休憩時間は</a:t>
          </a:r>
          <a:r>
            <a:rPr lang="ja-JP" altLang="en-US" sz="800" b="0" i="0" baseline="0">
              <a:effectLst/>
              <a:latin typeface="HG丸ｺﾞｼｯｸM-PRO" panose="020F0600000000000000" pitchFamily="50" charset="-128"/>
              <a:ea typeface="HG丸ｺﾞｼｯｸM-PRO" panose="020F0600000000000000" pitchFamily="50" charset="-128"/>
              <a:cs typeface="+mn-cs"/>
            </a:rPr>
            <a:t>除く</a:t>
          </a:r>
          <a:endParaRPr lang="ja-JP" altLang="en-US" sz="800" b="0" i="0" u="none" strike="noStrike" baseline="0">
            <a:solidFill>
              <a:srgbClr val="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5</xdr:col>
      <xdr:colOff>49058</xdr:colOff>
      <xdr:row>16</xdr:row>
      <xdr:rowOff>45879</xdr:rowOff>
    </xdr:from>
    <xdr:to>
      <xdr:col>10</xdr:col>
      <xdr:colOff>161925</xdr:colOff>
      <xdr:row>18</xdr:row>
      <xdr:rowOff>95250</xdr:rowOff>
    </xdr:to>
    <xdr:sp macro="" textlink="">
      <xdr:nvSpPr>
        <xdr:cNvPr id="6" name="オートシェイプ 3">
          <a:extLst>
            <a:ext uri="{FF2B5EF4-FFF2-40B4-BE49-F238E27FC236}">
              <a16:creationId xmlns:a16="http://schemas.microsoft.com/office/drawing/2014/main" id="{12EE02AE-A876-4F72-BF11-F950E501C6C6}"/>
            </a:ext>
          </a:extLst>
        </xdr:cNvPr>
        <xdr:cNvSpPr>
          <a:spLocks noChangeArrowheads="1"/>
        </xdr:cNvSpPr>
      </xdr:nvSpPr>
      <xdr:spPr bwMode="auto">
        <a:xfrm>
          <a:off x="2296958" y="6722904"/>
          <a:ext cx="1932142" cy="392271"/>
        </a:xfrm>
        <a:prstGeom prst="wedgeRectCallout">
          <a:avLst>
            <a:gd name="adj1" fmla="val -56572"/>
            <a:gd name="adj2" fmla="val -42511"/>
          </a:avLst>
        </a:prstGeom>
        <a:solidFill>
          <a:schemeClr val="bg1"/>
        </a:solidFill>
        <a:ln w="1905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18288" anchor="ctr" upright="1"/>
        <a:lstStyle/>
        <a:p>
          <a:pPr marL="0" marR="0" lvl="0" indent="0" algn="l" defTabSz="914400" rtl="0" eaLnBrk="1" fontAlgn="auto" latinLnBrk="0" hangingPunct="1">
            <a:lnSpc>
              <a:spcPts val="800"/>
            </a:lnSpc>
            <a:spcBef>
              <a:spcPts val="0"/>
            </a:spcBef>
            <a:spcAft>
              <a:spcPts val="0"/>
            </a:spcAft>
            <a:buClrTx/>
            <a:buSzTx/>
            <a:buFontTx/>
            <a:buNone/>
            <a:tabLst/>
            <a:defRPr sz="1000"/>
          </a:pPr>
          <a:r>
            <a:rPr lang="ja-JP" altLang="en-US" sz="800" b="0" i="0" u="none" strike="noStrike" baseline="0">
              <a:solidFill>
                <a:srgbClr val="000000"/>
              </a:solidFill>
              <a:latin typeface="HG丸ｺﾞｼｯｸM-PRO" panose="020F0600000000000000" pitchFamily="50" charset="-128"/>
              <a:ea typeface="HG丸ｺﾞｼｯｸM-PRO" panose="020F0600000000000000" pitchFamily="50" charset="-128"/>
            </a:rPr>
            <a:t>管理者と計画作成担当者は、</a:t>
          </a:r>
          <a:r>
            <a:rPr lang="ja-JP" altLang="en-US" sz="800" b="0" i="0" u="none" strike="noStrike" baseline="0">
              <a:solidFill>
                <a:srgbClr val="FF0000"/>
              </a:solidFill>
              <a:latin typeface="HG丸ｺﾞｼｯｸM-PRO" panose="020F0600000000000000" pitchFamily="50" charset="-128"/>
              <a:ea typeface="HG丸ｺﾞｼｯｸM-PRO" panose="020F0600000000000000" pitchFamily="50" charset="-128"/>
            </a:rPr>
            <a:t>「常勤で専従」の場合のみ</a:t>
          </a:r>
          <a:r>
            <a:rPr lang="ja-JP" altLang="en-US" sz="800" b="0" i="0" u="none" strike="noStrike" baseline="0">
              <a:solidFill>
                <a:sysClr val="windowText" lastClr="000000"/>
              </a:solidFill>
              <a:latin typeface="HG丸ｺﾞｼｯｸM-PRO" panose="020F0600000000000000" pitchFamily="50" charset="-128"/>
              <a:ea typeface="HG丸ｺﾞｼｯｸM-PRO" panose="020F0600000000000000" pitchFamily="50" charset="-128"/>
            </a:rPr>
            <a:t>、</a:t>
          </a:r>
          <a:r>
            <a:rPr lang="ja-JP" altLang="en-US" sz="800" b="0" i="0" u="none" strike="noStrike" baseline="0">
              <a:solidFill>
                <a:srgbClr val="000000"/>
              </a:solidFill>
              <a:latin typeface="HG丸ｺﾞｼｯｸM-PRO" panose="020F0600000000000000" pitchFamily="50" charset="-128"/>
              <a:ea typeface="HG丸ｺﾞｼｯｸM-PRO" panose="020F0600000000000000" pitchFamily="50" charset="-128"/>
            </a:rPr>
            <a:t>こちらに</a:t>
          </a:r>
          <a:r>
            <a:rPr lang="ja-JP" altLang="en-US" sz="800" b="0" i="0" u="none" strike="noStrike" baseline="0">
              <a:solidFill>
                <a:sysClr val="windowText" lastClr="000000"/>
              </a:solidFill>
              <a:latin typeface="HG丸ｺﾞｼｯｸM-PRO" panose="020F0600000000000000" pitchFamily="50" charset="-128"/>
              <a:ea typeface="HG丸ｺﾞｼｯｸM-PRO" panose="020F0600000000000000" pitchFamily="50" charset="-128"/>
            </a:rPr>
            <a:t>入力</a:t>
          </a:r>
          <a:r>
            <a:rPr lang="ja-JP" altLang="en-US" sz="800" b="0" i="0" u="none" strike="noStrike" baseline="0">
              <a:solidFill>
                <a:srgbClr val="000000"/>
              </a:solidFill>
              <a:latin typeface="HG丸ｺﾞｼｯｸM-PRO" panose="020F0600000000000000" pitchFamily="50" charset="-128"/>
              <a:ea typeface="HG丸ｺﾞｼｯｸM-PRO" panose="020F0600000000000000" pitchFamily="50" charset="-128"/>
            </a:rPr>
            <a:t>。</a:t>
          </a:r>
        </a:p>
      </xdr:txBody>
    </xdr:sp>
    <xdr:clientData/>
  </xdr:twoCellAnchor>
  <xdr:twoCellAnchor>
    <xdr:from>
      <xdr:col>13</xdr:col>
      <xdr:colOff>180975</xdr:colOff>
      <xdr:row>8</xdr:row>
      <xdr:rowOff>57150</xdr:rowOff>
    </xdr:from>
    <xdr:to>
      <xdr:col>29</xdr:col>
      <xdr:colOff>49823</xdr:colOff>
      <xdr:row>9</xdr:row>
      <xdr:rowOff>112102</xdr:rowOff>
    </xdr:to>
    <xdr:sp macro="" textlink="">
      <xdr:nvSpPr>
        <xdr:cNvPr id="8" name="オートシェイプ 2">
          <a:extLst>
            <a:ext uri="{FF2B5EF4-FFF2-40B4-BE49-F238E27FC236}">
              <a16:creationId xmlns:a16="http://schemas.microsoft.com/office/drawing/2014/main" id="{ECD501A9-265E-4A71-83A8-E661ED4361D1}"/>
            </a:ext>
          </a:extLst>
        </xdr:cNvPr>
        <xdr:cNvSpPr>
          <a:spLocks noChangeArrowheads="1"/>
        </xdr:cNvSpPr>
      </xdr:nvSpPr>
      <xdr:spPr bwMode="auto">
        <a:xfrm>
          <a:off x="4848225" y="5153025"/>
          <a:ext cx="3069248" cy="283552"/>
        </a:xfrm>
        <a:prstGeom prst="wedgeRectCallout">
          <a:avLst>
            <a:gd name="adj1" fmla="val -32903"/>
            <a:gd name="adj2" fmla="val 85473"/>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18288" anchor="ctr" upright="1"/>
        <a:lstStyle/>
        <a:p>
          <a:pPr algn="l" rtl="0">
            <a:lnSpc>
              <a:spcPts val="1000"/>
            </a:lnSpc>
            <a:defRPr sz="1000"/>
          </a:pPr>
          <a:r>
            <a:rPr lang="ja-JP" altLang="en-US" sz="800" b="0" i="0" u="none" strike="noStrike" baseline="0">
              <a:solidFill>
                <a:srgbClr val="000000"/>
              </a:solidFill>
              <a:latin typeface="HG丸ｺﾞｼｯｸM-PRO" panose="020F0600000000000000" pitchFamily="50" charset="-128"/>
              <a:ea typeface="HG丸ｺﾞｼｯｸM-PRO" panose="020F0600000000000000" pitchFamily="50" charset="-128"/>
            </a:rPr>
            <a:t> 複数のユニットが ある場合、ユニット毎に作成。</a:t>
          </a:r>
        </a:p>
      </xdr:txBody>
    </xdr:sp>
    <xdr:clientData/>
  </xdr:twoCellAnchor>
  <xdr:twoCellAnchor>
    <xdr:from>
      <xdr:col>2</xdr:col>
      <xdr:colOff>304800</xdr:colOff>
      <xdr:row>20</xdr:row>
      <xdr:rowOff>123825</xdr:rowOff>
    </xdr:from>
    <xdr:to>
      <xdr:col>6</xdr:col>
      <xdr:colOff>92320</xdr:colOff>
      <xdr:row>23</xdr:row>
      <xdr:rowOff>4677</xdr:rowOff>
    </xdr:to>
    <xdr:sp macro="" textlink="">
      <xdr:nvSpPr>
        <xdr:cNvPr id="9" name="オートシェイプ 3">
          <a:extLst>
            <a:ext uri="{FF2B5EF4-FFF2-40B4-BE49-F238E27FC236}">
              <a16:creationId xmlns:a16="http://schemas.microsoft.com/office/drawing/2014/main" id="{12EE02AE-A876-4F72-BF11-F950E501C6C6}"/>
            </a:ext>
          </a:extLst>
        </xdr:cNvPr>
        <xdr:cNvSpPr>
          <a:spLocks noChangeArrowheads="1"/>
        </xdr:cNvSpPr>
      </xdr:nvSpPr>
      <xdr:spPr bwMode="auto">
        <a:xfrm>
          <a:off x="1571625" y="7486650"/>
          <a:ext cx="1635370" cy="395202"/>
        </a:xfrm>
        <a:prstGeom prst="wedgeRectCallout">
          <a:avLst>
            <a:gd name="adj1" fmla="val 62935"/>
            <a:gd name="adj2" fmla="val -4692"/>
          </a:avLst>
        </a:prstGeom>
        <a:solidFill>
          <a:schemeClr val="bg1"/>
        </a:solidFill>
        <a:ln w="19050">
          <a:solidFill>
            <a:schemeClr val="tx1"/>
          </a:solidFill>
          <a:miter lim="800000"/>
          <a:headEnd/>
          <a:tailEnd/>
        </a:ln>
      </xdr:spPr>
      <xdr:txBody>
        <a:bodyPr vertOverflow="clip" wrap="square" lIns="27432" tIns="18288" rIns="0" bIns="18288" anchor="ctr" upright="1"/>
        <a:lstStyle/>
        <a:p>
          <a:pPr marL="0" marR="0" lvl="0" indent="0" algn="l" defTabSz="914400" rtl="0" eaLnBrk="1" fontAlgn="auto" latinLnBrk="0" hangingPunct="1">
            <a:lnSpc>
              <a:spcPts val="800"/>
            </a:lnSpc>
            <a:spcBef>
              <a:spcPts val="0"/>
            </a:spcBef>
            <a:spcAft>
              <a:spcPts val="0"/>
            </a:spcAft>
            <a:buClrTx/>
            <a:buSzTx/>
            <a:buFontTx/>
            <a:buNone/>
            <a:tabLst/>
            <a:defRPr sz="1000"/>
          </a:pPr>
          <a:r>
            <a:rPr lang="ja-JP" altLang="en-US" sz="800" b="0" i="0" u="none" strike="noStrike" baseline="0">
              <a:solidFill>
                <a:srgbClr val="FF0000"/>
              </a:solidFill>
              <a:latin typeface="HG丸ｺﾞｼｯｸM-PRO" panose="020F0600000000000000" pitchFamily="50" charset="-128"/>
              <a:ea typeface="HG丸ｺﾞｼｯｸM-PRO" panose="020F0600000000000000" pitchFamily="50" charset="-128"/>
            </a:rPr>
            <a:t>「兼務」</a:t>
          </a:r>
          <a:r>
            <a:rPr lang="ja-JP" altLang="en-US" sz="800" b="0" i="0" u="none" strike="noStrike" baseline="0">
              <a:solidFill>
                <a:srgbClr val="000000"/>
              </a:solidFill>
              <a:latin typeface="HG丸ｺﾞｼｯｸM-PRO" panose="020F0600000000000000" pitchFamily="50" charset="-128"/>
              <a:ea typeface="HG丸ｺﾞｼｯｸM-PRO" panose="020F0600000000000000" pitchFamily="50" charset="-128"/>
            </a:rPr>
            <a:t>の場合は、</a:t>
          </a:r>
          <a:r>
            <a:rPr lang="ja-JP" altLang="en-US" sz="800" b="0" i="0" u="none" strike="noStrike" baseline="0">
              <a:solidFill>
                <a:srgbClr val="FF0000"/>
              </a:solidFill>
              <a:latin typeface="HG丸ｺﾞｼｯｸM-PRO" panose="020F0600000000000000" pitchFamily="50" charset="-128"/>
              <a:ea typeface="HG丸ｺﾞｼｯｸM-PRO" panose="020F0600000000000000" pitchFamily="50" charset="-128"/>
            </a:rPr>
            <a:t>勤務時間を振り分けて</a:t>
          </a:r>
          <a:r>
            <a:rPr lang="ja-JP" altLang="en-US" sz="800" b="0" i="0" u="none" strike="noStrike" baseline="0">
              <a:solidFill>
                <a:sysClr val="windowText" lastClr="000000"/>
              </a:solidFill>
              <a:latin typeface="HG丸ｺﾞｼｯｸM-PRO" panose="020F0600000000000000" pitchFamily="50" charset="-128"/>
              <a:ea typeface="HG丸ｺﾞｼｯｸM-PRO" panose="020F0600000000000000" pitchFamily="50" charset="-128"/>
            </a:rPr>
            <a:t>入力</a:t>
          </a:r>
          <a:r>
            <a:rPr lang="ja-JP" altLang="en-US" sz="800" b="0" i="0" u="none" strike="noStrike" baseline="0">
              <a:solidFill>
                <a:srgbClr val="000000"/>
              </a:solidFill>
              <a:latin typeface="HG丸ｺﾞｼｯｸM-PRO" panose="020F0600000000000000" pitchFamily="50" charset="-128"/>
              <a:ea typeface="HG丸ｺﾞｼｯｸM-PRO" panose="020F0600000000000000" pitchFamily="50" charset="-128"/>
            </a:rPr>
            <a:t>。</a:t>
          </a:r>
        </a:p>
      </xdr:txBody>
    </xdr:sp>
    <xdr:clientData/>
  </xdr:twoCellAnchor>
  <xdr:twoCellAnchor>
    <xdr:from>
      <xdr:col>40</xdr:col>
      <xdr:colOff>597747</xdr:colOff>
      <xdr:row>24</xdr:row>
      <xdr:rowOff>20736</xdr:rowOff>
    </xdr:from>
    <xdr:to>
      <xdr:col>45</xdr:col>
      <xdr:colOff>9525</xdr:colOff>
      <xdr:row>26</xdr:row>
      <xdr:rowOff>131694</xdr:rowOff>
    </xdr:to>
    <xdr:sp macro="" textlink="">
      <xdr:nvSpPr>
        <xdr:cNvPr id="7" name="オートシェイプ 3">
          <a:extLst>
            <a:ext uri="{FF2B5EF4-FFF2-40B4-BE49-F238E27FC236}">
              <a16:creationId xmlns:a16="http://schemas.microsoft.com/office/drawing/2014/main" id="{12EE02AE-A876-4F72-BF11-F950E501C6C6}"/>
            </a:ext>
          </a:extLst>
        </xdr:cNvPr>
        <xdr:cNvSpPr>
          <a:spLocks noChangeArrowheads="1"/>
        </xdr:cNvSpPr>
      </xdr:nvSpPr>
      <xdr:spPr bwMode="auto">
        <a:xfrm>
          <a:off x="11084772" y="7821711"/>
          <a:ext cx="811953" cy="453858"/>
        </a:xfrm>
        <a:prstGeom prst="wedgeRectCallout">
          <a:avLst>
            <a:gd name="adj1" fmla="val -40286"/>
            <a:gd name="adj2" fmla="val 71106"/>
          </a:avLst>
        </a:prstGeom>
        <a:solidFill>
          <a:schemeClr val="bg1"/>
        </a:solidFill>
        <a:ln w="1905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18288" anchor="ctr" upright="1"/>
        <a:lstStyle/>
        <a:p>
          <a:pPr marL="0" marR="0" lvl="0" indent="0" algn="l" defTabSz="914400" rtl="0" eaLnBrk="1" fontAlgn="auto" latinLnBrk="0" hangingPunct="1">
            <a:lnSpc>
              <a:spcPts val="800"/>
            </a:lnSpc>
            <a:spcBef>
              <a:spcPts val="0"/>
            </a:spcBef>
            <a:spcAft>
              <a:spcPts val="0"/>
            </a:spcAft>
            <a:buClrTx/>
            <a:buSzTx/>
            <a:buFontTx/>
            <a:buNone/>
            <a:tabLst/>
            <a:defRPr sz="1000"/>
          </a:pPr>
          <a:r>
            <a:rPr lang="ja-JP" altLang="en-US" sz="800" b="0" i="0" u="none" strike="noStrike" baseline="0">
              <a:solidFill>
                <a:srgbClr val="000000"/>
              </a:solidFill>
              <a:latin typeface="HG丸ｺﾞｼｯｸM-PRO" panose="020F0600000000000000" pitchFamily="50" charset="-128"/>
              <a:ea typeface="HG丸ｺﾞｼｯｸM-PRO" panose="020F0600000000000000" pitchFamily="50" charset="-128"/>
            </a:rPr>
            <a:t>兼務の場合、「介護福祉士」を上段に入力</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12469;&#12540;&#12499;&#12473;&#25552;&#20379;&#20307;&#21046;&#24375;&#21270;&#21152;&#31639;&#12395;&#38306;&#12377;&#12427;&#35336;&#31639;&#26360;&#12304;GH&#65302;&#26376;&#20197;&#19978;&#123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算定要件集計】"/>
      <sheetName val="【従業者名簿】"/>
      <sheetName val="【入力例】"/>
      <sheetName val="4月"/>
      <sheetName val="5月"/>
      <sheetName val="6月"/>
      <sheetName val="7月"/>
      <sheetName val="8月"/>
      <sheetName val="9月"/>
      <sheetName val="10月"/>
      <sheetName val="11月"/>
      <sheetName val="12月"/>
      <sheetName val="1月"/>
      <sheetName val="2月"/>
    </sheetNames>
    <sheetDataSet>
      <sheetData sheetId="0">
        <row r="7">
          <cell r="T7">
            <v>120</v>
          </cell>
        </row>
        <row r="11">
          <cell r="T11">
            <v>84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a:solidFill>
          <a:schemeClr val="lt1"/>
        </a:solidFill>
        <a:ln w="19050" cmpd="sng">
          <a:solidFill>
            <a:schemeClr val="tx1"/>
          </a:solidFill>
        </a:ln>
      </a:spPr>
      <a:bodyPr vertOverflow="clip" horzOverflow="clip" wrap="square" rtlCol="0" anchor="ctr"/>
      <a:lstStyle>
        <a:defPPr algn="ctr">
          <a:defRPr kumimoji="1" sz="900">
            <a:latin typeface="HG丸ｺﾞｼｯｸM-PRO" panose="020F0600000000000000" pitchFamily="50" charset="-128"/>
            <a:ea typeface="HG丸ｺﾞｼｯｸM-PRO" panose="020F0600000000000000" pitchFamily="50" charset="-128"/>
          </a:defRPr>
        </a:defPPr>
      </a:lstStyle>
      <a:style>
        <a:lnRef idx="0">
          <a:scrgbClr r="0" g="0" b="0"/>
        </a:lnRef>
        <a:fillRef idx="0">
          <a:scrgbClr r="0" g="0" b="0"/>
        </a:fillRef>
        <a:effectRef idx="0">
          <a:scrgbClr r="0" g="0" b="0"/>
        </a:effectRef>
        <a:fontRef idx="minor">
          <a:schemeClr val="dk1"/>
        </a:fontRef>
      </a:style>
    </a:tx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W51"/>
  <sheetViews>
    <sheetView showZeros="0" tabSelected="1" view="pageBreakPreview" zoomScaleNormal="85" zoomScaleSheetLayoutView="100" workbookViewId="0">
      <pane ySplit="7" topLeftCell="A8" activePane="bottomLeft" state="frozen"/>
      <selection activeCell="A2" sqref="A2:AY2"/>
      <selection pane="bottomLeft" activeCell="E10" sqref="E10"/>
    </sheetView>
  </sheetViews>
  <sheetFormatPr defaultRowHeight="13.5"/>
  <cols>
    <col min="1" max="1" width="14.5" style="78" customWidth="1"/>
    <col min="2" max="15" width="11.125" style="78" customWidth="1"/>
    <col min="16" max="17" width="2.625" style="78" customWidth="1"/>
    <col min="18" max="18" width="15.625" style="78" customWidth="1"/>
    <col min="19" max="19" width="9" style="78"/>
    <col min="20" max="21" width="20.625" style="78" customWidth="1"/>
    <col min="22" max="22" width="11.25" style="78" customWidth="1"/>
    <col min="23" max="16384" width="9" style="78"/>
  </cols>
  <sheetData>
    <row r="1" spans="1:23" ht="27" customHeight="1">
      <c r="A1" s="104" t="s">
        <v>127</v>
      </c>
      <c r="G1" s="79"/>
      <c r="H1" s="80"/>
    </row>
    <row r="2" spans="1:23" ht="27" customHeight="1">
      <c r="A2" s="104"/>
      <c r="G2" s="79"/>
      <c r="H2" s="80"/>
      <c r="P2" s="3" t="s">
        <v>212</v>
      </c>
    </row>
    <row r="3" spans="1:23" ht="27" customHeight="1">
      <c r="A3" s="98" t="s">
        <v>57</v>
      </c>
      <c r="B3" s="179"/>
      <c r="C3" s="180"/>
      <c r="D3" s="180"/>
      <c r="E3" s="181"/>
      <c r="F3" s="182" t="s">
        <v>106</v>
      </c>
      <c r="G3" s="183"/>
      <c r="H3" s="184"/>
      <c r="I3" s="185"/>
      <c r="J3" s="116" t="s">
        <v>104</v>
      </c>
      <c r="K3" s="192" t="str">
        <f>IF(H3="","",DATE(YEAR(H3),MONTH(H3)+1,1))</f>
        <v/>
      </c>
      <c r="L3" s="193"/>
      <c r="N3" s="81"/>
      <c r="O3" s="81"/>
      <c r="P3" s="81"/>
      <c r="Q3" s="81"/>
      <c r="R3" s="82"/>
    </row>
    <row r="4" spans="1:23" ht="18" customHeight="1" thickBot="1">
      <c r="A4" s="186"/>
      <c r="B4" s="187"/>
      <c r="C4" s="83"/>
      <c r="N4" s="82"/>
      <c r="O4" s="82"/>
      <c r="P4" s="82"/>
      <c r="Q4" s="82"/>
    </row>
    <row r="5" spans="1:23" ht="18" customHeight="1">
      <c r="A5" s="84" t="s">
        <v>98</v>
      </c>
      <c r="B5" s="176" t="s">
        <v>105</v>
      </c>
      <c r="C5" s="177"/>
      <c r="D5" s="178"/>
      <c r="E5" s="194" t="s">
        <v>110</v>
      </c>
      <c r="J5" s="122" t="s">
        <v>42</v>
      </c>
      <c r="K5" s="74"/>
      <c r="L5" s="123" t="s">
        <v>67</v>
      </c>
      <c r="M5" s="122" t="s">
        <v>32</v>
      </c>
      <c r="N5" s="74"/>
      <c r="O5" s="123" t="s">
        <v>67</v>
      </c>
      <c r="R5" s="82" t="s">
        <v>97</v>
      </c>
    </row>
    <row r="6" spans="1:23" ht="18" customHeight="1">
      <c r="A6" s="200"/>
      <c r="B6" s="85" t="s">
        <v>109</v>
      </c>
      <c r="C6" s="86" t="s">
        <v>108</v>
      </c>
      <c r="D6" s="87" t="s">
        <v>107</v>
      </c>
      <c r="E6" s="195"/>
      <c r="R6" s="154" t="s">
        <v>71</v>
      </c>
      <c r="S6" s="154" t="s">
        <v>72</v>
      </c>
      <c r="T6" s="154" t="s">
        <v>70</v>
      </c>
      <c r="U6" s="154" t="s">
        <v>73</v>
      </c>
      <c r="V6" s="154" t="s">
        <v>88</v>
      </c>
      <c r="W6" s="154" t="s">
        <v>182</v>
      </c>
    </row>
    <row r="7" spans="1:23" ht="27" customHeight="1">
      <c r="A7" s="201"/>
      <c r="B7" s="117" t="str">
        <f>IF(H3="","",DATE(YEAR(C7),MONTH(C7)-1,1))</f>
        <v/>
      </c>
      <c r="C7" s="118" t="str">
        <f>IF(H3="","",DATE(YEAR(D7),MONTH(D7)-1,1))</f>
        <v/>
      </c>
      <c r="D7" s="119" t="str">
        <f>IF(H3="","",DATE(YEAR(H3),MONTH(H3)-1,1))</f>
        <v/>
      </c>
      <c r="E7" s="120" t="str">
        <f>IF(H3="","",DATE(YEAR(H3),MONTH(H3),1))</f>
        <v/>
      </c>
      <c r="R7" s="63" t="s">
        <v>183</v>
      </c>
      <c r="S7" s="63" t="s">
        <v>68</v>
      </c>
      <c r="T7" s="63" t="s">
        <v>74</v>
      </c>
      <c r="U7" s="63" t="s">
        <v>8</v>
      </c>
      <c r="V7" s="76">
        <v>0.7</v>
      </c>
      <c r="W7" s="155"/>
    </row>
    <row r="8" spans="1:23" ht="36" customHeight="1">
      <c r="A8" s="124" t="str">
        <f>IFERROR(INDEX(U7:U13,MATCH(A6,R7:R13,0)),"")</f>
        <v/>
      </c>
      <c r="B8" s="140" t="str">
        <f>IF(OR(B7="",A6=""),"",IF($A$6="加算Ⅰ勤続年数",SUM(前3月!AT38:AV39,前3月!AT118:AV119,前3月!AT198:AV199),IF($A$6="加算Ⅲ常勤職員",SUM(前3月!AT40:AV41,前3月!AT120:AV121,前3月!AT200:AV201),IF($A$6="加算Ⅲ勤続年数",SUM(前3月!AT42:AV43,前3月!AT122:AV123,前3月!AT202:AV203),SUM(前3月!AT36:AV37,前3月!AT116:AV117,前3月!AT196:AV197)))))</f>
        <v/>
      </c>
      <c r="C8" s="141" t="str">
        <f>IF(OR(C7="",A6=""),"",IF($A$6="加算Ⅰ勤続年数",SUM(前2月!AT38:AV39,前2月!AT118:AV119,前2月!AT198:AV199),IF($A$6="加算Ⅲ常勤職員",SUM(前2月!AT40:AV41,前2月!AT120:AV121,前2月!AT200:AV201),IF($A$6="加算Ⅲ勤続年数",SUM(前2月!AT42:AV43,前2月!AT122:AV123,前2月!AT202:AV203),SUM(前2月!AT36:AV37,前2月!AT116:AV117,前2月!AT196:AV197)))))</f>
        <v/>
      </c>
      <c r="D8" s="142" t="str">
        <f>IF(OR(D7="",A6=""),"",IF($A$6="加算Ⅰ勤続年数",SUM(前1月!AT38:AV39,前1月!AT118:AV119,前1月!AT198:AV199),IF($A$6="加算Ⅲ常勤職員",SUM(前1月!AT40:AV41,前1月!AT120:AV121,前1月!AT200:AV201),IF($A$6="加算Ⅲ勤続年数",SUM(前1月!AT42:AV43,前1月!AT122:AV123,前1月!AT202:AV203),SUM(前1月!AT36:AV37,前1月!AT116:AV117,前1月!AT196:AV197)))))</f>
        <v/>
      </c>
      <c r="E8" s="143" t="str">
        <f>IF(OR(E7="",A6=""),"",IF($A$6="加算Ⅰ勤続年数",SUM(届出月!AT38:AV39,届出月!AT118:AV119,届出月!AT198:AV199),IF($A$6="加算Ⅲ常勤職員",SUM(届出月!AT40:AV41,届出月!AT120:AV121,届出月!AT200:AV201),IF($A$6="加算Ⅲ勤続年数",SUM(届出月!AT42:AV43,届出月!AT122:AV123,届出月!AT202:AV203),SUM(届出月!AT36:AV37,届出月!AT116:AV117,届出月!AT196:AV197)))))</f>
        <v/>
      </c>
      <c r="R8" s="63" t="s">
        <v>184</v>
      </c>
      <c r="S8" s="63" t="s">
        <v>68</v>
      </c>
      <c r="T8" s="63" t="s">
        <v>74</v>
      </c>
      <c r="U8" s="63" t="s">
        <v>185</v>
      </c>
      <c r="V8" s="76">
        <v>0.25</v>
      </c>
      <c r="W8" s="155">
        <v>120</v>
      </c>
    </row>
    <row r="9" spans="1:23" ht="36" customHeight="1" thickBot="1">
      <c r="A9" s="125" t="str">
        <f>IFERROR(INDEX(T7:T13,MATCH(A6,R7:R13,0)),"")</f>
        <v/>
      </c>
      <c r="B9" s="144" t="str">
        <f>IF(OR(B7="",A6=""),"",SUM(前3月!AM44:AN45,前3月!AM124:AN125,前3月!AM204:AN205))</f>
        <v/>
      </c>
      <c r="C9" s="145" t="str">
        <f>IF(OR(C7="",A6=""),"",SUM(前2月!AM44:AN45,前2月!AM124:AN125,前2月!AM204:AN205))</f>
        <v/>
      </c>
      <c r="D9" s="146" t="str">
        <f>IF(OR(D7="",A6=""),"",SUM(前1月!AM44:AN45,前1月!AM124:AN125,前1月!AM204:AN205))</f>
        <v/>
      </c>
      <c r="E9" s="147" t="str">
        <f>IF(OR(E7="",A6=""),"",SUM(届出月!AM44:AN45,届出月!AM124:AN125,届出月!AM204:AN205))</f>
        <v/>
      </c>
      <c r="R9" s="63" t="s">
        <v>186</v>
      </c>
      <c r="S9" s="63" t="s">
        <v>69</v>
      </c>
      <c r="T9" s="63" t="s">
        <v>74</v>
      </c>
      <c r="U9" s="63" t="s">
        <v>8</v>
      </c>
      <c r="V9" s="76">
        <v>0.5</v>
      </c>
      <c r="W9" s="155"/>
    </row>
    <row r="10" spans="1:23" ht="27" customHeight="1" thickTop="1" thickBot="1">
      <c r="A10" s="129" t="s">
        <v>89</v>
      </c>
      <c r="B10" s="88" t="str">
        <f>IFERROR(ROUNDDOWN(B8/B9,3),"")</f>
        <v/>
      </c>
      <c r="C10" s="89" t="str">
        <f>IFERROR(ROUNDDOWN(C8/C9,3),"")</f>
        <v/>
      </c>
      <c r="D10" s="90" t="str">
        <f>IFERROR(ROUNDDOWN(D8/D9,3),"")</f>
        <v/>
      </c>
      <c r="E10" s="91" t="str">
        <f>IFERROR(ROUNDDOWN(E8/E9,3),"")</f>
        <v/>
      </c>
      <c r="F10" s="92" t="s">
        <v>87</v>
      </c>
      <c r="R10" s="63" t="s">
        <v>187</v>
      </c>
      <c r="S10" s="63" t="s">
        <v>52</v>
      </c>
      <c r="T10" s="63" t="s">
        <v>74</v>
      </c>
      <c r="U10" s="63" t="s">
        <v>8</v>
      </c>
      <c r="V10" s="76">
        <v>0.4</v>
      </c>
      <c r="W10" s="155"/>
    </row>
    <row r="11" spans="1:23" ht="27" customHeight="1" thickBot="1">
      <c r="D11" s="93" t="s">
        <v>122</v>
      </c>
      <c r="E11" s="94" t="str">
        <f>IFERROR(ROUNDDOWN(AVERAGE(B8:D8)/AVERAGE(B9:D9),3),"")</f>
        <v/>
      </c>
      <c r="F11" s="95" t="str">
        <f>IFERROR(INDEX(V7:V13,MATCH(A6,R7:R13,0)),"")</f>
        <v/>
      </c>
      <c r="R11" s="63" t="s">
        <v>188</v>
      </c>
      <c r="S11" s="63" t="s">
        <v>52</v>
      </c>
      <c r="T11" s="63" t="s">
        <v>189</v>
      </c>
      <c r="U11" s="63" t="s">
        <v>190</v>
      </c>
      <c r="V11" s="76">
        <v>0.6</v>
      </c>
      <c r="W11" s="155"/>
    </row>
    <row r="12" spans="1:23" ht="27" customHeight="1">
      <c r="C12" s="93"/>
      <c r="D12" s="96"/>
      <c r="R12" s="63" t="s">
        <v>191</v>
      </c>
      <c r="S12" s="63" t="s">
        <v>52</v>
      </c>
      <c r="T12" s="63" t="s">
        <v>75</v>
      </c>
      <c r="U12" s="63" t="s">
        <v>192</v>
      </c>
      <c r="V12" s="76">
        <v>0.3</v>
      </c>
      <c r="W12" s="155">
        <v>84</v>
      </c>
    </row>
    <row r="13" spans="1:23" ht="18" customHeight="1">
      <c r="A13" s="98" t="s">
        <v>98</v>
      </c>
      <c r="B13" s="196" t="s">
        <v>125</v>
      </c>
      <c r="C13" s="197"/>
      <c r="D13" s="197"/>
      <c r="E13" s="197"/>
      <c r="F13" s="197"/>
      <c r="G13" s="197"/>
      <c r="H13" s="197"/>
      <c r="I13" s="197"/>
      <c r="J13" s="197"/>
      <c r="K13" s="197"/>
      <c r="L13" s="197"/>
      <c r="M13" s="198"/>
      <c r="N13" s="198"/>
      <c r="O13" s="199"/>
      <c r="R13" s="63"/>
      <c r="S13" s="63"/>
      <c r="T13" s="63"/>
      <c r="U13" s="63"/>
      <c r="V13" s="76"/>
      <c r="W13" s="155"/>
    </row>
    <row r="14" spans="1:23" ht="18" customHeight="1">
      <c r="A14" s="190">
        <f>A6</f>
        <v>0</v>
      </c>
      <c r="B14" s="115" t="s">
        <v>111</v>
      </c>
      <c r="C14" s="115" t="s">
        <v>112</v>
      </c>
      <c r="D14" s="115" t="s">
        <v>113</v>
      </c>
      <c r="E14" s="115" t="s">
        <v>114</v>
      </c>
      <c r="F14" s="115" t="s">
        <v>115</v>
      </c>
      <c r="G14" s="115" t="s">
        <v>116</v>
      </c>
      <c r="H14" s="115" t="s">
        <v>117</v>
      </c>
      <c r="I14" s="115" t="s">
        <v>118</v>
      </c>
      <c r="J14" s="115" t="s">
        <v>119</v>
      </c>
      <c r="K14" s="115" t="s">
        <v>120</v>
      </c>
      <c r="L14" s="115" t="s">
        <v>121</v>
      </c>
      <c r="M14" s="115" t="s">
        <v>131</v>
      </c>
      <c r="N14" s="115" t="s">
        <v>128</v>
      </c>
      <c r="O14" s="115" t="s">
        <v>129</v>
      </c>
      <c r="R14" s="97"/>
      <c r="S14" s="97"/>
      <c r="T14" s="97"/>
      <c r="U14" s="97"/>
      <c r="V14" s="97"/>
    </row>
    <row r="15" spans="1:23" ht="32.1" customHeight="1">
      <c r="A15" s="191"/>
      <c r="B15" s="121" t="str">
        <f>IF($H$3="","",DATE(YEAR(E7),MONTH(E7)+1,1))</f>
        <v/>
      </c>
      <c r="C15" s="121" t="str">
        <f>IFERROR(IF($H$3="","",DATE(YEAR(B15),MONTH(B15)+1,1)),"")</f>
        <v/>
      </c>
      <c r="D15" s="121" t="str">
        <f>IFERROR(IF($H$3="","",DATE(YEAR(C15),MONTH(C15)+1,1)),"")</f>
        <v/>
      </c>
      <c r="E15" s="121" t="str">
        <f t="shared" ref="E15:M15" si="0">IFERROR(IF(OR($H$3="",DATE(YEAR(D15),MONTH(D15)+1,1)&gt;=DATE(YEAR($H$3)+1,4,1)),"",DATE(YEAR(D15),MONTH(D15)+1,1)),"")</f>
        <v/>
      </c>
      <c r="F15" s="121" t="str">
        <f t="shared" si="0"/>
        <v/>
      </c>
      <c r="G15" s="121" t="str">
        <f t="shared" si="0"/>
        <v/>
      </c>
      <c r="H15" s="121" t="str">
        <f t="shared" si="0"/>
        <v/>
      </c>
      <c r="I15" s="121" t="str">
        <f t="shared" si="0"/>
        <v/>
      </c>
      <c r="J15" s="121" t="str">
        <f t="shared" si="0"/>
        <v/>
      </c>
      <c r="K15" s="121" t="str">
        <f t="shared" si="0"/>
        <v/>
      </c>
      <c r="L15" s="121" t="str">
        <f t="shared" si="0"/>
        <v/>
      </c>
      <c r="M15" s="121" t="str">
        <f t="shared" si="0"/>
        <v/>
      </c>
      <c r="N15" s="121" t="str">
        <f>IFERROR(IF(OR($H$3="",DATE(YEAR(M15),MONTH(M15)+1,1)&gt;=DATE(YEAR($H$3)+1,4,1)),"",DATE(YEAR(M15),MONTH(M15)+1,1)),"")</f>
        <v/>
      </c>
      <c r="O15" s="121" t="str">
        <f>IFERROR(IF(OR($H$3="",DATE(YEAR(N15),MONTH(N15)+1,1)&gt;=DATE(YEAR($H$3)+1,4,1)),"",DATE(YEAR(N15),MONTH(N15)+1,1)),"")</f>
        <v/>
      </c>
      <c r="R15" s="97"/>
      <c r="S15" s="97"/>
      <c r="T15" s="97"/>
      <c r="U15" s="97"/>
      <c r="V15" s="97"/>
    </row>
    <row r="16" spans="1:23" ht="36" customHeight="1">
      <c r="A16" s="126" t="str">
        <f>IFERROR(INDEX(U7:U13,MATCH(A6,R7:R13,0)),"")</f>
        <v/>
      </c>
      <c r="B16" s="148" t="str">
        <f>IF(OR(B15="",A6=""),"",IF($A$6="加算Ⅰ勤続年数",SUM(届出後1月!AT38:AV39,届出後1月!AT118:AV119,届出後1月!AT198:AV199),IF($A$6="加算Ⅲ常勤職員",SUM(届出後1月!AT40:AV41,届出後1月!AT120:AV121,届出後1月!AT200:AV201),IF($A$6="加算Ⅲ勤続年数",SUM(届出後1月!AT42:AV43,届出後1月!AT122:AV123,届出後1月!AT202:AV203),SUM(届出後1月!AT36:AV37,届出後1月!AT116:AV117,届出後1月!AT196:AV197)))))</f>
        <v/>
      </c>
      <c r="C16" s="148" t="str">
        <f>IF(OR(C15="",A6=""),"",IF($A$6="加算Ⅰ勤続年数",SUM(届出後2月!AT38:AV39,届出後2月!AT118:AV119,届出後2月!AT198:AV199),IF($A$6="加算Ⅲ常勤職員",SUM(届出後2月!AT40:AV41,届出後2月!AT120:AV121,届出後2月!AT200:AV201),IF($A$6="加算Ⅲ勤続年数",SUM(届出後2月!AT42:AV43,届出後2月!AT122:AV123,届出後2月!AT202:AV203),SUM(届出後2月!AT36:AV37,届出後2月!AT116:AV117,届出後2月!AT196:AV197)))))</f>
        <v/>
      </c>
      <c r="D16" s="148" t="str">
        <f>IF(OR(D15="",A6=""),"",IF($A$6="加算Ⅰ勤続年数",SUM(届出後3月!AT38:AV39,届出後3月!AT118:AV119,届出後3月!AT198:AV199),IF($A$6="加算Ⅲ常勤職員",SUM(届出後3月!AT40:AV41,届出後3月!AT120:AV121,届出後3月!AT200:AV201),IF($A$6="加算Ⅲ勤続年数",SUM(届出後3月!AT42:AV43,届出後3月!AT122:AV123,届出後3月!AT202:AV203),SUM(届出後3月!AT36:AV37,届出後3月!AT116:AV117,届出後3月!AT196:AV197)))))</f>
        <v/>
      </c>
      <c r="E16" s="148" t="str">
        <f>IF(OR(E15="",A6=""),"",IF($A$6="加算Ⅰ勤続年数",SUM(届出後4月!AT38:AV39,届出後4月!AT118:AV119,届出後4月!AT198:AV199),IF($A$6="加算Ⅲ常勤職員",SUM(届出後4月!AT40:AV41,届出後4月!AT120:AV121,届出後4月!AT200:AV201),IF($A$6="加算Ⅲ勤続年数",SUM(届出後4月!AT42:AV43,届出後4月!AT122:AV123,届出後4月!AT202:AV203),SUM(届出後4月!AT36:AV37,届出後4月!AT116:AV117,届出後4月!AT196:AV197)))))</f>
        <v/>
      </c>
      <c r="F16" s="148" t="str">
        <f>IF(OR(F15="",A6=""),"",IF($A$6="加算Ⅰ勤続年数",SUM(届出後5月!AT38:AV39,届出後5月!AT118:AV119,届出後5月!AT198:AV199),IF($A$6="加算Ⅲ常勤職員",SUM(届出後5月!AT40:AV41,届出後5月!AT120:AV121,届出後5月!AT200:AV201),IF($A$6="加算Ⅲ勤続年数",SUM(届出後5月!AT42:AV43,届出後5月!AT122:AV123,届出後5月!AT202:AV203),SUM(届出後5月!AT36:AV37,届出後5月!AT116:AV117,届出後5月!AT196:AV197)))))</f>
        <v/>
      </c>
      <c r="G16" s="148" t="str">
        <f>IF(OR(G15="",A6=""),"",IF($A$6="加算Ⅰ勤続年数",SUM(届出後6月!AT38:AV39,届出後6月!AT118:AV119,届出後6月!AT198:AV199),IF($A$6="加算Ⅲ常勤職員",SUM(届出後6月!AT40:AV41,届出後6月!AT120:AV121,届出後6月!AT200:AV201),IF($A$6="加算Ⅲ勤続年数",SUM(届出後6月!AT42:AV43,届出後6月!AT122:AV123,届出後6月!AT202:AV203),SUM(届出後6月!AT36:AV37,届出後6月!AT116:AV117,届出後6月!AT196:AV197)))))</f>
        <v/>
      </c>
      <c r="H16" s="148" t="str">
        <f>IF(OR(H15="",A6=""),"",IF($A$6="加算Ⅰ勤続年数",SUM(届出後7月!AT38:AV39,届出後7月!AT118:AV119,届出後7月!AT198:AV199),IF($A$6="加算Ⅲ常勤職員",SUM(届出後7月!AT40:AV41,届出後7月!AT120:AV121,届出後7月!AT200:AV201),IF($A$6="加算Ⅲ勤続年数",SUM(届出後7月!AT42:AV43,届出後7月!AT122:AV123,届出後7月!AT202:AV203),SUM(届出後7月!AT36:AV37,届出後7月!AT116:AV117,届出後7月!AT196:AV197)))))</f>
        <v/>
      </c>
      <c r="I16" s="148" t="str">
        <f>IF(OR(I15="",A6=""),"",IF($A$6="加算Ⅰ勤続年数",SUM(届出後8月!AT38:AV39,届出後8月!AT118:AV119,届出後8月!AT198:AV199),IF($A$6="加算Ⅲ常勤職員",SUM(届出後8月!AT40:AV41,届出後8月!AT120:AV121,届出後8月!AT200:AV201),IF($A$6="加算Ⅲ勤続年数",SUM(届出後8月!AT42:AV43,届出後8月!AT122:AV123,届出後8月!AT202:AV203),SUM(届出後8月!AT36:AV37,届出後8月!AT116:AV117,届出後8月!AT196:AV197)))))</f>
        <v/>
      </c>
      <c r="J16" s="148" t="str">
        <f>IF(OR(J15="",A6=""),"",IF($A$6="加算Ⅰ勤続年数",SUM(届出後9月!AT38:AV39,届出後9月!AT118:AV119,届出後9月!AT198:AV199),IF($A$6="加算Ⅲ常勤職員",SUM(届出後9月!AT40:AV41,届出後9月!AT120:AV121,届出後9月!AT200:AV201),IF($A$6="加算Ⅲ勤続年数",SUM(届出後9月!AT42:AV43,届出後9月!AT122:AV123,届出後9月!AT202:AV203),SUM(届出後9月!AT36:AV37,届出後9月!AT116:AV117,届出後9月!AT196:AV197)))))</f>
        <v/>
      </c>
      <c r="K16" s="148" t="str">
        <f>IF(OR(K15="",A6=""),"",IF($A$6="加算Ⅰ勤続年数",SUM(届出後10月!AT38:AV39,届出後10月!AT118:AV119,届出後10月!AT198:AV199),IF($A$6="加算Ⅲ常勤職員",SUM(届出後10月!AT40:AV41,届出後10月!AT120:AV121,届出後10月!AT200:AV201),IF($A$6="加算Ⅲ勤続年数",SUM(届出後10月!AT42:AV43,届出後10月!AT122:AV123,届出後10月!AT202:AV203),SUM(届出後10月!AT36:AV37,届出後10月!AT116:AV117,届出後10月!AT196:AV197)))))</f>
        <v/>
      </c>
      <c r="L16" s="148" t="str">
        <f>IF(OR(L15="",A6=""),"",IF($A$6="加算Ⅰ勤続年数",SUM(届出後11月!AT38:AV39,届出後11月!AT118:AV119,届出後11月!AT198:AV199),IF($A$6="加算Ⅲ常勤職員",SUM(届出後11月!AT40:AV41,届出後11月!AT120:AV121,届出後11月!AT200:AV201),IF($A$6="加算Ⅲ勤続年数",SUM(届出後11月!AT42:AV43,届出後11月!AT122:AV123,届出後11月!AT202:AV203),SUM(届出後11月!AT36:AV37,届出後11月!AT116:AV117,届出後11月!AT196:AV197)))))</f>
        <v/>
      </c>
      <c r="M16" s="149" t="str">
        <f>IF(OR(M15="",A6=""),"",IF($A$6="加算Ⅰ勤続年数",SUM(届出後12月!AT38:AV39,届出後12月!AT118:AV119,届出後12月!AT198:AV199),IF($A$6="加算Ⅲ常勤職員",SUM(届出後12月!AT40:AV41,届出後12月!AT120:AV121,届出後12月!AT200:AV201),IF($A$6="加算Ⅲ勤続年数",SUM(届出後12月!AT42:AV43,届出後12月!AT122:AV123,届出後12月!AT202:AV203),SUM(届出後12月!AT36:AV37,届出後12月!AT116:AV117,届出後12月!AT196:AV197)))))</f>
        <v/>
      </c>
      <c r="N16" s="149" t="str">
        <f>IF(OR(N15="",A6=""),"",IF($A$6="加算Ⅰ勤続年数",SUM(届出後13月!AT38:AV39,届出後13月!AT118:AV119,届出後13月!AT198:AV199),IF($A$6="加算Ⅲ常勤職員",SUM(届出後13月!AT40:AV41,届出後13月!AT120:AV121,届出後13月!AT200:AV201),IF($A$6="加算Ⅲ勤続年数",SUM(届出後13月!AT42:AV43,届出後13月!AT122:AV123,届出後13月!AT202:AV203),SUM(届出後13月!AT36:AV37,届出後13月!AT116:AV117,届出後13月!AT196:AV197)))))</f>
        <v/>
      </c>
      <c r="O16" s="152" t="s">
        <v>48</v>
      </c>
      <c r="R16" s="97"/>
      <c r="S16" s="97"/>
      <c r="T16" s="97"/>
      <c r="U16" s="97"/>
      <c r="V16" s="97"/>
    </row>
    <row r="17" spans="1:22" ht="36" customHeight="1" thickBot="1">
      <c r="A17" s="127" t="str">
        <f>IFERROR(INDEX(T7:T13,MATCH(A6,R7:R13,0)),"")</f>
        <v/>
      </c>
      <c r="B17" s="150" t="str">
        <f>IF(OR(B15="",A6=""),"",SUM(届出後1月!AM44:AN45,届出後1月!AM124:AN125,届出後1月!AM204:AN205))</f>
        <v/>
      </c>
      <c r="C17" s="150" t="str">
        <f>IF(OR(C15="",A6=""),"",SUM(届出後2月!AM44:AN45,届出後2月!AM124:AN125,届出後2月!AM204:AN205))</f>
        <v/>
      </c>
      <c r="D17" s="150" t="str">
        <f>IF(OR(D15="",A6=""),"",SUM(届出後3月!AM44:AN45,届出後3月!AM124:AN125,届出後3月!AM204:AN205))</f>
        <v/>
      </c>
      <c r="E17" s="150" t="str">
        <f>IF(OR(E15="",A6=""),"",SUM(届出後4月!AM44:AN45,届出後4月!AM124:AN125,届出後4月!AM204:AN205))</f>
        <v/>
      </c>
      <c r="F17" s="150" t="str">
        <f>IF(OR(F15="",A6=""),"",SUM(届出後5月!AM44:AN45,届出後5月!AM124:AN125,届出後5月!AM204:AN205))</f>
        <v/>
      </c>
      <c r="G17" s="150" t="str">
        <f>IF(OR(G15="",A6=""),"",SUM(届出後6月!AM44:AN45,届出後6月!AM124:AN125,届出後6月!AM204:AN205))</f>
        <v/>
      </c>
      <c r="H17" s="150" t="str">
        <f>IF(OR(H15="",A6=""),"",SUM(届出後7月!AM44:AN45,届出後7月!AM124:AN125,届出後7月!AM204:AN205))</f>
        <v/>
      </c>
      <c r="I17" s="150" t="str">
        <f>IF(OR(I15="",A6=""),"",SUM(届出後8月!AM44:AN45,届出後8月!AM124:AN125,届出後8月!AM204:AN205))</f>
        <v/>
      </c>
      <c r="J17" s="150" t="str">
        <f>IF(OR(J15="",A6=""),"",SUM(届出後9月!AM44:AN45,届出後9月!AM124:AN125,届出後9月!AM204:AN205))</f>
        <v/>
      </c>
      <c r="K17" s="150" t="str">
        <f>IF(OR(K15="",A6=""),"",SUM(届出後10月!AM44:AN45,届出後10月!AM124:AN125,届出後10月!AM204:AN205))</f>
        <v/>
      </c>
      <c r="L17" s="150" t="str">
        <f>IF(OR(L15="",A6=""),"",SUM(届出後11月!AM44:AN45,届出後11月!AM124:AN125,届出後11月!AM204:AN205))</f>
        <v/>
      </c>
      <c r="M17" s="151" t="str">
        <f>IF(OR(M15="",A6=""),"",SUM(届出後12月!AM44:AN45,届出後12月!AM124:AN125,届出後12月!AM204:AN205))</f>
        <v/>
      </c>
      <c r="N17" s="151" t="str">
        <f>IF(OR(N15="",A6=""),"",SUM(届出後13月!AM44:AN45,届出後13月!AM124:AN125,届出後13月!AM204:AN205))</f>
        <v/>
      </c>
      <c r="O17" s="153" t="s">
        <v>126</v>
      </c>
      <c r="R17" s="97"/>
      <c r="S17" s="97"/>
      <c r="T17" s="97"/>
      <c r="U17" s="97"/>
      <c r="V17" s="97"/>
    </row>
    <row r="18" spans="1:22" ht="27" customHeight="1" thickTop="1" thickBot="1">
      <c r="A18" s="128" t="s">
        <v>89</v>
      </c>
      <c r="B18" s="99" t="str">
        <f t="shared" ref="B18:K18" si="1">IFERROR(ROUNDDOWN(B16/B17,3),"")</f>
        <v/>
      </c>
      <c r="C18" s="99" t="str">
        <f t="shared" si="1"/>
        <v/>
      </c>
      <c r="D18" s="99" t="str">
        <f t="shared" si="1"/>
        <v/>
      </c>
      <c r="E18" s="99" t="str">
        <f>IFERROR(ROUNDDOWN(E16/E17,3),"")</f>
        <v/>
      </c>
      <c r="F18" s="99" t="str">
        <f t="shared" si="1"/>
        <v/>
      </c>
      <c r="G18" s="99" t="str">
        <f t="shared" si="1"/>
        <v/>
      </c>
      <c r="H18" s="99" t="str">
        <f t="shared" si="1"/>
        <v/>
      </c>
      <c r="I18" s="99" t="str">
        <f t="shared" si="1"/>
        <v/>
      </c>
      <c r="J18" s="99" t="str">
        <f t="shared" si="1"/>
        <v/>
      </c>
      <c r="K18" s="99" t="str">
        <f t="shared" si="1"/>
        <v/>
      </c>
      <c r="L18" s="99" t="str">
        <f>IFERROR(ROUNDDOWN(L16/L17,3),"")</f>
        <v/>
      </c>
      <c r="M18" s="99" t="str">
        <f>IFERROR(ROUNDDOWN(M16/M17,3),"")</f>
        <v/>
      </c>
      <c r="N18" s="99" t="str">
        <f>IFERROR(ROUNDDOWN(N16/N17,3),"")</f>
        <v/>
      </c>
      <c r="O18" s="100" t="s">
        <v>126</v>
      </c>
      <c r="R18" s="97"/>
      <c r="S18" s="97"/>
      <c r="T18" s="97"/>
      <c r="U18" s="97"/>
      <c r="V18" s="97"/>
    </row>
    <row r="19" spans="1:22" ht="27" customHeight="1" thickBot="1">
      <c r="A19" s="114" t="s">
        <v>123</v>
      </c>
      <c r="B19" s="130" t="str">
        <f>IFERROR(ROUNDDOWN(AVERAGE(C8:E8)/AVERAGE(C9:E9),3),"")</f>
        <v/>
      </c>
      <c r="C19" s="102" t="str">
        <f>IFERROR(ROUNDDOWN(AVERAGE(D8:E8,B16)/AVERAGE(D9:E9,B17),3),"")</f>
        <v/>
      </c>
      <c r="D19" s="102" t="str">
        <f>IFERROR(ROUNDDOWN(AVERAGE(E8,B16:C16)/AVERAGE(E9,B17:C17),3),"")</f>
        <v/>
      </c>
      <c r="E19" s="102" t="str">
        <f t="shared" ref="E19:O19" si="2">IF(E15="","",IFERROR(ROUNDDOWN(AVERAGE(B16:D16)/AVERAGE(B17:D17),3),""))</f>
        <v/>
      </c>
      <c r="F19" s="102" t="str">
        <f t="shared" si="2"/>
        <v/>
      </c>
      <c r="G19" s="102" t="str">
        <f t="shared" si="2"/>
        <v/>
      </c>
      <c r="H19" s="102" t="str">
        <f t="shared" si="2"/>
        <v/>
      </c>
      <c r="I19" s="102" t="str">
        <f t="shared" si="2"/>
        <v/>
      </c>
      <c r="J19" s="102" t="str">
        <f t="shared" si="2"/>
        <v/>
      </c>
      <c r="K19" s="102" t="str">
        <f t="shared" si="2"/>
        <v/>
      </c>
      <c r="L19" s="102" t="str">
        <f t="shared" si="2"/>
        <v/>
      </c>
      <c r="M19" s="102" t="str">
        <f t="shared" si="2"/>
        <v/>
      </c>
      <c r="N19" s="102" t="str">
        <f t="shared" si="2"/>
        <v/>
      </c>
      <c r="O19" s="131" t="str">
        <f t="shared" si="2"/>
        <v/>
      </c>
      <c r="R19" s="97"/>
      <c r="S19" s="97"/>
      <c r="T19" s="97"/>
      <c r="U19" s="97"/>
      <c r="V19" s="97"/>
    </row>
    <row r="20" spans="1:22" ht="27" customHeight="1">
      <c r="A20" s="113" t="s">
        <v>124</v>
      </c>
      <c r="B20" s="103" t="str">
        <f t="shared" ref="B20:O20" si="3">IFERROR(IF(B19&gt;=$F$11,"",MONTH(B15)),"")</f>
        <v/>
      </c>
      <c r="C20" s="103" t="str">
        <f t="shared" si="3"/>
        <v/>
      </c>
      <c r="D20" s="103" t="str">
        <f t="shared" si="3"/>
        <v/>
      </c>
      <c r="E20" s="103" t="str">
        <f t="shared" si="3"/>
        <v/>
      </c>
      <c r="F20" s="103" t="str">
        <f t="shared" si="3"/>
        <v/>
      </c>
      <c r="G20" s="103" t="str">
        <f t="shared" si="3"/>
        <v/>
      </c>
      <c r="H20" s="103" t="str">
        <f t="shared" si="3"/>
        <v/>
      </c>
      <c r="I20" s="103" t="str">
        <f t="shared" si="3"/>
        <v/>
      </c>
      <c r="J20" s="103" t="str">
        <f t="shared" si="3"/>
        <v/>
      </c>
      <c r="K20" s="103" t="str">
        <f t="shared" si="3"/>
        <v/>
      </c>
      <c r="L20" s="103" t="str">
        <f t="shared" si="3"/>
        <v/>
      </c>
      <c r="M20" s="103" t="str">
        <f t="shared" si="3"/>
        <v/>
      </c>
      <c r="N20" s="103" t="str">
        <f t="shared" si="3"/>
        <v/>
      </c>
      <c r="O20" s="103" t="str">
        <f t="shared" si="3"/>
        <v/>
      </c>
      <c r="R20" s="97"/>
      <c r="S20" s="97"/>
      <c r="T20" s="97"/>
      <c r="U20" s="97"/>
      <c r="V20" s="97"/>
    </row>
    <row r="21" spans="1:22" ht="27" customHeight="1">
      <c r="A21" s="101"/>
      <c r="B21" s="103"/>
      <c r="C21" s="103"/>
      <c r="D21" s="103"/>
      <c r="E21" s="103"/>
      <c r="F21" s="103"/>
      <c r="G21" s="103"/>
      <c r="H21" s="103"/>
      <c r="I21" s="103"/>
      <c r="J21" s="103"/>
      <c r="K21" s="103"/>
      <c r="L21" s="103"/>
      <c r="M21" s="103"/>
      <c r="N21" s="103"/>
      <c r="O21" s="103"/>
      <c r="R21" s="97"/>
      <c r="S21" s="97"/>
      <c r="T21" s="97"/>
      <c r="U21" s="97"/>
      <c r="V21" s="97"/>
    </row>
    <row r="22" spans="1:22" ht="27" customHeight="1">
      <c r="A22" s="104" t="s">
        <v>101</v>
      </c>
      <c r="K22" s="93"/>
      <c r="L22" s="105"/>
      <c r="R22" s="106"/>
      <c r="S22" s="106"/>
      <c r="T22" s="106"/>
      <c r="U22" s="106"/>
      <c r="V22" s="106"/>
    </row>
    <row r="23" spans="1:22" ht="18" customHeight="1">
      <c r="A23" s="188" t="s">
        <v>130</v>
      </c>
      <c r="B23" s="189"/>
      <c r="C23" s="189"/>
      <c r="D23" s="189"/>
      <c r="E23" s="189"/>
      <c r="F23" s="189"/>
      <c r="G23" s="189"/>
      <c r="H23" s="189"/>
      <c r="I23" s="189"/>
      <c r="J23" s="189"/>
      <c r="K23" s="189"/>
      <c r="L23" s="189"/>
      <c r="M23" s="189"/>
      <c r="N23" s="175"/>
      <c r="O23" s="175"/>
      <c r="P23" s="107"/>
      <c r="Q23" s="107"/>
      <c r="R23" s="106"/>
      <c r="S23" s="106"/>
      <c r="T23" s="106"/>
      <c r="U23" s="106"/>
      <c r="V23" s="106"/>
    </row>
    <row r="24" spans="1:22" ht="18" customHeight="1">
      <c r="A24" s="108"/>
      <c r="B24" s="108"/>
      <c r="C24" s="108"/>
      <c r="D24" s="108"/>
      <c r="E24" s="108"/>
      <c r="F24" s="108"/>
      <c r="G24" s="108"/>
      <c r="H24" s="108"/>
      <c r="I24" s="108"/>
      <c r="J24" s="108"/>
      <c r="K24" s="108"/>
      <c r="L24" s="108"/>
      <c r="M24" s="108"/>
      <c r="N24" s="108"/>
      <c r="O24" s="108"/>
      <c r="R24" s="106"/>
      <c r="S24" s="106"/>
      <c r="T24" s="106"/>
      <c r="U24" s="106"/>
      <c r="V24" s="106"/>
    </row>
    <row r="25" spans="1:22" ht="48" customHeight="1">
      <c r="A25" s="188" t="s">
        <v>143</v>
      </c>
      <c r="B25" s="189"/>
      <c r="C25" s="189"/>
      <c r="D25" s="189"/>
      <c r="E25" s="189"/>
      <c r="F25" s="189"/>
      <c r="G25" s="189"/>
      <c r="H25" s="189"/>
      <c r="I25" s="189"/>
      <c r="J25" s="189"/>
      <c r="K25" s="189"/>
      <c r="L25" s="189"/>
      <c r="M25" s="189"/>
      <c r="N25" s="175"/>
      <c r="O25" s="175"/>
      <c r="P25" s="107"/>
      <c r="Q25" s="107"/>
      <c r="R25" s="106"/>
      <c r="S25" s="106"/>
      <c r="T25" s="106"/>
      <c r="U25" s="106"/>
      <c r="V25" s="106"/>
    </row>
    <row r="26" spans="1:22" ht="18" customHeight="1">
      <c r="A26" s="109"/>
      <c r="B26" s="108"/>
      <c r="C26" s="108"/>
      <c r="D26" s="108"/>
      <c r="E26" s="108"/>
      <c r="F26" s="108"/>
      <c r="G26" s="108"/>
      <c r="H26" s="108"/>
      <c r="I26" s="108"/>
      <c r="J26" s="108"/>
      <c r="K26" s="108"/>
      <c r="L26" s="108"/>
      <c r="M26" s="108"/>
      <c r="N26" s="108"/>
      <c r="O26" s="108"/>
      <c r="R26" s="106"/>
      <c r="S26" s="106"/>
      <c r="T26" s="106"/>
      <c r="U26" s="106"/>
      <c r="V26" s="106"/>
    </row>
    <row r="27" spans="1:22" ht="18" customHeight="1">
      <c r="A27" s="173" t="s">
        <v>144</v>
      </c>
      <c r="B27" s="174"/>
      <c r="C27" s="174"/>
      <c r="D27" s="174"/>
      <c r="E27" s="174"/>
      <c r="F27" s="174"/>
      <c r="G27" s="174"/>
      <c r="H27" s="174"/>
      <c r="I27" s="174"/>
      <c r="J27" s="174"/>
      <c r="K27" s="174"/>
      <c r="L27" s="174"/>
      <c r="M27" s="174"/>
      <c r="N27" s="175"/>
      <c r="O27" s="175"/>
      <c r="P27" s="110"/>
      <c r="Q27" s="110"/>
      <c r="R27" s="106"/>
      <c r="S27" s="106"/>
      <c r="T27" s="106"/>
      <c r="U27" s="106"/>
      <c r="V27" s="106"/>
    </row>
    <row r="28" spans="1:22" ht="18" customHeight="1">
      <c r="A28" s="111"/>
      <c r="B28" s="108"/>
      <c r="C28" s="108"/>
      <c r="D28" s="108"/>
      <c r="E28" s="108"/>
      <c r="F28" s="108"/>
      <c r="G28" s="108"/>
      <c r="H28" s="108"/>
      <c r="I28" s="108"/>
      <c r="J28" s="108"/>
      <c r="K28" s="108"/>
      <c r="L28" s="108"/>
      <c r="M28" s="108"/>
      <c r="N28" s="108"/>
      <c r="O28" s="108"/>
      <c r="R28" s="106"/>
      <c r="S28" s="106"/>
      <c r="T28" s="106"/>
      <c r="U28" s="106"/>
      <c r="V28" s="106"/>
    </row>
    <row r="29" spans="1:22" ht="18" customHeight="1">
      <c r="A29" s="173" t="s">
        <v>142</v>
      </c>
      <c r="B29" s="174"/>
      <c r="C29" s="174"/>
      <c r="D29" s="174"/>
      <c r="E29" s="174"/>
      <c r="F29" s="174"/>
      <c r="G29" s="174"/>
      <c r="H29" s="174"/>
      <c r="I29" s="174"/>
      <c r="J29" s="174"/>
      <c r="K29" s="174"/>
      <c r="L29" s="174"/>
      <c r="M29" s="174"/>
      <c r="N29" s="175"/>
      <c r="O29" s="175"/>
      <c r="P29" s="110"/>
      <c r="Q29" s="110"/>
      <c r="R29" s="106"/>
      <c r="S29" s="106"/>
      <c r="T29" s="106"/>
      <c r="U29" s="106"/>
      <c r="V29" s="106"/>
    </row>
    <row r="30" spans="1:22" ht="18" customHeight="1">
      <c r="A30" s="111"/>
      <c r="B30" s="108"/>
      <c r="C30" s="108"/>
      <c r="D30" s="108"/>
      <c r="E30" s="108"/>
      <c r="F30" s="108"/>
      <c r="G30" s="108"/>
      <c r="H30" s="108"/>
      <c r="I30" s="108"/>
      <c r="J30" s="108"/>
      <c r="K30" s="108"/>
      <c r="L30" s="108"/>
      <c r="M30" s="108"/>
      <c r="N30" s="108"/>
      <c r="O30" s="108"/>
      <c r="R30" s="106"/>
      <c r="S30" s="106"/>
      <c r="T30" s="106"/>
      <c r="U30" s="106"/>
      <c r="V30" s="106"/>
    </row>
    <row r="31" spans="1:22" ht="18" customHeight="1">
      <c r="A31" s="173" t="s">
        <v>132</v>
      </c>
      <c r="B31" s="174"/>
      <c r="C31" s="174"/>
      <c r="D31" s="174"/>
      <c r="E31" s="174"/>
      <c r="F31" s="174"/>
      <c r="G31" s="174"/>
      <c r="H31" s="174"/>
      <c r="I31" s="174"/>
      <c r="J31" s="174"/>
      <c r="K31" s="174"/>
      <c r="L31" s="174"/>
      <c r="M31" s="174"/>
      <c r="N31" s="175"/>
      <c r="O31" s="175"/>
      <c r="P31" s="110"/>
      <c r="Q31" s="110"/>
      <c r="R31" s="106"/>
      <c r="S31" s="106"/>
      <c r="T31" s="106"/>
      <c r="U31" s="106"/>
      <c r="V31" s="106"/>
    </row>
    <row r="32" spans="1:22" ht="18" customHeight="1">
      <c r="A32" s="134"/>
      <c r="B32" s="135"/>
      <c r="C32" s="135"/>
      <c r="D32" s="135"/>
      <c r="E32" s="135"/>
      <c r="F32" s="135"/>
      <c r="G32" s="135"/>
      <c r="H32" s="135"/>
      <c r="I32" s="135"/>
      <c r="J32" s="135"/>
      <c r="K32" s="135"/>
      <c r="L32" s="135"/>
      <c r="M32" s="135"/>
      <c r="N32" s="136"/>
      <c r="O32" s="136"/>
      <c r="P32" s="110"/>
      <c r="Q32" s="110"/>
      <c r="R32" s="106"/>
      <c r="S32" s="106"/>
      <c r="T32" s="106"/>
      <c r="U32" s="106"/>
      <c r="V32" s="106"/>
    </row>
    <row r="33" spans="1:22" ht="18" customHeight="1">
      <c r="A33" s="77"/>
      <c r="R33" s="106"/>
      <c r="S33" s="106"/>
      <c r="T33" s="106"/>
      <c r="U33" s="106"/>
      <c r="V33" s="106"/>
    </row>
    <row r="34" spans="1:22" ht="18" customHeight="1">
      <c r="A34" s="77"/>
      <c r="R34" s="106"/>
      <c r="S34" s="106"/>
      <c r="T34" s="106"/>
      <c r="U34" s="106"/>
      <c r="V34" s="106"/>
    </row>
    <row r="35" spans="1:22" ht="18" customHeight="1">
      <c r="A35" s="77"/>
      <c r="R35" s="106"/>
      <c r="S35" s="106"/>
      <c r="T35" s="106"/>
      <c r="U35" s="106"/>
      <c r="V35" s="106"/>
    </row>
    <row r="36" spans="1:22" ht="18" customHeight="1">
      <c r="A36" s="112"/>
    </row>
    <row r="37" spans="1:22" ht="18" customHeight="1">
      <c r="A37" s="112"/>
    </row>
    <row r="38" spans="1:22" ht="18" customHeight="1">
      <c r="A38" s="112"/>
    </row>
    <row r="39" spans="1:22" ht="18" customHeight="1">
      <c r="A39" s="112"/>
    </row>
    <row r="40" spans="1:22" ht="18" customHeight="1">
      <c r="A40" s="112"/>
    </row>
    <row r="41" spans="1:22" ht="18" customHeight="1"/>
    <row r="42" spans="1:22" ht="18" customHeight="1">
      <c r="A42" s="82"/>
    </row>
    <row r="43" spans="1:22" ht="18" customHeight="1"/>
    <row r="44" spans="1:22" ht="18" customHeight="1"/>
    <row r="45" spans="1:22" ht="18" customHeight="1"/>
    <row r="46" spans="1:22" ht="18" customHeight="1"/>
    <row r="47" spans="1:22" ht="18" customHeight="1"/>
    <row r="48" spans="1:22" ht="18" customHeight="1"/>
    <row r="49" ht="18" customHeight="1"/>
    <row r="50" ht="18" customHeight="1"/>
    <row r="51" ht="18" customHeight="1"/>
  </sheetData>
  <sheetProtection sheet="1" objects="1" scenarios="1"/>
  <mergeCells count="15">
    <mergeCell ref="A31:O31"/>
    <mergeCell ref="B5:D5"/>
    <mergeCell ref="B3:E3"/>
    <mergeCell ref="F3:G3"/>
    <mergeCell ref="H3:I3"/>
    <mergeCell ref="A4:B4"/>
    <mergeCell ref="A23:O23"/>
    <mergeCell ref="A14:A15"/>
    <mergeCell ref="K3:L3"/>
    <mergeCell ref="E5:E6"/>
    <mergeCell ref="B13:O13"/>
    <mergeCell ref="A6:A7"/>
    <mergeCell ref="A25:O25"/>
    <mergeCell ref="A27:O27"/>
    <mergeCell ref="A29:O29"/>
  </mergeCells>
  <phoneticPr fontId="2"/>
  <dataValidations count="1">
    <dataValidation type="list" allowBlank="1" showInputMessage="1" showErrorMessage="1" sqref="A6:A7">
      <formula1>$R$7:$R$13</formula1>
    </dataValidation>
  </dataValidations>
  <printOptions horizontalCentered="1"/>
  <pageMargins left="0.19685039370078741" right="0.19685039370078741" top="0.78740157480314965" bottom="0.19685039370078741" header="0.51181102362204722" footer="0.51181102362204722"/>
  <pageSetup paperSize="9" scale="85" fitToHeight="0" orientation="landscape" r:id="rId1"/>
  <headerFooter alignWithMargins="0"/>
  <rowBreaks count="1" manualBreakCount="1">
    <brk id="21" max="15" man="1"/>
  </row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8000"/>
    <pageSetUpPr fitToPage="1"/>
  </sheetPr>
  <dimension ref="A1:BA240"/>
  <sheetViews>
    <sheetView showZeros="0" view="pageBreakPreview" zoomScaleNormal="130" zoomScaleSheetLayoutView="100" zoomScalePageLayoutView="115" workbookViewId="0">
      <pane xSplit="1" ySplit="7" topLeftCell="B8" activePane="bottomRight" state="frozen"/>
      <selection activeCell="B4" sqref="B4:AY4"/>
      <selection pane="topRight" activeCell="B4" sqref="B4:AY4"/>
      <selection pane="bottomLeft" activeCell="B4" sqref="B4:AY4"/>
      <selection pane="bottomRight" activeCell="O3" sqref="O3:U3"/>
    </sheetView>
  </sheetViews>
  <sheetFormatPr defaultRowHeight="12"/>
  <cols>
    <col min="1" max="1" width="9" style="1"/>
    <col min="2" max="2" width="7.625" style="1" customWidth="1"/>
    <col min="3" max="4" width="4.625" style="1" customWidth="1"/>
    <col min="5" max="5" width="3.625" style="1" customWidth="1"/>
    <col min="6" max="6" width="11.375" style="1" customWidth="1"/>
    <col min="7" max="7" width="4.625" style="1" customWidth="1"/>
    <col min="8" max="38" width="2.625" style="1" customWidth="1"/>
    <col min="39" max="39" width="5.125" style="1" customWidth="1"/>
    <col min="40" max="40" width="5.625" style="1" customWidth="1"/>
    <col min="41" max="41" width="10.625" style="1" customWidth="1"/>
    <col min="42" max="42" width="0.875" style="1" customWidth="1"/>
    <col min="43" max="51" width="2.625" style="1" customWidth="1"/>
    <col min="52" max="16384" width="9" style="1"/>
  </cols>
  <sheetData>
    <row r="1" spans="1:53" ht="18" customHeight="1">
      <c r="B1" s="232"/>
      <c r="C1" s="232"/>
      <c r="D1" s="232"/>
      <c r="E1" s="232"/>
      <c r="AP1" s="11"/>
      <c r="AQ1" s="11"/>
      <c r="AR1" s="11"/>
      <c r="AY1" s="13"/>
    </row>
    <row r="2" spans="1:53" ht="18" customHeight="1">
      <c r="B2" s="2" t="s">
        <v>2</v>
      </c>
      <c r="C2" s="2"/>
      <c r="D2" s="2"/>
      <c r="E2" s="2"/>
      <c r="F2" s="2"/>
      <c r="G2" s="2"/>
      <c r="H2" s="2"/>
      <c r="I2" s="2"/>
      <c r="J2" s="2"/>
      <c r="AF2" s="3"/>
      <c r="AO2" s="3"/>
      <c r="AY2" s="3" t="s">
        <v>212</v>
      </c>
    </row>
    <row r="3" spans="1:53" ht="18" customHeight="1">
      <c r="B3" s="233" t="s">
        <v>22</v>
      </c>
      <c r="C3" s="234"/>
      <c r="D3" s="235">
        <f>【算定要件集計】!B3</f>
        <v>0</v>
      </c>
      <c r="E3" s="236"/>
      <c r="F3" s="236"/>
      <c r="G3" s="236"/>
      <c r="H3" s="236"/>
      <c r="I3" s="236"/>
      <c r="J3" s="236"/>
      <c r="K3" s="237"/>
      <c r="L3" s="238" t="s">
        <v>21</v>
      </c>
      <c r="M3" s="239"/>
      <c r="N3" s="239"/>
      <c r="O3" s="392" t="s">
        <v>216</v>
      </c>
      <c r="P3" s="393"/>
      <c r="Q3" s="393"/>
      <c r="R3" s="393"/>
      <c r="S3" s="393"/>
      <c r="T3" s="393"/>
      <c r="U3" s="394"/>
      <c r="V3" s="233" t="s">
        <v>23</v>
      </c>
      <c r="W3" s="243"/>
      <c r="X3" s="203"/>
      <c r="Y3" s="244"/>
      <c r="Z3" s="245"/>
      <c r="AA3" s="233" t="s">
        <v>40</v>
      </c>
      <c r="AB3" s="246"/>
      <c r="AC3" s="246"/>
      <c r="AD3" s="246"/>
      <c r="AE3" s="247"/>
      <c r="AF3" s="375" t="str">
        <f>【算定要件集計】!D15</f>
        <v/>
      </c>
      <c r="AG3" s="376"/>
      <c r="AH3" s="376"/>
      <c r="AI3" s="376"/>
      <c r="AJ3" s="377"/>
      <c r="AK3" s="378"/>
      <c r="AO3" s="5"/>
    </row>
    <row r="4" spans="1:53" ht="5.0999999999999996" customHeight="1"/>
    <row r="5" spans="1:53" ht="16.5" customHeight="1">
      <c r="G5" s="5" t="s">
        <v>44</v>
      </c>
      <c r="H5" s="46"/>
      <c r="I5" s="1" t="s">
        <v>43</v>
      </c>
      <c r="J5" s="46"/>
      <c r="K5" s="1" t="s">
        <v>24</v>
      </c>
      <c r="M5" s="46"/>
      <c r="N5" s="1" t="s">
        <v>43</v>
      </c>
      <c r="O5" s="46"/>
      <c r="P5" s="1" t="s">
        <v>25</v>
      </c>
      <c r="R5" s="7"/>
      <c r="U5" s="7"/>
      <c r="V5" s="7"/>
      <c r="W5" s="7"/>
      <c r="X5" s="7"/>
      <c r="Y5" s="7"/>
      <c r="AE5" s="5" t="s">
        <v>42</v>
      </c>
      <c r="AF5" s="220">
        <f>【算定要件集計】!$K$5</f>
        <v>0</v>
      </c>
      <c r="AG5" s="379"/>
      <c r="AH5" s="7" t="s">
        <v>31</v>
      </c>
      <c r="AI5" s="7"/>
      <c r="AJ5" s="7"/>
      <c r="AL5" s="5" t="s">
        <v>32</v>
      </c>
      <c r="AM5" s="47">
        <f>【算定要件集計】!$N$5</f>
        <v>0</v>
      </c>
      <c r="AN5" s="7" t="s">
        <v>31</v>
      </c>
      <c r="AQ5" s="1" t="s">
        <v>27</v>
      </c>
    </row>
    <row r="6" spans="1:53" s="6" customFormat="1" ht="18" customHeight="1">
      <c r="A6" s="248" t="s">
        <v>60</v>
      </c>
      <c r="B6" s="238" t="s">
        <v>0</v>
      </c>
      <c r="C6" s="250" t="s">
        <v>203</v>
      </c>
      <c r="D6" s="250" t="s">
        <v>62</v>
      </c>
      <c r="E6" s="250" t="s">
        <v>1</v>
      </c>
      <c r="F6" s="238" t="s">
        <v>3</v>
      </c>
      <c r="G6" s="252" t="s">
        <v>37</v>
      </c>
      <c r="H6" s="18" t="str">
        <f>AF3</f>
        <v/>
      </c>
      <c r="I6" s="18" t="str">
        <f>IFERROR(H6+1,"")</f>
        <v/>
      </c>
      <c r="J6" s="18" t="str">
        <f>IFERROR(I6+1,"")</f>
        <v/>
      </c>
      <c r="K6" s="18" t="str">
        <f t="shared" ref="K6:AI6" si="0">IFERROR(J6+1,"")</f>
        <v/>
      </c>
      <c r="L6" s="18" t="str">
        <f t="shared" si="0"/>
        <v/>
      </c>
      <c r="M6" s="18" t="str">
        <f t="shared" si="0"/>
        <v/>
      </c>
      <c r="N6" s="18" t="str">
        <f t="shared" si="0"/>
        <v/>
      </c>
      <c r="O6" s="18" t="str">
        <f t="shared" si="0"/>
        <v/>
      </c>
      <c r="P6" s="18" t="str">
        <f t="shared" si="0"/>
        <v/>
      </c>
      <c r="Q6" s="18" t="str">
        <f t="shared" si="0"/>
        <v/>
      </c>
      <c r="R6" s="18" t="str">
        <f t="shared" si="0"/>
        <v/>
      </c>
      <c r="S6" s="18" t="str">
        <f t="shared" si="0"/>
        <v/>
      </c>
      <c r="T6" s="18" t="str">
        <f t="shared" si="0"/>
        <v/>
      </c>
      <c r="U6" s="18" t="str">
        <f t="shared" si="0"/>
        <v/>
      </c>
      <c r="V6" s="18" t="str">
        <f t="shared" si="0"/>
        <v/>
      </c>
      <c r="W6" s="18" t="str">
        <f t="shared" si="0"/>
        <v/>
      </c>
      <c r="X6" s="18" t="str">
        <f t="shared" si="0"/>
        <v/>
      </c>
      <c r="Y6" s="18" t="str">
        <f t="shared" si="0"/>
        <v/>
      </c>
      <c r="Z6" s="18" t="str">
        <f t="shared" si="0"/>
        <v/>
      </c>
      <c r="AA6" s="18" t="str">
        <f t="shared" si="0"/>
        <v/>
      </c>
      <c r="AB6" s="18" t="str">
        <f t="shared" si="0"/>
        <v/>
      </c>
      <c r="AC6" s="18" t="str">
        <f t="shared" si="0"/>
        <v/>
      </c>
      <c r="AD6" s="18" t="str">
        <f t="shared" si="0"/>
        <v/>
      </c>
      <c r="AE6" s="18" t="str">
        <f t="shared" si="0"/>
        <v/>
      </c>
      <c r="AF6" s="18" t="str">
        <f t="shared" si="0"/>
        <v/>
      </c>
      <c r="AG6" s="18" t="str">
        <f t="shared" si="0"/>
        <v/>
      </c>
      <c r="AH6" s="18" t="str">
        <f t="shared" si="0"/>
        <v/>
      </c>
      <c r="AI6" s="18" t="str">
        <f t="shared" si="0"/>
        <v/>
      </c>
      <c r="AJ6" s="18" t="str">
        <f>IFERROR(IF(MONTH(AI6)&lt;&gt;MONTH(AI6+1),"",AI6+1),"")</f>
        <v/>
      </c>
      <c r="AK6" s="18" t="str">
        <f>IFERROR(IF(MONTH(AJ6)&lt;&gt;MONTH(AJ6+1),"",AJ6+1),"")</f>
        <v/>
      </c>
      <c r="AL6" s="18" t="str">
        <f>IFERROR(IF(MONTH(AK6)&lt;&gt;MONTH(AK6+1),"",AK6+1),"")</f>
        <v/>
      </c>
      <c r="AM6" s="263" t="s">
        <v>162</v>
      </c>
      <c r="AN6" s="263" t="s">
        <v>163</v>
      </c>
      <c r="AO6" s="206" t="s">
        <v>133</v>
      </c>
      <c r="AQ6" s="208" t="s">
        <v>36</v>
      </c>
      <c r="AR6" s="209"/>
      <c r="AS6" s="208" t="s">
        <v>39</v>
      </c>
      <c r="AT6" s="212"/>
      <c r="AU6" s="212"/>
      <c r="AV6" s="212"/>
      <c r="AW6" s="213"/>
      <c r="AX6" s="208" t="s">
        <v>16</v>
      </c>
      <c r="AY6" s="215"/>
    </row>
    <row r="7" spans="1:53" s="6" customFormat="1" ht="18" customHeight="1">
      <c r="A7" s="249"/>
      <c r="B7" s="238"/>
      <c r="C7" s="251"/>
      <c r="D7" s="251"/>
      <c r="E7" s="251"/>
      <c r="F7" s="238"/>
      <c r="G7" s="239"/>
      <c r="H7" s="19" t="str">
        <f>H6</f>
        <v/>
      </c>
      <c r="I7" s="19" t="str">
        <f>I6</f>
        <v/>
      </c>
      <c r="J7" s="19" t="str">
        <f t="shared" ref="J7:AL7" si="1">J6</f>
        <v/>
      </c>
      <c r="K7" s="19" t="str">
        <f t="shared" si="1"/>
        <v/>
      </c>
      <c r="L7" s="19" t="str">
        <f t="shared" si="1"/>
        <v/>
      </c>
      <c r="M7" s="19" t="str">
        <f t="shared" si="1"/>
        <v/>
      </c>
      <c r="N7" s="19" t="str">
        <f t="shared" si="1"/>
        <v/>
      </c>
      <c r="O7" s="19" t="str">
        <f t="shared" si="1"/>
        <v/>
      </c>
      <c r="P7" s="19" t="str">
        <f t="shared" si="1"/>
        <v/>
      </c>
      <c r="Q7" s="19" t="str">
        <f t="shared" si="1"/>
        <v/>
      </c>
      <c r="R7" s="19" t="str">
        <f t="shared" si="1"/>
        <v/>
      </c>
      <c r="S7" s="19" t="str">
        <f t="shared" si="1"/>
        <v/>
      </c>
      <c r="T7" s="19" t="str">
        <f t="shared" si="1"/>
        <v/>
      </c>
      <c r="U7" s="19" t="str">
        <f t="shared" si="1"/>
        <v/>
      </c>
      <c r="V7" s="19" t="str">
        <f t="shared" si="1"/>
        <v/>
      </c>
      <c r="W7" s="19" t="str">
        <f t="shared" si="1"/>
        <v/>
      </c>
      <c r="X7" s="19" t="str">
        <f t="shared" si="1"/>
        <v/>
      </c>
      <c r="Y7" s="19" t="str">
        <f t="shared" si="1"/>
        <v/>
      </c>
      <c r="Z7" s="19" t="str">
        <f t="shared" si="1"/>
        <v/>
      </c>
      <c r="AA7" s="19" t="str">
        <f t="shared" si="1"/>
        <v/>
      </c>
      <c r="AB7" s="19" t="str">
        <f t="shared" si="1"/>
        <v/>
      </c>
      <c r="AC7" s="19" t="str">
        <f t="shared" si="1"/>
        <v/>
      </c>
      <c r="AD7" s="19" t="str">
        <f t="shared" si="1"/>
        <v/>
      </c>
      <c r="AE7" s="19" t="str">
        <f t="shared" si="1"/>
        <v/>
      </c>
      <c r="AF7" s="19" t="str">
        <f t="shared" si="1"/>
        <v/>
      </c>
      <c r="AG7" s="19" t="str">
        <f t="shared" si="1"/>
        <v/>
      </c>
      <c r="AH7" s="19" t="str">
        <f t="shared" si="1"/>
        <v/>
      </c>
      <c r="AI7" s="19" t="str">
        <f t="shared" si="1"/>
        <v/>
      </c>
      <c r="AJ7" s="19" t="str">
        <f t="shared" si="1"/>
        <v/>
      </c>
      <c r="AK7" s="19" t="str">
        <f t="shared" si="1"/>
        <v/>
      </c>
      <c r="AL7" s="19" t="str">
        <f t="shared" si="1"/>
        <v/>
      </c>
      <c r="AM7" s="263"/>
      <c r="AN7" s="263"/>
      <c r="AO7" s="207"/>
      <c r="AQ7" s="210"/>
      <c r="AR7" s="211"/>
      <c r="AS7" s="210"/>
      <c r="AT7" s="214"/>
      <c r="AU7" s="214"/>
      <c r="AV7" s="214"/>
      <c r="AW7" s="211"/>
      <c r="AX7" s="210"/>
      <c r="AY7" s="211"/>
    </row>
    <row r="8" spans="1:53" s="6" customFormat="1" ht="13.5" customHeight="1">
      <c r="A8" s="248"/>
      <c r="B8" s="255" t="s">
        <v>4</v>
      </c>
      <c r="C8" s="257" t="s">
        <v>48</v>
      </c>
      <c r="D8" s="257" t="s">
        <v>48</v>
      </c>
      <c r="E8" s="259" t="s">
        <v>10</v>
      </c>
      <c r="F8" s="261"/>
      <c r="G8" s="70" t="s">
        <v>36</v>
      </c>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253">
        <f>SUM(H9:AL9)</f>
        <v>0</v>
      </c>
      <c r="AN8" s="254" t="s">
        <v>48</v>
      </c>
      <c r="AO8" s="223"/>
      <c r="AQ8" s="228"/>
      <c r="AR8" s="369"/>
      <c r="AS8" s="224"/>
      <c r="AT8" s="225"/>
      <c r="AU8" s="12" t="s">
        <v>26</v>
      </c>
      <c r="AV8" s="226"/>
      <c r="AW8" s="227"/>
      <c r="AX8" s="156"/>
      <c r="AY8" s="167" t="s">
        <v>34</v>
      </c>
      <c r="BA8" s="44" t="s">
        <v>95</v>
      </c>
    </row>
    <row r="9" spans="1:53" ht="13.5" customHeight="1">
      <c r="A9" s="249"/>
      <c r="B9" s="256"/>
      <c r="C9" s="258"/>
      <c r="D9" s="258"/>
      <c r="E9" s="260"/>
      <c r="F9" s="262"/>
      <c r="G9" s="70" t="s">
        <v>16</v>
      </c>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253"/>
      <c r="AN9" s="254"/>
      <c r="AO9" s="374"/>
      <c r="AQ9" s="228"/>
      <c r="AR9" s="369"/>
      <c r="AS9" s="224"/>
      <c r="AT9" s="225"/>
      <c r="AU9" s="12" t="s">
        <v>26</v>
      </c>
      <c r="AV9" s="226"/>
      <c r="AW9" s="227"/>
      <c r="AX9" s="156"/>
      <c r="AY9" s="167" t="s">
        <v>34</v>
      </c>
      <c r="BA9" s="165" t="s">
        <v>66</v>
      </c>
    </row>
    <row r="10" spans="1:53" ht="13.5" customHeight="1">
      <c r="A10" s="248"/>
      <c r="B10" s="273" t="s">
        <v>5</v>
      </c>
      <c r="C10" s="257" t="s">
        <v>48</v>
      </c>
      <c r="D10" s="257" t="s">
        <v>48</v>
      </c>
      <c r="E10" s="275" t="s">
        <v>10</v>
      </c>
      <c r="F10" s="262"/>
      <c r="G10" s="70" t="s">
        <v>36</v>
      </c>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253">
        <f>SUM(H11:AL11)</f>
        <v>0</v>
      </c>
      <c r="AN10" s="254" t="s">
        <v>48</v>
      </c>
      <c r="AO10" s="372"/>
      <c r="AQ10" s="228"/>
      <c r="AR10" s="369"/>
      <c r="AS10" s="224"/>
      <c r="AT10" s="225"/>
      <c r="AU10" s="12" t="s">
        <v>26</v>
      </c>
      <c r="AV10" s="226"/>
      <c r="AW10" s="227"/>
      <c r="AX10" s="156"/>
      <c r="AY10" s="167" t="s">
        <v>34</v>
      </c>
      <c r="BA10" s="69" t="s">
        <v>10</v>
      </c>
    </row>
    <row r="11" spans="1:53" ht="13.5" customHeight="1">
      <c r="A11" s="249"/>
      <c r="B11" s="274"/>
      <c r="C11" s="258"/>
      <c r="D11" s="258"/>
      <c r="E11" s="260"/>
      <c r="F11" s="262"/>
      <c r="G11" s="71" t="s">
        <v>41</v>
      </c>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276"/>
      <c r="AN11" s="272"/>
      <c r="AO11" s="374"/>
      <c r="AQ11" s="228"/>
      <c r="AR11" s="369"/>
      <c r="AS11" s="224"/>
      <c r="AT11" s="225"/>
      <c r="AU11" s="12" t="s">
        <v>26</v>
      </c>
      <c r="AV11" s="226"/>
      <c r="AW11" s="227"/>
      <c r="AX11" s="156"/>
      <c r="AY11" s="167" t="s">
        <v>34</v>
      </c>
      <c r="BA11" s="69" t="s">
        <v>64</v>
      </c>
    </row>
    <row r="12" spans="1:53" ht="13.5" customHeight="1">
      <c r="A12" s="248"/>
      <c r="B12" s="265" t="s">
        <v>38</v>
      </c>
      <c r="C12" s="257" t="s">
        <v>48</v>
      </c>
      <c r="D12" s="257" t="s">
        <v>48</v>
      </c>
      <c r="E12" s="268" t="s">
        <v>48</v>
      </c>
      <c r="F12" s="270"/>
      <c r="G12" s="70" t="s">
        <v>36</v>
      </c>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253">
        <f>SUM(H13:AL13)</f>
        <v>0</v>
      </c>
      <c r="AN12" s="254" t="s">
        <v>48</v>
      </c>
      <c r="AO12" s="372"/>
      <c r="AQ12" s="228"/>
      <c r="AR12" s="369"/>
      <c r="AS12" s="224"/>
      <c r="AT12" s="225"/>
      <c r="AU12" s="12" t="s">
        <v>26</v>
      </c>
      <c r="AV12" s="226"/>
      <c r="AW12" s="227"/>
      <c r="AX12" s="156"/>
      <c r="AY12" s="167" t="s">
        <v>34</v>
      </c>
      <c r="BA12" s="69" t="s">
        <v>15</v>
      </c>
    </row>
    <row r="13" spans="1:53" ht="13.5" customHeight="1" thickBot="1">
      <c r="A13" s="264"/>
      <c r="B13" s="266"/>
      <c r="C13" s="267"/>
      <c r="D13" s="267"/>
      <c r="E13" s="269"/>
      <c r="F13" s="271"/>
      <c r="G13" s="72" t="s">
        <v>41</v>
      </c>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1"/>
      <c r="AN13" s="341"/>
      <c r="AO13" s="373"/>
      <c r="AQ13" s="228"/>
      <c r="AR13" s="369"/>
      <c r="AS13" s="224"/>
      <c r="AT13" s="225"/>
      <c r="AU13" s="12" t="s">
        <v>26</v>
      </c>
      <c r="AV13" s="226"/>
      <c r="AW13" s="227"/>
      <c r="AX13" s="156"/>
      <c r="AY13" s="167" t="s">
        <v>34</v>
      </c>
      <c r="BA13" s="69" t="s">
        <v>65</v>
      </c>
    </row>
    <row r="14" spans="1:53" ht="13.5" customHeight="1" thickTop="1">
      <c r="A14" s="283" t="str">
        <f>IFERROR(INDEX(【従業者名簿】!F:F,MATCH(届出後3月!F14,【従業者名簿】!C:C,0)),"")</f>
        <v/>
      </c>
      <c r="B14" s="255" t="s">
        <v>4</v>
      </c>
      <c r="C14" s="285" t="str">
        <f>IF(AO14="介護福祉士","〇","")</f>
        <v/>
      </c>
      <c r="D14" s="367" t="str">
        <f>IF(A14="","",DATEDIF(A14,$AF$3,"m"))</f>
        <v/>
      </c>
      <c r="E14" s="290" t="s">
        <v>102</v>
      </c>
      <c r="F14" s="293"/>
      <c r="G14" s="73" t="s">
        <v>36</v>
      </c>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278">
        <f>SUM(H15:AL15)</f>
        <v>0</v>
      </c>
      <c r="AN14" s="280" t="str">
        <f>IFERROR(IF(SUM(AM14:AM19)&gt;$AF$45,1,ROUNDDOWN(SUM(AM14:AM19)/$AF$45,1)),"")</f>
        <v/>
      </c>
      <c r="AO14" s="343"/>
      <c r="AQ14" s="228"/>
      <c r="AR14" s="369"/>
      <c r="AS14" s="224"/>
      <c r="AT14" s="225"/>
      <c r="AU14" s="12" t="s">
        <v>26</v>
      </c>
      <c r="AV14" s="226"/>
      <c r="AW14" s="227"/>
      <c r="AX14" s="156"/>
      <c r="AY14" s="167" t="s">
        <v>34</v>
      </c>
    </row>
    <row r="15" spans="1:53" ht="13.5" customHeight="1">
      <c r="A15" s="284"/>
      <c r="B15" s="256"/>
      <c r="C15" s="286"/>
      <c r="D15" s="370"/>
      <c r="E15" s="291"/>
      <c r="F15" s="293"/>
      <c r="G15" s="70" t="s">
        <v>41</v>
      </c>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253"/>
      <c r="AN15" s="280"/>
      <c r="AO15" s="344"/>
      <c r="AQ15" s="228"/>
      <c r="AR15" s="369"/>
      <c r="AS15" s="224"/>
      <c r="AT15" s="225"/>
      <c r="AU15" s="12" t="s">
        <v>26</v>
      </c>
      <c r="AV15" s="226"/>
      <c r="AW15" s="227"/>
      <c r="AX15" s="156"/>
      <c r="AY15" s="167" t="s">
        <v>34</v>
      </c>
    </row>
    <row r="16" spans="1:53" ht="13.5" customHeight="1">
      <c r="A16" s="284"/>
      <c r="B16" s="273" t="s">
        <v>5</v>
      </c>
      <c r="C16" s="286"/>
      <c r="D16" s="370"/>
      <c r="E16" s="291"/>
      <c r="F16" s="293"/>
      <c r="G16" s="73" t="s">
        <v>36</v>
      </c>
      <c r="H16" s="38"/>
      <c r="I16" s="38"/>
      <c r="J16" s="38"/>
      <c r="K16" s="38"/>
      <c r="L16" s="164"/>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278">
        <f>SUM(H17:AL17)</f>
        <v>0</v>
      </c>
      <c r="AN16" s="280"/>
      <c r="AO16" s="345"/>
      <c r="AQ16" s="228"/>
      <c r="AR16" s="369"/>
      <c r="AS16" s="224"/>
      <c r="AT16" s="225"/>
      <c r="AU16" s="12" t="s">
        <v>26</v>
      </c>
      <c r="AV16" s="226"/>
      <c r="AW16" s="227"/>
      <c r="AX16" s="156"/>
      <c r="AY16" s="167" t="s">
        <v>34</v>
      </c>
    </row>
    <row r="17" spans="1:51" ht="13.5" customHeight="1">
      <c r="A17" s="284"/>
      <c r="B17" s="297"/>
      <c r="C17" s="286"/>
      <c r="D17" s="370"/>
      <c r="E17" s="291"/>
      <c r="F17" s="293"/>
      <c r="G17" s="70" t="s">
        <v>41</v>
      </c>
      <c r="H17" s="35"/>
      <c r="I17" s="35"/>
      <c r="J17" s="35"/>
      <c r="K17" s="35"/>
      <c r="L17" s="36"/>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253"/>
      <c r="AN17" s="280"/>
      <c r="AO17" s="344"/>
      <c r="AQ17" s="228"/>
      <c r="AR17" s="369"/>
      <c r="AS17" s="224"/>
      <c r="AT17" s="225"/>
      <c r="AU17" s="12" t="s">
        <v>26</v>
      </c>
      <c r="AV17" s="226"/>
      <c r="AW17" s="227"/>
      <c r="AX17" s="156"/>
      <c r="AY17" s="167" t="s">
        <v>34</v>
      </c>
    </row>
    <row r="18" spans="1:51" ht="13.5" customHeight="1">
      <c r="A18" s="284"/>
      <c r="B18" s="296" t="s">
        <v>33</v>
      </c>
      <c r="C18" s="286"/>
      <c r="D18" s="370"/>
      <c r="E18" s="291"/>
      <c r="F18" s="294"/>
      <c r="G18" s="73" t="s">
        <v>36</v>
      </c>
      <c r="H18" s="38"/>
      <c r="I18" s="38"/>
      <c r="J18" s="38"/>
      <c r="K18" s="38"/>
      <c r="L18" s="164"/>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278">
        <f>SUM(H19:AL19)</f>
        <v>0</v>
      </c>
      <c r="AN18" s="281"/>
      <c r="AO18" s="345"/>
      <c r="AQ18" s="228"/>
      <c r="AR18" s="369"/>
      <c r="AS18" s="224"/>
      <c r="AT18" s="225"/>
      <c r="AU18" s="12" t="s">
        <v>26</v>
      </c>
      <c r="AV18" s="226"/>
      <c r="AW18" s="227"/>
      <c r="AX18" s="156"/>
      <c r="AY18" s="167" t="s">
        <v>34</v>
      </c>
    </row>
    <row r="19" spans="1:51" ht="13.5" customHeight="1">
      <c r="A19" s="284"/>
      <c r="B19" s="255"/>
      <c r="C19" s="287"/>
      <c r="D19" s="370"/>
      <c r="E19" s="292"/>
      <c r="F19" s="295"/>
      <c r="G19" s="70" t="s">
        <v>41</v>
      </c>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253"/>
      <c r="AN19" s="281"/>
      <c r="AO19" s="346"/>
      <c r="AQ19" s="228"/>
      <c r="AR19" s="369"/>
      <c r="AS19" s="224"/>
      <c r="AT19" s="225"/>
      <c r="AU19" s="12" t="s">
        <v>26</v>
      </c>
      <c r="AV19" s="226"/>
      <c r="AW19" s="227"/>
      <c r="AX19" s="156"/>
      <c r="AY19" s="167" t="s">
        <v>34</v>
      </c>
    </row>
    <row r="20" spans="1:51" ht="13.5" customHeight="1">
      <c r="A20" s="305" t="str">
        <f>IFERROR(INDEX(【従業者名簿】!F:F,MATCH(届出後3月!F20,【従業者名簿】!C:C,0)),"")</f>
        <v/>
      </c>
      <c r="B20" s="273" t="s">
        <v>5</v>
      </c>
      <c r="C20" s="299" t="str">
        <f>IF(AO20="介護福祉士","〇","")</f>
        <v/>
      </c>
      <c r="D20" s="370" t="str">
        <f>IF(A20="","",DATEDIF(A20,$AF$3,"m"))</f>
        <v/>
      </c>
      <c r="E20" s="306" t="s">
        <v>102</v>
      </c>
      <c r="F20" s="262"/>
      <c r="G20" s="70" t="s">
        <v>36</v>
      </c>
      <c r="H20" s="164"/>
      <c r="I20" s="164"/>
      <c r="J20" s="164"/>
      <c r="K20" s="164"/>
      <c r="L20" s="164"/>
      <c r="M20" s="164"/>
      <c r="N20" s="164"/>
      <c r="O20" s="164"/>
      <c r="P20" s="164"/>
      <c r="Q20" s="164"/>
      <c r="R20" s="164"/>
      <c r="S20" s="164"/>
      <c r="T20" s="164"/>
      <c r="U20" s="164"/>
      <c r="V20" s="164"/>
      <c r="W20" s="164"/>
      <c r="X20" s="164"/>
      <c r="Y20" s="164"/>
      <c r="Z20" s="164"/>
      <c r="AA20" s="164"/>
      <c r="AB20" s="164"/>
      <c r="AC20" s="164"/>
      <c r="AD20" s="164"/>
      <c r="AE20" s="164"/>
      <c r="AF20" s="164"/>
      <c r="AG20" s="164"/>
      <c r="AH20" s="164"/>
      <c r="AI20" s="164"/>
      <c r="AJ20" s="164"/>
      <c r="AK20" s="164"/>
      <c r="AL20" s="164"/>
      <c r="AM20" s="278">
        <f>SUM(H21:AL21)</f>
        <v>0</v>
      </c>
      <c r="AN20" s="279" t="str">
        <f>IFERROR(IF(SUM(AM20:AM23)&gt;$AF$45,1,ROUNDDOWN(SUM(AM20:AM23)/$AF$45,1)),"")</f>
        <v/>
      </c>
      <c r="AO20" s="222"/>
      <c r="AP20" s="8"/>
      <c r="AQ20" s="228"/>
      <c r="AR20" s="369"/>
      <c r="AS20" s="224"/>
      <c r="AT20" s="225"/>
      <c r="AU20" s="12" t="s">
        <v>26</v>
      </c>
      <c r="AV20" s="226"/>
      <c r="AW20" s="227"/>
      <c r="AX20" s="156"/>
      <c r="AY20" s="167" t="s">
        <v>34</v>
      </c>
    </row>
    <row r="21" spans="1:51" ht="13.5" customHeight="1">
      <c r="A21" s="284"/>
      <c r="B21" s="297"/>
      <c r="C21" s="286"/>
      <c r="D21" s="370"/>
      <c r="E21" s="291"/>
      <c r="F21" s="262"/>
      <c r="G21" s="70" t="s">
        <v>41</v>
      </c>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253"/>
      <c r="AN21" s="280"/>
      <c r="AO21" s="344"/>
      <c r="AP21" s="8"/>
      <c r="AQ21" s="228"/>
      <c r="AR21" s="369"/>
      <c r="AS21" s="224"/>
      <c r="AT21" s="225"/>
      <c r="AU21" s="12" t="s">
        <v>26</v>
      </c>
      <c r="AV21" s="226"/>
      <c r="AW21" s="227"/>
      <c r="AX21" s="156"/>
      <c r="AY21" s="167" t="s">
        <v>34</v>
      </c>
    </row>
    <row r="22" spans="1:51" ht="13.5" customHeight="1">
      <c r="A22" s="284"/>
      <c r="B22" s="304" t="s">
        <v>33</v>
      </c>
      <c r="C22" s="286"/>
      <c r="D22" s="370"/>
      <c r="E22" s="291"/>
      <c r="F22" s="277"/>
      <c r="G22" s="70" t="s">
        <v>36</v>
      </c>
      <c r="H22" s="164"/>
      <c r="I22" s="164"/>
      <c r="J22" s="164"/>
      <c r="K22" s="164"/>
      <c r="L22" s="164"/>
      <c r="M22" s="164"/>
      <c r="N22" s="164"/>
      <c r="O22" s="164"/>
      <c r="P22" s="164"/>
      <c r="Q22" s="164"/>
      <c r="R22" s="164"/>
      <c r="S22" s="164"/>
      <c r="T22" s="164"/>
      <c r="U22" s="164"/>
      <c r="V22" s="164"/>
      <c r="W22" s="164"/>
      <c r="X22" s="164"/>
      <c r="Y22" s="164"/>
      <c r="Z22" s="164"/>
      <c r="AA22" s="164"/>
      <c r="AB22" s="164"/>
      <c r="AC22" s="164"/>
      <c r="AD22" s="164"/>
      <c r="AE22" s="164"/>
      <c r="AF22" s="164"/>
      <c r="AG22" s="164"/>
      <c r="AH22" s="164"/>
      <c r="AI22" s="164"/>
      <c r="AJ22" s="164"/>
      <c r="AK22" s="164"/>
      <c r="AL22" s="164"/>
      <c r="AM22" s="253">
        <f>SUM(H23:AL23)</f>
        <v>0</v>
      </c>
      <c r="AN22" s="281"/>
      <c r="AO22" s="345"/>
      <c r="AP22" s="8"/>
      <c r="AQ22" s="228"/>
      <c r="AR22" s="369"/>
      <c r="AS22" s="224"/>
      <c r="AT22" s="225"/>
      <c r="AU22" s="12" t="s">
        <v>26</v>
      </c>
      <c r="AV22" s="226"/>
      <c r="AW22" s="227"/>
      <c r="AX22" s="156"/>
      <c r="AY22" s="167" t="s">
        <v>34</v>
      </c>
    </row>
    <row r="23" spans="1:51" ht="13.5" customHeight="1">
      <c r="A23" s="284"/>
      <c r="B23" s="304"/>
      <c r="C23" s="287"/>
      <c r="D23" s="370"/>
      <c r="E23" s="292"/>
      <c r="F23" s="277"/>
      <c r="G23" s="70" t="s">
        <v>41</v>
      </c>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253"/>
      <c r="AN23" s="282"/>
      <c r="AO23" s="346"/>
      <c r="AP23" s="8"/>
      <c r="AQ23" s="228"/>
      <c r="AR23" s="369"/>
      <c r="AS23" s="224"/>
      <c r="AT23" s="225"/>
      <c r="AU23" s="12" t="s">
        <v>26</v>
      </c>
      <c r="AV23" s="226"/>
      <c r="AW23" s="227"/>
      <c r="AX23" s="156"/>
      <c r="AY23" s="167" t="s">
        <v>34</v>
      </c>
    </row>
    <row r="24" spans="1:51" ht="13.5" customHeight="1">
      <c r="A24" s="248" t="str">
        <f>IFERROR(INDEX(【従業者名簿】!F:F,MATCH(F24,【従業者名簿】!C:C,0)),"")</f>
        <v/>
      </c>
      <c r="B24" s="298" t="s">
        <v>33</v>
      </c>
      <c r="C24" s="299" t="str">
        <f>IF(AO24="介護福祉士","〇","")</f>
        <v/>
      </c>
      <c r="D24" s="366" t="str">
        <f>IF(A24="","",DATEDIF(A24,$AF$3,"m"))</f>
        <v/>
      </c>
      <c r="E24" s="301"/>
      <c r="F24" s="270"/>
      <c r="G24" s="70" t="s">
        <v>36</v>
      </c>
      <c r="H24" s="164"/>
      <c r="I24" s="164"/>
      <c r="J24" s="164"/>
      <c r="K24" s="164"/>
      <c r="L24" s="164"/>
      <c r="M24" s="164"/>
      <c r="N24" s="164"/>
      <c r="O24" s="40"/>
      <c r="P24" s="164"/>
      <c r="Q24" s="164"/>
      <c r="R24" s="164"/>
      <c r="S24" s="164"/>
      <c r="T24" s="164"/>
      <c r="U24" s="38"/>
      <c r="V24" s="38"/>
      <c r="W24" s="164"/>
      <c r="X24" s="164"/>
      <c r="Y24" s="164"/>
      <c r="Z24" s="164"/>
      <c r="AA24" s="164"/>
      <c r="AB24" s="164"/>
      <c r="AC24" s="164"/>
      <c r="AD24" s="164"/>
      <c r="AE24" s="164"/>
      <c r="AF24" s="164"/>
      <c r="AG24" s="164"/>
      <c r="AH24" s="164"/>
      <c r="AI24" s="164"/>
      <c r="AJ24" s="164"/>
      <c r="AK24" s="164"/>
      <c r="AL24" s="164"/>
      <c r="AM24" s="253">
        <f>SUM(H25:AL25)</f>
        <v>0</v>
      </c>
      <c r="AN24" s="368" t="str">
        <f>IFERROR(IF(OR(E24="Ａ",AM24&gt;$AF$45),1,ROUNDDOWN(AM24/$AF$45,1)),"")</f>
        <v/>
      </c>
      <c r="AO24" s="222"/>
      <c r="AP24" s="8"/>
      <c r="AQ24" s="228"/>
      <c r="AR24" s="369"/>
      <c r="AS24" s="224"/>
      <c r="AT24" s="226"/>
      <c r="AU24" s="12" t="s">
        <v>26</v>
      </c>
      <c r="AV24" s="226"/>
      <c r="AW24" s="311"/>
      <c r="AX24" s="156"/>
      <c r="AY24" s="167" t="s">
        <v>34</v>
      </c>
    </row>
    <row r="25" spans="1:51" ht="13.5" customHeight="1">
      <c r="A25" s="249"/>
      <c r="B25" s="255"/>
      <c r="C25" s="287"/>
      <c r="D25" s="367"/>
      <c r="E25" s="302"/>
      <c r="F25" s="261"/>
      <c r="G25" s="70" t="s">
        <v>41</v>
      </c>
      <c r="H25" s="35"/>
      <c r="I25" s="35"/>
      <c r="J25" s="35"/>
      <c r="K25" s="35"/>
      <c r="L25" s="35"/>
      <c r="M25" s="35"/>
      <c r="N25" s="35"/>
      <c r="O25" s="48"/>
      <c r="P25" s="35"/>
      <c r="Q25" s="35"/>
      <c r="R25" s="35"/>
      <c r="S25" s="35"/>
      <c r="T25" s="35"/>
      <c r="U25" s="35"/>
      <c r="V25" s="35"/>
      <c r="W25" s="35"/>
      <c r="X25" s="35"/>
      <c r="Y25" s="35"/>
      <c r="Z25" s="35"/>
      <c r="AA25" s="35"/>
      <c r="AB25" s="35"/>
      <c r="AC25" s="35"/>
      <c r="AD25" s="35"/>
      <c r="AE25" s="35"/>
      <c r="AF25" s="35"/>
      <c r="AG25" s="39"/>
      <c r="AH25" s="35"/>
      <c r="AI25" s="35"/>
      <c r="AJ25" s="35"/>
      <c r="AK25" s="35"/>
      <c r="AL25" s="35"/>
      <c r="AM25" s="253"/>
      <c r="AN25" s="368"/>
      <c r="AO25" s="223"/>
      <c r="AP25" s="8"/>
      <c r="AQ25" s="228"/>
      <c r="AR25" s="369"/>
      <c r="AS25" s="224"/>
      <c r="AT25" s="226"/>
      <c r="AU25" s="12" t="s">
        <v>26</v>
      </c>
      <c r="AV25" s="226"/>
      <c r="AW25" s="311"/>
      <c r="AX25" s="156"/>
      <c r="AY25" s="167" t="s">
        <v>34</v>
      </c>
    </row>
    <row r="26" spans="1:51" ht="13.5" customHeight="1">
      <c r="A26" s="248" t="str">
        <f>IFERROR(INDEX(【従業者名簿】!F:F,MATCH(F26,【従業者名簿】!C:C,0)),"")</f>
        <v/>
      </c>
      <c r="B26" s="298" t="s">
        <v>33</v>
      </c>
      <c r="C26" s="299" t="str">
        <f t="shared" ref="C26" si="2">IF(AO26="介護福祉士","〇","")</f>
        <v/>
      </c>
      <c r="D26" s="366" t="str">
        <f>IF(A26="","",DATEDIF(A26,$AF$3,"m"))</f>
        <v/>
      </c>
      <c r="E26" s="301"/>
      <c r="F26" s="270"/>
      <c r="G26" s="70" t="s">
        <v>36</v>
      </c>
      <c r="H26" s="164"/>
      <c r="I26" s="164"/>
      <c r="J26" s="164"/>
      <c r="K26" s="164"/>
      <c r="L26" s="164"/>
      <c r="M26" s="164"/>
      <c r="N26" s="164"/>
      <c r="O26" s="164"/>
      <c r="P26" s="164"/>
      <c r="Q26" s="40"/>
      <c r="R26" s="164"/>
      <c r="S26" s="164"/>
      <c r="T26" s="164"/>
      <c r="U26" s="164"/>
      <c r="V26" s="164"/>
      <c r="W26" s="164"/>
      <c r="X26" s="164"/>
      <c r="Y26" s="164"/>
      <c r="Z26" s="164"/>
      <c r="AA26" s="164"/>
      <c r="AB26" s="164"/>
      <c r="AC26" s="164"/>
      <c r="AD26" s="164"/>
      <c r="AE26" s="40"/>
      <c r="AF26" s="164"/>
      <c r="AG26" s="164"/>
      <c r="AH26" s="164"/>
      <c r="AI26" s="164"/>
      <c r="AJ26" s="164"/>
      <c r="AK26" s="164"/>
      <c r="AL26" s="164"/>
      <c r="AM26" s="253">
        <f>SUM(H27:AL27)</f>
        <v>0</v>
      </c>
      <c r="AN26" s="368" t="str">
        <f t="shared" ref="AN26" si="3">IFERROR(IF(OR(E26="Ａ",AM26&gt;$AF$45),1,ROUNDDOWN(AM26/$AF$45,1)),"")</f>
        <v/>
      </c>
      <c r="AO26" s="222"/>
      <c r="AP26" s="8"/>
      <c r="AQ26" s="228" t="s">
        <v>19</v>
      </c>
      <c r="AR26" s="307"/>
      <c r="AS26" s="308" t="s">
        <v>20</v>
      </c>
      <c r="AT26" s="309"/>
      <c r="AU26" s="309"/>
      <c r="AV26" s="309"/>
      <c r="AW26" s="309"/>
      <c r="AX26" s="309"/>
      <c r="AY26" s="310"/>
    </row>
    <row r="27" spans="1:51" ht="13.5" customHeight="1">
      <c r="A27" s="249"/>
      <c r="B27" s="255"/>
      <c r="C27" s="287"/>
      <c r="D27" s="367"/>
      <c r="E27" s="302"/>
      <c r="F27" s="261"/>
      <c r="G27" s="70" t="s">
        <v>41</v>
      </c>
      <c r="H27" s="35"/>
      <c r="I27" s="35"/>
      <c r="J27" s="35"/>
      <c r="K27" s="35"/>
      <c r="L27" s="35"/>
      <c r="M27" s="35"/>
      <c r="N27" s="35"/>
      <c r="O27" s="35"/>
      <c r="P27" s="35"/>
      <c r="Q27" s="48"/>
      <c r="R27" s="35"/>
      <c r="S27" s="35"/>
      <c r="T27" s="35"/>
      <c r="U27" s="35"/>
      <c r="V27" s="35"/>
      <c r="W27" s="35"/>
      <c r="X27" s="35"/>
      <c r="Y27" s="35"/>
      <c r="Z27" s="35"/>
      <c r="AA27" s="35"/>
      <c r="AB27" s="35"/>
      <c r="AC27" s="35"/>
      <c r="AD27" s="35"/>
      <c r="AE27" s="48"/>
      <c r="AF27" s="35"/>
      <c r="AG27" s="35"/>
      <c r="AH27" s="35"/>
      <c r="AI27" s="35"/>
      <c r="AJ27" s="35"/>
      <c r="AK27" s="35"/>
      <c r="AL27" s="35"/>
      <c r="AM27" s="253"/>
      <c r="AN27" s="368"/>
      <c r="AO27" s="223"/>
      <c r="AP27" s="8"/>
      <c r="AQ27" s="228" t="s">
        <v>28</v>
      </c>
      <c r="AR27" s="307"/>
      <c r="AS27" s="308" t="s">
        <v>29</v>
      </c>
      <c r="AT27" s="309"/>
      <c r="AU27" s="309"/>
      <c r="AV27" s="309"/>
      <c r="AW27" s="309"/>
      <c r="AX27" s="309"/>
      <c r="AY27" s="310"/>
    </row>
    <row r="28" spans="1:51" ht="13.5" customHeight="1">
      <c r="A28" s="248" t="str">
        <f>IFERROR(INDEX(【従業者名簿】!F:F,MATCH(F28,【従業者名簿】!C:C,0)),"")</f>
        <v/>
      </c>
      <c r="B28" s="298" t="s">
        <v>33</v>
      </c>
      <c r="C28" s="299" t="str">
        <f t="shared" ref="C28" si="4">IF(AO28="介護福祉士","〇","")</f>
        <v/>
      </c>
      <c r="D28" s="366" t="str">
        <f>IF(A28="","",DATEDIF(A28,$AF$3,"m"))</f>
        <v/>
      </c>
      <c r="E28" s="301"/>
      <c r="F28" s="270"/>
      <c r="G28" s="70" t="s">
        <v>36</v>
      </c>
      <c r="H28" s="164"/>
      <c r="I28" s="164"/>
      <c r="J28" s="164"/>
      <c r="K28" s="164"/>
      <c r="L28" s="164"/>
      <c r="M28" s="164"/>
      <c r="N28" s="164"/>
      <c r="O28" s="164"/>
      <c r="P28" s="164"/>
      <c r="Q28" s="164"/>
      <c r="R28" s="164"/>
      <c r="S28" s="164"/>
      <c r="T28" s="164"/>
      <c r="U28" s="164"/>
      <c r="V28" s="164"/>
      <c r="W28" s="164"/>
      <c r="X28" s="164"/>
      <c r="Y28" s="164"/>
      <c r="Z28" s="164"/>
      <c r="AA28" s="164"/>
      <c r="AB28" s="164"/>
      <c r="AC28" s="164"/>
      <c r="AD28" s="164"/>
      <c r="AE28" s="164"/>
      <c r="AF28" s="164"/>
      <c r="AG28" s="164"/>
      <c r="AH28" s="164"/>
      <c r="AI28" s="164"/>
      <c r="AJ28" s="164"/>
      <c r="AK28" s="164"/>
      <c r="AL28" s="164"/>
      <c r="AM28" s="253">
        <f>SUM(H29:AL29)</f>
        <v>0</v>
      </c>
      <c r="AN28" s="368" t="str">
        <f t="shared" ref="AN28" si="5">IFERROR(IF(OR(E28="Ａ",AM28&gt;$AF$45),1,ROUNDDOWN(AM28/$AF$45,1)),"")</f>
        <v/>
      </c>
      <c r="AO28" s="222"/>
      <c r="AP28" s="8"/>
      <c r="AQ28" s="228" t="s">
        <v>11</v>
      </c>
      <c r="AR28" s="307"/>
      <c r="AS28" s="308" t="s">
        <v>30</v>
      </c>
      <c r="AT28" s="309"/>
      <c r="AU28" s="309"/>
      <c r="AV28" s="309"/>
      <c r="AW28" s="309"/>
      <c r="AX28" s="309"/>
      <c r="AY28" s="310"/>
    </row>
    <row r="29" spans="1:51" ht="13.5" customHeight="1">
      <c r="A29" s="249"/>
      <c r="B29" s="255"/>
      <c r="C29" s="287"/>
      <c r="D29" s="367"/>
      <c r="E29" s="302"/>
      <c r="F29" s="261"/>
      <c r="G29" s="70" t="s">
        <v>41</v>
      </c>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253"/>
      <c r="AN29" s="368"/>
      <c r="AO29" s="223"/>
      <c r="AP29" s="8"/>
      <c r="AQ29" s="156"/>
      <c r="AR29" s="160"/>
      <c r="AS29" s="308"/>
      <c r="AT29" s="309"/>
      <c r="AU29" s="309"/>
      <c r="AV29" s="309"/>
      <c r="AW29" s="309"/>
      <c r="AX29" s="309"/>
      <c r="AY29" s="310"/>
    </row>
    <row r="30" spans="1:51" ht="13.5" customHeight="1">
      <c r="A30" s="248" t="str">
        <f>IFERROR(INDEX(【従業者名簿】!F:F,MATCH(F30,【従業者名簿】!C:C,0)),"")</f>
        <v/>
      </c>
      <c r="B30" s="298" t="s">
        <v>33</v>
      </c>
      <c r="C30" s="299" t="str">
        <f t="shared" ref="C30" si="6">IF(AO30="介護福祉士","〇","")</f>
        <v/>
      </c>
      <c r="D30" s="366" t="str">
        <f>IF(A30="","",DATEDIF(A30,$AF$3,"m"))</f>
        <v/>
      </c>
      <c r="E30" s="301"/>
      <c r="F30" s="270"/>
      <c r="G30" s="70" t="s">
        <v>36</v>
      </c>
      <c r="H30" s="164"/>
      <c r="I30" s="164"/>
      <c r="J30" s="164"/>
      <c r="K30" s="164"/>
      <c r="L30" s="164"/>
      <c r="M30" s="164"/>
      <c r="N30" s="164"/>
      <c r="O30" s="164"/>
      <c r="P30" s="164"/>
      <c r="Q30" s="164"/>
      <c r="R30" s="164"/>
      <c r="S30" s="164"/>
      <c r="T30" s="164"/>
      <c r="U30" s="164"/>
      <c r="V30" s="164"/>
      <c r="W30" s="164"/>
      <c r="X30" s="164"/>
      <c r="Y30" s="164"/>
      <c r="Z30" s="164"/>
      <c r="AA30" s="164"/>
      <c r="AB30" s="164"/>
      <c r="AC30" s="164"/>
      <c r="AD30" s="164"/>
      <c r="AE30" s="164"/>
      <c r="AF30" s="164"/>
      <c r="AG30" s="164"/>
      <c r="AH30" s="164"/>
      <c r="AI30" s="164"/>
      <c r="AJ30" s="164"/>
      <c r="AK30" s="164"/>
      <c r="AL30" s="164"/>
      <c r="AM30" s="253">
        <f>SUM(H31:AL31)</f>
        <v>0</v>
      </c>
      <c r="AN30" s="368" t="str">
        <f t="shared" ref="AN30" si="7">IFERROR(IF(OR(E30="Ａ",AM30&gt;$AF$45),1,ROUNDDOWN(AM30/$AF$45,1)),"")</f>
        <v/>
      </c>
      <c r="AO30" s="222"/>
      <c r="AP30" s="8"/>
      <c r="AQ30" s="228"/>
      <c r="AR30" s="307"/>
      <c r="AS30" s="308"/>
      <c r="AT30" s="309"/>
      <c r="AU30" s="309"/>
      <c r="AV30" s="309"/>
      <c r="AW30" s="309"/>
      <c r="AX30" s="309"/>
      <c r="AY30" s="310"/>
    </row>
    <row r="31" spans="1:51" ht="13.5" customHeight="1">
      <c r="A31" s="249"/>
      <c r="B31" s="255"/>
      <c r="C31" s="287"/>
      <c r="D31" s="367"/>
      <c r="E31" s="302"/>
      <c r="F31" s="261"/>
      <c r="G31" s="70" t="s">
        <v>41</v>
      </c>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253"/>
      <c r="AN31" s="368"/>
      <c r="AO31" s="223"/>
      <c r="AP31" s="8"/>
      <c r="AQ31" s="156"/>
      <c r="AR31" s="160"/>
      <c r="AS31" s="161"/>
      <c r="AT31" s="162"/>
      <c r="AU31" s="162"/>
      <c r="AV31" s="162"/>
      <c r="AW31" s="162"/>
      <c r="AX31" s="162"/>
      <c r="AY31" s="163"/>
    </row>
    <row r="32" spans="1:51" ht="13.5" customHeight="1">
      <c r="A32" s="248" t="str">
        <f>IFERROR(INDEX(【従業者名簿】!F:F,MATCH(F32,【従業者名簿】!C:C,0)),"")</f>
        <v/>
      </c>
      <c r="B32" s="298" t="s">
        <v>33</v>
      </c>
      <c r="C32" s="299" t="str">
        <f t="shared" ref="C32" si="8">IF(AO32="介護福祉士","〇","")</f>
        <v/>
      </c>
      <c r="D32" s="366" t="str">
        <f>IF(A32="","",DATEDIF(A32,$AF$3,"m"))</f>
        <v/>
      </c>
      <c r="E32" s="301"/>
      <c r="F32" s="270"/>
      <c r="G32" s="70" t="s">
        <v>36</v>
      </c>
      <c r="H32" s="164"/>
      <c r="I32" s="164"/>
      <c r="J32" s="164"/>
      <c r="K32" s="164"/>
      <c r="L32" s="164"/>
      <c r="M32" s="164"/>
      <c r="N32" s="164"/>
      <c r="O32" s="164"/>
      <c r="P32" s="164"/>
      <c r="Q32" s="164"/>
      <c r="R32" s="164"/>
      <c r="S32" s="164"/>
      <c r="T32" s="164"/>
      <c r="U32" s="164"/>
      <c r="V32" s="164"/>
      <c r="W32" s="164"/>
      <c r="X32" s="164"/>
      <c r="Y32" s="164"/>
      <c r="Z32" s="164"/>
      <c r="AA32" s="164"/>
      <c r="AB32" s="164"/>
      <c r="AC32" s="164"/>
      <c r="AD32" s="164"/>
      <c r="AE32" s="164"/>
      <c r="AF32" s="164"/>
      <c r="AG32" s="164"/>
      <c r="AH32" s="164"/>
      <c r="AI32" s="164"/>
      <c r="AJ32" s="164"/>
      <c r="AK32" s="164"/>
      <c r="AL32" s="164"/>
      <c r="AM32" s="253">
        <f>SUM(H33:AL33)</f>
        <v>0</v>
      </c>
      <c r="AN32" s="368" t="str">
        <f t="shared" ref="AN32" si="9">IFERROR(IF(OR(E32="Ａ",AM32&gt;$AF$45),1,ROUNDDOWN(AM32/$AF$45,1)),"")</f>
        <v/>
      </c>
      <c r="AO32" s="222"/>
      <c r="AP32" s="8"/>
    </row>
    <row r="33" spans="1:53" ht="13.5" customHeight="1">
      <c r="A33" s="249"/>
      <c r="B33" s="255"/>
      <c r="C33" s="287"/>
      <c r="D33" s="367"/>
      <c r="E33" s="302"/>
      <c r="F33" s="261"/>
      <c r="G33" s="70" t="s">
        <v>41</v>
      </c>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253"/>
      <c r="AN33" s="368"/>
      <c r="AO33" s="223"/>
      <c r="AP33" s="8"/>
      <c r="AQ33" s="332" t="s">
        <v>199</v>
      </c>
      <c r="AR33" s="334"/>
      <c r="AS33" s="347"/>
      <c r="AT33" s="252" t="s">
        <v>200</v>
      </c>
      <c r="AU33" s="351"/>
      <c r="AV33" s="351"/>
      <c r="AW33" s="252" t="s">
        <v>201</v>
      </c>
      <c r="AX33" s="351"/>
      <c r="AY33" s="351"/>
    </row>
    <row r="34" spans="1:53" ht="13.5" customHeight="1">
      <c r="A34" s="248" t="str">
        <f>IFERROR(INDEX(【従業者名簿】!F:F,MATCH(F34,【従業者名簿】!C:C,0)),"")</f>
        <v/>
      </c>
      <c r="B34" s="298" t="s">
        <v>33</v>
      </c>
      <c r="C34" s="299" t="str">
        <f t="shared" ref="C34" si="10">IF(AO34="介護福祉士","〇","")</f>
        <v/>
      </c>
      <c r="D34" s="366" t="str">
        <f>IF(A34="","",DATEDIF(A34,$AF$3,"m"))</f>
        <v/>
      </c>
      <c r="E34" s="301"/>
      <c r="F34" s="270"/>
      <c r="G34" s="70" t="s">
        <v>36</v>
      </c>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4"/>
      <c r="AF34" s="164"/>
      <c r="AG34" s="164"/>
      <c r="AH34" s="164"/>
      <c r="AI34" s="164"/>
      <c r="AJ34" s="164"/>
      <c r="AK34" s="164"/>
      <c r="AL34" s="164"/>
      <c r="AM34" s="253">
        <f>SUM(H35:AL35)</f>
        <v>0</v>
      </c>
      <c r="AN34" s="368" t="str">
        <f t="shared" ref="AN34" si="11">IFERROR(IF(OR(E34="Ａ",AM34&gt;$AF$45),1,ROUNDDOWN(AM34/$AF$45,1)),"")</f>
        <v/>
      </c>
      <c r="AO34" s="222"/>
      <c r="AP34" s="8"/>
      <c r="AQ34" s="348"/>
      <c r="AR34" s="349"/>
      <c r="AS34" s="350"/>
      <c r="AT34" s="352"/>
      <c r="AU34" s="352"/>
      <c r="AV34" s="352"/>
      <c r="AW34" s="352"/>
      <c r="AX34" s="352"/>
      <c r="AY34" s="352"/>
    </row>
    <row r="35" spans="1:53" ht="13.5" customHeight="1">
      <c r="A35" s="249"/>
      <c r="B35" s="255"/>
      <c r="C35" s="287"/>
      <c r="D35" s="367"/>
      <c r="E35" s="302"/>
      <c r="F35" s="261"/>
      <c r="G35" s="70" t="s">
        <v>41</v>
      </c>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253"/>
      <c r="AN35" s="368"/>
      <c r="AO35" s="223"/>
      <c r="AP35" s="8"/>
      <c r="AQ35" s="210"/>
      <c r="AR35" s="214"/>
      <c r="AS35" s="211"/>
      <c r="AT35" s="353" t="s">
        <v>166</v>
      </c>
      <c r="AU35" s="354"/>
      <c r="AV35" s="355"/>
      <c r="AW35" s="353" t="s">
        <v>167</v>
      </c>
      <c r="AX35" s="356"/>
      <c r="AY35" s="357"/>
    </row>
    <row r="36" spans="1:53" ht="13.5" customHeight="1">
      <c r="A36" s="248" t="str">
        <f>IFERROR(INDEX(【従業者名簿】!F:F,MATCH(F36,【従業者名簿】!C:C,0)),"")</f>
        <v/>
      </c>
      <c r="B36" s="298" t="s">
        <v>33</v>
      </c>
      <c r="C36" s="299" t="str">
        <f t="shared" ref="C36" si="12">IF(AO36="介護福祉士","〇","")</f>
        <v/>
      </c>
      <c r="D36" s="366" t="str">
        <f>IF(A36="","",DATEDIF(A36,$AF$3,"m"))</f>
        <v/>
      </c>
      <c r="E36" s="301"/>
      <c r="F36" s="262"/>
      <c r="G36" s="70" t="s">
        <v>36</v>
      </c>
      <c r="H36" s="45"/>
      <c r="I36" s="45"/>
      <c r="J36" s="45"/>
      <c r="K36" s="45"/>
      <c r="L36" s="45"/>
      <c r="M36" s="45"/>
      <c r="N36" s="45"/>
      <c r="O36" s="45"/>
      <c r="P36" s="45"/>
      <c r="Q36" s="45"/>
      <c r="R36" s="45"/>
      <c r="S36" s="45"/>
      <c r="T36" s="45"/>
      <c r="U36" s="45"/>
      <c r="V36" s="45"/>
      <c r="W36" s="45"/>
      <c r="X36" s="45"/>
      <c r="Y36" s="45"/>
      <c r="Z36" s="45"/>
      <c r="AA36" s="45"/>
      <c r="AB36" s="45"/>
      <c r="AC36" s="45"/>
      <c r="AD36" s="45"/>
      <c r="AE36" s="45"/>
      <c r="AF36" s="45"/>
      <c r="AG36" s="45"/>
      <c r="AH36" s="45"/>
      <c r="AI36" s="45"/>
      <c r="AJ36" s="45"/>
      <c r="AK36" s="45"/>
      <c r="AL36" s="45"/>
      <c r="AM36" s="253">
        <f>SUM(H37:AL37)</f>
        <v>0</v>
      </c>
      <c r="AN36" s="368" t="str">
        <f t="shared" ref="AN36" si="13">IFERROR(IF(OR(E36="Ａ",AM36&gt;$AF$45),1,ROUNDDOWN(AM36/$AF$45,1)),"")</f>
        <v/>
      </c>
      <c r="AO36" s="222"/>
      <c r="AP36" s="8"/>
      <c r="AQ36" s="312" t="s">
        <v>202</v>
      </c>
      <c r="AR36" s="313"/>
      <c r="AS36" s="314"/>
      <c r="AT36" s="315">
        <f>ROUNDDOWN(SUMIF(C14:C79,"〇",AN14:AN79),1)</f>
        <v>0</v>
      </c>
      <c r="AU36" s="316"/>
      <c r="AV36" s="316"/>
      <c r="AW36" s="317" t="e">
        <f>AT36/AM44</f>
        <v>#DIV/0!</v>
      </c>
      <c r="AX36" s="318"/>
      <c r="AY36" s="318"/>
    </row>
    <row r="37" spans="1:53" ht="13.5" customHeight="1">
      <c r="A37" s="249"/>
      <c r="B37" s="255"/>
      <c r="C37" s="287"/>
      <c r="D37" s="367"/>
      <c r="E37" s="302"/>
      <c r="F37" s="262"/>
      <c r="G37" s="70" t="s">
        <v>41</v>
      </c>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253"/>
      <c r="AN37" s="368"/>
      <c r="AO37" s="223"/>
      <c r="AP37" s="8"/>
      <c r="AQ37" s="319" t="s">
        <v>203</v>
      </c>
      <c r="AR37" s="320"/>
      <c r="AS37" s="321"/>
      <c r="AT37" s="316"/>
      <c r="AU37" s="316"/>
      <c r="AV37" s="316"/>
      <c r="AW37" s="318"/>
      <c r="AX37" s="318"/>
      <c r="AY37" s="318"/>
    </row>
    <row r="38" spans="1:53" ht="13.5" customHeight="1">
      <c r="A38" s="248" t="str">
        <f>IFERROR(INDEX(【従業者名簿】!F:F,MATCH(F38,【従業者名簿】!C:C,0)),"")</f>
        <v/>
      </c>
      <c r="B38" s="298" t="s">
        <v>33</v>
      </c>
      <c r="C38" s="299" t="str">
        <f t="shared" ref="C38" si="14">IF(AO38="介護福祉士","〇","")</f>
        <v/>
      </c>
      <c r="D38" s="366" t="str">
        <f>IF(A38="","",DATEDIF(A38,$AF$3,"m"))</f>
        <v/>
      </c>
      <c r="E38" s="301"/>
      <c r="F38" s="262"/>
      <c r="G38" s="70" t="s">
        <v>36</v>
      </c>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253">
        <f>SUM(H39:AL39)</f>
        <v>0</v>
      </c>
      <c r="AN38" s="368" t="str">
        <f t="shared" ref="AN38" si="15">IFERROR(IF(OR(E38="Ａ",AM38&gt;$AF$45),1,ROUNDDOWN(AM38/$AF$45,1)),"")</f>
        <v/>
      </c>
      <c r="AO38" s="222"/>
      <c r="AP38" s="8"/>
      <c r="AQ38" s="312" t="s">
        <v>204</v>
      </c>
      <c r="AR38" s="313"/>
      <c r="AS38" s="314"/>
      <c r="AT38" s="315">
        <f>ROUNDDOWN(SUMIFS(AN14:AN79,C14:C79,"〇",D14:D79,"&gt;="&amp;BA38),1)</f>
        <v>0</v>
      </c>
      <c r="AU38" s="316"/>
      <c r="AV38" s="316"/>
      <c r="AW38" s="317" t="e">
        <f>AT38/AM44</f>
        <v>#DIV/0!</v>
      </c>
      <c r="AX38" s="318"/>
      <c r="AY38" s="318"/>
      <c r="BA38" s="358">
        <f>[1]【算定要件集計】!T7</f>
        <v>120</v>
      </c>
    </row>
    <row r="39" spans="1:53" ht="13.5" customHeight="1">
      <c r="A39" s="249"/>
      <c r="B39" s="255"/>
      <c r="C39" s="287"/>
      <c r="D39" s="367"/>
      <c r="E39" s="302"/>
      <c r="F39" s="262"/>
      <c r="G39" s="70" t="s">
        <v>41</v>
      </c>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253"/>
      <c r="AN39" s="368"/>
      <c r="AO39" s="223"/>
      <c r="AP39" s="8"/>
      <c r="AQ39" s="319" t="s">
        <v>206</v>
      </c>
      <c r="AR39" s="320"/>
      <c r="AS39" s="321"/>
      <c r="AT39" s="316"/>
      <c r="AU39" s="316"/>
      <c r="AV39" s="316"/>
      <c r="AW39" s="318"/>
      <c r="AX39" s="318"/>
      <c r="AY39" s="318"/>
      <c r="BA39" s="359"/>
    </row>
    <row r="40" spans="1:53" ht="13.5" customHeight="1">
      <c r="A40" s="248" t="str">
        <f>IFERROR(INDEX(【従業者名簿】!F:F,MATCH(F40,【従業者名簿】!C:C,0)),"")</f>
        <v/>
      </c>
      <c r="B40" s="298" t="s">
        <v>33</v>
      </c>
      <c r="C40" s="299" t="str">
        <f t="shared" ref="C40" si="16">IF(AO40="介護福祉士","〇","")</f>
        <v/>
      </c>
      <c r="D40" s="366" t="str">
        <f>IF(A40="","",DATEDIF(A40,$AF$3,"m"))</f>
        <v/>
      </c>
      <c r="E40" s="301"/>
      <c r="F40" s="262"/>
      <c r="G40" s="70" t="s">
        <v>36</v>
      </c>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253">
        <f>SUM(H41:AL41)</f>
        <v>0</v>
      </c>
      <c r="AN40" s="368" t="str">
        <f t="shared" ref="AN40" si="17">IFERROR(IF(OR(E40="Ａ",AM40&gt;$AF$45),1,ROUNDDOWN(AM40/$AF$45,1)),"")</f>
        <v/>
      </c>
      <c r="AO40" s="222"/>
      <c r="AP40" s="8"/>
      <c r="AQ40" s="312" t="s">
        <v>207</v>
      </c>
      <c r="AR40" s="313"/>
      <c r="AS40" s="314"/>
      <c r="AT40" s="315">
        <f>ROUNDDOWN(SUM(SUMIF(E14:E79,{"Ａ","Ｂ"},AN14:AN79)),1)</f>
        <v>0</v>
      </c>
      <c r="AU40" s="316"/>
      <c r="AV40" s="316"/>
      <c r="AW40" s="360" t="e">
        <f>AT40/AM44</f>
        <v>#DIV/0!</v>
      </c>
      <c r="AX40" s="361"/>
      <c r="AY40" s="362"/>
      <c r="BA40" s="169"/>
    </row>
    <row r="41" spans="1:53" ht="13.5" customHeight="1">
      <c r="A41" s="249"/>
      <c r="B41" s="255"/>
      <c r="C41" s="287"/>
      <c r="D41" s="367"/>
      <c r="E41" s="302"/>
      <c r="F41" s="262"/>
      <c r="G41" s="70" t="s">
        <v>41</v>
      </c>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253"/>
      <c r="AN41" s="368"/>
      <c r="AO41" s="223"/>
      <c r="AP41" s="8"/>
      <c r="AQ41" s="319" t="s">
        <v>208</v>
      </c>
      <c r="AR41" s="320"/>
      <c r="AS41" s="321"/>
      <c r="AT41" s="316"/>
      <c r="AU41" s="316"/>
      <c r="AV41" s="316"/>
      <c r="AW41" s="363"/>
      <c r="AX41" s="364"/>
      <c r="AY41" s="365"/>
      <c r="BA41" s="170"/>
    </row>
    <row r="42" spans="1:53" ht="13.5" customHeight="1">
      <c r="A42" s="248" t="str">
        <f>IFERROR(INDEX(【従業者名簿】!F:F,MATCH(F42,【従業者名簿】!C:C,0)),"")</f>
        <v/>
      </c>
      <c r="B42" s="298" t="s">
        <v>33</v>
      </c>
      <c r="C42" s="299" t="str">
        <f t="shared" ref="C42" si="18">IF(AO42="介護福祉士","〇","")</f>
        <v/>
      </c>
      <c r="D42" s="366" t="str">
        <f>IF(A42="","",DATEDIF(A42,$AF$3,"m"))</f>
        <v/>
      </c>
      <c r="E42" s="275"/>
      <c r="F42" s="262"/>
      <c r="G42" s="70" t="s">
        <v>36</v>
      </c>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253">
        <f>SUM(H43:AL43)</f>
        <v>0</v>
      </c>
      <c r="AN42" s="368" t="str">
        <f>IFERROR(IF(OR(E42="Ａ",AM42&gt;$AF$45),1,ROUNDDOWN(AM42/$AF$45,1)),"")</f>
        <v/>
      </c>
      <c r="AO42" s="222"/>
      <c r="AP42" s="8"/>
      <c r="AQ42" s="312" t="s">
        <v>207</v>
      </c>
      <c r="AR42" s="313"/>
      <c r="AS42" s="314"/>
      <c r="AT42" s="315">
        <f>ROUNDDOWN(SUMIF(D14:D79,"&gt;="&amp;BA42,AN14:AN79),1)</f>
        <v>0</v>
      </c>
      <c r="AU42" s="316"/>
      <c r="AV42" s="316"/>
      <c r="AW42" s="360" t="e">
        <f>AT42/AM44</f>
        <v>#DIV/0!</v>
      </c>
      <c r="AX42" s="361"/>
      <c r="AY42" s="362"/>
      <c r="BA42" s="358">
        <f>[1]【算定要件集計】!T11</f>
        <v>84</v>
      </c>
    </row>
    <row r="43" spans="1:53" ht="13.5" customHeight="1">
      <c r="A43" s="249"/>
      <c r="B43" s="255"/>
      <c r="C43" s="287"/>
      <c r="D43" s="367"/>
      <c r="E43" s="260"/>
      <c r="F43" s="262"/>
      <c r="G43" s="70" t="s">
        <v>41</v>
      </c>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253"/>
      <c r="AN43" s="368"/>
      <c r="AO43" s="223"/>
      <c r="AP43" s="8"/>
      <c r="AQ43" s="319" t="s">
        <v>210</v>
      </c>
      <c r="AR43" s="320"/>
      <c r="AS43" s="321"/>
      <c r="AT43" s="316"/>
      <c r="AU43" s="316"/>
      <c r="AV43" s="316"/>
      <c r="AW43" s="363"/>
      <c r="AX43" s="364"/>
      <c r="AY43" s="365"/>
      <c r="BA43" s="359"/>
    </row>
    <row r="44" spans="1:53" ht="13.5" customHeight="1">
      <c r="B44" s="332" t="s">
        <v>51</v>
      </c>
      <c r="C44" s="333"/>
      <c r="D44" s="333"/>
      <c r="E44" s="333"/>
      <c r="F44" s="333"/>
      <c r="G44" s="25" t="s">
        <v>49</v>
      </c>
      <c r="H44" s="23"/>
      <c r="I44" s="15"/>
      <c r="J44" s="332" t="s">
        <v>46</v>
      </c>
      <c r="K44" s="334"/>
      <c r="L44" s="334"/>
      <c r="M44" s="334"/>
      <c r="N44" s="334"/>
      <c r="O44" s="334"/>
      <c r="P44" s="334"/>
      <c r="Q44" s="334"/>
      <c r="R44" s="334"/>
      <c r="S44" s="14"/>
      <c r="T44" s="26" t="s">
        <v>50</v>
      </c>
      <c r="U44" s="24"/>
      <c r="V44" s="332" t="s">
        <v>47</v>
      </c>
      <c r="W44" s="334"/>
      <c r="X44" s="334"/>
      <c r="Y44" s="334"/>
      <c r="Z44" s="334"/>
      <c r="AA44" s="334"/>
      <c r="AB44" s="334"/>
      <c r="AC44" s="333"/>
      <c r="AD44" s="333"/>
      <c r="AE44" s="333"/>
      <c r="AF44" s="14" t="s">
        <v>171</v>
      </c>
      <c r="AH44" s="27"/>
      <c r="AI44" s="27"/>
      <c r="AJ44" s="27"/>
      <c r="AK44" s="27"/>
      <c r="AL44" s="27"/>
      <c r="AM44" s="324">
        <f>ROUNDDOWN(SUM(AN14:AN43,AN50:AN79),1)</f>
        <v>0</v>
      </c>
      <c r="AN44" s="325"/>
      <c r="AO44" s="391" t="s">
        <v>173</v>
      </c>
      <c r="AP44" s="10"/>
      <c r="AQ44" s="322"/>
      <c r="AR44" s="323"/>
      <c r="AS44" s="323"/>
      <c r="AT44" s="322"/>
      <c r="AU44" s="323"/>
      <c r="AV44" s="323"/>
      <c r="AW44" s="322"/>
      <c r="AX44" s="323"/>
      <c r="AY44" s="323"/>
    </row>
    <row r="45" spans="1:53" ht="13.5" customHeight="1">
      <c r="B45" s="210"/>
      <c r="C45" s="214"/>
      <c r="D45" s="214"/>
      <c r="E45" s="214"/>
      <c r="F45" s="214"/>
      <c r="G45" s="41">
        <f>AF5</f>
        <v>0</v>
      </c>
      <c r="H45" s="21" t="s">
        <v>16</v>
      </c>
      <c r="I45" s="20"/>
      <c r="J45" s="335"/>
      <c r="K45" s="336"/>
      <c r="L45" s="336"/>
      <c r="M45" s="336"/>
      <c r="N45" s="336"/>
      <c r="O45" s="336"/>
      <c r="P45" s="336"/>
      <c r="Q45" s="336"/>
      <c r="R45" s="336"/>
      <c r="S45" s="330" t="str">
        <f>IFERROR((AM5/AF5*4)+(COUNT(H6:AL6)-28)*(AM5/AF5/7),"")</f>
        <v/>
      </c>
      <c r="T45" s="330"/>
      <c r="U45" s="22" t="s">
        <v>7</v>
      </c>
      <c r="V45" s="335"/>
      <c r="W45" s="336"/>
      <c r="X45" s="336"/>
      <c r="Y45" s="336"/>
      <c r="Z45" s="336"/>
      <c r="AA45" s="336"/>
      <c r="AB45" s="336"/>
      <c r="AC45" s="214"/>
      <c r="AD45" s="214"/>
      <c r="AE45" s="214"/>
      <c r="AF45" s="331" t="str">
        <f>IFERROR(ROUNDDOWN(G45*S45,0),"")</f>
        <v/>
      </c>
      <c r="AG45" s="331"/>
      <c r="AH45" s="21" t="s">
        <v>16</v>
      </c>
      <c r="AI45" s="21"/>
      <c r="AJ45" s="21"/>
      <c r="AK45" s="21"/>
      <c r="AL45" s="21"/>
      <c r="AM45" s="326"/>
      <c r="AN45" s="327"/>
      <c r="AO45" s="329"/>
      <c r="AP45" s="10"/>
      <c r="AQ45" s="323"/>
      <c r="AR45" s="323"/>
      <c r="AS45" s="323"/>
      <c r="AT45" s="323"/>
      <c r="AU45" s="323"/>
      <c r="AV45" s="323"/>
      <c r="AW45" s="323"/>
      <c r="AX45" s="323"/>
      <c r="AY45" s="323"/>
    </row>
    <row r="46" spans="1:53" ht="13.5" customHeight="1">
      <c r="B46" s="43"/>
      <c r="C46" s="43"/>
      <c r="D46" s="43"/>
      <c r="E46" s="7" t="s">
        <v>92</v>
      </c>
      <c r="F46" s="43"/>
      <c r="G46" s="51"/>
      <c r="H46" s="7"/>
      <c r="I46" s="52"/>
      <c r="J46" s="52"/>
      <c r="K46" s="52"/>
      <c r="L46" s="52"/>
      <c r="M46" s="52"/>
      <c r="N46" s="52"/>
      <c r="O46" s="52"/>
      <c r="P46" s="52"/>
      <c r="Q46" s="52"/>
      <c r="R46" s="52"/>
      <c r="S46" s="53"/>
      <c r="T46" s="53"/>
      <c r="U46" s="7"/>
      <c r="V46" s="52"/>
      <c r="W46" s="52"/>
      <c r="X46" s="52"/>
      <c r="Y46" s="52"/>
      <c r="Z46" s="52"/>
      <c r="AA46" s="52"/>
      <c r="AB46" s="52"/>
      <c r="AC46" s="43"/>
      <c r="AD46" s="43"/>
      <c r="AE46" s="43"/>
      <c r="AF46" s="54"/>
      <c r="AG46" s="54"/>
      <c r="AH46" s="7"/>
      <c r="AI46" s="7"/>
      <c r="AJ46" s="7"/>
      <c r="AK46" s="7"/>
      <c r="AL46" s="7"/>
      <c r="AM46" s="137" t="s">
        <v>149</v>
      </c>
      <c r="AN46" s="56"/>
      <c r="AO46" s="57"/>
      <c r="AP46" s="10"/>
      <c r="AQ46" s="159"/>
      <c r="AR46" s="159"/>
      <c r="AS46" s="159"/>
      <c r="AT46" s="58"/>
      <c r="AU46" s="58"/>
      <c r="AV46" s="58"/>
      <c r="AW46" s="59"/>
      <c r="AX46" s="59"/>
      <c r="AY46" s="59"/>
    </row>
    <row r="47" spans="1:53" ht="13.5" customHeight="1">
      <c r="B47" s="43"/>
      <c r="C47" s="43"/>
      <c r="D47" s="43"/>
      <c r="E47" s="7"/>
      <c r="F47" s="43"/>
      <c r="G47" s="51"/>
      <c r="H47" s="7"/>
      <c r="I47" s="52"/>
      <c r="J47" s="52"/>
      <c r="K47" s="52"/>
      <c r="L47" s="52"/>
      <c r="M47" s="52"/>
      <c r="N47" s="52"/>
      <c r="O47" s="52"/>
      <c r="P47" s="52"/>
      <c r="Q47" s="52"/>
      <c r="R47" s="52"/>
      <c r="S47" s="53"/>
      <c r="T47" s="53"/>
      <c r="U47" s="7"/>
      <c r="V47" s="52"/>
      <c r="W47" s="52"/>
      <c r="X47" s="52"/>
      <c r="Y47" s="52"/>
      <c r="Z47" s="52"/>
      <c r="AA47" s="52"/>
      <c r="AB47" s="52"/>
      <c r="AC47" s="43"/>
      <c r="AD47" s="43"/>
      <c r="AE47" s="43"/>
      <c r="AF47" s="54"/>
      <c r="AG47" s="54"/>
      <c r="AH47" s="7"/>
      <c r="AI47" s="7"/>
      <c r="AJ47" s="7"/>
      <c r="AK47" s="7"/>
      <c r="AL47" s="7"/>
      <c r="AM47" s="55"/>
      <c r="AN47" s="56"/>
      <c r="AO47" s="57"/>
      <c r="AP47" s="10"/>
      <c r="AQ47" s="159"/>
      <c r="AR47" s="159"/>
      <c r="AS47" s="159"/>
      <c r="AT47" s="58"/>
      <c r="AU47" s="58"/>
      <c r="AV47" s="58"/>
      <c r="AW47" s="59"/>
      <c r="AX47" s="59"/>
      <c r="AY47" s="59"/>
    </row>
    <row r="48" spans="1:53" s="6" customFormat="1" ht="18" customHeight="1">
      <c r="A48" s="248" t="s">
        <v>60</v>
      </c>
      <c r="B48" s="238" t="s">
        <v>0</v>
      </c>
      <c r="C48" s="250" t="s">
        <v>203</v>
      </c>
      <c r="D48" s="250" t="s">
        <v>62</v>
      </c>
      <c r="E48" s="250" t="s">
        <v>1</v>
      </c>
      <c r="F48" s="238" t="s">
        <v>3</v>
      </c>
      <c r="G48" s="252" t="s">
        <v>37</v>
      </c>
      <c r="H48" s="18" t="str">
        <f>AF3</f>
        <v/>
      </c>
      <c r="I48" s="18" t="str">
        <f>IFERROR(H48+1,"")</f>
        <v/>
      </c>
      <c r="J48" s="18" t="str">
        <f>IFERROR(I48+1,"")</f>
        <v/>
      </c>
      <c r="K48" s="18" t="str">
        <f t="shared" ref="K48:AI48" si="19">IFERROR(J48+1,"")</f>
        <v/>
      </c>
      <c r="L48" s="18" t="str">
        <f t="shared" si="19"/>
        <v/>
      </c>
      <c r="M48" s="18" t="str">
        <f t="shared" si="19"/>
        <v/>
      </c>
      <c r="N48" s="18" t="str">
        <f t="shared" si="19"/>
        <v/>
      </c>
      <c r="O48" s="18" t="str">
        <f t="shared" si="19"/>
        <v/>
      </c>
      <c r="P48" s="18" t="str">
        <f t="shared" si="19"/>
        <v/>
      </c>
      <c r="Q48" s="18" t="str">
        <f t="shared" si="19"/>
        <v/>
      </c>
      <c r="R48" s="18" t="str">
        <f t="shared" si="19"/>
        <v/>
      </c>
      <c r="S48" s="18" t="str">
        <f t="shared" si="19"/>
        <v/>
      </c>
      <c r="T48" s="18" t="str">
        <f t="shared" si="19"/>
        <v/>
      </c>
      <c r="U48" s="18" t="str">
        <f t="shared" si="19"/>
        <v/>
      </c>
      <c r="V48" s="18" t="str">
        <f t="shared" si="19"/>
        <v/>
      </c>
      <c r="W48" s="18" t="str">
        <f t="shared" si="19"/>
        <v/>
      </c>
      <c r="X48" s="18" t="str">
        <f t="shared" si="19"/>
        <v/>
      </c>
      <c r="Y48" s="18" t="str">
        <f t="shared" si="19"/>
        <v/>
      </c>
      <c r="Z48" s="18" t="str">
        <f t="shared" si="19"/>
        <v/>
      </c>
      <c r="AA48" s="18" t="str">
        <f t="shared" si="19"/>
        <v/>
      </c>
      <c r="AB48" s="18" t="str">
        <f t="shared" si="19"/>
        <v/>
      </c>
      <c r="AC48" s="18" t="str">
        <f t="shared" si="19"/>
        <v/>
      </c>
      <c r="AD48" s="18" t="str">
        <f t="shared" si="19"/>
        <v/>
      </c>
      <c r="AE48" s="18" t="str">
        <f t="shared" si="19"/>
        <v/>
      </c>
      <c r="AF48" s="18" t="str">
        <f t="shared" si="19"/>
        <v/>
      </c>
      <c r="AG48" s="18" t="str">
        <f t="shared" si="19"/>
        <v/>
      </c>
      <c r="AH48" s="18" t="str">
        <f t="shared" si="19"/>
        <v/>
      </c>
      <c r="AI48" s="18" t="str">
        <f t="shared" si="19"/>
        <v/>
      </c>
      <c r="AJ48" s="18" t="str">
        <f>IFERROR(IF(MONTH(AI48)&lt;&gt;MONTH(AI48+1),"",AI48+1),"")</f>
        <v/>
      </c>
      <c r="AK48" s="18" t="str">
        <f>IFERROR(IF(MONTH(AJ48)&lt;&gt;MONTH(AJ48+1),"",AJ48+1),"")</f>
        <v/>
      </c>
      <c r="AL48" s="18" t="str">
        <f>IFERROR(IF(MONTH(AK48)&lt;&gt;MONTH(AK48+1),"",AK48+1),"")</f>
        <v/>
      </c>
      <c r="AM48" s="263" t="s">
        <v>162</v>
      </c>
      <c r="AN48" s="263" t="s">
        <v>163</v>
      </c>
      <c r="AO48" s="206" t="s">
        <v>133</v>
      </c>
      <c r="AQ48" s="1"/>
      <c r="AR48" s="1"/>
      <c r="AS48" s="1"/>
      <c r="AT48" s="1"/>
      <c r="AU48" s="1"/>
      <c r="AV48" s="1"/>
      <c r="AW48" s="1"/>
      <c r="AX48" s="1"/>
      <c r="AY48" s="1"/>
    </row>
    <row r="49" spans="1:51" s="6" customFormat="1" ht="18" customHeight="1">
      <c r="A49" s="249"/>
      <c r="B49" s="238"/>
      <c r="C49" s="251"/>
      <c r="D49" s="251"/>
      <c r="E49" s="251"/>
      <c r="F49" s="238"/>
      <c r="G49" s="239"/>
      <c r="H49" s="19" t="str">
        <f>H48</f>
        <v/>
      </c>
      <c r="I49" s="19" t="str">
        <f>I48</f>
        <v/>
      </c>
      <c r="J49" s="19" t="str">
        <f t="shared" ref="J49:AL49" si="20">J48</f>
        <v/>
      </c>
      <c r="K49" s="19" t="str">
        <f t="shared" si="20"/>
        <v/>
      </c>
      <c r="L49" s="19" t="str">
        <f t="shared" si="20"/>
        <v/>
      </c>
      <c r="M49" s="19" t="str">
        <f t="shared" si="20"/>
        <v/>
      </c>
      <c r="N49" s="19" t="str">
        <f t="shared" si="20"/>
        <v/>
      </c>
      <c r="O49" s="19" t="str">
        <f t="shared" si="20"/>
        <v/>
      </c>
      <c r="P49" s="19" t="str">
        <f t="shared" si="20"/>
        <v/>
      </c>
      <c r="Q49" s="19" t="str">
        <f t="shared" si="20"/>
        <v/>
      </c>
      <c r="R49" s="19" t="str">
        <f t="shared" si="20"/>
        <v/>
      </c>
      <c r="S49" s="19" t="str">
        <f t="shared" si="20"/>
        <v/>
      </c>
      <c r="T49" s="19" t="str">
        <f t="shared" si="20"/>
        <v/>
      </c>
      <c r="U49" s="19" t="str">
        <f t="shared" si="20"/>
        <v/>
      </c>
      <c r="V49" s="19" t="str">
        <f t="shared" si="20"/>
        <v/>
      </c>
      <c r="W49" s="19" t="str">
        <f t="shared" si="20"/>
        <v/>
      </c>
      <c r="X49" s="19" t="str">
        <f t="shared" si="20"/>
        <v/>
      </c>
      <c r="Y49" s="19" t="str">
        <f t="shared" si="20"/>
        <v/>
      </c>
      <c r="Z49" s="19" t="str">
        <f t="shared" si="20"/>
        <v/>
      </c>
      <c r="AA49" s="19" t="str">
        <f t="shared" si="20"/>
        <v/>
      </c>
      <c r="AB49" s="19" t="str">
        <f t="shared" si="20"/>
        <v/>
      </c>
      <c r="AC49" s="19" t="str">
        <f t="shared" si="20"/>
        <v/>
      </c>
      <c r="AD49" s="19" t="str">
        <f t="shared" si="20"/>
        <v/>
      </c>
      <c r="AE49" s="19" t="str">
        <f t="shared" si="20"/>
        <v/>
      </c>
      <c r="AF49" s="19" t="str">
        <f t="shared" si="20"/>
        <v/>
      </c>
      <c r="AG49" s="19" t="str">
        <f t="shared" si="20"/>
        <v/>
      </c>
      <c r="AH49" s="19" t="str">
        <f t="shared" si="20"/>
        <v/>
      </c>
      <c r="AI49" s="19" t="str">
        <f t="shared" si="20"/>
        <v/>
      </c>
      <c r="AJ49" s="19" t="str">
        <f t="shared" si="20"/>
        <v/>
      </c>
      <c r="AK49" s="19" t="str">
        <f t="shared" si="20"/>
        <v/>
      </c>
      <c r="AL49" s="19" t="str">
        <f t="shared" si="20"/>
        <v/>
      </c>
      <c r="AM49" s="263"/>
      <c r="AN49" s="263"/>
      <c r="AO49" s="207"/>
      <c r="AQ49" s="1"/>
      <c r="AR49" s="1"/>
      <c r="AS49" s="1"/>
      <c r="AT49" s="1"/>
      <c r="AU49" s="1"/>
      <c r="AV49" s="1"/>
      <c r="AW49" s="1"/>
      <c r="AX49" s="1"/>
      <c r="AY49" s="1"/>
    </row>
    <row r="50" spans="1:51" ht="13.5" customHeight="1">
      <c r="A50" s="248" t="str">
        <f>IFERROR(INDEX(【従業者名簿】!F:F,MATCH(F50,【従業者名簿】!C:C,0)),"")</f>
        <v/>
      </c>
      <c r="B50" s="298" t="s">
        <v>33</v>
      </c>
      <c r="C50" s="299" t="str">
        <f>IF(AO50="介護福祉士","〇","")</f>
        <v/>
      </c>
      <c r="D50" s="366" t="str">
        <f>IF(A50="","",DATEDIF(A50,$AF$3,"m"))</f>
        <v/>
      </c>
      <c r="E50" s="301"/>
      <c r="F50" s="270"/>
      <c r="G50" s="70" t="s">
        <v>36</v>
      </c>
      <c r="H50" s="164"/>
      <c r="I50" s="164"/>
      <c r="J50" s="164"/>
      <c r="K50" s="164"/>
      <c r="L50" s="164"/>
      <c r="M50" s="164"/>
      <c r="N50" s="164"/>
      <c r="O50" s="164"/>
      <c r="P50" s="164"/>
      <c r="Q50" s="164"/>
      <c r="R50" s="164"/>
      <c r="S50" s="164"/>
      <c r="T50" s="164"/>
      <c r="U50" s="164"/>
      <c r="V50" s="164"/>
      <c r="W50" s="164"/>
      <c r="X50" s="164"/>
      <c r="Y50" s="164"/>
      <c r="Z50" s="164"/>
      <c r="AA50" s="164"/>
      <c r="AB50" s="164"/>
      <c r="AC50" s="164"/>
      <c r="AD50" s="164"/>
      <c r="AE50" s="164"/>
      <c r="AF50" s="164"/>
      <c r="AG50" s="164"/>
      <c r="AH50" s="164"/>
      <c r="AI50" s="164"/>
      <c r="AJ50" s="164"/>
      <c r="AK50" s="164"/>
      <c r="AL50" s="164"/>
      <c r="AM50" s="253">
        <f>SUM(H51:AL51)</f>
        <v>0</v>
      </c>
      <c r="AN50" s="389" t="str">
        <f>IFERROR(IF(OR(E50="Ａ",AM50&gt;$AF$45),1,ROUNDDOWN(AM50/$AF$45,1)),"")</f>
        <v/>
      </c>
      <c r="AO50" s="222"/>
      <c r="AP50" s="8"/>
    </row>
    <row r="51" spans="1:51" ht="13.5" customHeight="1">
      <c r="A51" s="249"/>
      <c r="B51" s="255"/>
      <c r="C51" s="287"/>
      <c r="D51" s="367"/>
      <c r="E51" s="302"/>
      <c r="F51" s="261"/>
      <c r="G51" s="70" t="s">
        <v>136</v>
      </c>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253"/>
      <c r="AN51" s="389"/>
      <c r="AO51" s="223"/>
      <c r="AP51" s="8"/>
    </row>
    <row r="52" spans="1:51" ht="13.5" customHeight="1">
      <c r="A52" s="248" t="str">
        <f>IFERROR(INDEX(【従業者名簿】!F:F,MATCH(F52,【従業者名簿】!C:C,0)),"")</f>
        <v/>
      </c>
      <c r="B52" s="298" t="s">
        <v>33</v>
      </c>
      <c r="C52" s="299" t="str">
        <f t="shared" ref="C52" si="21">IF(AO52="介護福祉士","〇","")</f>
        <v/>
      </c>
      <c r="D52" s="366" t="str">
        <f>IF(A52="","",DATEDIF(A52,$AF$3,"m"))</f>
        <v/>
      </c>
      <c r="E52" s="301"/>
      <c r="F52" s="262"/>
      <c r="G52" s="70" t="s">
        <v>36</v>
      </c>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c r="AI52" s="133"/>
      <c r="AJ52" s="133"/>
      <c r="AK52" s="133"/>
      <c r="AL52" s="133"/>
      <c r="AM52" s="253">
        <f>SUM(H53:AL53)</f>
        <v>0</v>
      </c>
      <c r="AN52" s="389" t="str">
        <f t="shared" ref="AN52" si="22">IFERROR(IF(OR(E52="Ａ",AM52&gt;$AF$45),1,ROUNDDOWN(AM52/$AF$45,1)),"")</f>
        <v/>
      </c>
      <c r="AO52" s="372"/>
      <c r="AP52" s="8"/>
    </row>
    <row r="53" spans="1:51" ht="13.5" customHeight="1">
      <c r="A53" s="249"/>
      <c r="B53" s="255"/>
      <c r="C53" s="287"/>
      <c r="D53" s="367"/>
      <c r="E53" s="302"/>
      <c r="F53" s="262"/>
      <c r="G53" s="70" t="s">
        <v>134</v>
      </c>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253"/>
      <c r="AN53" s="389"/>
      <c r="AO53" s="374"/>
      <c r="AP53" s="8"/>
    </row>
    <row r="54" spans="1:51" ht="13.5" customHeight="1">
      <c r="A54" s="248" t="str">
        <f>IFERROR(INDEX(【従業者名簿】!F:F,MATCH(F54,【従業者名簿】!C:C,0)),"")</f>
        <v/>
      </c>
      <c r="B54" s="298" t="s">
        <v>33</v>
      </c>
      <c r="C54" s="299" t="str">
        <f t="shared" ref="C54" si="23">IF(AO54="介護福祉士","〇","")</f>
        <v/>
      </c>
      <c r="D54" s="366" t="str">
        <f>IF(A54="","",DATEDIF(A54,$AF$3,"m"))</f>
        <v/>
      </c>
      <c r="E54" s="301"/>
      <c r="F54" s="262"/>
      <c r="G54" s="70" t="s">
        <v>36</v>
      </c>
      <c r="H54" s="133"/>
      <c r="I54" s="133"/>
      <c r="J54" s="133"/>
      <c r="K54" s="133"/>
      <c r="L54" s="133"/>
      <c r="M54" s="133"/>
      <c r="N54" s="133"/>
      <c r="O54" s="133"/>
      <c r="P54" s="133"/>
      <c r="Q54" s="133"/>
      <c r="R54" s="133"/>
      <c r="S54" s="133"/>
      <c r="T54" s="133"/>
      <c r="U54" s="133"/>
      <c r="V54" s="133"/>
      <c r="W54" s="133"/>
      <c r="X54" s="133"/>
      <c r="Y54" s="133"/>
      <c r="Z54" s="133"/>
      <c r="AA54" s="133"/>
      <c r="AB54" s="133"/>
      <c r="AC54" s="133"/>
      <c r="AD54" s="133"/>
      <c r="AE54" s="133"/>
      <c r="AF54" s="133"/>
      <c r="AG54" s="133"/>
      <c r="AH54" s="133"/>
      <c r="AI54" s="133"/>
      <c r="AJ54" s="133"/>
      <c r="AK54" s="133"/>
      <c r="AL54" s="133"/>
      <c r="AM54" s="253">
        <f>SUM(H55:AL55)</f>
        <v>0</v>
      </c>
      <c r="AN54" s="389" t="str">
        <f t="shared" ref="AN54" si="24">IFERROR(IF(OR(E54="Ａ",AM54&gt;$AF$45),1,ROUNDDOWN(AM54/$AF$45,1)),"")</f>
        <v/>
      </c>
      <c r="AO54" s="372"/>
      <c r="AP54" s="8"/>
    </row>
    <row r="55" spans="1:51" ht="13.5" customHeight="1">
      <c r="A55" s="249"/>
      <c r="B55" s="255"/>
      <c r="C55" s="287"/>
      <c r="D55" s="367"/>
      <c r="E55" s="302"/>
      <c r="F55" s="262"/>
      <c r="G55" s="70" t="s">
        <v>134</v>
      </c>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253"/>
      <c r="AN55" s="389"/>
      <c r="AO55" s="374"/>
      <c r="AP55" s="8"/>
    </row>
    <row r="56" spans="1:51" ht="13.5" customHeight="1">
      <c r="A56" s="248" t="str">
        <f>IFERROR(INDEX(【従業者名簿】!F:F,MATCH(F56,【従業者名簿】!C:C,0)),"")</f>
        <v/>
      </c>
      <c r="B56" s="298" t="s">
        <v>33</v>
      </c>
      <c r="C56" s="299" t="str">
        <f t="shared" ref="C56" si="25">IF(AO56="介護福祉士","〇","")</f>
        <v/>
      </c>
      <c r="D56" s="366" t="str">
        <f t="shared" ref="D56" si="26">IF(A56="","",DATEDIF(A56,$AF$3,"m"))</f>
        <v/>
      </c>
      <c r="E56" s="301"/>
      <c r="F56" s="262"/>
      <c r="G56" s="70" t="s">
        <v>36</v>
      </c>
      <c r="H56" s="133"/>
      <c r="I56" s="133"/>
      <c r="J56" s="133"/>
      <c r="K56" s="133"/>
      <c r="L56" s="133"/>
      <c r="M56" s="133"/>
      <c r="N56" s="133"/>
      <c r="O56" s="133"/>
      <c r="P56" s="133"/>
      <c r="Q56" s="133"/>
      <c r="R56" s="133"/>
      <c r="S56" s="133"/>
      <c r="T56" s="133"/>
      <c r="U56" s="133"/>
      <c r="V56" s="133"/>
      <c r="W56" s="133"/>
      <c r="X56" s="133"/>
      <c r="Y56" s="133"/>
      <c r="Z56" s="133"/>
      <c r="AA56" s="133"/>
      <c r="AB56" s="133"/>
      <c r="AC56" s="133"/>
      <c r="AD56" s="133"/>
      <c r="AE56" s="133"/>
      <c r="AF56" s="133"/>
      <c r="AG56" s="133"/>
      <c r="AH56" s="133"/>
      <c r="AI56" s="133"/>
      <c r="AJ56" s="133"/>
      <c r="AK56" s="133"/>
      <c r="AL56" s="133"/>
      <c r="AM56" s="253">
        <f t="shared" ref="AM56" si="27">SUM(H57:AL57)</f>
        <v>0</v>
      </c>
      <c r="AN56" s="389" t="str">
        <f t="shared" ref="AN56" si="28">IFERROR(IF(OR(E56="Ａ",AM56&gt;$AF$45),1,ROUNDDOWN(AM56/$AF$45,1)),"")</f>
        <v/>
      </c>
      <c r="AO56" s="372"/>
      <c r="AP56" s="8"/>
    </row>
    <row r="57" spans="1:51" ht="13.5" customHeight="1">
      <c r="A57" s="249"/>
      <c r="B57" s="255"/>
      <c r="C57" s="287"/>
      <c r="D57" s="367"/>
      <c r="E57" s="302"/>
      <c r="F57" s="262"/>
      <c r="G57" s="70" t="s">
        <v>134</v>
      </c>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253"/>
      <c r="AN57" s="389"/>
      <c r="AO57" s="374"/>
      <c r="AP57" s="8"/>
    </row>
    <row r="58" spans="1:51" ht="13.5" customHeight="1">
      <c r="A58" s="248" t="str">
        <f>IFERROR(INDEX(【従業者名簿】!F:F,MATCH(F58,【従業者名簿】!C:C,0)),"")</f>
        <v/>
      </c>
      <c r="B58" s="298" t="s">
        <v>33</v>
      </c>
      <c r="C58" s="299" t="str">
        <f t="shared" ref="C58" si="29">IF(AO58="介護福祉士","〇","")</f>
        <v/>
      </c>
      <c r="D58" s="366" t="str">
        <f t="shared" ref="D58" si="30">IF(A58="","",DATEDIF(A58,$AF$3,"m"))</f>
        <v/>
      </c>
      <c r="E58" s="301"/>
      <c r="F58" s="262"/>
      <c r="G58" s="70" t="s">
        <v>36</v>
      </c>
      <c r="H58" s="133"/>
      <c r="I58" s="133"/>
      <c r="J58" s="133"/>
      <c r="K58" s="133"/>
      <c r="L58" s="133"/>
      <c r="M58" s="133"/>
      <c r="N58" s="133"/>
      <c r="O58" s="133"/>
      <c r="P58" s="133"/>
      <c r="Q58" s="133"/>
      <c r="R58" s="133"/>
      <c r="S58" s="133"/>
      <c r="T58" s="133"/>
      <c r="U58" s="133"/>
      <c r="V58" s="133"/>
      <c r="W58" s="133"/>
      <c r="X58" s="133"/>
      <c r="Y58" s="133"/>
      <c r="Z58" s="133"/>
      <c r="AA58" s="133"/>
      <c r="AB58" s="133"/>
      <c r="AC58" s="133"/>
      <c r="AD58" s="133"/>
      <c r="AE58" s="133"/>
      <c r="AF58" s="133"/>
      <c r="AG58" s="133"/>
      <c r="AH58" s="133"/>
      <c r="AI58" s="133"/>
      <c r="AJ58" s="133"/>
      <c r="AK58" s="133"/>
      <c r="AL58" s="133"/>
      <c r="AM58" s="253">
        <f t="shared" ref="AM58" si="31">SUM(H59:AL59)</f>
        <v>0</v>
      </c>
      <c r="AN58" s="389" t="str">
        <f t="shared" ref="AN58" si="32">IFERROR(IF(OR(E58="Ａ",AM58&gt;$AF$45),1,ROUNDDOWN(AM58/$AF$45,1)),"")</f>
        <v/>
      </c>
      <c r="AO58" s="372"/>
      <c r="AP58" s="8"/>
    </row>
    <row r="59" spans="1:51" ht="13.5" customHeight="1">
      <c r="A59" s="249"/>
      <c r="B59" s="255"/>
      <c r="C59" s="287"/>
      <c r="D59" s="367"/>
      <c r="E59" s="302"/>
      <c r="F59" s="262"/>
      <c r="G59" s="70" t="s">
        <v>41</v>
      </c>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253"/>
      <c r="AN59" s="389"/>
      <c r="AO59" s="374"/>
      <c r="AP59" s="8"/>
    </row>
    <row r="60" spans="1:51" ht="13.5" customHeight="1">
      <c r="A60" s="248" t="str">
        <f>IFERROR(INDEX(【従業者名簿】!F:F,MATCH(F60,【従業者名簿】!C:C,0)),"")</f>
        <v/>
      </c>
      <c r="B60" s="298" t="s">
        <v>33</v>
      </c>
      <c r="C60" s="299" t="str">
        <f t="shared" ref="C60" si="33">IF(AO60="介護福祉士","〇","")</f>
        <v/>
      </c>
      <c r="D60" s="366" t="str">
        <f t="shared" ref="D60" si="34">IF(A60="","",DATEDIF(A60,$AF$3,"m"))</f>
        <v/>
      </c>
      <c r="E60" s="301"/>
      <c r="F60" s="262"/>
      <c r="G60" s="70" t="s">
        <v>36</v>
      </c>
      <c r="H60" s="133"/>
      <c r="I60" s="133"/>
      <c r="J60" s="133"/>
      <c r="K60" s="133"/>
      <c r="L60" s="133"/>
      <c r="M60" s="133"/>
      <c r="N60" s="133"/>
      <c r="O60" s="133"/>
      <c r="P60" s="133"/>
      <c r="Q60" s="133"/>
      <c r="R60" s="133"/>
      <c r="S60" s="133"/>
      <c r="T60" s="133"/>
      <c r="U60" s="133"/>
      <c r="V60" s="133"/>
      <c r="W60" s="133"/>
      <c r="X60" s="133"/>
      <c r="Y60" s="133"/>
      <c r="Z60" s="133"/>
      <c r="AA60" s="133"/>
      <c r="AB60" s="133"/>
      <c r="AC60" s="133"/>
      <c r="AD60" s="133"/>
      <c r="AE60" s="133"/>
      <c r="AF60" s="133"/>
      <c r="AG60" s="133"/>
      <c r="AH60" s="133"/>
      <c r="AI60" s="133"/>
      <c r="AJ60" s="133"/>
      <c r="AK60" s="133"/>
      <c r="AL60" s="133"/>
      <c r="AM60" s="253">
        <f t="shared" ref="AM60" si="35">SUM(H61:AL61)</f>
        <v>0</v>
      </c>
      <c r="AN60" s="389" t="str">
        <f t="shared" ref="AN60" si="36">IFERROR(IF(OR(E60="Ａ",AM60&gt;$AF$45),1,ROUNDDOWN(AM60/$AF$45,1)),"")</f>
        <v/>
      </c>
      <c r="AO60" s="372"/>
      <c r="AP60" s="8"/>
    </row>
    <row r="61" spans="1:51" ht="13.5" customHeight="1">
      <c r="A61" s="249"/>
      <c r="B61" s="255"/>
      <c r="C61" s="287"/>
      <c r="D61" s="367"/>
      <c r="E61" s="302"/>
      <c r="F61" s="262"/>
      <c r="G61" s="70" t="s">
        <v>134</v>
      </c>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253"/>
      <c r="AN61" s="389"/>
      <c r="AO61" s="374"/>
      <c r="AP61" s="8"/>
    </row>
    <row r="62" spans="1:51" ht="13.5" customHeight="1">
      <c r="A62" s="248" t="str">
        <f>IFERROR(INDEX(【従業者名簿】!F:F,MATCH(F62,【従業者名簿】!C:C,0)),"")</f>
        <v/>
      </c>
      <c r="B62" s="298" t="s">
        <v>33</v>
      </c>
      <c r="C62" s="299" t="str">
        <f t="shared" ref="C62" si="37">IF(AO62="介護福祉士","〇","")</f>
        <v/>
      </c>
      <c r="D62" s="366" t="str">
        <f t="shared" ref="D62" si="38">IF(A62="","",DATEDIF(A62,$AF$3,"m"))</f>
        <v/>
      </c>
      <c r="E62" s="301"/>
      <c r="F62" s="262"/>
      <c r="G62" s="70" t="s">
        <v>36</v>
      </c>
      <c r="H62" s="133"/>
      <c r="I62" s="133"/>
      <c r="J62" s="133"/>
      <c r="K62" s="133"/>
      <c r="L62" s="133"/>
      <c r="M62" s="133"/>
      <c r="N62" s="133"/>
      <c r="O62" s="133"/>
      <c r="P62" s="133"/>
      <c r="Q62" s="133"/>
      <c r="R62" s="133"/>
      <c r="S62" s="133"/>
      <c r="T62" s="133"/>
      <c r="U62" s="133"/>
      <c r="V62" s="133"/>
      <c r="W62" s="133"/>
      <c r="X62" s="133"/>
      <c r="Y62" s="133"/>
      <c r="Z62" s="133"/>
      <c r="AA62" s="133"/>
      <c r="AB62" s="133"/>
      <c r="AC62" s="133"/>
      <c r="AD62" s="133"/>
      <c r="AE62" s="133"/>
      <c r="AF62" s="133"/>
      <c r="AG62" s="133"/>
      <c r="AH62" s="133"/>
      <c r="AI62" s="133"/>
      <c r="AJ62" s="133"/>
      <c r="AK62" s="133"/>
      <c r="AL62" s="133"/>
      <c r="AM62" s="253">
        <f t="shared" ref="AM62" si="39">SUM(H63:AL63)</f>
        <v>0</v>
      </c>
      <c r="AN62" s="389" t="str">
        <f t="shared" ref="AN62" si="40">IFERROR(IF(OR(E62="Ａ",AM62&gt;$AF$45),1,ROUNDDOWN(AM62/$AF$45,1)),"")</f>
        <v/>
      </c>
      <c r="AO62" s="372"/>
      <c r="AP62" s="8"/>
    </row>
    <row r="63" spans="1:51" ht="13.5" customHeight="1">
      <c r="A63" s="249"/>
      <c r="B63" s="255"/>
      <c r="C63" s="287"/>
      <c r="D63" s="367"/>
      <c r="E63" s="302"/>
      <c r="F63" s="262"/>
      <c r="G63" s="70" t="s">
        <v>134</v>
      </c>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253"/>
      <c r="AN63" s="389"/>
      <c r="AO63" s="374"/>
      <c r="AP63" s="8"/>
    </row>
    <row r="64" spans="1:51" ht="13.5" customHeight="1">
      <c r="A64" s="248" t="str">
        <f>IFERROR(INDEX(【従業者名簿】!F:F,MATCH(F64,【従業者名簿】!C:C,0)),"")</f>
        <v/>
      </c>
      <c r="B64" s="298" t="s">
        <v>33</v>
      </c>
      <c r="C64" s="299" t="str">
        <f t="shared" ref="C64" si="41">IF(AO64="介護福祉士","〇","")</f>
        <v/>
      </c>
      <c r="D64" s="366" t="str">
        <f t="shared" ref="D64" si="42">IF(A64="","",DATEDIF(A64,$AF$3,"m"))</f>
        <v/>
      </c>
      <c r="E64" s="301"/>
      <c r="F64" s="262"/>
      <c r="G64" s="70" t="s">
        <v>36</v>
      </c>
      <c r="H64" s="133"/>
      <c r="I64" s="133"/>
      <c r="J64" s="133"/>
      <c r="K64" s="133"/>
      <c r="L64" s="133"/>
      <c r="M64" s="133"/>
      <c r="N64" s="133"/>
      <c r="O64" s="133"/>
      <c r="P64" s="133"/>
      <c r="Q64" s="133"/>
      <c r="R64" s="133"/>
      <c r="S64" s="133"/>
      <c r="T64" s="133"/>
      <c r="U64" s="133"/>
      <c r="V64" s="133"/>
      <c r="W64" s="133"/>
      <c r="X64" s="133"/>
      <c r="Y64" s="133"/>
      <c r="Z64" s="133"/>
      <c r="AA64" s="133"/>
      <c r="AB64" s="133"/>
      <c r="AC64" s="133"/>
      <c r="AD64" s="133"/>
      <c r="AE64" s="133"/>
      <c r="AF64" s="133"/>
      <c r="AG64" s="133"/>
      <c r="AH64" s="133"/>
      <c r="AI64" s="133"/>
      <c r="AJ64" s="133"/>
      <c r="AK64" s="133"/>
      <c r="AL64" s="133"/>
      <c r="AM64" s="253">
        <f t="shared" ref="AM64" si="43">SUM(H65:AL65)</f>
        <v>0</v>
      </c>
      <c r="AN64" s="389" t="str">
        <f t="shared" ref="AN64" si="44">IFERROR(IF(OR(E64="Ａ",AM64&gt;$AF$45),1,ROUNDDOWN(AM64/$AF$45,1)),"")</f>
        <v/>
      </c>
      <c r="AO64" s="372"/>
      <c r="AP64" s="8"/>
    </row>
    <row r="65" spans="1:51" ht="13.5" customHeight="1">
      <c r="A65" s="249"/>
      <c r="B65" s="255"/>
      <c r="C65" s="287"/>
      <c r="D65" s="367"/>
      <c r="E65" s="302"/>
      <c r="F65" s="262"/>
      <c r="G65" s="70" t="s">
        <v>134</v>
      </c>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253"/>
      <c r="AN65" s="389"/>
      <c r="AO65" s="374"/>
      <c r="AP65" s="8"/>
    </row>
    <row r="66" spans="1:51" ht="13.5" customHeight="1">
      <c r="A66" s="248" t="str">
        <f>IFERROR(INDEX(【従業者名簿】!F:F,MATCH(F66,【従業者名簿】!C:C,0)),"")</f>
        <v/>
      </c>
      <c r="B66" s="298" t="s">
        <v>33</v>
      </c>
      <c r="C66" s="299" t="str">
        <f t="shared" ref="C66" si="45">IF(AO66="介護福祉士","〇","")</f>
        <v/>
      </c>
      <c r="D66" s="366" t="str">
        <f t="shared" ref="D66" si="46">IF(A66="","",DATEDIF(A66,$AF$3,"m"))</f>
        <v/>
      </c>
      <c r="E66" s="301"/>
      <c r="F66" s="262"/>
      <c r="G66" s="70" t="s">
        <v>36</v>
      </c>
      <c r="H66" s="133"/>
      <c r="I66" s="133"/>
      <c r="J66" s="133"/>
      <c r="K66" s="133"/>
      <c r="L66" s="133"/>
      <c r="M66" s="133"/>
      <c r="N66" s="133"/>
      <c r="O66" s="133"/>
      <c r="P66" s="133"/>
      <c r="Q66" s="133"/>
      <c r="R66" s="133"/>
      <c r="S66" s="133"/>
      <c r="T66" s="133"/>
      <c r="U66" s="133"/>
      <c r="V66" s="133"/>
      <c r="W66" s="133"/>
      <c r="X66" s="133"/>
      <c r="Y66" s="133"/>
      <c r="Z66" s="133"/>
      <c r="AA66" s="133"/>
      <c r="AB66" s="133"/>
      <c r="AC66" s="133"/>
      <c r="AD66" s="133"/>
      <c r="AE66" s="133"/>
      <c r="AF66" s="133"/>
      <c r="AG66" s="133"/>
      <c r="AH66" s="133"/>
      <c r="AI66" s="133"/>
      <c r="AJ66" s="133"/>
      <c r="AK66" s="133"/>
      <c r="AL66" s="133"/>
      <c r="AM66" s="253">
        <f t="shared" ref="AM66" si="47">SUM(H67:AL67)</f>
        <v>0</v>
      </c>
      <c r="AN66" s="389" t="str">
        <f t="shared" ref="AN66" si="48">IFERROR(IF(OR(E66="Ａ",AM66&gt;$AF$45),1,ROUNDDOWN(AM66/$AF$45,1)),"")</f>
        <v/>
      </c>
      <c r="AO66" s="372"/>
      <c r="AP66" s="8"/>
    </row>
    <row r="67" spans="1:51" ht="13.5" customHeight="1">
      <c r="A67" s="249"/>
      <c r="B67" s="255"/>
      <c r="C67" s="287"/>
      <c r="D67" s="367"/>
      <c r="E67" s="302"/>
      <c r="F67" s="262"/>
      <c r="G67" s="70" t="s">
        <v>134</v>
      </c>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253"/>
      <c r="AN67" s="389"/>
      <c r="AO67" s="374"/>
      <c r="AP67" s="8"/>
    </row>
    <row r="68" spans="1:51" ht="13.5" customHeight="1">
      <c r="A68" s="248" t="str">
        <f>IFERROR(INDEX(【従業者名簿】!F:F,MATCH(F68,【従業者名簿】!C:C,0)),"")</f>
        <v/>
      </c>
      <c r="B68" s="298" t="s">
        <v>33</v>
      </c>
      <c r="C68" s="299" t="str">
        <f t="shared" ref="C68" si="49">IF(AO68="介護福祉士","〇","")</f>
        <v/>
      </c>
      <c r="D68" s="366" t="str">
        <f t="shared" ref="D68" si="50">IF(A68="","",DATEDIF(A68,$AF$3,"m"))</f>
        <v/>
      </c>
      <c r="E68" s="301"/>
      <c r="F68" s="262"/>
      <c r="G68" s="70" t="s">
        <v>36</v>
      </c>
      <c r="H68" s="133"/>
      <c r="I68" s="133"/>
      <c r="J68" s="133"/>
      <c r="K68" s="133"/>
      <c r="L68" s="133"/>
      <c r="M68" s="133"/>
      <c r="N68" s="133"/>
      <c r="O68" s="133"/>
      <c r="P68" s="133"/>
      <c r="Q68" s="133"/>
      <c r="R68" s="133"/>
      <c r="S68" s="133"/>
      <c r="T68" s="133"/>
      <c r="U68" s="133"/>
      <c r="V68" s="133"/>
      <c r="W68" s="133"/>
      <c r="X68" s="133"/>
      <c r="Y68" s="133"/>
      <c r="Z68" s="133"/>
      <c r="AA68" s="133"/>
      <c r="AB68" s="133"/>
      <c r="AC68" s="133"/>
      <c r="AD68" s="133"/>
      <c r="AE68" s="133"/>
      <c r="AF68" s="133"/>
      <c r="AG68" s="133"/>
      <c r="AH68" s="133"/>
      <c r="AI68" s="133"/>
      <c r="AJ68" s="133"/>
      <c r="AK68" s="133"/>
      <c r="AL68" s="133"/>
      <c r="AM68" s="253">
        <f t="shared" ref="AM68" si="51">SUM(H69:AL69)</f>
        <v>0</v>
      </c>
      <c r="AN68" s="389" t="str">
        <f t="shared" ref="AN68" si="52">IFERROR(IF(OR(E68="Ａ",AM68&gt;$AF$45),1,ROUNDDOWN(AM68/$AF$45,1)),"")</f>
        <v/>
      </c>
      <c r="AO68" s="372"/>
      <c r="AP68" s="8"/>
    </row>
    <row r="69" spans="1:51" ht="13.5" customHeight="1">
      <c r="A69" s="249"/>
      <c r="B69" s="255"/>
      <c r="C69" s="287"/>
      <c r="D69" s="367"/>
      <c r="E69" s="302"/>
      <c r="F69" s="262"/>
      <c r="G69" s="70" t="s">
        <v>134</v>
      </c>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253"/>
      <c r="AN69" s="389"/>
      <c r="AO69" s="374"/>
      <c r="AP69" s="8"/>
    </row>
    <row r="70" spans="1:51" ht="13.5" customHeight="1">
      <c r="A70" s="248" t="str">
        <f>IFERROR(INDEX(【従業者名簿】!F:F,MATCH(F70,【従業者名簿】!C:C,0)),"")</f>
        <v/>
      </c>
      <c r="B70" s="298" t="s">
        <v>33</v>
      </c>
      <c r="C70" s="299" t="str">
        <f t="shared" ref="C70" si="53">IF(AO70="介護福祉士","〇","")</f>
        <v/>
      </c>
      <c r="D70" s="366" t="str">
        <f t="shared" ref="D70" si="54">IF(A70="","",DATEDIF(A70,$AF$3,"m"))</f>
        <v/>
      </c>
      <c r="E70" s="301"/>
      <c r="F70" s="262"/>
      <c r="G70" s="70" t="s">
        <v>36</v>
      </c>
      <c r="H70" s="133"/>
      <c r="I70" s="133"/>
      <c r="J70" s="133"/>
      <c r="K70" s="133"/>
      <c r="L70" s="133"/>
      <c r="M70" s="133"/>
      <c r="N70" s="133"/>
      <c r="O70" s="133"/>
      <c r="P70" s="133"/>
      <c r="Q70" s="133"/>
      <c r="R70" s="133"/>
      <c r="S70" s="133"/>
      <c r="T70" s="133"/>
      <c r="U70" s="133"/>
      <c r="V70" s="133"/>
      <c r="W70" s="133"/>
      <c r="X70" s="133"/>
      <c r="Y70" s="133"/>
      <c r="Z70" s="133"/>
      <c r="AA70" s="133"/>
      <c r="AB70" s="133"/>
      <c r="AC70" s="133"/>
      <c r="AD70" s="133"/>
      <c r="AE70" s="133"/>
      <c r="AF70" s="133"/>
      <c r="AG70" s="133"/>
      <c r="AH70" s="133"/>
      <c r="AI70" s="133"/>
      <c r="AJ70" s="133"/>
      <c r="AK70" s="133"/>
      <c r="AL70" s="133"/>
      <c r="AM70" s="253">
        <f t="shared" ref="AM70" si="55">SUM(H71:AL71)</f>
        <v>0</v>
      </c>
      <c r="AN70" s="389" t="str">
        <f t="shared" ref="AN70" si="56">IFERROR(IF(OR(E70="Ａ",AM70&gt;$AF$45),1,ROUNDDOWN(AM70/$AF$45,1)),"")</f>
        <v/>
      </c>
      <c r="AO70" s="372"/>
      <c r="AP70" s="8"/>
    </row>
    <row r="71" spans="1:51" ht="13.5" customHeight="1">
      <c r="A71" s="249"/>
      <c r="B71" s="255"/>
      <c r="C71" s="287"/>
      <c r="D71" s="367"/>
      <c r="E71" s="302"/>
      <c r="F71" s="262"/>
      <c r="G71" s="70" t="s">
        <v>134</v>
      </c>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253"/>
      <c r="AN71" s="389"/>
      <c r="AO71" s="374"/>
      <c r="AP71" s="8"/>
    </row>
    <row r="72" spans="1:51" ht="13.5" customHeight="1">
      <c r="A72" s="248" t="str">
        <f>IFERROR(INDEX(【従業者名簿】!F:F,MATCH(F72,【従業者名簿】!C:C,0)),"")</f>
        <v/>
      </c>
      <c r="B72" s="298" t="s">
        <v>33</v>
      </c>
      <c r="C72" s="299" t="str">
        <f t="shared" ref="C72" si="57">IF(AO72="介護福祉士","〇","")</f>
        <v/>
      </c>
      <c r="D72" s="366" t="str">
        <f t="shared" ref="D72" si="58">IF(A72="","",DATEDIF(A72,$AF$3,"m"))</f>
        <v/>
      </c>
      <c r="E72" s="301"/>
      <c r="F72" s="262"/>
      <c r="G72" s="70" t="s">
        <v>36</v>
      </c>
      <c r="H72" s="133"/>
      <c r="I72" s="133"/>
      <c r="J72" s="133"/>
      <c r="K72" s="133"/>
      <c r="L72" s="133"/>
      <c r="M72" s="133"/>
      <c r="N72" s="133"/>
      <c r="O72" s="133"/>
      <c r="P72" s="133"/>
      <c r="Q72" s="133"/>
      <c r="R72" s="133"/>
      <c r="S72" s="133"/>
      <c r="T72" s="133"/>
      <c r="U72" s="133"/>
      <c r="V72" s="133"/>
      <c r="W72" s="133"/>
      <c r="X72" s="133"/>
      <c r="Y72" s="133"/>
      <c r="Z72" s="133"/>
      <c r="AA72" s="133"/>
      <c r="AB72" s="133"/>
      <c r="AC72" s="133"/>
      <c r="AD72" s="133"/>
      <c r="AE72" s="133"/>
      <c r="AF72" s="133"/>
      <c r="AG72" s="133"/>
      <c r="AH72" s="133"/>
      <c r="AI72" s="133"/>
      <c r="AJ72" s="133"/>
      <c r="AK72" s="133"/>
      <c r="AL72" s="133"/>
      <c r="AM72" s="253">
        <f t="shared" ref="AM72" si="59">SUM(H73:AL73)</f>
        <v>0</v>
      </c>
      <c r="AN72" s="389" t="str">
        <f t="shared" ref="AN72" si="60">IFERROR(IF(OR(E72="Ａ",AM72&gt;$AF$45),1,ROUNDDOWN(AM72/$AF$45,1)),"")</f>
        <v/>
      </c>
      <c r="AO72" s="372"/>
      <c r="AP72" s="8"/>
    </row>
    <row r="73" spans="1:51" ht="13.5" customHeight="1">
      <c r="A73" s="249"/>
      <c r="B73" s="255"/>
      <c r="C73" s="287"/>
      <c r="D73" s="367"/>
      <c r="E73" s="302"/>
      <c r="F73" s="262"/>
      <c r="G73" s="70" t="s">
        <v>134</v>
      </c>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253"/>
      <c r="AN73" s="389"/>
      <c r="AO73" s="374"/>
      <c r="AP73" s="8"/>
    </row>
    <row r="74" spans="1:51" ht="13.5" customHeight="1">
      <c r="A74" s="248" t="str">
        <f>IFERROR(INDEX(【従業者名簿】!F:F,MATCH(F74,【従業者名簿】!C:C,0)),"")</f>
        <v/>
      </c>
      <c r="B74" s="298" t="s">
        <v>33</v>
      </c>
      <c r="C74" s="299" t="str">
        <f t="shared" ref="C74" si="61">IF(AO74="介護福祉士","〇","")</f>
        <v/>
      </c>
      <c r="D74" s="366" t="str">
        <f t="shared" ref="D74" si="62">IF(A74="","",DATEDIF(A74,$AF$3,"m"))</f>
        <v/>
      </c>
      <c r="E74" s="301"/>
      <c r="F74" s="262"/>
      <c r="G74" s="70" t="s">
        <v>36</v>
      </c>
      <c r="H74" s="133"/>
      <c r="I74" s="133"/>
      <c r="J74" s="133"/>
      <c r="K74" s="133"/>
      <c r="L74" s="133"/>
      <c r="M74" s="133"/>
      <c r="N74" s="133"/>
      <c r="O74" s="133"/>
      <c r="P74" s="133"/>
      <c r="Q74" s="133"/>
      <c r="R74" s="133"/>
      <c r="S74" s="133"/>
      <c r="T74" s="133"/>
      <c r="U74" s="133"/>
      <c r="V74" s="133"/>
      <c r="W74" s="133"/>
      <c r="X74" s="133"/>
      <c r="Y74" s="133"/>
      <c r="Z74" s="133"/>
      <c r="AA74" s="133"/>
      <c r="AB74" s="133"/>
      <c r="AC74" s="133"/>
      <c r="AD74" s="133"/>
      <c r="AE74" s="133"/>
      <c r="AF74" s="133"/>
      <c r="AG74" s="133"/>
      <c r="AH74" s="133"/>
      <c r="AI74" s="133"/>
      <c r="AJ74" s="133"/>
      <c r="AK74" s="133"/>
      <c r="AL74" s="133"/>
      <c r="AM74" s="253">
        <f t="shared" ref="AM74" si="63">SUM(H75:AL75)</f>
        <v>0</v>
      </c>
      <c r="AN74" s="389" t="str">
        <f t="shared" ref="AN74" si="64">IFERROR(IF(OR(E74="Ａ",AM74&gt;$AF$45),1,ROUNDDOWN(AM74/$AF$45,1)),"")</f>
        <v/>
      </c>
      <c r="AO74" s="372"/>
      <c r="AP74" s="8"/>
    </row>
    <row r="75" spans="1:51" ht="13.5" customHeight="1">
      <c r="A75" s="249"/>
      <c r="B75" s="255"/>
      <c r="C75" s="287"/>
      <c r="D75" s="367"/>
      <c r="E75" s="302"/>
      <c r="F75" s="262"/>
      <c r="G75" s="70" t="s">
        <v>134</v>
      </c>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253"/>
      <c r="AN75" s="389"/>
      <c r="AO75" s="374"/>
      <c r="AP75" s="8"/>
    </row>
    <row r="76" spans="1:51" ht="13.5" customHeight="1">
      <c r="A76" s="248" t="str">
        <f>IFERROR(INDEX(【従業者名簿】!F:F,MATCH(F76,【従業者名簿】!C:C,0)),"")</f>
        <v/>
      </c>
      <c r="B76" s="298" t="s">
        <v>33</v>
      </c>
      <c r="C76" s="299" t="str">
        <f t="shared" ref="C76" si="65">IF(AO76="介護福祉士","〇","")</f>
        <v/>
      </c>
      <c r="D76" s="366" t="str">
        <f t="shared" ref="D76" si="66">IF(A76="","",DATEDIF(A76,$AF$3,"m"))</f>
        <v/>
      </c>
      <c r="E76" s="301"/>
      <c r="F76" s="270"/>
      <c r="G76" s="70" t="s">
        <v>36</v>
      </c>
      <c r="H76" s="133"/>
      <c r="I76" s="133"/>
      <c r="J76" s="133"/>
      <c r="K76" s="133"/>
      <c r="L76" s="133"/>
      <c r="M76" s="133"/>
      <c r="N76" s="133"/>
      <c r="O76" s="133"/>
      <c r="P76" s="133"/>
      <c r="Q76" s="133"/>
      <c r="R76" s="133"/>
      <c r="S76" s="133"/>
      <c r="T76" s="133"/>
      <c r="U76" s="133"/>
      <c r="V76" s="133"/>
      <c r="W76" s="133"/>
      <c r="X76" s="133"/>
      <c r="Y76" s="133"/>
      <c r="Z76" s="133"/>
      <c r="AA76" s="133"/>
      <c r="AB76" s="133"/>
      <c r="AC76" s="133"/>
      <c r="AD76" s="133"/>
      <c r="AE76" s="133"/>
      <c r="AF76" s="133"/>
      <c r="AG76" s="133"/>
      <c r="AH76" s="133"/>
      <c r="AI76" s="133"/>
      <c r="AJ76" s="133"/>
      <c r="AK76" s="133"/>
      <c r="AL76" s="133"/>
      <c r="AM76" s="253">
        <f t="shared" ref="AM76" si="67">SUM(H77:AL77)</f>
        <v>0</v>
      </c>
      <c r="AN76" s="389" t="str">
        <f t="shared" ref="AN76" si="68">IFERROR(IF(OR(E76="Ａ",AM76&gt;$AF$45),1,ROUNDDOWN(AM76/$AF$45,1)),"")</f>
        <v/>
      </c>
      <c r="AO76" s="372"/>
      <c r="AP76" s="8"/>
    </row>
    <row r="77" spans="1:51" ht="13.5" customHeight="1">
      <c r="A77" s="249"/>
      <c r="B77" s="255"/>
      <c r="C77" s="287"/>
      <c r="D77" s="367"/>
      <c r="E77" s="302"/>
      <c r="F77" s="261"/>
      <c r="G77" s="70" t="s">
        <v>134</v>
      </c>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253"/>
      <c r="AN77" s="389"/>
      <c r="AO77" s="374"/>
      <c r="AP77" s="8"/>
    </row>
    <row r="78" spans="1:51" ht="13.5" customHeight="1">
      <c r="A78" s="248" t="str">
        <f>IFERROR(INDEX(【従業者名簿】!F:F,MATCH(F78,【従業者名簿】!C:C,0)),"")</f>
        <v/>
      </c>
      <c r="B78" s="298" t="s">
        <v>33</v>
      </c>
      <c r="C78" s="299" t="str">
        <f t="shared" ref="C78" si="69">IF(AO78="介護福祉士","〇","")</f>
        <v/>
      </c>
      <c r="D78" s="366" t="str">
        <f>IF(A78="","",DATEDIF(A78,$AF$3,"m"))</f>
        <v/>
      </c>
      <c r="E78" s="301"/>
      <c r="F78" s="262"/>
      <c r="G78" s="70" t="s">
        <v>36</v>
      </c>
      <c r="H78" s="133"/>
      <c r="I78" s="133"/>
      <c r="J78" s="133"/>
      <c r="K78" s="133"/>
      <c r="L78" s="133"/>
      <c r="M78" s="133"/>
      <c r="N78" s="133"/>
      <c r="O78" s="133"/>
      <c r="P78" s="133"/>
      <c r="Q78" s="133"/>
      <c r="R78" s="133"/>
      <c r="S78" s="133"/>
      <c r="T78" s="133"/>
      <c r="U78" s="133"/>
      <c r="V78" s="133"/>
      <c r="W78" s="133"/>
      <c r="X78" s="133"/>
      <c r="Y78" s="133"/>
      <c r="Z78" s="133"/>
      <c r="AA78" s="133"/>
      <c r="AB78" s="133"/>
      <c r="AC78" s="133"/>
      <c r="AD78" s="133"/>
      <c r="AE78" s="133"/>
      <c r="AF78" s="133"/>
      <c r="AG78" s="133"/>
      <c r="AH78" s="133"/>
      <c r="AI78" s="133"/>
      <c r="AJ78" s="133"/>
      <c r="AK78" s="133"/>
      <c r="AL78" s="133"/>
      <c r="AM78" s="253">
        <f>SUM(H79:AL79)</f>
        <v>0</v>
      </c>
      <c r="AN78" s="389" t="str">
        <f>IFERROR(IF(OR(E78="Ａ",AM78&gt;$AF$45),1,ROUNDDOWN(AM78/$AF$45,1)),"")</f>
        <v/>
      </c>
      <c r="AO78" s="372"/>
      <c r="AP78" s="8"/>
    </row>
    <row r="79" spans="1:51" ht="13.5" customHeight="1">
      <c r="A79" s="249"/>
      <c r="B79" s="255"/>
      <c r="C79" s="287"/>
      <c r="D79" s="367"/>
      <c r="E79" s="302"/>
      <c r="F79" s="262"/>
      <c r="G79" s="70" t="s">
        <v>134</v>
      </c>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253"/>
      <c r="AN79" s="389"/>
      <c r="AO79" s="374"/>
      <c r="AP79" s="8"/>
    </row>
    <row r="80" spans="1:51" ht="13.5" customHeight="1">
      <c r="B80" s="132"/>
      <c r="C80" s="132"/>
      <c r="D80" s="132"/>
      <c r="E80" s="7" t="s">
        <v>137</v>
      </c>
      <c r="F80" s="132"/>
      <c r="G80" s="51"/>
      <c r="H80" s="7"/>
      <c r="I80" s="52"/>
      <c r="J80" s="52"/>
      <c r="K80" s="52"/>
      <c r="L80" s="52"/>
      <c r="M80" s="52"/>
      <c r="N80" s="52"/>
      <c r="O80" s="52"/>
      <c r="P80" s="52"/>
      <c r="Q80" s="52"/>
      <c r="R80" s="52"/>
      <c r="S80" s="53"/>
      <c r="T80" s="53"/>
      <c r="U80" s="7"/>
      <c r="V80" s="52"/>
      <c r="W80" s="52"/>
      <c r="X80" s="52"/>
      <c r="Y80" s="52"/>
      <c r="Z80" s="52"/>
      <c r="AA80" s="52"/>
      <c r="AB80" s="52"/>
      <c r="AC80" s="132"/>
      <c r="AD80" s="132"/>
      <c r="AE80" s="132"/>
      <c r="AF80" s="54"/>
      <c r="AG80" s="54"/>
      <c r="AH80" s="7"/>
      <c r="AI80" s="7"/>
      <c r="AJ80" s="7"/>
      <c r="AK80" s="7"/>
      <c r="AL80" s="7"/>
      <c r="AM80" s="55"/>
      <c r="AN80" s="56"/>
      <c r="AO80" s="57"/>
      <c r="AP80" s="10"/>
      <c r="AQ80" s="159"/>
      <c r="AR80" s="159"/>
      <c r="AS80" s="159"/>
      <c r="AT80" s="58"/>
      <c r="AU80" s="58"/>
      <c r="AV80" s="58"/>
      <c r="AW80" s="59"/>
      <c r="AX80" s="59"/>
      <c r="AY80" s="59"/>
    </row>
    <row r="81" spans="1:53" ht="13.5" customHeight="1">
      <c r="B81" s="132"/>
      <c r="C81" s="132"/>
      <c r="D81" s="132"/>
      <c r="E81" s="7"/>
      <c r="F81" s="132"/>
      <c r="G81" s="51"/>
      <c r="H81" s="7"/>
      <c r="I81" s="52"/>
      <c r="J81" s="52"/>
      <c r="K81" s="52"/>
      <c r="L81" s="52"/>
      <c r="M81" s="52"/>
      <c r="N81" s="52"/>
      <c r="O81" s="52"/>
      <c r="P81" s="52"/>
      <c r="Q81" s="52"/>
      <c r="R81" s="52"/>
      <c r="S81" s="53"/>
      <c r="T81" s="53"/>
      <c r="U81" s="7"/>
      <c r="V81" s="52"/>
      <c r="W81" s="52"/>
      <c r="X81" s="52"/>
      <c r="Y81" s="52"/>
      <c r="Z81" s="52"/>
      <c r="AA81" s="52"/>
      <c r="AB81" s="52"/>
      <c r="AC81" s="132"/>
      <c r="AD81" s="132"/>
      <c r="AE81" s="132"/>
      <c r="AF81" s="54"/>
      <c r="AG81" s="54"/>
      <c r="AH81" s="7"/>
      <c r="AI81" s="7"/>
      <c r="AJ81" s="7"/>
      <c r="AK81" s="7"/>
      <c r="AL81" s="7"/>
      <c r="AM81" s="55"/>
      <c r="AN81" s="56"/>
      <c r="AO81" s="57"/>
      <c r="AP81" s="10"/>
      <c r="AQ81" s="159"/>
      <c r="AR81" s="159"/>
      <c r="AS81" s="159"/>
      <c r="AT81" s="58"/>
      <c r="AU81" s="58"/>
      <c r="AV81" s="58"/>
      <c r="AW81" s="59"/>
      <c r="AX81" s="59"/>
      <c r="AY81" s="59"/>
    </row>
    <row r="82" spans="1:53" ht="18" customHeight="1">
      <c r="B82" s="2" t="s">
        <v>2</v>
      </c>
      <c r="C82" s="2"/>
      <c r="D82" s="2"/>
      <c r="E82" s="2"/>
      <c r="F82" s="2"/>
      <c r="G82" s="2"/>
      <c r="H82" s="2"/>
      <c r="I82" s="2"/>
      <c r="J82" s="2"/>
      <c r="AF82" s="3"/>
      <c r="AO82" s="3"/>
      <c r="AY82" s="3" t="s">
        <v>35</v>
      </c>
      <c r="BA82" s="9"/>
    </row>
    <row r="83" spans="1:53" ht="18" customHeight="1">
      <c r="B83" s="233" t="s">
        <v>22</v>
      </c>
      <c r="C83" s="234"/>
      <c r="D83" s="235">
        <f>【算定要件集計】!$B$3</f>
        <v>0</v>
      </c>
      <c r="E83" s="236"/>
      <c r="F83" s="236"/>
      <c r="G83" s="236"/>
      <c r="H83" s="236"/>
      <c r="I83" s="236"/>
      <c r="J83" s="236"/>
      <c r="K83" s="237"/>
      <c r="L83" s="238" t="s">
        <v>21</v>
      </c>
      <c r="M83" s="239"/>
      <c r="N83" s="239"/>
      <c r="O83" s="240"/>
      <c r="P83" s="241"/>
      <c r="Q83" s="241"/>
      <c r="R83" s="241"/>
      <c r="S83" s="241"/>
      <c r="T83" s="241"/>
      <c r="U83" s="242"/>
      <c r="V83" s="233" t="s">
        <v>23</v>
      </c>
      <c r="W83" s="243"/>
      <c r="X83" s="203"/>
      <c r="Y83" s="244"/>
      <c r="Z83" s="245"/>
      <c r="AA83" s="233" t="s">
        <v>40</v>
      </c>
      <c r="AB83" s="246"/>
      <c r="AC83" s="246"/>
      <c r="AD83" s="246"/>
      <c r="AE83" s="247"/>
      <c r="AF83" s="375" t="str">
        <f>$AF$3</f>
        <v/>
      </c>
      <c r="AG83" s="376"/>
      <c r="AH83" s="376"/>
      <c r="AI83" s="376"/>
      <c r="AJ83" s="377"/>
      <c r="AK83" s="378"/>
      <c r="AO83" s="5"/>
      <c r="BA83" s="9"/>
    </row>
    <row r="84" spans="1:53" ht="5.0999999999999996" customHeight="1">
      <c r="BA84" s="9"/>
    </row>
    <row r="85" spans="1:53" ht="16.5" customHeight="1">
      <c r="G85" s="5" t="s">
        <v>44</v>
      </c>
      <c r="H85" s="49">
        <f>$H$5</f>
        <v>0</v>
      </c>
      <c r="I85" s="50" t="s">
        <v>43</v>
      </c>
      <c r="J85" s="49">
        <f>$J$5</f>
        <v>0</v>
      </c>
      <c r="K85" s="50" t="s">
        <v>24</v>
      </c>
      <c r="L85" s="50"/>
      <c r="M85" s="49">
        <f>$M$5</f>
        <v>0</v>
      </c>
      <c r="N85" s="50" t="s">
        <v>43</v>
      </c>
      <c r="O85" s="49">
        <f>$O$5</f>
        <v>0</v>
      </c>
      <c r="P85" s="1" t="s">
        <v>25</v>
      </c>
      <c r="R85" s="7"/>
      <c r="U85" s="7"/>
      <c r="V85" s="7"/>
      <c r="W85" s="7"/>
      <c r="X85" s="7"/>
      <c r="Y85" s="7"/>
      <c r="AE85" s="5" t="s">
        <v>42</v>
      </c>
      <c r="AF85" s="220">
        <f>$AF$5</f>
        <v>0</v>
      </c>
      <c r="AG85" s="379"/>
      <c r="AH85" s="7" t="s">
        <v>31</v>
      </c>
      <c r="AI85" s="7"/>
      <c r="AJ85" s="7"/>
      <c r="AL85" s="5" t="s">
        <v>32</v>
      </c>
      <c r="AM85" s="47">
        <f>$AM$5</f>
        <v>0</v>
      </c>
      <c r="AN85" s="7" t="s">
        <v>31</v>
      </c>
      <c r="AQ85" s="1" t="s">
        <v>27</v>
      </c>
      <c r="BA85" s="9"/>
    </row>
    <row r="86" spans="1:53" s="6" customFormat="1" ht="18" customHeight="1">
      <c r="A86" s="248" t="s">
        <v>60</v>
      </c>
      <c r="B86" s="238" t="s">
        <v>0</v>
      </c>
      <c r="C86" s="250" t="s">
        <v>203</v>
      </c>
      <c r="D86" s="250" t="s">
        <v>62</v>
      </c>
      <c r="E86" s="250" t="s">
        <v>1</v>
      </c>
      <c r="F86" s="238" t="s">
        <v>3</v>
      </c>
      <c r="G86" s="252" t="s">
        <v>37</v>
      </c>
      <c r="H86" s="18" t="str">
        <f>AF83</f>
        <v/>
      </c>
      <c r="I86" s="18" t="str">
        <f>IFERROR(H86+1,"")</f>
        <v/>
      </c>
      <c r="J86" s="18" t="str">
        <f t="shared" ref="J86:AI86" si="70">IFERROR(I86+1,"")</f>
        <v/>
      </c>
      <c r="K86" s="18" t="str">
        <f t="shared" si="70"/>
        <v/>
      </c>
      <c r="L86" s="18" t="str">
        <f t="shared" si="70"/>
        <v/>
      </c>
      <c r="M86" s="18" t="str">
        <f t="shared" si="70"/>
        <v/>
      </c>
      <c r="N86" s="18" t="str">
        <f t="shared" si="70"/>
        <v/>
      </c>
      <c r="O86" s="18" t="str">
        <f t="shared" si="70"/>
        <v/>
      </c>
      <c r="P86" s="18" t="str">
        <f t="shared" si="70"/>
        <v/>
      </c>
      <c r="Q86" s="18" t="str">
        <f t="shared" si="70"/>
        <v/>
      </c>
      <c r="R86" s="18" t="str">
        <f t="shared" si="70"/>
        <v/>
      </c>
      <c r="S86" s="18" t="str">
        <f t="shared" si="70"/>
        <v/>
      </c>
      <c r="T86" s="18" t="str">
        <f t="shared" si="70"/>
        <v/>
      </c>
      <c r="U86" s="18" t="str">
        <f t="shared" si="70"/>
        <v/>
      </c>
      <c r="V86" s="18" t="str">
        <f t="shared" si="70"/>
        <v/>
      </c>
      <c r="W86" s="18" t="str">
        <f t="shared" si="70"/>
        <v/>
      </c>
      <c r="X86" s="18" t="str">
        <f t="shared" si="70"/>
        <v/>
      </c>
      <c r="Y86" s="18" t="str">
        <f t="shared" si="70"/>
        <v/>
      </c>
      <c r="Z86" s="18" t="str">
        <f t="shared" si="70"/>
        <v/>
      </c>
      <c r="AA86" s="18" t="str">
        <f t="shared" si="70"/>
        <v/>
      </c>
      <c r="AB86" s="18" t="str">
        <f t="shared" si="70"/>
        <v/>
      </c>
      <c r="AC86" s="18" t="str">
        <f t="shared" si="70"/>
        <v/>
      </c>
      <c r="AD86" s="18" t="str">
        <f t="shared" si="70"/>
        <v/>
      </c>
      <c r="AE86" s="18" t="str">
        <f t="shared" si="70"/>
        <v/>
      </c>
      <c r="AF86" s="18" t="str">
        <f t="shared" si="70"/>
        <v/>
      </c>
      <c r="AG86" s="18" t="str">
        <f t="shared" si="70"/>
        <v/>
      </c>
      <c r="AH86" s="18" t="str">
        <f t="shared" si="70"/>
        <v/>
      </c>
      <c r="AI86" s="18" t="str">
        <f t="shared" si="70"/>
        <v/>
      </c>
      <c r="AJ86" s="18" t="str">
        <f>IFERROR(IF(MONTH(AI86)&lt;&gt;MONTH(AI86+1),"",AI86+1),"")</f>
        <v/>
      </c>
      <c r="AK86" s="18" t="str">
        <f>IFERROR(IF(MONTH(AJ86)&lt;&gt;MONTH(AJ86+1),"",AJ86+1),"")</f>
        <v/>
      </c>
      <c r="AL86" s="18" t="str">
        <f>IFERROR(IF(MONTH(AK86)&lt;&gt;MONTH(AK86+1),"",AK86+1),"")</f>
        <v/>
      </c>
      <c r="AM86" s="263" t="s">
        <v>162</v>
      </c>
      <c r="AN86" s="263" t="s">
        <v>163</v>
      </c>
      <c r="AO86" s="206" t="s">
        <v>133</v>
      </c>
      <c r="AQ86" s="208" t="s">
        <v>36</v>
      </c>
      <c r="AR86" s="209"/>
      <c r="AS86" s="208" t="s">
        <v>39</v>
      </c>
      <c r="AT86" s="212"/>
      <c r="AU86" s="212"/>
      <c r="AV86" s="212"/>
      <c r="AW86" s="213"/>
      <c r="AX86" s="208" t="s">
        <v>16</v>
      </c>
      <c r="AY86" s="215"/>
      <c r="BA86" s="9"/>
    </row>
    <row r="87" spans="1:53" s="6" customFormat="1" ht="18" customHeight="1">
      <c r="A87" s="249"/>
      <c r="B87" s="238"/>
      <c r="C87" s="251"/>
      <c r="D87" s="251"/>
      <c r="E87" s="251"/>
      <c r="F87" s="238"/>
      <c r="G87" s="239"/>
      <c r="H87" s="19" t="str">
        <f>H86</f>
        <v/>
      </c>
      <c r="I87" s="19" t="str">
        <f>I86</f>
        <v/>
      </c>
      <c r="J87" s="19" t="str">
        <f t="shared" ref="J87:AL87" si="71">J86</f>
        <v/>
      </c>
      <c r="K87" s="19" t="str">
        <f t="shared" si="71"/>
        <v/>
      </c>
      <c r="L87" s="19" t="str">
        <f t="shared" si="71"/>
        <v/>
      </c>
      <c r="M87" s="19" t="str">
        <f t="shared" si="71"/>
        <v/>
      </c>
      <c r="N87" s="19" t="str">
        <f t="shared" si="71"/>
        <v/>
      </c>
      <c r="O87" s="19" t="str">
        <f t="shared" si="71"/>
        <v/>
      </c>
      <c r="P87" s="19" t="str">
        <f t="shared" si="71"/>
        <v/>
      </c>
      <c r="Q87" s="19" t="str">
        <f t="shared" si="71"/>
        <v/>
      </c>
      <c r="R87" s="19" t="str">
        <f t="shared" si="71"/>
        <v/>
      </c>
      <c r="S87" s="19" t="str">
        <f t="shared" si="71"/>
        <v/>
      </c>
      <c r="T87" s="19" t="str">
        <f t="shared" si="71"/>
        <v/>
      </c>
      <c r="U87" s="19" t="str">
        <f t="shared" si="71"/>
        <v/>
      </c>
      <c r="V87" s="19" t="str">
        <f t="shared" si="71"/>
        <v/>
      </c>
      <c r="W87" s="19" t="str">
        <f t="shared" si="71"/>
        <v/>
      </c>
      <c r="X87" s="19" t="str">
        <f t="shared" si="71"/>
        <v/>
      </c>
      <c r="Y87" s="19" t="str">
        <f t="shared" si="71"/>
        <v/>
      </c>
      <c r="Z87" s="19" t="str">
        <f t="shared" si="71"/>
        <v/>
      </c>
      <c r="AA87" s="19" t="str">
        <f t="shared" si="71"/>
        <v/>
      </c>
      <c r="AB87" s="19" t="str">
        <f t="shared" si="71"/>
        <v/>
      </c>
      <c r="AC87" s="19" t="str">
        <f t="shared" si="71"/>
        <v/>
      </c>
      <c r="AD87" s="19" t="str">
        <f t="shared" si="71"/>
        <v/>
      </c>
      <c r="AE87" s="19" t="str">
        <f t="shared" si="71"/>
        <v/>
      </c>
      <c r="AF87" s="19" t="str">
        <f t="shared" si="71"/>
        <v/>
      </c>
      <c r="AG87" s="19" t="str">
        <f t="shared" si="71"/>
        <v/>
      </c>
      <c r="AH87" s="19" t="str">
        <f t="shared" si="71"/>
        <v/>
      </c>
      <c r="AI87" s="19" t="str">
        <f t="shared" si="71"/>
        <v/>
      </c>
      <c r="AJ87" s="19" t="str">
        <f t="shared" si="71"/>
        <v/>
      </c>
      <c r="AK87" s="19" t="str">
        <f t="shared" si="71"/>
        <v/>
      </c>
      <c r="AL87" s="19" t="str">
        <f t="shared" si="71"/>
        <v/>
      </c>
      <c r="AM87" s="263"/>
      <c r="AN87" s="263"/>
      <c r="AO87" s="207"/>
      <c r="AQ87" s="210"/>
      <c r="AR87" s="211"/>
      <c r="AS87" s="210"/>
      <c r="AT87" s="214"/>
      <c r="AU87" s="214"/>
      <c r="AV87" s="214"/>
      <c r="AW87" s="211"/>
      <c r="AX87" s="210"/>
      <c r="AY87" s="211"/>
      <c r="BA87" s="9"/>
    </row>
    <row r="88" spans="1:53" s="6" customFormat="1" ht="13.5" customHeight="1">
      <c r="A88" s="248"/>
      <c r="B88" s="255" t="s">
        <v>4</v>
      </c>
      <c r="C88" s="257" t="s">
        <v>48</v>
      </c>
      <c r="D88" s="257" t="s">
        <v>48</v>
      </c>
      <c r="E88" s="259" t="s">
        <v>10</v>
      </c>
      <c r="F88" s="261"/>
      <c r="G88" s="70" t="s">
        <v>36</v>
      </c>
      <c r="H88" s="45"/>
      <c r="I88" s="45"/>
      <c r="J88" s="45"/>
      <c r="K88" s="45"/>
      <c r="L88" s="45"/>
      <c r="M88" s="45"/>
      <c r="N88" s="45"/>
      <c r="O88" s="45"/>
      <c r="P88" s="45"/>
      <c r="Q88" s="45"/>
      <c r="R88" s="45"/>
      <c r="S88" s="45"/>
      <c r="T88" s="45"/>
      <c r="U88" s="45"/>
      <c r="V88" s="45"/>
      <c r="W88" s="45"/>
      <c r="X88" s="45"/>
      <c r="Y88" s="45"/>
      <c r="Z88" s="45"/>
      <c r="AA88" s="45"/>
      <c r="AB88" s="45"/>
      <c r="AC88" s="45"/>
      <c r="AD88" s="45"/>
      <c r="AE88" s="45"/>
      <c r="AF88" s="45"/>
      <c r="AG88" s="45"/>
      <c r="AH88" s="45"/>
      <c r="AI88" s="45"/>
      <c r="AJ88" s="45"/>
      <c r="AK88" s="45"/>
      <c r="AL88" s="45"/>
      <c r="AM88" s="253">
        <f>SUM(H89:AL89)</f>
        <v>0</v>
      </c>
      <c r="AN88" s="254" t="s">
        <v>48</v>
      </c>
      <c r="AO88" s="223"/>
      <c r="AQ88" s="228"/>
      <c r="AR88" s="369"/>
      <c r="AS88" s="224"/>
      <c r="AT88" s="225"/>
      <c r="AU88" s="12" t="s">
        <v>26</v>
      </c>
      <c r="AV88" s="226"/>
      <c r="AW88" s="227"/>
      <c r="AX88" s="156"/>
      <c r="AY88" s="167" t="s">
        <v>34</v>
      </c>
      <c r="BA88" s="9"/>
    </row>
    <row r="89" spans="1:53" ht="13.5" customHeight="1">
      <c r="A89" s="249"/>
      <c r="B89" s="256"/>
      <c r="C89" s="258"/>
      <c r="D89" s="258"/>
      <c r="E89" s="260"/>
      <c r="F89" s="262"/>
      <c r="G89" s="70" t="s">
        <v>16</v>
      </c>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253"/>
      <c r="AN89" s="254"/>
      <c r="AO89" s="374"/>
      <c r="AQ89" s="228"/>
      <c r="AR89" s="369"/>
      <c r="AS89" s="224"/>
      <c r="AT89" s="225"/>
      <c r="AU89" s="12" t="s">
        <v>26</v>
      </c>
      <c r="AV89" s="226"/>
      <c r="AW89" s="227"/>
      <c r="AX89" s="156"/>
      <c r="AY89" s="167" t="s">
        <v>34</v>
      </c>
      <c r="BA89" s="9"/>
    </row>
    <row r="90" spans="1:53" ht="13.5" customHeight="1">
      <c r="A90" s="248"/>
      <c r="B90" s="273" t="s">
        <v>5</v>
      </c>
      <c r="C90" s="257" t="s">
        <v>48</v>
      </c>
      <c r="D90" s="257" t="s">
        <v>48</v>
      </c>
      <c r="E90" s="275" t="s">
        <v>10</v>
      </c>
      <c r="F90" s="262"/>
      <c r="G90" s="70" t="s">
        <v>36</v>
      </c>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253">
        <f>SUM(H91:AL91)</f>
        <v>0</v>
      </c>
      <c r="AN90" s="254" t="s">
        <v>48</v>
      </c>
      <c r="AO90" s="372"/>
      <c r="AQ90" s="228"/>
      <c r="AR90" s="369"/>
      <c r="AS90" s="224"/>
      <c r="AT90" s="225"/>
      <c r="AU90" s="12" t="s">
        <v>26</v>
      </c>
      <c r="AV90" s="226"/>
      <c r="AW90" s="227"/>
      <c r="AX90" s="156"/>
      <c r="AY90" s="167" t="s">
        <v>34</v>
      </c>
      <c r="BA90" s="9"/>
    </row>
    <row r="91" spans="1:53" ht="13.5" customHeight="1">
      <c r="A91" s="249"/>
      <c r="B91" s="274"/>
      <c r="C91" s="258"/>
      <c r="D91" s="258"/>
      <c r="E91" s="260"/>
      <c r="F91" s="262"/>
      <c r="G91" s="71" t="s">
        <v>41</v>
      </c>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276"/>
      <c r="AN91" s="272"/>
      <c r="AO91" s="374"/>
      <c r="AQ91" s="228"/>
      <c r="AR91" s="369"/>
      <c r="AS91" s="224"/>
      <c r="AT91" s="225"/>
      <c r="AU91" s="12" t="s">
        <v>26</v>
      </c>
      <c r="AV91" s="226"/>
      <c r="AW91" s="227"/>
      <c r="AX91" s="156"/>
      <c r="AY91" s="167" t="s">
        <v>34</v>
      </c>
      <c r="BA91" s="9"/>
    </row>
    <row r="92" spans="1:53" ht="13.5" customHeight="1">
      <c r="A92" s="248"/>
      <c r="B92" s="265" t="s">
        <v>38</v>
      </c>
      <c r="C92" s="257" t="s">
        <v>48</v>
      </c>
      <c r="D92" s="257" t="s">
        <v>48</v>
      </c>
      <c r="E92" s="268" t="s">
        <v>48</v>
      </c>
      <c r="F92" s="270"/>
      <c r="G92" s="70" t="s">
        <v>36</v>
      </c>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253">
        <f>SUM(H93:AL93)</f>
        <v>0</v>
      </c>
      <c r="AN92" s="254" t="s">
        <v>48</v>
      </c>
      <c r="AO92" s="372"/>
      <c r="AQ92" s="228"/>
      <c r="AR92" s="369"/>
      <c r="AS92" s="224"/>
      <c r="AT92" s="225"/>
      <c r="AU92" s="12" t="s">
        <v>26</v>
      </c>
      <c r="AV92" s="226"/>
      <c r="AW92" s="227"/>
      <c r="AX92" s="156"/>
      <c r="AY92" s="167" t="s">
        <v>34</v>
      </c>
      <c r="BA92" s="9"/>
    </row>
    <row r="93" spans="1:53" ht="13.5" customHeight="1" thickBot="1">
      <c r="A93" s="264"/>
      <c r="B93" s="266"/>
      <c r="C93" s="267"/>
      <c r="D93" s="267"/>
      <c r="E93" s="269"/>
      <c r="F93" s="271"/>
      <c r="G93" s="72" t="s">
        <v>41</v>
      </c>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1"/>
      <c r="AN93" s="341"/>
      <c r="AO93" s="373"/>
      <c r="AQ93" s="228"/>
      <c r="AR93" s="369"/>
      <c r="AS93" s="224"/>
      <c r="AT93" s="225"/>
      <c r="AU93" s="12" t="s">
        <v>26</v>
      </c>
      <c r="AV93" s="226"/>
      <c r="AW93" s="227"/>
      <c r="AX93" s="156"/>
      <c r="AY93" s="167" t="s">
        <v>34</v>
      </c>
      <c r="BA93" s="9"/>
    </row>
    <row r="94" spans="1:53" ht="13.5" customHeight="1" thickTop="1">
      <c r="A94" s="283" t="str">
        <f>IFERROR(INDEX(【従業者名簿】!F:F,MATCH(届出後3月!F94,【従業者名簿】!C:C,0)),"")</f>
        <v/>
      </c>
      <c r="B94" s="255" t="s">
        <v>4</v>
      </c>
      <c r="C94" s="285" t="str">
        <f>IF(AO94="介護福祉士","〇","")</f>
        <v/>
      </c>
      <c r="D94" s="367" t="str">
        <f>IF(A94="","",DATEDIF(A94,$AF$3,"m"))</f>
        <v/>
      </c>
      <c r="E94" s="290" t="s">
        <v>102</v>
      </c>
      <c r="F94" s="293"/>
      <c r="G94" s="73" t="s">
        <v>36</v>
      </c>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278">
        <f>SUM(H95:AL95)</f>
        <v>0</v>
      </c>
      <c r="AN94" s="386" t="str">
        <f>IFERROR(IF(SUM(AM94:AM99)&gt;$AF$125,1,ROUNDDOWN(SUM(AM94:AM99)/$AF$125,1)),"")</f>
        <v/>
      </c>
      <c r="AO94" s="343"/>
      <c r="AQ94" s="228"/>
      <c r="AR94" s="369"/>
      <c r="AS94" s="224"/>
      <c r="AT94" s="225"/>
      <c r="AU94" s="12" t="s">
        <v>26</v>
      </c>
      <c r="AV94" s="226"/>
      <c r="AW94" s="227"/>
      <c r="AX94" s="156"/>
      <c r="AY94" s="167" t="s">
        <v>34</v>
      </c>
      <c r="BA94" s="9"/>
    </row>
    <row r="95" spans="1:53" ht="13.5" customHeight="1">
      <c r="A95" s="284"/>
      <c r="B95" s="256"/>
      <c r="C95" s="286"/>
      <c r="D95" s="370"/>
      <c r="E95" s="291"/>
      <c r="F95" s="293"/>
      <c r="G95" s="70" t="s">
        <v>41</v>
      </c>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253"/>
      <c r="AN95" s="386"/>
      <c r="AO95" s="344"/>
      <c r="AQ95" s="228"/>
      <c r="AR95" s="369"/>
      <c r="AS95" s="224"/>
      <c r="AT95" s="225"/>
      <c r="AU95" s="12" t="s">
        <v>26</v>
      </c>
      <c r="AV95" s="226"/>
      <c r="AW95" s="227"/>
      <c r="AX95" s="156"/>
      <c r="AY95" s="167" t="s">
        <v>34</v>
      </c>
      <c r="BA95" s="9"/>
    </row>
    <row r="96" spans="1:53" ht="13.5" customHeight="1">
      <c r="A96" s="284"/>
      <c r="B96" s="273" t="s">
        <v>5</v>
      </c>
      <c r="C96" s="286"/>
      <c r="D96" s="370"/>
      <c r="E96" s="291"/>
      <c r="F96" s="293"/>
      <c r="G96" s="73" t="s">
        <v>36</v>
      </c>
      <c r="H96" s="38"/>
      <c r="I96" s="38"/>
      <c r="J96" s="38"/>
      <c r="K96" s="38"/>
      <c r="L96" s="164"/>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278">
        <f>SUM(H97:AL97)</f>
        <v>0</v>
      </c>
      <c r="AN96" s="386"/>
      <c r="AO96" s="345"/>
      <c r="AQ96" s="228"/>
      <c r="AR96" s="369"/>
      <c r="AS96" s="224"/>
      <c r="AT96" s="225"/>
      <c r="AU96" s="12" t="s">
        <v>26</v>
      </c>
      <c r="AV96" s="226"/>
      <c r="AW96" s="227"/>
      <c r="AX96" s="156"/>
      <c r="AY96" s="167" t="s">
        <v>34</v>
      </c>
      <c r="BA96" s="9"/>
    </row>
    <row r="97" spans="1:53" ht="13.5" customHeight="1">
      <c r="A97" s="284"/>
      <c r="B97" s="297"/>
      <c r="C97" s="286"/>
      <c r="D97" s="370"/>
      <c r="E97" s="291"/>
      <c r="F97" s="293"/>
      <c r="G97" s="70" t="s">
        <v>41</v>
      </c>
      <c r="H97" s="35"/>
      <c r="I97" s="35"/>
      <c r="J97" s="35"/>
      <c r="K97" s="35"/>
      <c r="L97" s="36"/>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253"/>
      <c r="AN97" s="386"/>
      <c r="AO97" s="344"/>
      <c r="AQ97" s="228"/>
      <c r="AR97" s="369"/>
      <c r="AS97" s="224"/>
      <c r="AT97" s="225"/>
      <c r="AU97" s="12" t="s">
        <v>26</v>
      </c>
      <c r="AV97" s="226"/>
      <c r="AW97" s="227"/>
      <c r="AX97" s="156"/>
      <c r="AY97" s="167" t="s">
        <v>34</v>
      </c>
      <c r="BA97" s="9"/>
    </row>
    <row r="98" spans="1:53" ht="13.5" customHeight="1">
      <c r="A98" s="284"/>
      <c r="B98" s="296" t="s">
        <v>33</v>
      </c>
      <c r="C98" s="286"/>
      <c r="D98" s="370"/>
      <c r="E98" s="291"/>
      <c r="F98" s="294"/>
      <c r="G98" s="73" t="s">
        <v>36</v>
      </c>
      <c r="H98" s="38"/>
      <c r="I98" s="38"/>
      <c r="J98" s="38"/>
      <c r="K98" s="38"/>
      <c r="L98" s="164"/>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278">
        <f>SUM(H99:AL99)</f>
        <v>0</v>
      </c>
      <c r="AN98" s="387"/>
      <c r="AO98" s="345"/>
      <c r="AQ98" s="228"/>
      <c r="AR98" s="369"/>
      <c r="AS98" s="224"/>
      <c r="AT98" s="225"/>
      <c r="AU98" s="12" t="s">
        <v>26</v>
      </c>
      <c r="AV98" s="226"/>
      <c r="AW98" s="227"/>
      <c r="AX98" s="156"/>
      <c r="AY98" s="167" t="s">
        <v>34</v>
      </c>
      <c r="BA98" s="9"/>
    </row>
    <row r="99" spans="1:53" ht="13.5" customHeight="1">
      <c r="A99" s="284"/>
      <c r="B99" s="255"/>
      <c r="C99" s="287"/>
      <c r="D99" s="370"/>
      <c r="E99" s="292"/>
      <c r="F99" s="295"/>
      <c r="G99" s="70" t="s">
        <v>41</v>
      </c>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253"/>
      <c r="AN99" s="387"/>
      <c r="AO99" s="346"/>
      <c r="AQ99" s="228"/>
      <c r="AR99" s="369"/>
      <c r="AS99" s="224"/>
      <c r="AT99" s="225"/>
      <c r="AU99" s="12" t="s">
        <v>26</v>
      </c>
      <c r="AV99" s="226"/>
      <c r="AW99" s="227"/>
      <c r="AX99" s="156"/>
      <c r="AY99" s="167" t="s">
        <v>34</v>
      </c>
      <c r="BA99" s="9"/>
    </row>
    <row r="100" spans="1:53" ht="13.5" customHeight="1">
      <c r="A100" s="305" t="str">
        <f>IFERROR(INDEX(【従業者名簿】!F:F,MATCH(届出後3月!F100,【従業者名簿】!C:C,0)),"")</f>
        <v/>
      </c>
      <c r="B100" s="273" t="s">
        <v>5</v>
      </c>
      <c r="C100" s="299" t="str">
        <f>IF(AO100="介護福祉士","〇","")</f>
        <v/>
      </c>
      <c r="D100" s="370" t="str">
        <f>IF(A100="","",DATEDIF(A100,$AF$3,"m"))</f>
        <v/>
      </c>
      <c r="E100" s="306" t="s">
        <v>102</v>
      </c>
      <c r="F100" s="262"/>
      <c r="G100" s="70" t="s">
        <v>36</v>
      </c>
      <c r="H100" s="164"/>
      <c r="I100" s="164"/>
      <c r="J100" s="164"/>
      <c r="K100" s="164"/>
      <c r="L100" s="164"/>
      <c r="M100" s="164"/>
      <c r="N100" s="164"/>
      <c r="O100" s="164"/>
      <c r="P100" s="164"/>
      <c r="Q100" s="164"/>
      <c r="R100" s="164"/>
      <c r="S100" s="164"/>
      <c r="T100" s="164"/>
      <c r="U100" s="164"/>
      <c r="V100" s="164"/>
      <c r="W100" s="164"/>
      <c r="X100" s="164"/>
      <c r="Y100" s="164"/>
      <c r="Z100" s="164"/>
      <c r="AA100" s="164"/>
      <c r="AB100" s="164"/>
      <c r="AC100" s="164"/>
      <c r="AD100" s="164"/>
      <c r="AE100" s="164"/>
      <c r="AF100" s="164"/>
      <c r="AG100" s="164"/>
      <c r="AH100" s="164"/>
      <c r="AI100" s="164"/>
      <c r="AJ100" s="164"/>
      <c r="AK100" s="164"/>
      <c r="AL100" s="164"/>
      <c r="AM100" s="278">
        <f>SUM(H101:AL101)</f>
        <v>0</v>
      </c>
      <c r="AN100" s="385" t="str">
        <f>IFERROR(IF(SUM(AM100:AM103)&gt;$AF$125,1,ROUNDDOWN(SUM(AM100:AM103)/$AF$125,1)),"")</f>
        <v/>
      </c>
      <c r="AO100" s="222"/>
      <c r="AP100" s="8"/>
      <c r="AQ100" s="228"/>
      <c r="AR100" s="369"/>
      <c r="AS100" s="224"/>
      <c r="AT100" s="225"/>
      <c r="AU100" s="12" t="s">
        <v>26</v>
      </c>
      <c r="AV100" s="226"/>
      <c r="AW100" s="227"/>
      <c r="AX100" s="156"/>
      <c r="AY100" s="167" t="s">
        <v>34</v>
      </c>
      <c r="BA100" s="9"/>
    </row>
    <row r="101" spans="1:53" ht="13.5" customHeight="1">
      <c r="A101" s="284"/>
      <c r="B101" s="297"/>
      <c r="C101" s="286"/>
      <c r="D101" s="370"/>
      <c r="E101" s="291"/>
      <c r="F101" s="262"/>
      <c r="G101" s="70" t="s">
        <v>41</v>
      </c>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253"/>
      <c r="AN101" s="386"/>
      <c r="AO101" s="344"/>
      <c r="AP101" s="8"/>
      <c r="AQ101" s="228"/>
      <c r="AR101" s="369"/>
      <c r="AS101" s="224"/>
      <c r="AT101" s="225"/>
      <c r="AU101" s="12" t="s">
        <v>26</v>
      </c>
      <c r="AV101" s="226"/>
      <c r="AW101" s="227"/>
      <c r="AX101" s="156"/>
      <c r="AY101" s="167" t="s">
        <v>34</v>
      </c>
      <c r="BA101" s="9"/>
    </row>
    <row r="102" spans="1:53" ht="13.5" customHeight="1">
      <c r="A102" s="284"/>
      <c r="B102" s="304" t="s">
        <v>33</v>
      </c>
      <c r="C102" s="286"/>
      <c r="D102" s="370"/>
      <c r="E102" s="291"/>
      <c r="F102" s="277"/>
      <c r="G102" s="70" t="s">
        <v>36</v>
      </c>
      <c r="H102" s="164"/>
      <c r="I102" s="164"/>
      <c r="J102" s="164"/>
      <c r="K102" s="164"/>
      <c r="L102" s="164"/>
      <c r="M102" s="164"/>
      <c r="N102" s="164"/>
      <c r="O102" s="164"/>
      <c r="P102" s="164"/>
      <c r="Q102" s="164"/>
      <c r="R102" s="164"/>
      <c r="S102" s="164"/>
      <c r="T102" s="164"/>
      <c r="U102" s="164"/>
      <c r="V102" s="164"/>
      <c r="W102" s="164"/>
      <c r="X102" s="164"/>
      <c r="Y102" s="164"/>
      <c r="Z102" s="164"/>
      <c r="AA102" s="164"/>
      <c r="AB102" s="164"/>
      <c r="AC102" s="164"/>
      <c r="AD102" s="164"/>
      <c r="AE102" s="164"/>
      <c r="AF102" s="164"/>
      <c r="AG102" s="164"/>
      <c r="AH102" s="164"/>
      <c r="AI102" s="164"/>
      <c r="AJ102" s="164"/>
      <c r="AK102" s="164"/>
      <c r="AL102" s="164"/>
      <c r="AM102" s="253">
        <f>SUM(H103:AL103)</f>
        <v>0</v>
      </c>
      <c r="AN102" s="387"/>
      <c r="AO102" s="345"/>
      <c r="AP102" s="8"/>
      <c r="AQ102" s="228"/>
      <c r="AR102" s="369"/>
      <c r="AS102" s="224"/>
      <c r="AT102" s="225"/>
      <c r="AU102" s="12" t="s">
        <v>26</v>
      </c>
      <c r="AV102" s="226"/>
      <c r="AW102" s="227"/>
      <c r="AX102" s="156"/>
      <c r="AY102" s="167" t="s">
        <v>34</v>
      </c>
      <c r="BA102" s="9"/>
    </row>
    <row r="103" spans="1:53" ht="13.5" customHeight="1">
      <c r="A103" s="284"/>
      <c r="B103" s="304"/>
      <c r="C103" s="287"/>
      <c r="D103" s="370"/>
      <c r="E103" s="292"/>
      <c r="F103" s="277"/>
      <c r="G103" s="70" t="s">
        <v>41</v>
      </c>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253"/>
      <c r="AN103" s="388"/>
      <c r="AO103" s="346"/>
      <c r="AP103" s="8"/>
      <c r="AQ103" s="228"/>
      <c r="AR103" s="369"/>
      <c r="AS103" s="224"/>
      <c r="AT103" s="225"/>
      <c r="AU103" s="12" t="s">
        <v>26</v>
      </c>
      <c r="AV103" s="226"/>
      <c r="AW103" s="227"/>
      <c r="AX103" s="156"/>
      <c r="AY103" s="167" t="s">
        <v>34</v>
      </c>
      <c r="BA103" s="9"/>
    </row>
    <row r="104" spans="1:53" ht="13.5" customHeight="1">
      <c r="A104" s="248" t="str">
        <f>IFERROR(INDEX(【従業者名簿】!F:F,MATCH(F104,【従業者名簿】!C:C,0)),"")</f>
        <v/>
      </c>
      <c r="B104" s="298" t="s">
        <v>33</v>
      </c>
      <c r="C104" s="299" t="str">
        <f>IF(AO104="介護福祉士","〇","")</f>
        <v/>
      </c>
      <c r="D104" s="366" t="str">
        <f>IF(A104="","",DATEDIF(A104,$AF$3,"m"))</f>
        <v/>
      </c>
      <c r="E104" s="301"/>
      <c r="F104" s="270"/>
      <c r="G104" s="70" t="s">
        <v>36</v>
      </c>
      <c r="H104" s="164"/>
      <c r="I104" s="164"/>
      <c r="J104" s="164"/>
      <c r="K104" s="164"/>
      <c r="L104" s="164"/>
      <c r="M104" s="164"/>
      <c r="N104" s="164"/>
      <c r="O104" s="40"/>
      <c r="P104" s="164"/>
      <c r="Q104" s="164"/>
      <c r="R104" s="164"/>
      <c r="S104" s="164"/>
      <c r="T104" s="164"/>
      <c r="U104" s="38"/>
      <c r="V104" s="38"/>
      <c r="W104" s="164"/>
      <c r="X104" s="164"/>
      <c r="Y104" s="164"/>
      <c r="Z104" s="164"/>
      <c r="AA104" s="164"/>
      <c r="AB104" s="164"/>
      <c r="AC104" s="164"/>
      <c r="AD104" s="164"/>
      <c r="AE104" s="164"/>
      <c r="AF104" s="164"/>
      <c r="AG104" s="164"/>
      <c r="AH104" s="164"/>
      <c r="AI104" s="164"/>
      <c r="AJ104" s="164"/>
      <c r="AK104" s="164"/>
      <c r="AL104" s="164"/>
      <c r="AM104" s="253">
        <f>SUM(H105:AL105)</f>
        <v>0</v>
      </c>
      <c r="AN104" s="380" t="str">
        <f>IFERROR(IF(OR(E104="Ａ",AM104&gt;$AF$125),1,ROUNDDOWN(AM104/$AF$125,1)),"")</f>
        <v/>
      </c>
      <c r="AO104" s="222"/>
      <c r="AP104" s="8"/>
      <c r="AQ104" s="228"/>
      <c r="AR104" s="369"/>
      <c r="AS104" s="224"/>
      <c r="AT104" s="226"/>
      <c r="AU104" s="12" t="s">
        <v>26</v>
      </c>
      <c r="AV104" s="226"/>
      <c r="AW104" s="311"/>
      <c r="AX104" s="156"/>
      <c r="AY104" s="167" t="s">
        <v>34</v>
      </c>
      <c r="BA104" s="9"/>
    </row>
    <row r="105" spans="1:53" ht="13.5" customHeight="1">
      <c r="A105" s="249"/>
      <c r="B105" s="255"/>
      <c r="C105" s="287"/>
      <c r="D105" s="367"/>
      <c r="E105" s="302"/>
      <c r="F105" s="261"/>
      <c r="G105" s="70" t="s">
        <v>41</v>
      </c>
      <c r="H105" s="35"/>
      <c r="I105" s="35"/>
      <c r="J105" s="35"/>
      <c r="K105" s="35"/>
      <c r="L105" s="35"/>
      <c r="M105" s="35"/>
      <c r="N105" s="35"/>
      <c r="O105" s="48"/>
      <c r="P105" s="35"/>
      <c r="Q105" s="35"/>
      <c r="R105" s="35"/>
      <c r="S105" s="35"/>
      <c r="T105" s="35"/>
      <c r="U105" s="35"/>
      <c r="V105" s="35"/>
      <c r="W105" s="35"/>
      <c r="X105" s="35"/>
      <c r="Y105" s="35"/>
      <c r="Z105" s="35"/>
      <c r="AA105" s="35"/>
      <c r="AB105" s="35"/>
      <c r="AC105" s="35"/>
      <c r="AD105" s="35"/>
      <c r="AE105" s="35"/>
      <c r="AF105" s="35"/>
      <c r="AG105" s="39"/>
      <c r="AH105" s="35"/>
      <c r="AI105" s="35"/>
      <c r="AJ105" s="35"/>
      <c r="AK105" s="35"/>
      <c r="AL105" s="35"/>
      <c r="AM105" s="253"/>
      <c r="AN105" s="380"/>
      <c r="AO105" s="223"/>
      <c r="AP105" s="8"/>
      <c r="AQ105" s="228"/>
      <c r="AR105" s="369"/>
      <c r="AS105" s="224"/>
      <c r="AT105" s="226"/>
      <c r="AU105" s="12" t="s">
        <v>26</v>
      </c>
      <c r="AV105" s="226"/>
      <c r="AW105" s="311"/>
      <c r="AX105" s="156"/>
      <c r="AY105" s="167" t="s">
        <v>34</v>
      </c>
      <c r="BA105" s="9"/>
    </row>
    <row r="106" spans="1:53" ht="13.5" customHeight="1">
      <c r="A106" s="248" t="str">
        <f>IFERROR(INDEX(【従業者名簿】!F:F,MATCH(F106,【従業者名簿】!C:C,0)),"")</f>
        <v/>
      </c>
      <c r="B106" s="298" t="s">
        <v>33</v>
      </c>
      <c r="C106" s="299" t="str">
        <f t="shared" ref="C106" si="72">IF(AO106="介護福祉士","〇","")</f>
        <v/>
      </c>
      <c r="D106" s="366" t="str">
        <f>IF(A106="","",DATEDIF(A106,$AF$3,"m"))</f>
        <v/>
      </c>
      <c r="E106" s="301"/>
      <c r="F106" s="270"/>
      <c r="G106" s="70" t="s">
        <v>36</v>
      </c>
      <c r="H106" s="164"/>
      <c r="I106" s="164"/>
      <c r="J106" s="164"/>
      <c r="K106" s="164"/>
      <c r="L106" s="164"/>
      <c r="M106" s="164"/>
      <c r="N106" s="164"/>
      <c r="O106" s="164"/>
      <c r="P106" s="164"/>
      <c r="Q106" s="40"/>
      <c r="R106" s="164"/>
      <c r="S106" s="164"/>
      <c r="T106" s="164"/>
      <c r="U106" s="164"/>
      <c r="V106" s="164"/>
      <c r="W106" s="164"/>
      <c r="X106" s="164"/>
      <c r="Y106" s="164"/>
      <c r="Z106" s="164"/>
      <c r="AA106" s="164"/>
      <c r="AB106" s="164"/>
      <c r="AC106" s="164"/>
      <c r="AD106" s="164"/>
      <c r="AE106" s="40"/>
      <c r="AF106" s="164"/>
      <c r="AG106" s="164"/>
      <c r="AH106" s="164"/>
      <c r="AI106" s="164"/>
      <c r="AJ106" s="164"/>
      <c r="AK106" s="164"/>
      <c r="AL106" s="164"/>
      <c r="AM106" s="253">
        <f>SUM(H107:AL107)</f>
        <v>0</v>
      </c>
      <c r="AN106" s="380" t="str">
        <f t="shared" ref="AN106" si="73">IFERROR(IF(OR(E106="Ａ",AM106&gt;$AF$125),1,ROUNDDOWN(AM106/$AF$125,1)),"")</f>
        <v/>
      </c>
      <c r="AO106" s="222"/>
      <c r="AP106" s="8"/>
      <c r="AQ106" s="228" t="s">
        <v>19</v>
      </c>
      <c r="AR106" s="307"/>
      <c r="AS106" s="308" t="s">
        <v>20</v>
      </c>
      <c r="AT106" s="309"/>
      <c r="AU106" s="309"/>
      <c r="AV106" s="309"/>
      <c r="AW106" s="309"/>
      <c r="AX106" s="309"/>
      <c r="AY106" s="310"/>
      <c r="BA106" s="9"/>
    </row>
    <row r="107" spans="1:53" ht="13.5" customHeight="1">
      <c r="A107" s="249"/>
      <c r="B107" s="255"/>
      <c r="C107" s="287"/>
      <c r="D107" s="367"/>
      <c r="E107" s="302"/>
      <c r="F107" s="261"/>
      <c r="G107" s="70" t="s">
        <v>41</v>
      </c>
      <c r="H107" s="35"/>
      <c r="I107" s="35"/>
      <c r="J107" s="35"/>
      <c r="K107" s="35"/>
      <c r="L107" s="35"/>
      <c r="M107" s="35"/>
      <c r="N107" s="35"/>
      <c r="O107" s="35"/>
      <c r="P107" s="35"/>
      <c r="Q107" s="48"/>
      <c r="R107" s="35"/>
      <c r="S107" s="35"/>
      <c r="T107" s="35"/>
      <c r="U107" s="35"/>
      <c r="V107" s="35"/>
      <c r="W107" s="35"/>
      <c r="X107" s="35"/>
      <c r="Y107" s="35"/>
      <c r="Z107" s="35"/>
      <c r="AA107" s="35"/>
      <c r="AB107" s="35"/>
      <c r="AC107" s="35"/>
      <c r="AD107" s="35"/>
      <c r="AE107" s="48"/>
      <c r="AF107" s="35"/>
      <c r="AG107" s="35"/>
      <c r="AH107" s="35"/>
      <c r="AI107" s="35"/>
      <c r="AJ107" s="35"/>
      <c r="AK107" s="35"/>
      <c r="AL107" s="35"/>
      <c r="AM107" s="253"/>
      <c r="AN107" s="380"/>
      <c r="AO107" s="223"/>
      <c r="AP107" s="8"/>
      <c r="AQ107" s="228" t="s">
        <v>28</v>
      </c>
      <c r="AR107" s="307"/>
      <c r="AS107" s="308" t="s">
        <v>29</v>
      </c>
      <c r="AT107" s="309"/>
      <c r="AU107" s="309"/>
      <c r="AV107" s="309"/>
      <c r="AW107" s="309"/>
      <c r="AX107" s="309"/>
      <c r="AY107" s="310"/>
      <c r="BA107" s="9"/>
    </row>
    <row r="108" spans="1:53" ht="13.5" customHeight="1">
      <c r="A108" s="248" t="str">
        <f>IFERROR(INDEX(【従業者名簿】!F:F,MATCH(F108,【従業者名簿】!C:C,0)),"")</f>
        <v/>
      </c>
      <c r="B108" s="298" t="s">
        <v>33</v>
      </c>
      <c r="C108" s="299" t="str">
        <f t="shared" ref="C108" si="74">IF(AO108="介護福祉士","〇","")</f>
        <v/>
      </c>
      <c r="D108" s="366" t="str">
        <f>IF(A108="","",DATEDIF(A108,$AF$3,"m"))</f>
        <v/>
      </c>
      <c r="E108" s="301"/>
      <c r="F108" s="270"/>
      <c r="G108" s="70" t="s">
        <v>36</v>
      </c>
      <c r="H108" s="164"/>
      <c r="I108" s="164"/>
      <c r="J108" s="164"/>
      <c r="K108" s="164"/>
      <c r="L108" s="164"/>
      <c r="M108" s="164"/>
      <c r="N108" s="164"/>
      <c r="O108" s="164"/>
      <c r="P108" s="164"/>
      <c r="Q108" s="164"/>
      <c r="R108" s="164"/>
      <c r="S108" s="164"/>
      <c r="T108" s="164"/>
      <c r="U108" s="164"/>
      <c r="V108" s="164"/>
      <c r="W108" s="164"/>
      <c r="X108" s="164"/>
      <c r="Y108" s="164"/>
      <c r="Z108" s="164"/>
      <c r="AA108" s="164"/>
      <c r="AB108" s="164"/>
      <c r="AC108" s="164"/>
      <c r="AD108" s="164"/>
      <c r="AE108" s="164"/>
      <c r="AF108" s="164"/>
      <c r="AG108" s="164"/>
      <c r="AH108" s="164"/>
      <c r="AI108" s="164"/>
      <c r="AJ108" s="164"/>
      <c r="AK108" s="164"/>
      <c r="AL108" s="164"/>
      <c r="AM108" s="253">
        <f>SUM(H109:AL109)</f>
        <v>0</v>
      </c>
      <c r="AN108" s="380" t="str">
        <f t="shared" ref="AN108" si="75">IFERROR(IF(OR(E108="Ａ",AM108&gt;$AF$125),1,ROUNDDOWN(AM108/$AF$125,1)),"")</f>
        <v/>
      </c>
      <c r="AO108" s="222"/>
      <c r="AP108" s="8"/>
      <c r="AQ108" s="228" t="s">
        <v>11</v>
      </c>
      <c r="AR108" s="307"/>
      <c r="AS108" s="308" t="s">
        <v>30</v>
      </c>
      <c r="AT108" s="309"/>
      <c r="AU108" s="309"/>
      <c r="AV108" s="309"/>
      <c r="AW108" s="309"/>
      <c r="AX108" s="309"/>
      <c r="AY108" s="310"/>
      <c r="BA108" s="9"/>
    </row>
    <row r="109" spans="1:53" ht="13.5" customHeight="1">
      <c r="A109" s="249"/>
      <c r="B109" s="255"/>
      <c r="C109" s="287"/>
      <c r="D109" s="367"/>
      <c r="E109" s="302"/>
      <c r="F109" s="261"/>
      <c r="G109" s="70" t="s">
        <v>41</v>
      </c>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253"/>
      <c r="AN109" s="380"/>
      <c r="AO109" s="223"/>
      <c r="AP109" s="8"/>
      <c r="AQ109" s="156"/>
      <c r="AR109" s="160"/>
      <c r="AS109" s="308"/>
      <c r="AT109" s="309"/>
      <c r="AU109" s="309"/>
      <c r="AV109" s="309"/>
      <c r="AW109" s="309"/>
      <c r="AX109" s="309"/>
      <c r="AY109" s="310"/>
      <c r="BA109" s="9"/>
    </row>
    <row r="110" spans="1:53" ht="13.5" customHeight="1">
      <c r="A110" s="248" t="str">
        <f>IFERROR(INDEX(【従業者名簿】!F:F,MATCH(F110,【従業者名簿】!C:C,0)),"")</f>
        <v/>
      </c>
      <c r="B110" s="298" t="s">
        <v>33</v>
      </c>
      <c r="C110" s="299" t="str">
        <f t="shared" ref="C110" si="76">IF(AO110="介護福祉士","〇","")</f>
        <v/>
      </c>
      <c r="D110" s="366" t="str">
        <f>IF(A110="","",DATEDIF(A110,$AF$3,"m"))</f>
        <v/>
      </c>
      <c r="E110" s="301"/>
      <c r="F110" s="270"/>
      <c r="G110" s="70" t="s">
        <v>36</v>
      </c>
      <c r="H110" s="164"/>
      <c r="I110" s="164"/>
      <c r="J110" s="164"/>
      <c r="K110" s="164"/>
      <c r="L110" s="164"/>
      <c r="M110" s="164"/>
      <c r="N110" s="164"/>
      <c r="O110" s="164"/>
      <c r="P110" s="164"/>
      <c r="Q110" s="164"/>
      <c r="R110" s="164"/>
      <c r="S110" s="164"/>
      <c r="T110" s="164"/>
      <c r="U110" s="164"/>
      <c r="V110" s="164"/>
      <c r="W110" s="164"/>
      <c r="X110" s="164"/>
      <c r="Y110" s="164"/>
      <c r="Z110" s="164"/>
      <c r="AA110" s="164"/>
      <c r="AB110" s="164"/>
      <c r="AC110" s="164"/>
      <c r="AD110" s="164"/>
      <c r="AE110" s="164"/>
      <c r="AF110" s="164"/>
      <c r="AG110" s="164"/>
      <c r="AH110" s="164"/>
      <c r="AI110" s="164"/>
      <c r="AJ110" s="164"/>
      <c r="AK110" s="164"/>
      <c r="AL110" s="164"/>
      <c r="AM110" s="253">
        <f>SUM(H111:AL111)</f>
        <v>0</v>
      </c>
      <c r="AN110" s="380" t="str">
        <f t="shared" ref="AN110" si="77">IFERROR(IF(OR(E110="Ａ",AM110&gt;$AF$125),1,ROUNDDOWN(AM110/$AF$125,1)),"")</f>
        <v/>
      </c>
      <c r="AO110" s="222"/>
      <c r="AP110" s="8"/>
      <c r="AQ110" s="228"/>
      <c r="AR110" s="307"/>
      <c r="AS110" s="308"/>
      <c r="AT110" s="309"/>
      <c r="AU110" s="309"/>
      <c r="AV110" s="309"/>
      <c r="AW110" s="309"/>
      <c r="AX110" s="309"/>
      <c r="AY110" s="310"/>
      <c r="BA110" s="9"/>
    </row>
    <row r="111" spans="1:53" ht="13.5" customHeight="1">
      <c r="A111" s="249"/>
      <c r="B111" s="255"/>
      <c r="C111" s="287"/>
      <c r="D111" s="367"/>
      <c r="E111" s="302"/>
      <c r="F111" s="261"/>
      <c r="G111" s="70" t="s">
        <v>41</v>
      </c>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253"/>
      <c r="AN111" s="380"/>
      <c r="AO111" s="223"/>
      <c r="AP111" s="8"/>
      <c r="AQ111" s="156"/>
      <c r="AR111" s="160"/>
      <c r="AS111" s="161"/>
      <c r="AT111" s="162"/>
      <c r="AU111" s="162"/>
      <c r="AV111" s="162"/>
      <c r="AW111" s="162"/>
      <c r="AX111" s="162"/>
      <c r="AY111" s="163"/>
      <c r="BA111" s="9"/>
    </row>
    <row r="112" spans="1:53" ht="13.5" customHeight="1">
      <c r="A112" s="248" t="str">
        <f>IFERROR(INDEX(【従業者名簿】!F:F,MATCH(F112,【従業者名簿】!C:C,0)),"")</f>
        <v/>
      </c>
      <c r="B112" s="298" t="s">
        <v>33</v>
      </c>
      <c r="C112" s="299" t="str">
        <f t="shared" ref="C112" si="78">IF(AO112="介護福祉士","〇","")</f>
        <v/>
      </c>
      <c r="D112" s="366" t="str">
        <f>IF(A112="","",DATEDIF(A112,$AF$3,"m"))</f>
        <v/>
      </c>
      <c r="E112" s="301"/>
      <c r="F112" s="270"/>
      <c r="G112" s="70" t="s">
        <v>36</v>
      </c>
      <c r="H112" s="164"/>
      <c r="I112" s="164"/>
      <c r="J112" s="164"/>
      <c r="K112" s="164"/>
      <c r="L112" s="164"/>
      <c r="M112" s="164"/>
      <c r="N112" s="164"/>
      <c r="O112" s="164"/>
      <c r="P112" s="164"/>
      <c r="Q112" s="164"/>
      <c r="R112" s="164"/>
      <c r="S112" s="164"/>
      <c r="T112" s="164"/>
      <c r="U112" s="164"/>
      <c r="V112" s="164"/>
      <c r="W112" s="164"/>
      <c r="X112" s="164"/>
      <c r="Y112" s="164"/>
      <c r="Z112" s="164"/>
      <c r="AA112" s="164"/>
      <c r="AB112" s="164"/>
      <c r="AC112" s="164"/>
      <c r="AD112" s="164"/>
      <c r="AE112" s="164"/>
      <c r="AF112" s="164"/>
      <c r="AG112" s="164"/>
      <c r="AH112" s="164"/>
      <c r="AI112" s="164"/>
      <c r="AJ112" s="164"/>
      <c r="AK112" s="164"/>
      <c r="AL112" s="164"/>
      <c r="AM112" s="253">
        <f>SUM(H113:AL113)</f>
        <v>0</v>
      </c>
      <c r="AN112" s="380" t="str">
        <f t="shared" ref="AN112" si="79">IFERROR(IF(OR(E112="Ａ",AM112&gt;$AF$125),1,ROUNDDOWN(AM112/$AF$125,1)),"")</f>
        <v/>
      </c>
      <c r="AO112" s="222"/>
      <c r="AP112" s="8"/>
      <c r="BA112" s="9"/>
    </row>
    <row r="113" spans="1:53" ht="13.5" customHeight="1">
      <c r="A113" s="249"/>
      <c r="B113" s="255"/>
      <c r="C113" s="287"/>
      <c r="D113" s="367"/>
      <c r="E113" s="302"/>
      <c r="F113" s="261"/>
      <c r="G113" s="70" t="s">
        <v>41</v>
      </c>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253"/>
      <c r="AN113" s="380"/>
      <c r="AO113" s="223"/>
      <c r="AP113" s="8"/>
      <c r="AQ113" s="332" t="s">
        <v>199</v>
      </c>
      <c r="AR113" s="334"/>
      <c r="AS113" s="347"/>
      <c r="AT113" s="252" t="s">
        <v>200</v>
      </c>
      <c r="AU113" s="351"/>
      <c r="AV113" s="351"/>
      <c r="AW113" s="252" t="s">
        <v>201</v>
      </c>
      <c r="AX113" s="351"/>
      <c r="AY113" s="351"/>
    </row>
    <row r="114" spans="1:53" ht="13.5" customHeight="1">
      <c r="A114" s="248" t="str">
        <f>IFERROR(INDEX(【従業者名簿】!F:F,MATCH(F114,【従業者名簿】!C:C,0)),"")</f>
        <v/>
      </c>
      <c r="B114" s="298" t="s">
        <v>33</v>
      </c>
      <c r="C114" s="299" t="str">
        <f t="shared" ref="C114" si="80">IF(AO114="介護福祉士","〇","")</f>
        <v/>
      </c>
      <c r="D114" s="366" t="str">
        <f>IF(A114="","",DATEDIF(A114,$AF$3,"m"))</f>
        <v/>
      </c>
      <c r="E114" s="301"/>
      <c r="F114" s="270"/>
      <c r="G114" s="70" t="s">
        <v>36</v>
      </c>
      <c r="H114" s="164"/>
      <c r="I114" s="164"/>
      <c r="J114" s="164"/>
      <c r="K114" s="164"/>
      <c r="L114" s="164"/>
      <c r="M114" s="164"/>
      <c r="N114" s="164"/>
      <c r="O114" s="164"/>
      <c r="P114" s="164"/>
      <c r="Q114" s="164"/>
      <c r="R114" s="164"/>
      <c r="S114" s="164"/>
      <c r="T114" s="164"/>
      <c r="U114" s="164"/>
      <c r="V114" s="164"/>
      <c r="W114" s="164"/>
      <c r="X114" s="164"/>
      <c r="Y114" s="164"/>
      <c r="Z114" s="164"/>
      <c r="AA114" s="164"/>
      <c r="AB114" s="164"/>
      <c r="AC114" s="164"/>
      <c r="AD114" s="164"/>
      <c r="AE114" s="164"/>
      <c r="AF114" s="164"/>
      <c r="AG114" s="164"/>
      <c r="AH114" s="164"/>
      <c r="AI114" s="164"/>
      <c r="AJ114" s="164"/>
      <c r="AK114" s="164"/>
      <c r="AL114" s="164"/>
      <c r="AM114" s="253">
        <f>SUM(H115:AL115)</f>
        <v>0</v>
      </c>
      <c r="AN114" s="380" t="str">
        <f t="shared" ref="AN114" si="81">IFERROR(IF(OR(E114="Ａ",AM114&gt;$AF$125),1,ROUNDDOWN(AM114/$AF$125,1)),"")</f>
        <v/>
      </c>
      <c r="AO114" s="222"/>
      <c r="AP114" s="8"/>
      <c r="AQ114" s="348"/>
      <c r="AR114" s="349"/>
      <c r="AS114" s="350"/>
      <c r="AT114" s="352"/>
      <c r="AU114" s="352"/>
      <c r="AV114" s="352"/>
      <c r="AW114" s="352"/>
      <c r="AX114" s="352"/>
      <c r="AY114" s="352"/>
    </row>
    <row r="115" spans="1:53" ht="13.5" customHeight="1">
      <c r="A115" s="249"/>
      <c r="B115" s="255"/>
      <c r="C115" s="287"/>
      <c r="D115" s="367"/>
      <c r="E115" s="302"/>
      <c r="F115" s="261"/>
      <c r="G115" s="70" t="s">
        <v>41</v>
      </c>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253"/>
      <c r="AN115" s="380"/>
      <c r="AO115" s="223"/>
      <c r="AP115" s="8"/>
      <c r="AQ115" s="210"/>
      <c r="AR115" s="214"/>
      <c r="AS115" s="211"/>
      <c r="AT115" s="353" t="s">
        <v>166</v>
      </c>
      <c r="AU115" s="354"/>
      <c r="AV115" s="355"/>
      <c r="AW115" s="353" t="s">
        <v>167</v>
      </c>
      <c r="AX115" s="356"/>
      <c r="AY115" s="357"/>
    </row>
    <row r="116" spans="1:53" ht="13.5" customHeight="1">
      <c r="A116" s="248" t="str">
        <f>IFERROR(INDEX(【従業者名簿】!F:F,MATCH(F116,【従業者名簿】!C:C,0)),"")</f>
        <v/>
      </c>
      <c r="B116" s="298" t="s">
        <v>33</v>
      </c>
      <c r="C116" s="299" t="str">
        <f t="shared" ref="C116" si="82">IF(AO116="介護福祉士","〇","")</f>
        <v/>
      </c>
      <c r="D116" s="366" t="str">
        <f>IF(A116="","",DATEDIF(A116,$AF$3,"m"))</f>
        <v/>
      </c>
      <c r="E116" s="275"/>
      <c r="F116" s="262"/>
      <c r="G116" s="70" t="s">
        <v>36</v>
      </c>
      <c r="H116" s="45"/>
      <c r="I116" s="45"/>
      <c r="J116" s="45"/>
      <c r="K116" s="45"/>
      <c r="L116" s="45"/>
      <c r="M116" s="45"/>
      <c r="N116" s="45"/>
      <c r="O116" s="45"/>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253">
        <f>SUM(H117:AL117)</f>
        <v>0</v>
      </c>
      <c r="AN116" s="380" t="str">
        <f t="shared" ref="AN116" si="83">IFERROR(IF(OR(E116="Ａ",AM116&gt;$AF$125),1,ROUNDDOWN(AM116/$AF$125,1)),"")</f>
        <v/>
      </c>
      <c r="AO116" s="222"/>
      <c r="AP116" s="8"/>
      <c r="AQ116" s="312" t="s">
        <v>202</v>
      </c>
      <c r="AR116" s="313"/>
      <c r="AS116" s="314"/>
      <c r="AT116" s="315">
        <f>ROUNDDOWN(SUMIF(C94:C159,"〇",AN94:AN159),1)</f>
        <v>0</v>
      </c>
      <c r="AU116" s="316"/>
      <c r="AV116" s="316"/>
      <c r="AW116" s="317" t="e">
        <f>AT116/AM124</f>
        <v>#DIV/0!</v>
      </c>
      <c r="AX116" s="318"/>
      <c r="AY116" s="318"/>
    </row>
    <row r="117" spans="1:53" ht="13.5" customHeight="1">
      <c r="A117" s="249"/>
      <c r="B117" s="255"/>
      <c r="C117" s="287"/>
      <c r="D117" s="367"/>
      <c r="E117" s="260"/>
      <c r="F117" s="262"/>
      <c r="G117" s="70" t="s">
        <v>41</v>
      </c>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253"/>
      <c r="AN117" s="380"/>
      <c r="AO117" s="223"/>
      <c r="AP117" s="8"/>
      <c r="AQ117" s="319" t="s">
        <v>203</v>
      </c>
      <c r="AR117" s="320"/>
      <c r="AS117" s="321"/>
      <c r="AT117" s="316"/>
      <c r="AU117" s="316"/>
      <c r="AV117" s="316"/>
      <c r="AW117" s="318"/>
      <c r="AX117" s="318"/>
      <c r="AY117" s="318"/>
    </row>
    <row r="118" spans="1:53" ht="13.5" customHeight="1">
      <c r="A118" s="248" t="str">
        <f>IFERROR(INDEX(【従業者名簿】!F:F,MATCH(F118,【従業者名簿】!C:C,0)),"")</f>
        <v/>
      </c>
      <c r="B118" s="298" t="s">
        <v>33</v>
      </c>
      <c r="C118" s="299" t="str">
        <f t="shared" ref="C118" si="84">IF(AO118="介護福祉士","〇","")</f>
        <v/>
      </c>
      <c r="D118" s="366" t="str">
        <f>IF(A118="","",DATEDIF(A118,$AF$3,"m"))</f>
        <v/>
      </c>
      <c r="E118" s="275"/>
      <c r="F118" s="262"/>
      <c r="G118" s="70" t="s">
        <v>36</v>
      </c>
      <c r="H118" s="45"/>
      <c r="I118" s="45"/>
      <c r="J118" s="45"/>
      <c r="K118" s="45"/>
      <c r="L118" s="45"/>
      <c r="M118" s="45"/>
      <c r="N118" s="45"/>
      <c r="O118" s="45"/>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253">
        <f>SUM(H119:AL119)</f>
        <v>0</v>
      </c>
      <c r="AN118" s="380" t="str">
        <f t="shared" ref="AN118" si="85">IFERROR(IF(OR(E118="Ａ",AM118&gt;$AF$125),1,ROUNDDOWN(AM118/$AF$125,1)),"")</f>
        <v/>
      </c>
      <c r="AO118" s="222"/>
      <c r="AP118" s="8"/>
      <c r="AQ118" s="312" t="s">
        <v>204</v>
      </c>
      <c r="AR118" s="313"/>
      <c r="AS118" s="314"/>
      <c r="AT118" s="315">
        <f>ROUNDDOWN(SUMIFS(AN94:AN159,C94:C159,"〇",D94:D159,"&gt;="&amp;BA118),1)</f>
        <v>0</v>
      </c>
      <c r="AU118" s="316"/>
      <c r="AV118" s="316"/>
      <c r="AW118" s="317" t="e">
        <f>AT118/AM124</f>
        <v>#DIV/0!</v>
      </c>
      <c r="AX118" s="318"/>
      <c r="AY118" s="318"/>
      <c r="BA118" s="358">
        <f>[1]【算定要件集計】!T7</f>
        <v>120</v>
      </c>
    </row>
    <row r="119" spans="1:53" ht="13.5" customHeight="1">
      <c r="A119" s="249"/>
      <c r="B119" s="255"/>
      <c r="C119" s="287"/>
      <c r="D119" s="367"/>
      <c r="E119" s="260"/>
      <c r="F119" s="262"/>
      <c r="G119" s="70" t="s">
        <v>41</v>
      </c>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253"/>
      <c r="AN119" s="380"/>
      <c r="AO119" s="223"/>
      <c r="AP119" s="8"/>
      <c r="AQ119" s="319" t="s">
        <v>206</v>
      </c>
      <c r="AR119" s="320"/>
      <c r="AS119" s="321"/>
      <c r="AT119" s="316"/>
      <c r="AU119" s="316"/>
      <c r="AV119" s="316"/>
      <c r="AW119" s="318"/>
      <c r="AX119" s="318"/>
      <c r="AY119" s="318"/>
      <c r="BA119" s="359"/>
    </row>
    <row r="120" spans="1:53" ht="13.5" customHeight="1">
      <c r="A120" s="248" t="str">
        <f>IFERROR(INDEX(【従業者名簿】!F:F,MATCH(F120,【従業者名簿】!C:C,0)),"")</f>
        <v/>
      </c>
      <c r="B120" s="298" t="s">
        <v>33</v>
      </c>
      <c r="C120" s="299" t="str">
        <f t="shared" ref="C120" si="86">IF(AO120="介護福祉士","〇","")</f>
        <v/>
      </c>
      <c r="D120" s="366" t="str">
        <f>IF(A120="","",DATEDIF(A120,$AF$3,"m"))</f>
        <v/>
      </c>
      <c r="E120" s="275"/>
      <c r="F120" s="262"/>
      <c r="G120" s="70" t="s">
        <v>36</v>
      </c>
      <c r="H120" s="45"/>
      <c r="I120" s="45"/>
      <c r="J120" s="45"/>
      <c r="K120" s="45"/>
      <c r="L120" s="45"/>
      <c r="M120" s="45"/>
      <c r="N120" s="45"/>
      <c r="O120" s="45"/>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253">
        <f>SUM(H121:AL121)</f>
        <v>0</v>
      </c>
      <c r="AN120" s="380" t="str">
        <f t="shared" ref="AN120" si="87">IFERROR(IF(OR(E120="Ａ",AM120&gt;$AF$125),1,ROUNDDOWN(AM120/$AF$125,1)),"")</f>
        <v/>
      </c>
      <c r="AO120" s="222"/>
      <c r="AP120" s="8"/>
      <c r="AQ120" s="312" t="s">
        <v>207</v>
      </c>
      <c r="AR120" s="313"/>
      <c r="AS120" s="314"/>
      <c r="AT120" s="315">
        <f>ROUNDDOWN(SUM(SUMIF(E94:E159,{"Ａ","Ｂ"},AN94:AN159)),1)</f>
        <v>0</v>
      </c>
      <c r="AU120" s="316"/>
      <c r="AV120" s="316"/>
      <c r="AW120" s="360" t="e">
        <f>AT120/AM124</f>
        <v>#DIV/0!</v>
      </c>
      <c r="AX120" s="361"/>
      <c r="AY120" s="362"/>
      <c r="BA120" s="169"/>
    </row>
    <row r="121" spans="1:53" ht="13.5" customHeight="1">
      <c r="A121" s="249"/>
      <c r="B121" s="255"/>
      <c r="C121" s="287"/>
      <c r="D121" s="367"/>
      <c r="E121" s="260"/>
      <c r="F121" s="262"/>
      <c r="G121" s="70" t="s">
        <v>41</v>
      </c>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253"/>
      <c r="AN121" s="380"/>
      <c r="AO121" s="223"/>
      <c r="AP121" s="8"/>
      <c r="AQ121" s="319" t="s">
        <v>208</v>
      </c>
      <c r="AR121" s="320"/>
      <c r="AS121" s="321"/>
      <c r="AT121" s="316"/>
      <c r="AU121" s="316"/>
      <c r="AV121" s="316"/>
      <c r="AW121" s="363"/>
      <c r="AX121" s="364"/>
      <c r="AY121" s="365"/>
      <c r="BA121" s="170"/>
    </row>
    <row r="122" spans="1:53" ht="13.5" customHeight="1">
      <c r="A122" s="248" t="str">
        <f>IFERROR(INDEX(【従業者名簿】!F:F,MATCH(F122,【従業者名簿】!C:C,0)),"")</f>
        <v/>
      </c>
      <c r="B122" s="298" t="s">
        <v>33</v>
      </c>
      <c r="C122" s="299" t="str">
        <f t="shared" ref="C122" si="88">IF(AO122="介護福祉士","〇","")</f>
        <v/>
      </c>
      <c r="D122" s="366" t="str">
        <f>IF(A122="","",DATEDIF(A122,$AF$3,"m"))</f>
        <v/>
      </c>
      <c r="E122" s="275"/>
      <c r="F122" s="262"/>
      <c r="G122" s="70" t="s">
        <v>36</v>
      </c>
      <c r="H122" s="45"/>
      <c r="I122" s="45"/>
      <c r="J122" s="45"/>
      <c r="K122" s="45"/>
      <c r="L122" s="45"/>
      <c r="M122" s="45"/>
      <c r="N122" s="45"/>
      <c r="O122" s="45"/>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253">
        <f>SUM(H123:AL123)</f>
        <v>0</v>
      </c>
      <c r="AN122" s="380" t="str">
        <f t="shared" ref="AN122" si="89">IFERROR(IF(OR(E122="Ａ",AM122&gt;$AF$125),1,ROUNDDOWN(AM122/$AF$125,1)),"")</f>
        <v/>
      </c>
      <c r="AO122" s="222"/>
      <c r="AP122" s="8"/>
      <c r="AQ122" s="312" t="s">
        <v>207</v>
      </c>
      <c r="AR122" s="313"/>
      <c r="AS122" s="314"/>
      <c r="AT122" s="315">
        <f>ROUNDDOWN(SUMIF(D94:D159,"&gt;="&amp;BA122,AN94:AN159),1)</f>
        <v>0</v>
      </c>
      <c r="AU122" s="316"/>
      <c r="AV122" s="316"/>
      <c r="AW122" s="360" t="e">
        <f>AT122/AM124</f>
        <v>#DIV/0!</v>
      </c>
      <c r="AX122" s="361"/>
      <c r="AY122" s="362"/>
      <c r="BA122" s="358">
        <f>[1]【算定要件集計】!T11</f>
        <v>84</v>
      </c>
    </row>
    <row r="123" spans="1:53" ht="13.5" customHeight="1">
      <c r="A123" s="249"/>
      <c r="B123" s="255"/>
      <c r="C123" s="287"/>
      <c r="D123" s="367"/>
      <c r="E123" s="260"/>
      <c r="F123" s="262"/>
      <c r="G123" s="70" t="s">
        <v>41</v>
      </c>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253"/>
      <c r="AN123" s="380"/>
      <c r="AO123" s="223"/>
      <c r="AP123" s="8"/>
      <c r="AQ123" s="319" t="s">
        <v>210</v>
      </c>
      <c r="AR123" s="320"/>
      <c r="AS123" s="321"/>
      <c r="AT123" s="316"/>
      <c r="AU123" s="316"/>
      <c r="AV123" s="316"/>
      <c r="AW123" s="363"/>
      <c r="AX123" s="364"/>
      <c r="AY123" s="365"/>
      <c r="BA123" s="359"/>
    </row>
    <row r="124" spans="1:53" ht="13.5" customHeight="1">
      <c r="B124" s="332" t="s">
        <v>51</v>
      </c>
      <c r="C124" s="333"/>
      <c r="D124" s="333"/>
      <c r="E124" s="333"/>
      <c r="F124" s="333"/>
      <c r="G124" s="25" t="s">
        <v>49</v>
      </c>
      <c r="H124" s="23"/>
      <c r="I124" s="15"/>
      <c r="J124" s="332" t="s">
        <v>46</v>
      </c>
      <c r="K124" s="334"/>
      <c r="L124" s="334"/>
      <c r="M124" s="334"/>
      <c r="N124" s="334"/>
      <c r="O124" s="334"/>
      <c r="P124" s="334"/>
      <c r="Q124" s="334"/>
      <c r="R124" s="334"/>
      <c r="S124" s="14"/>
      <c r="T124" s="26" t="s">
        <v>50</v>
      </c>
      <c r="U124" s="24"/>
      <c r="V124" s="332" t="s">
        <v>47</v>
      </c>
      <c r="W124" s="334"/>
      <c r="X124" s="334"/>
      <c r="Y124" s="334"/>
      <c r="Z124" s="334"/>
      <c r="AA124" s="334"/>
      <c r="AB124" s="334"/>
      <c r="AC124" s="333"/>
      <c r="AD124" s="333"/>
      <c r="AE124" s="333"/>
      <c r="AF124" s="14" t="s">
        <v>164</v>
      </c>
      <c r="AH124" s="27"/>
      <c r="AI124" s="27"/>
      <c r="AJ124" s="27"/>
      <c r="AK124" s="27"/>
      <c r="AL124" s="27"/>
      <c r="AM124" s="381">
        <f>ROUNDDOWN(SUM(AN94:AN123,AN130:AN159),1)</f>
        <v>0</v>
      </c>
      <c r="AN124" s="382"/>
      <c r="AO124" s="391" t="s">
        <v>173</v>
      </c>
      <c r="AP124" s="10"/>
      <c r="AQ124" s="322"/>
      <c r="AR124" s="323"/>
      <c r="AS124" s="323"/>
      <c r="AT124" s="322"/>
      <c r="AU124" s="323"/>
      <c r="AV124" s="323"/>
      <c r="AW124" s="322"/>
      <c r="AX124" s="323"/>
      <c r="AY124" s="323"/>
    </row>
    <row r="125" spans="1:53" ht="13.5" customHeight="1">
      <c r="B125" s="210"/>
      <c r="C125" s="214"/>
      <c r="D125" s="214"/>
      <c r="E125" s="214"/>
      <c r="F125" s="214"/>
      <c r="G125" s="41">
        <f>$G$45</f>
        <v>0</v>
      </c>
      <c r="H125" s="21" t="s">
        <v>16</v>
      </c>
      <c r="I125" s="20"/>
      <c r="J125" s="335"/>
      <c r="K125" s="336"/>
      <c r="L125" s="336"/>
      <c r="M125" s="336"/>
      <c r="N125" s="336"/>
      <c r="O125" s="336"/>
      <c r="P125" s="336"/>
      <c r="Q125" s="336"/>
      <c r="R125" s="336"/>
      <c r="S125" s="330" t="str">
        <f>$S$45</f>
        <v/>
      </c>
      <c r="T125" s="330"/>
      <c r="U125" s="22" t="s">
        <v>7</v>
      </c>
      <c r="V125" s="335"/>
      <c r="W125" s="336"/>
      <c r="X125" s="336"/>
      <c r="Y125" s="336"/>
      <c r="Z125" s="336"/>
      <c r="AA125" s="336"/>
      <c r="AB125" s="336"/>
      <c r="AC125" s="214"/>
      <c r="AD125" s="214"/>
      <c r="AE125" s="214"/>
      <c r="AF125" s="331" t="str">
        <f>$AF$45</f>
        <v/>
      </c>
      <c r="AG125" s="331"/>
      <c r="AH125" s="21" t="s">
        <v>16</v>
      </c>
      <c r="AI125" s="21"/>
      <c r="AJ125" s="21"/>
      <c r="AK125" s="21"/>
      <c r="AL125" s="21"/>
      <c r="AM125" s="383"/>
      <c r="AN125" s="384"/>
      <c r="AO125" s="329"/>
      <c r="AP125" s="10"/>
      <c r="AQ125" s="323"/>
      <c r="AR125" s="323"/>
      <c r="AS125" s="323"/>
      <c r="AT125" s="323"/>
      <c r="AU125" s="323"/>
      <c r="AV125" s="323"/>
      <c r="AW125" s="323"/>
      <c r="AX125" s="323"/>
      <c r="AY125" s="323"/>
    </row>
    <row r="126" spans="1:53" ht="13.5" customHeight="1">
      <c r="B126" s="43"/>
      <c r="C126" s="43"/>
      <c r="D126" s="43"/>
      <c r="E126" s="7" t="s">
        <v>92</v>
      </c>
      <c r="F126" s="43"/>
      <c r="G126" s="51"/>
      <c r="H126" s="7"/>
      <c r="I126" s="52"/>
      <c r="J126" s="52"/>
      <c r="K126" s="52"/>
      <c r="L126" s="52"/>
      <c r="M126" s="52"/>
      <c r="N126" s="52"/>
      <c r="O126" s="52"/>
      <c r="P126" s="52"/>
      <c r="Q126" s="52"/>
      <c r="R126" s="52"/>
      <c r="S126" s="53"/>
      <c r="T126" s="53"/>
      <c r="U126" s="7"/>
      <c r="V126" s="52"/>
      <c r="W126" s="52"/>
      <c r="X126" s="52"/>
      <c r="Y126" s="52"/>
      <c r="Z126" s="52"/>
      <c r="AA126" s="52"/>
      <c r="AB126" s="52"/>
      <c r="AC126" s="43"/>
      <c r="AD126" s="43"/>
      <c r="AE126" s="43"/>
      <c r="AF126" s="54"/>
      <c r="AG126" s="54"/>
      <c r="AH126" s="7"/>
      <c r="AI126" s="7"/>
      <c r="AJ126" s="7"/>
      <c r="AK126" s="7"/>
      <c r="AL126" s="7"/>
      <c r="AM126" s="137" t="s">
        <v>149</v>
      </c>
      <c r="AN126" s="56"/>
      <c r="AO126" s="57"/>
      <c r="AP126" s="10"/>
      <c r="AQ126" s="159"/>
      <c r="AR126" s="159"/>
      <c r="AS126" s="159"/>
      <c r="AT126" s="58"/>
      <c r="AU126" s="58"/>
      <c r="AV126" s="58"/>
      <c r="AW126" s="59"/>
      <c r="AX126" s="59"/>
      <c r="AY126" s="59"/>
      <c r="BA126" s="9"/>
    </row>
    <row r="127" spans="1:53" ht="13.5" customHeight="1">
      <c r="B127" s="43"/>
      <c r="C127" s="43"/>
      <c r="D127" s="43"/>
      <c r="E127" s="43"/>
      <c r="F127" s="43"/>
      <c r="G127" s="51"/>
      <c r="H127" s="7"/>
      <c r="I127" s="52"/>
      <c r="J127" s="52"/>
      <c r="K127" s="52"/>
      <c r="L127" s="52"/>
      <c r="M127" s="52"/>
      <c r="N127" s="52"/>
      <c r="O127" s="52"/>
      <c r="P127" s="52"/>
      <c r="Q127" s="52"/>
      <c r="R127" s="52"/>
      <c r="S127" s="53"/>
      <c r="T127" s="53"/>
      <c r="U127" s="7"/>
      <c r="V127" s="52"/>
      <c r="W127" s="52"/>
      <c r="X127" s="52"/>
      <c r="Y127" s="52"/>
      <c r="Z127" s="52"/>
      <c r="AA127" s="52"/>
      <c r="AB127" s="52"/>
      <c r="AC127" s="43"/>
      <c r="AD127" s="43"/>
      <c r="AE127" s="43"/>
      <c r="AF127" s="54"/>
      <c r="AG127" s="54"/>
      <c r="AH127" s="7"/>
      <c r="AI127" s="7"/>
      <c r="AJ127" s="7"/>
      <c r="AK127" s="7"/>
      <c r="AL127" s="7"/>
      <c r="AM127" s="55"/>
      <c r="AN127" s="56"/>
      <c r="AO127" s="57"/>
      <c r="AP127" s="10"/>
      <c r="AQ127" s="42"/>
      <c r="AR127" s="42"/>
      <c r="AS127" s="42"/>
      <c r="AT127" s="58"/>
      <c r="AU127" s="58"/>
      <c r="AV127" s="58"/>
      <c r="AW127" s="59"/>
      <c r="AX127" s="59"/>
      <c r="AY127" s="59"/>
      <c r="BA127" s="9"/>
    </row>
    <row r="128" spans="1:53" s="6" customFormat="1" ht="18" customHeight="1">
      <c r="A128" s="248" t="s">
        <v>60</v>
      </c>
      <c r="B128" s="238" t="s">
        <v>0</v>
      </c>
      <c r="C128" s="250" t="s">
        <v>203</v>
      </c>
      <c r="D128" s="250" t="s">
        <v>62</v>
      </c>
      <c r="E128" s="250" t="s">
        <v>1</v>
      </c>
      <c r="F128" s="238" t="s">
        <v>3</v>
      </c>
      <c r="G128" s="252" t="s">
        <v>37</v>
      </c>
      <c r="H128" s="18" t="str">
        <f>AF83</f>
        <v/>
      </c>
      <c r="I128" s="18" t="str">
        <f>IFERROR(H128+1,"")</f>
        <v/>
      </c>
      <c r="J128" s="18" t="str">
        <f>IFERROR(I128+1,"")</f>
        <v/>
      </c>
      <c r="K128" s="18" t="str">
        <f t="shared" ref="K128" si="90">IFERROR(J128+1,"")</f>
        <v/>
      </c>
      <c r="L128" s="18" t="str">
        <f t="shared" ref="L128" si="91">IFERROR(K128+1,"")</f>
        <v/>
      </c>
      <c r="M128" s="18" t="str">
        <f t="shared" ref="M128" si="92">IFERROR(L128+1,"")</f>
        <v/>
      </c>
      <c r="N128" s="18" t="str">
        <f t="shared" ref="N128" si="93">IFERROR(M128+1,"")</f>
        <v/>
      </c>
      <c r="O128" s="18" t="str">
        <f t="shared" ref="O128" si="94">IFERROR(N128+1,"")</f>
        <v/>
      </c>
      <c r="P128" s="18" t="str">
        <f t="shared" ref="P128" si="95">IFERROR(O128+1,"")</f>
        <v/>
      </c>
      <c r="Q128" s="18" t="str">
        <f t="shared" ref="Q128" si="96">IFERROR(P128+1,"")</f>
        <v/>
      </c>
      <c r="R128" s="18" t="str">
        <f t="shared" ref="R128" si="97">IFERROR(Q128+1,"")</f>
        <v/>
      </c>
      <c r="S128" s="18" t="str">
        <f t="shared" ref="S128" si="98">IFERROR(R128+1,"")</f>
        <v/>
      </c>
      <c r="T128" s="18" t="str">
        <f t="shared" ref="T128" si="99">IFERROR(S128+1,"")</f>
        <v/>
      </c>
      <c r="U128" s="18" t="str">
        <f t="shared" ref="U128" si="100">IFERROR(T128+1,"")</f>
        <v/>
      </c>
      <c r="V128" s="18" t="str">
        <f t="shared" ref="V128" si="101">IFERROR(U128+1,"")</f>
        <v/>
      </c>
      <c r="W128" s="18" t="str">
        <f t="shared" ref="W128" si="102">IFERROR(V128+1,"")</f>
        <v/>
      </c>
      <c r="X128" s="18" t="str">
        <f t="shared" ref="X128" si="103">IFERROR(W128+1,"")</f>
        <v/>
      </c>
      <c r="Y128" s="18" t="str">
        <f t="shared" ref="Y128" si="104">IFERROR(X128+1,"")</f>
        <v/>
      </c>
      <c r="Z128" s="18" t="str">
        <f t="shared" ref="Z128" si="105">IFERROR(Y128+1,"")</f>
        <v/>
      </c>
      <c r="AA128" s="18" t="str">
        <f t="shared" ref="AA128" si="106">IFERROR(Z128+1,"")</f>
        <v/>
      </c>
      <c r="AB128" s="18" t="str">
        <f t="shared" ref="AB128" si="107">IFERROR(AA128+1,"")</f>
        <v/>
      </c>
      <c r="AC128" s="18" t="str">
        <f t="shared" ref="AC128" si="108">IFERROR(AB128+1,"")</f>
        <v/>
      </c>
      <c r="AD128" s="18" t="str">
        <f t="shared" ref="AD128" si="109">IFERROR(AC128+1,"")</f>
        <v/>
      </c>
      <c r="AE128" s="18" t="str">
        <f t="shared" ref="AE128" si="110">IFERROR(AD128+1,"")</f>
        <v/>
      </c>
      <c r="AF128" s="18" t="str">
        <f t="shared" ref="AF128" si="111">IFERROR(AE128+1,"")</f>
        <v/>
      </c>
      <c r="AG128" s="18" t="str">
        <f t="shared" ref="AG128" si="112">IFERROR(AF128+1,"")</f>
        <v/>
      </c>
      <c r="AH128" s="18" t="str">
        <f t="shared" ref="AH128" si="113">IFERROR(AG128+1,"")</f>
        <v/>
      </c>
      <c r="AI128" s="18" t="str">
        <f t="shared" ref="AI128" si="114">IFERROR(AH128+1,"")</f>
        <v/>
      </c>
      <c r="AJ128" s="18" t="str">
        <f>IFERROR(IF(MONTH(AI128)&lt;&gt;MONTH(AI128+1),"",AI128+1),"")</f>
        <v/>
      </c>
      <c r="AK128" s="18" t="str">
        <f>IFERROR(IF(MONTH(AJ128)&lt;&gt;MONTH(AJ128+1),"",AJ128+1),"")</f>
        <v/>
      </c>
      <c r="AL128" s="18" t="str">
        <f>IFERROR(IF(MONTH(AK128)&lt;&gt;MONTH(AK128+1),"",AK128+1),"")</f>
        <v/>
      </c>
      <c r="AM128" s="263" t="s">
        <v>162</v>
      </c>
      <c r="AN128" s="263" t="s">
        <v>163</v>
      </c>
      <c r="AO128" s="206" t="s">
        <v>133</v>
      </c>
      <c r="AQ128" s="1"/>
      <c r="AR128" s="1"/>
      <c r="AS128" s="1"/>
      <c r="AT128" s="1"/>
      <c r="AU128" s="1"/>
      <c r="AV128" s="1"/>
      <c r="AW128" s="1"/>
      <c r="AX128" s="1"/>
      <c r="AY128" s="1"/>
    </row>
    <row r="129" spans="1:51" s="6" customFormat="1" ht="18" customHeight="1">
      <c r="A129" s="249"/>
      <c r="B129" s="238"/>
      <c r="C129" s="251"/>
      <c r="D129" s="251"/>
      <c r="E129" s="251"/>
      <c r="F129" s="238"/>
      <c r="G129" s="239"/>
      <c r="H129" s="19" t="str">
        <f>H128</f>
        <v/>
      </c>
      <c r="I129" s="19" t="str">
        <f>I128</f>
        <v/>
      </c>
      <c r="J129" s="19" t="str">
        <f t="shared" ref="J129:AL129" si="115">J128</f>
        <v/>
      </c>
      <c r="K129" s="19" t="str">
        <f t="shared" si="115"/>
        <v/>
      </c>
      <c r="L129" s="19" t="str">
        <f t="shared" si="115"/>
        <v/>
      </c>
      <c r="M129" s="19" t="str">
        <f t="shared" si="115"/>
        <v/>
      </c>
      <c r="N129" s="19" t="str">
        <f t="shared" si="115"/>
        <v/>
      </c>
      <c r="O129" s="19" t="str">
        <f t="shared" si="115"/>
        <v/>
      </c>
      <c r="P129" s="19" t="str">
        <f t="shared" si="115"/>
        <v/>
      </c>
      <c r="Q129" s="19" t="str">
        <f t="shared" si="115"/>
        <v/>
      </c>
      <c r="R129" s="19" t="str">
        <f t="shared" si="115"/>
        <v/>
      </c>
      <c r="S129" s="19" t="str">
        <f t="shared" si="115"/>
        <v/>
      </c>
      <c r="T129" s="19" t="str">
        <f t="shared" si="115"/>
        <v/>
      </c>
      <c r="U129" s="19" t="str">
        <f t="shared" si="115"/>
        <v/>
      </c>
      <c r="V129" s="19" t="str">
        <f t="shared" si="115"/>
        <v/>
      </c>
      <c r="W129" s="19" t="str">
        <f t="shared" si="115"/>
        <v/>
      </c>
      <c r="X129" s="19" t="str">
        <f t="shared" si="115"/>
        <v/>
      </c>
      <c r="Y129" s="19" t="str">
        <f t="shared" si="115"/>
        <v/>
      </c>
      <c r="Z129" s="19" t="str">
        <f t="shared" si="115"/>
        <v/>
      </c>
      <c r="AA129" s="19" t="str">
        <f t="shared" si="115"/>
        <v/>
      </c>
      <c r="AB129" s="19" t="str">
        <f t="shared" si="115"/>
        <v/>
      </c>
      <c r="AC129" s="19" t="str">
        <f t="shared" si="115"/>
        <v/>
      </c>
      <c r="AD129" s="19" t="str">
        <f t="shared" si="115"/>
        <v/>
      </c>
      <c r="AE129" s="19" t="str">
        <f t="shared" si="115"/>
        <v/>
      </c>
      <c r="AF129" s="19" t="str">
        <f t="shared" si="115"/>
        <v/>
      </c>
      <c r="AG129" s="19" t="str">
        <f t="shared" si="115"/>
        <v/>
      </c>
      <c r="AH129" s="19" t="str">
        <f t="shared" si="115"/>
        <v/>
      </c>
      <c r="AI129" s="19" t="str">
        <f t="shared" si="115"/>
        <v/>
      </c>
      <c r="AJ129" s="19" t="str">
        <f t="shared" si="115"/>
        <v/>
      </c>
      <c r="AK129" s="19" t="str">
        <f t="shared" si="115"/>
        <v/>
      </c>
      <c r="AL129" s="19" t="str">
        <f t="shared" si="115"/>
        <v/>
      </c>
      <c r="AM129" s="263"/>
      <c r="AN129" s="263"/>
      <c r="AO129" s="207"/>
      <c r="AQ129" s="1"/>
      <c r="AR129" s="1"/>
      <c r="AS129" s="1"/>
      <c r="AT129" s="1"/>
      <c r="AU129" s="1"/>
      <c r="AV129" s="1"/>
      <c r="AW129" s="1"/>
      <c r="AX129" s="1"/>
      <c r="AY129" s="1"/>
    </row>
    <row r="130" spans="1:51" ht="13.5" customHeight="1">
      <c r="A130" s="248" t="str">
        <f>IFERROR(INDEX(【従業者名簿】!F:F,MATCH(F130,【従業者名簿】!C:C,0)),"")</f>
        <v/>
      </c>
      <c r="B130" s="298" t="s">
        <v>33</v>
      </c>
      <c r="C130" s="299" t="str">
        <f>IF(AO130="介護福祉士","〇","")</f>
        <v/>
      </c>
      <c r="D130" s="366" t="str">
        <f>IF(A130="","",DATEDIF(A130,$AF$3,"m"))</f>
        <v/>
      </c>
      <c r="E130" s="301"/>
      <c r="F130" s="270"/>
      <c r="G130" s="70" t="s">
        <v>36</v>
      </c>
      <c r="H130" s="164"/>
      <c r="I130" s="164"/>
      <c r="J130" s="164"/>
      <c r="K130" s="164"/>
      <c r="L130" s="164"/>
      <c r="M130" s="164"/>
      <c r="N130" s="164"/>
      <c r="O130" s="164"/>
      <c r="P130" s="164"/>
      <c r="Q130" s="164"/>
      <c r="R130" s="164"/>
      <c r="S130" s="164"/>
      <c r="T130" s="164"/>
      <c r="U130" s="164"/>
      <c r="V130" s="164"/>
      <c r="W130" s="164"/>
      <c r="X130" s="164"/>
      <c r="Y130" s="164"/>
      <c r="Z130" s="164"/>
      <c r="AA130" s="164"/>
      <c r="AB130" s="164"/>
      <c r="AC130" s="164"/>
      <c r="AD130" s="164"/>
      <c r="AE130" s="164"/>
      <c r="AF130" s="164"/>
      <c r="AG130" s="164"/>
      <c r="AH130" s="164"/>
      <c r="AI130" s="164"/>
      <c r="AJ130" s="164"/>
      <c r="AK130" s="164"/>
      <c r="AL130" s="164"/>
      <c r="AM130" s="253">
        <f>SUM(H131:AL131)</f>
        <v>0</v>
      </c>
      <c r="AN130" s="390" t="str">
        <f>IFERROR(IF(OR(E130="Ａ",AM130&gt;$AF$125),1,ROUNDDOWN(AM130/$AF$125,1)),"")</f>
        <v/>
      </c>
      <c r="AO130" s="222"/>
      <c r="AP130" s="8"/>
    </row>
    <row r="131" spans="1:51" ht="13.5" customHeight="1">
      <c r="A131" s="249"/>
      <c r="B131" s="255"/>
      <c r="C131" s="287"/>
      <c r="D131" s="367"/>
      <c r="E131" s="302"/>
      <c r="F131" s="261"/>
      <c r="G131" s="70" t="s">
        <v>136</v>
      </c>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253"/>
      <c r="AN131" s="390"/>
      <c r="AO131" s="223"/>
      <c r="AP131" s="8"/>
    </row>
    <row r="132" spans="1:51" ht="13.5" customHeight="1">
      <c r="A132" s="248" t="str">
        <f>IFERROR(INDEX(【従業者名簿】!F:F,MATCH(F132,【従業者名簿】!C:C,0)),"")</f>
        <v/>
      </c>
      <c r="B132" s="298" t="s">
        <v>33</v>
      </c>
      <c r="C132" s="299" t="str">
        <f t="shared" ref="C132" si="116">IF(AO132="介護福祉士","〇","")</f>
        <v/>
      </c>
      <c r="D132" s="366" t="str">
        <f>IF(A132="","",DATEDIF(A132,$AF$3,"m"))</f>
        <v/>
      </c>
      <c r="E132" s="301"/>
      <c r="F132" s="262"/>
      <c r="G132" s="70" t="s">
        <v>36</v>
      </c>
      <c r="H132" s="133"/>
      <c r="I132" s="133"/>
      <c r="J132" s="133"/>
      <c r="K132" s="133"/>
      <c r="L132" s="133"/>
      <c r="M132" s="133"/>
      <c r="N132" s="133"/>
      <c r="O132" s="133"/>
      <c r="P132" s="133"/>
      <c r="Q132" s="133"/>
      <c r="R132" s="133"/>
      <c r="S132" s="133"/>
      <c r="T132" s="133"/>
      <c r="U132" s="133"/>
      <c r="V132" s="133"/>
      <c r="W132" s="133"/>
      <c r="X132" s="133"/>
      <c r="Y132" s="133"/>
      <c r="Z132" s="133"/>
      <c r="AA132" s="133"/>
      <c r="AB132" s="133"/>
      <c r="AC132" s="133"/>
      <c r="AD132" s="133"/>
      <c r="AE132" s="133"/>
      <c r="AF132" s="133"/>
      <c r="AG132" s="133"/>
      <c r="AH132" s="133"/>
      <c r="AI132" s="133"/>
      <c r="AJ132" s="133"/>
      <c r="AK132" s="133"/>
      <c r="AL132" s="133"/>
      <c r="AM132" s="253">
        <f>SUM(H133:AL133)</f>
        <v>0</v>
      </c>
      <c r="AN132" s="390" t="str">
        <f t="shared" ref="AN132" si="117">IFERROR(IF(OR(E132="Ａ",AM132&gt;$AF$125),1,ROUNDDOWN(AM132/$AF$125,1)),"")</f>
        <v/>
      </c>
      <c r="AO132" s="372"/>
      <c r="AP132" s="8"/>
    </row>
    <row r="133" spans="1:51" ht="13.5" customHeight="1">
      <c r="A133" s="249"/>
      <c r="B133" s="255"/>
      <c r="C133" s="287"/>
      <c r="D133" s="367"/>
      <c r="E133" s="302"/>
      <c r="F133" s="262"/>
      <c r="G133" s="70" t="s">
        <v>134</v>
      </c>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253"/>
      <c r="AN133" s="390"/>
      <c r="AO133" s="374"/>
      <c r="AP133" s="8"/>
    </row>
    <row r="134" spans="1:51" ht="13.5" customHeight="1">
      <c r="A134" s="248" t="str">
        <f>IFERROR(INDEX(【従業者名簿】!F:F,MATCH(F134,【従業者名簿】!C:C,0)),"")</f>
        <v/>
      </c>
      <c r="B134" s="298" t="s">
        <v>33</v>
      </c>
      <c r="C134" s="299" t="str">
        <f t="shared" ref="C134" si="118">IF(AO134="介護福祉士","〇","")</f>
        <v/>
      </c>
      <c r="D134" s="366" t="str">
        <f>IF(A134="","",DATEDIF(A134,$AF$3,"m"))</f>
        <v/>
      </c>
      <c r="E134" s="301"/>
      <c r="F134" s="262"/>
      <c r="G134" s="70" t="s">
        <v>36</v>
      </c>
      <c r="H134" s="133"/>
      <c r="I134" s="133"/>
      <c r="J134" s="133"/>
      <c r="K134" s="133"/>
      <c r="L134" s="133"/>
      <c r="M134" s="133"/>
      <c r="N134" s="133"/>
      <c r="O134" s="133"/>
      <c r="P134" s="133"/>
      <c r="Q134" s="133"/>
      <c r="R134" s="133"/>
      <c r="S134" s="133"/>
      <c r="T134" s="133"/>
      <c r="U134" s="133"/>
      <c r="V134" s="133"/>
      <c r="W134" s="133"/>
      <c r="X134" s="133"/>
      <c r="Y134" s="133"/>
      <c r="Z134" s="133"/>
      <c r="AA134" s="133"/>
      <c r="AB134" s="133"/>
      <c r="AC134" s="133"/>
      <c r="AD134" s="133"/>
      <c r="AE134" s="133"/>
      <c r="AF134" s="133"/>
      <c r="AG134" s="133"/>
      <c r="AH134" s="133"/>
      <c r="AI134" s="133"/>
      <c r="AJ134" s="133"/>
      <c r="AK134" s="133"/>
      <c r="AL134" s="133"/>
      <c r="AM134" s="253">
        <f>SUM(H135:AL135)</f>
        <v>0</v>
      </c>
      <c r="AN134" s="390" t="str">
        <f t="shared" ref="AN134" si="119">IFERROR(IF(OR(E134="Ａ",AM134&gt;$AF$125),1,ROUNDDOWN(AM134/$AF$125,1)),"")</f>
        <v/>
      </c>
      <c r="AO134" s="372"/>
      <c r="AP134" s="8"/>
    </row>
    <row r="135" spans="1:51" ht="13.5" customHeight="1">
      <c r="A135" s="249"/>
      <c r="B135" s="255"/>
      <c r="C135" s="287"/>
      <c r="D135" s="367"/>
      <c r="E135" s="302"/>
      <c r="F135" s="262"/>
      <c r="G135" s="70" t="s">
        <v>134</v>
      </c>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253"/>
      <c r="AN135" s="390"/>
      <c r="AO135" s="374"/>
      <c r="AP135" s="8"/>
    </row>
    <row r="136" spans="1:51" ht="13.5" customHeight="1">
      <c r="A136" s="248" t="str">
        <f>IFERROR(INDEX(【従業者名簿】!F:F,MATCH(F136,【従業者名簿】!C:C,0)),"")</f>
        <v/>
      </c>
      <c r="B136" s="298" t="s">
        <v>33</v>
      </c>
      <c r="C136" s="299" t="str">
        <f t="shared" ref="C136" si="120">IF(AO136="介護福祉士","〇","")</f>
        <v/>
      </c>
      <c r="D136" s="366" t="str">
        <f t="shared" ref="D136" si="121">IF(A136="","",DATEDIF(A136,$AF$3,"m"))</f>
        <v/>
      </c>
      <c r="E136" s="301"/>
      <c r="F136" s="262"/>
      <c r="G136" s="70" t="s">
        <v>36</v>
      </c>
      <c r="H136" s="133"/>
      <c r="I136" s="133"/>
      <c r="J136" s="133"/>
      <c r="K136" s="133"/>
      <c r="L136" s="133"/>
      <c r="M136" s="133"/>
      <c r="N136" s="133"/>
      <c r="O136" s="133"/>
      <c r="P136" s="133"/>
      <c r="Q136" s="133"/>
      <c r="R136" s="133"/>
      <c r="S136" s="133"/>
      <c r="T136" s="133"/>
      <c r="U136" s="133"/>
      <c r="V136" s="133"/>
      <c r="W136" s="133"/>
      <c r="X136" s="133"/>
      <c r="Y136" s="133"/>
      <c r="Z136" s="133"/>
      <c r="AA136" s="133"/>
      <c r="AB136" s="133"/>
      <c r="AC136" s="133"/>
      <c r="AD136" s="133"/>
      <c r="AE136" s="133"/>
      <c r="AF136" s="133"/>
      <c r="AG136" s="133"/>
      <c r="AH136" s="133"/>
      <c r="AI136" s="133"/>
      <c r="AJ136" s="133"/>
      <c r="AK136" s="133"/>
      <c r="AL136" s="133"/>
      <c r="AM136" s="253">
        <f t="shared" ref="AM136" si="122">SUM(H137:AL137)</f>
        <v>0</v>
      </c>
      <c r="AN136" s="390" t="str">
        <f t="shared" ref="AN136" si="123">IFERROR(IF(OR(E136="Ａ",AM136&gt;$AF$125),1,ROUNDDOWN(AM136/$AF$125,1)),"")</f>
        <v/>
      </c>
      <c r="AO136" s="372"/>
      <c r="AP136" s="8"/>
    </row>
    <row r="137" spans="1:51" ht="13.5" customHeight="1">
      <c r="A137" s="249"/>
      <c r="B137" s="255"/>
      <c r="C137" s="287"/>
      <c r="D137" s="367"/>
      <c r="E137" s="302"/>
      <c r="F137" s="262"/>
      <c r="G137" s="70" t="s">
        <v>134</v>
      </c>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253"/>
      <c r="AN137" s="390"/>
      <c r="AO137" s="374"/>
      <c r="AP137" s="8"/>
    </row>
    <row r="138" spans="1:51" ht="13.5" customHeight="1">
      <c r="A138" s="248" t="str">
        <f>IFERROR(INDEX(【従業者名簿】!F:F,MATCH(F138,【従業者名簿】!C:C,0)),"")</f>
        <v/>
      </c>
      <c r="B138" s="298" t="s">
        <v>33</v>
      </c>
      <c r="C138" s="299" t="str">
        <f t="shared" ref="C138" si="124">IF(AO138="介護福祉士","〇","")</f>
        <v/>
      </c>
      <c r="D138" s="366" t="str">
        <f t="shared" ref="D138" si="125">IF(A138="","",DATEDIF(A138,$AF$3,"m"))</f>
        <v/>
      </c>
      <c r="E138" s="301"/>
      <c r="F138" s="262"/>
      <c r="G138" s="70" t="s">
        <v>36</v>
      </c>
      <c r="H138" s="133"/>
      <c r="I138" s="133"/>
      <c r="J138" s="133"/>
      <c r="K138" s="133"/>
      <c r="L138" s="133"/>
      <c r="M138" s="133"/>
      <c r="N138" s="133"/>
      <c r="O138" s="133"/>
      <c r="P138" s="133"/>
      <c r="Q138" s="133"/>
      <c r="R138" s="133"/>
      <c r="S138" s="133"/>
      <c r="T138" s="133"/>
      <c r="U138" s="133"/>
      <c r="V138" s="133"/>
      <c r="W138" s="133"/>
      <c r="X138" s="133"/>
      <c r="Y138" s="133"/>
      <c r="Z138" s="133"/>
      <c r="AA138" s="133"/>
      <c r="AB138" s="133"/>
      <c r="AC138" s="133"/>
      <c r="AD138" s="133"/>
      <c r="AE138" s="133"/>
      <c r="AF138" s="133"/>
      <c r="AG138" s="133"/>
      <c r="AH138" s="133"/>
      <c r="AI138" s="133"/>
      <c r="AJ138" s="133"/>
      <c r="AK138" s="133"/>
      <c r="AL138" s="133"/>
      <c r="AM138" s="253">
        <f t="shared" ref="AM138" si="126">SUM(H139:AL139)</f>
        <v>0</v>
      </c>
      <c r="AN138" s="390" t="str">
        <f t="shared" ref="AN138" si="127">IFERROR(IF(OR(E138="Ａ",AM138&gt;$AF$125),1,ROUNDDOWN(AM138/$AF$125,1)),"")</f>
        <v/>
      </c>
      <c r="AO138" s="372"/>
      <c r="AP138" s="8"/>
    </row>
    <row r="139" spans="1:51" ht="13.5" customHeight="1">
      <c r="A139" s="249"/>
      <c r="B139" s="255"/>
      <c r="C139" s="287"/>
      <c r="D139" s="367"/>
      <c r="E139" s="302"/>
      <c r="F139" s="262"/>
      <c r="G139" s="70" t="s">
        <v>41</v>
      </c>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253"/>
      <c r="AN139" s="390"/>
      <c r="AO139" s="374"/>
      <c r="AP139" s="8"/>
    </row>
    <row r="140" spans="1:51" ht="13.5" customHeight="1">
      <c r="A140" s="248" t="str">
        <f>IFERROR(INDEX(【従業者名簿】!F:F,MATCH(F140,【従業者名簿】!C:C,0)),"")</f>
        <v/>
      </c>
      <c r="B140" s="298" t="s">
        <v>33</v>
      </c>
      <c r="C140" s="299" t="str">
        <f t="shared" ref="C140" si="128">IF(AO140="介護福祉士","〇","")</f>
        <v/>
      </c>
      <c r="D140" s="366" t="str">
        <f t="shared" ref="D140" si="129">IF(A140="","",DATEDIF(A140,$AF$3,"m"))</f>
        <v/>
      </c>
      <c r="E140" s="301"/>
      <c r="F140" s="262"/>
      <c r="G140" s="70" t="s">
        <v>36</v>
      </c>
      <c r="H140" s="133"/>
      <c r="I140" s="133"/>
      <c r="J140" s="133"/>
      <c r="K140" s="133"/>
      <c r="L140" s="133"/>
      <c r="M140" s="133"/>
      <c r="N140" s="133"/>
      <c r="O140" s="133"/>
      <c r="P140" s="133"/>
      <c r="Q140" s="133"/>
      <c r="R140" s="133"/>
      <c r="S140" s="133"/>
      <c r="T140" s="133"/>
      <c r="U140" s="133"/>
      <c r="V140" s="133"/>
      <c r="W140" s="133"/>
      <c r="X140" s="133"/>
      <c r="Y140" s="133"/>
      <c r="Z140" s="133"/>
      <c r="AA140" s="133"/>
      <c r="AB140" s="133"/>
      <c r="AC140" s="133"/>
      <c r="AD140" s="133"/>
      <c r="AE140" s="133"/>
      <c r="AF140" s="133"/>
      <c r="AG140" s="133"/>
      <c r="AH140" s="133"/>
      <c r="AI140" s="133"/>
      <c r="AJ140" s="133"/>
      <c r="AK140" s="133"/>
      <c r="AL140" s="133"/>
      <c r="AM140" s="253">
        <f t="shared" ref="AM140" si="130">SUM(H141:AL141)</f>
        <v>0</v>
      </c>
      <c r="AN140" s="390" t="str">
        <f t="shared" ref="AN140" si="131">IFERROR(IF(OR(E140="Ａ",AM140&gt;$AF$125),1,ROUNDDOWN(AM140/$AF$125,1)),"")</f>
        <v/>
      </c>
      <c r="AO140" s="372"/>
      <c r="AP140" s="8"/>
    </row>
    <row r="141" spans="1:51" ht="13.5" customHeight="1">
      <c r="A141" s="249"/>
      <c r="B141" s="255"/>
      <c r="C141" s="287"/>
      <c r="D141" s="367"/>
      <c r="E141" s="302"/>
      <c r="F141" s="262"/>
      <c r="G141" s="70" t="s">
        <v>134</v>
      </c>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253"/>
      <c r="AN141" s="390"/>
      <c r="AO141" s="374"/>
      <c r="AP141" s="8"/>
    </row>
    <row r="142" spans="1:51" ht="13.5" customHeight="1">
      <c r="A142" s="248" t="str">
        <f>IFERROR(INDEX(【従業者名簿】!F:F,MATCH(F142,【従業者名簿】!C:C,0)),"")</f>
        <v/>
      </c>
      <c r="B142" s="298" t="s">
        <v>33</v>
      </c>
      <c r="C142" s="299" t="str">
        <f t="shared" ref="C142" si="132">IF(AO142="介護福祉士","〇","")</f>
        <v/>
      </c>
      <c r="D142" s="366" t="str">
        <f t="shared" ref="D142" si="133">IF(A142="","",DATEDIF(A142,$AF$3,"m"))</f>
        <v/>
      </c>
      <c r="E142" s="301"/>
      <c r="F142" s="262"/>
      <c r="G142" s="70" t="s">
        <v>36</v>
      </c>
      <c r="H142" s="133"/>
      <c r="I142" s="133"/>
      <c r="J142" s="133"/>
      <c r="K142" s="133"/>
      <c r="L142" s="133"/>
      <c r="M142" s="133"/>
      <c r="N142" s="133"/>
      <c r="O142" s="133"/>
      <c r="P142" s="133"/>
      <c r="Q142" s="133"/>
      <c r="R142" s="133"/>
      <c r="S142" s="133"/>
      <c r="T142" s="133"/>
      <c r="U142" s="133"/>
      <c r="V142" s="133"/>
      <c r="W142" s="133"/>
      <c r="X142" s="133"/>
      <c r="Y142" s="133"/>
      <c r="Z142" s="133"/>
      <c r="AA142" s="133"/>
      <c r="AB142" s="133"/>
      <c r="AC142" s="133"/>
      <c r="AD142" s="133"/>
      <c r="AE142" s="133"/>
      <c r="AF142" s="133"/>
      <c r="AG142" s="133"/>
      <c r="AH142" s="133"/>
      <c r="AI142" s="133"/>
      <c r="AJ142" s="133"/>
      <c r="AK142" s="133"/>
      <c r="AL142" s="133"/>
      <c r="AM142" s="253">
        <f t="shared" ref="AM142" si="134">SUM(H143:AL143)</f>
        <v>0</v>
      </c>
      <c r="AN142" s="390" t="str">
        <f t="shared" ref="AN142" si="135">IFERROR(IF(OR(E142="Ａ",AM142&gt;$AF$125),1,ROUNDDOWN(AM142/$AF$125,1)),"")</f>
        <v/>
      </c>
      <c r="AO142" s="372"/>
      <c r="AP142" s="8"/>
    </row>
    <row r="143" spans="1:51" ht="13.5" customHeight="1">
      <c r="A143" s="249"/>
      <c r="B143" s="255"/>
      <c r="C143" s="287"/>
      <c r="D143" s="367"/>
      <c r="E143" s="302"/>
      <c r="F143" s="262"/>
      <c r="G143" s="70" t="s">
        <v>134</v>
      </c>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253"/>
      <c r="AN143" s="390"/>
      <c r="AO143" s="374"/>
      <c r="AP143" s="8"/>
    </row>
    <row r="144" spans="1:51" ht="13.5" customHeight="1">
      <c r="A144" s="248" t="str">
        <f>IFERROR(INDEX(【従業者名簿】!F:F,MATCH(F144,【従業者名簿】!C:C,0)),"")</f>
        <v/>
      </c>
      <c r="B144" s="298" t="s">
        <v>33</v>
      </c>
      <c r="C144" s="299" t="str">
        <f t="shared" ref="C144" si="136">IF(AO144="介護福祉士","〇","")</f>
        <v/>
      </c>
      <c r="D144" s="366" t="str">
        <f t="shared" ref="D144" si="137">IF(A144="","",DATEDIF(A144,$AF$3,"m"))</f>
        <v/>
      </c>
      <c r="E144" s="301"/>
      <c r="F144" s="262"/>
      <c r="G144" s="70" t="s">
        <v>36</v>
      </c>
      <c r="H144" s="133"/>
      <c r="I144" s="133"/>
      <c r="J144" s="133"/>
      <c r="K144" s="133"/>
      <c r="L144" s="133"/>
      <c r="M144" s="133"/>
      <c r="N144" s="133"/>
      <c r="O144" s="133"/>
      <c r="P144" s="133"/>
      <c r="Q144" s="133"/>
      <c r="R144" s="133"/>
      <c r="S144" s="133"/>
      <c r="T144" s="133"/>
      <c r="U144" s="133"/>
      <c r="V144" s="133"/>
      <c r="W144" s="133"/>
      <c r="X144" s="133"/>
      <c r="Y144" s="133"/>
      <c r="Z144" s="133"/>
      <c r="AA144" s="133"/>
      <c r="AB144" s="133"/>
      <c r="AC144" s="133"/>
      <c r="AD144" s="133"/>
      <c r="AE144" s="133"/>
      <c r="AF144" s="133"/>
      <c r="AG144" s="133"/>
      <c r="AH144" s="133"/>
      <c r="AI144" s="133"/>
      <c r="AJ144" s="133"/>
      <c r="AK144" s="133"/>
      <c r="AL144" s="133"/>
      <c r="AM144" s="253">
        <f t="shared" ref="AM144" si="138">SUM(H145:AL145)</f>
        <v>0</v>
      </c>
      <c r="AN144" s="390" t="str">
        <f t="shared" ref="AN144" si="139">IFERROR(IF(OR(E144="Ａ",AM144&gt;$AF$125),1,ROUNDDOWN(AM144/$AF$125,1)),"")</f>
        <v/>
      </c>
      <c r="AO144" s="372"/>
      <c r="AP144" s="8"/>
    </row>
    <row r="145" spans="1:51" ht="13.5" customHeight="1">
      <c r="A145" s="249"/>
      <c r="B145" s="255"/>
      <c r="C145" s="287"/>
      <c r="D145" s="367"/>
      <c r="E145" s="302"/>
      <c r="F145" s="262"/>
      <c r="G145" s="70" t="s">
        <v>134</v>
      </c>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253"/>
      <c r="AN145" s="390"/>
      <c r="AO145" s="374"/>
      <c r="AP145" s="8"/>
    </row>
    <row r="146" spans="1:51" ht="13.5" customHeight="1">
      <c r="A146" s="248" t="str">
        <f>IFERROR(INDEX(【従業者名簿】!F:F,MATCH(F146,【従業者名簿】!C:C,0)),"")</f>
        <v/>
      </c>
      <c r="B146" s="298" t="s">
        <v>33</v>
      </c>
      <c r="C146" s="299" t="str">
        <f t="shared" ref="C146" si="140">IF(AO146="介護福祉士","〇","")</f>
        <v/>
      </c>
      <c r="D146" s="366" t="str">
        <f t="shared" ref="D146" si="141">IF(A146="","",DATEDIF(A146,$AF$3,"m"))</f>
        <v/>
      </c>
      <c r="E146" s="301"/>
      <c r="F146" s="262"/>
      <c r="G146" s="70" t="s">
        <v>36</v>
      </c>
      <c r="H146" s="133"/>
      <c r="I146" s="133"/>
      <c r="J146" s="133"/>
      <c r="K146" s="133"/>
      <c r="L146" s="133"/>
      <c r="M146" s="133"/>
      <c r="N146" s="133"/>
      <c r="O146" s="133"/>
      <c r="P146" s="133"/>
      <c r="Q146" s="133"/>
      <c r="R146" s="133"/>
      <c r="S146" s="133"/>
      <c r="T146" s="133"/>
      <c r="U146" s="133"/>
      <c r="V146" s="133"/>
      <c r="W146" s="133"/>
      <c r="X146" s="133"/>
      <c r="Y146" s="133"/>
      <c r="Z146" s="133"/>
      <c r="AA146" s="133"/>
      <c r="AB146" s="133"/>
      <c r="AC146" s="133"/>
      <c r="AD146" s="133"/>
      <c r="AE146" s="133"/>
      <c r="AF146" s="133"/>
      <c r="AG146" s="133"/>
      <c r="AH146" s="133"/>
      <c r="AI146" s="133"/>
      <c r="AJ146" s="133"/>
      <c r="AK146" s="133"/>
      <c r="AL146" s="133"/>
      <c r="AM146" s="253">
        <f t="shared" ref="AM146" si="142">SUM(H147:AL147)</f>
        <v>0</v>
      </c>
      <c r="AN146" s="390" t="str">
        <f t="shared" ref="AN146" si="143">IFERROR(IF(OR(E146="Ａ",AM146&gt;$AF$125),1,ROUNDDOWN(AM146/$AF$125,1)),"")</f>
        <v/>
      </c>
      <c r="AO146" s="372"/>
      <c r="AP146" s="8"/>
    </row>
    <row r="147" spans="1:51" ht="13.5" customHeight="1">
      <c r="A147" s="249"/>
      <c r="B147" s="255"/>
      <c r="C147" s="287"/>
      <c r="D147" s="367"/>
      <c r="E147" s="302"/>
      <c r="F147" s="262"/>
      <c r="G147" s="70" t="s">
        <v>134</v>
      </c>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253"/>
      <c r="AN147" s="390"/>
      <c r="AO147" s="374"/>
      <c r="AP147" s="8"/>
    </row>
    <row r="148" spans="1:51" ht="13.5" customHeight="1">
      <c r="A148" s="248" t="str">
        <f>IFERROR(INDEX(【従業者名簿】!F:F,MATCH(F148,【従業者名簿】!C:C,0)),"")</f>
        <v/>
      </c>
      <c r="B148" s="298" t="s">
        <v>33</v>
      </c>
      <c r="C148" s="299" t="str">
        <f t="shared" ref="C148" si="144">IF(AO148="介護福祉士","〇","")</f>
        <v/>
      </c>
      <c r="D148" s="366" t="str">
        <f t="shared" ref="D148" si="145">IF(A148="","",DATEDIF(A148,$AF$3,"m"))</f>
        <v/>
      </c>
      <c r="E148" s="301"/>
      <c r="F148" s="262"/>
      <c r="G148" s="70" t="s">
        <v>36</v>
      </c>
      <c r="H148" s="133"/>
      <c r="I148" s="133"/>
      <c r="J148" s="133"/>
      <c r="K148" s="133"/>
      <c r="L148" s="133"/>
      <c r="M148" s="133"/>
      <c r="N148" s="133"/>
      <c r="O148" s="133"/>
      <c r="P148" s="133"/>
      <c r="Q148" s="133"/>
      <c r="R148" s="133"/>
      <c r="S148" s="133"/>
      <c r="T148" s="133"/>
      <c r="U148" s="133"/>
      <c r="V148" s="133"/>
      <c r="W148" s="133"/>
      <c r="X148" s="133"/>
      <c r="Y148" s="133"/>
      <c r="Z148" s="133"/>
      <c r="AA148" s="133"/>
      <c r="AB148" s="133"/>
      <c r="AC148" s="133"/>
      <c r="AD148" s="133"/>
      <c r="AE148" s="133"/>
      <c r="AF148" s="133"/>
      <c r="AG148" s="133"/>
      <c r="AH148" s="133"/>
      <c r="AI148" s="133"/>
      <c r="AJ148" s="133"/>
      <c r="AK148" s="133"/>
      <c r="AL148" s="133"/>
      <c r="AM148" s="253">
        <f t="shared" ref="AM148" si="146">SUM(H149:AL149)</f>
        <v>0</v>
      </c>
      <c r="AN148" s="390" t="str">
        <f t="shared" ref="AN148" si="147">IFERROR(IF(OR(E148="Ａ",AM148&gt;$AF$125),1,ROUNDDOWN(AM148/$AF$125,1)),"")</f>
        <v/>
      </c>
      <c r="AO148" s="372"/>
      <c r="AP148" s="8"/>
    </row>
    <row r="149" spans="1:51" ht="13.5" customHeight="1">
      <c r="A149" s="249"/>
      <c r="B149" s="255"/>
      <c r="C149" s="287"/>
      <c r="D149" s="367"/>
      <c r="E149" s="302"/>
      <c r="F149" s="262"/>
      <c r="G149" s="70" t="s">
        <v>134</v>
      </c>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253"/>
      <c r="AN149" s="390"/>
      <c r="AO149" s="374"/>
      <c r="AP149" s="8"/>
    </row>
    <row r="150" spans="1:51" ht="13.5" customHeight="1">
      <c r="A150" s="248" t="str">
        <f>IFERROR(INDEX(【従業者名簿】!F:F,MATCH(F150,【従業者名簿】!C:C,0)),"")</f>
        <v/>
      </c>
      <c r="B150" s="298" t="s">
        <v>33</v>
      </c>
      <c r="C150" s="299" t="str">
        <f t="shared" ref="C150" si="148">IF(AO150="介護福祉士","〇","")</f>
        <v/>
      </c>
      <c r="D150" s="366" t="str">
        <f t="shared" ref="D150" si="149">IF(A150="","",DATEDIF(A150,$AF$3,"m"))</f>
        <v/>
      </c>
      <c r="E150" s="301"/>
      <c r="F150" s="262"/>
      <c r="G150" s="70" t="s">
        <v>36</v>
      </c>
      <c r="H150" s="133"/>
      <c r="I150" s="133"/>
      <c r="J150" s="133"/>
      <c r="K150" s="133"/>
      <c r="L150" s="133"/>
      <c r="M150" s="133"/>
      <c r="N150" s="133"/>
      <c r="O150" s="133"/>
      <c r="P150" s="133"/>
      <c r="Q150" s="133"/>
      <c r="R150" s="133"/>
      <c r="S150" s="133"/>
      <c r="T150" s="133"/>
      <c r="U150" s="133"/>
      <c r="V150" s="133"/>
      <c r="W150" s="133"/>
      <c r="X150" s="133"/>
      <c r="Y150" s="133"/>
      <c r="Z150" s="133"/>
      <c r="AA150" s="133"/>
      <c r="AB150" s="133"/>
      <c r="AC150" s="133"/>
      <c r="AD150" s="133"/>
      <c r="AE150" s="133"/>
      <c r="AF150" s="133"/>
      <c r="AG150" s="133"/>
      <c r="AH150" s="133"/>
      <c r="AI150" s="133"/>
      <c r="AJ150" s="133"/>
      <c r="AK150" s="133"/>
      <c r="AL150" s="133"/>
      <c r="AM150" s="253">
        <f t="shared" ref="AM150" si="150">SUM(H151:AL151)</f>
        <v>0</v>
      </c>
      <c r="AN150" s="390" t="str">
        <f t="shared" ref="AN150" si="151">IFERROR(IF(OR(E150="Ａ",AM150&gt;$AF$125),1,ROUNDDOWN(AM150/$AF$125,1)),"")</f>
        <v/>
      </c>
      <c r="AO150" s="372"/>
      <c r="AP150" s="8"/>
    </row>
    <row r="151" spans="1:51" ht="13.5" customHeight="1">
      <c r="A151" s="249"/>
      <c r="B151" s="255"/>
      <c r="C151" s="287"/>
      <c r="D151" s="367"/>
      <c r="E151" s="302"/>
      <c r="F151" s="262"/>
      <c r="G151" s="70" t="s">
        <v>134</v>
      </c>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253"/>
      <c r="AN151" s="390"/>
      <c r="AO151" s="374"/>
      <c r="AP151" s="8"/>
    </row>
    <row r="152" spans="1:51" ht="13.5" customHeight="1">
      <c r="A152" s="248" t="str">
        <f>IFERROR(INDEX(【従業者名簿】!F:F,MATCH(F152,【従業者名簿】!C:C,0)),"")</f>
        <v/>
      </c>
      <c r="B152" s="298" t="s">
        <v>33</v>
      </c>
      <c r="C152" s="299" t="str">
        <f t="shared" ref="C152" si="152">IF(AO152="介護福祉士","〇","")</f>
        <v/>
      </c>
      <c r="D152" s="366" t="str">
        <f t="shared" ref="D152" si="153">IF(A152="","",DATEDIF(A152,$AF$3,"m"))</f>
        <v/>
      </c>
      <c r="E152" s="301"/>
      <c r="F152" s="262"/>
      <c r="G152" s="70" t="s">
        <v>36</v>
      </c>
      <c r="H152" s="133"/>
      <c r="I152" s="133"/>
      <c r="J152" s="133"/>
      <c r="K152" s="133"/>
      <c r="L152" s="133"/>
      <c r="M152" s="13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253">
        <f t="shared" ref="AM152" si="154">SUM(H153:AL153)</f>
        <v>0</v>
      </c>
      <c r="AN152" s="390" t="str">
        <f t="shared" ref="AN152" si="155">IFERROR(IF(OR(E152="Ａ",AM152&gt;$AF$125),1,ROUNDDOWN(AM152/$AF$125,1)),"")</f>
        <v/>
      </c>
      <c r="AO152" s="372"/>
      <c r="AP152" s="8"/>
    </row>
    <row r="153" spans="1:51" ht="13.5" customHeight="1">
      <c r="A153" s="249"/>
      <c r="B153" s="255"/>
      <c r="C153" s="287"/>
      <c r="D153" s="367"/>
      <c r="E153" s="302"/>
      <c r="F153" s="262"/>
      <c r="G153" s="70" t="s">
        <v>134</v>
      </c>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253"/>
      <c r="AN153" s="390"/>
      <c r="AO153" s="374"/>
      <c r="AP153" s="8"/>
    </row>
    <row r="154" spans="1:51" ht="13.5" customHeight="1">
      <c r="A154" s="248" t="str">
        <f>IFERROR(INDEX(【従業者名簿】!F:F,MATCH(F154,【従業者名簿】!C:C,0)),"")</f>
        <v/>
      </c>
      <c r="B154" s="298" t="s">
        <v>33</v>
      </c>
      <c r="C154" s="299" t="str">
        <f t="shared" ref="C154" si="156">IF(AO154="介護福祉士","〇","")</f>
        <v/>
      </c>
      <c r="D154" s="366" t="str">
        <f t="shared" ref="D154" si="157">IF(A154="","",DATEDIF(A154,$AF$3,"m"))</f>
        <v/>
      </c>
      <c r="E154" s="301"/>
      <c r="F154" s="262"/>
      <c r="G154" s="70" t="s">
        <v>36</v>
      </c>
      <c r="H154" s="133"/>
      <c r="I154" s="133"/>
      <c r="J154" s="133"/>
      <c r="K154" s="133"/>
      <c r="L154" s="133"/>
      <c r="M154" s="133"/>
      <c r="N154" s="133"/>
      <c r="O154" s="133"/>
      <c r="P154" s="133"/>
      <c r="Q154" s="133"/>
      <c r="R154" s="133"/>
      <c r="S154" s="133"/>
      <c r="T154" s="133"/>
      <c r="U154" s="133"/>
      <c r="V154" s="133"/>
      <c r="W154" s="133"/>
      <c r="X154" s="133"/>
      <c r="Y154" s="133"/>
      <c r="Z154" s="133"/>
      <c r="AA154" s="133"/>
      <c r="AB154" s="133"/>
      <c r="AC154" s="133"/>
      <c r="AD154" s="133"/>
      <c r="AE154" s="133"/>
      <c r="AF154" s="133"/>
      <c r="AG154" s="133"/>
      <c r="AH154" s="133"/>
      <c r="AI154" s="133"/>
      <c r="AJ154" s="133"/>
      <c r="AK154" s="133"/>
      <c r="AL154" s="133"/>
      <c r="AM154" s="253">
        <f t="shared" ref="AM154" si="158">SUM(H155:AL155)</f>
        <v>0</v>
      </c>
      <c r="AN154" s="390" t="str">
        <f t="shared" ref="AN154" si="159">IFERROR(IF(OR(E154="Ａ",AM154&gt;$AF$125),1,ROUNDDOWN(AM154/$AF$125,1)),"")</f>
        <v/>
      </c>
      <c r="AO154" s="372"/>
      <c r="AP154" s="8"/>
    </row>
    <row r="155" spans="1:51" ht="13.5" customHeight="1">
      <c r="A155" s="249"/>
      <c r="B155" s="255"/>
      <c r="C155" s="287"/>
      <c r="D155" s="367"/>
      <c r="E155" s="302"/>
      <c r="F155" s="262"/>
      <c r="G155" s="70" t="s">
        <v>134</v>
      </c>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253"/>
      <c r="AN155" s="390"/>
      <c r="AO155" s="374"/>
      <c r="AP155" s="8"/>
    </row>
    <row r="156" spans="1:51" ht="13.5" customHeight="1">
      <c r="A156" s="248" t="str">
        <f>IFERROR(INDEX(【従業者名簿】!F:F,MATCH(F156,【従業者名簿】!C:C,0)),"")</f>
        <v/>
      </c>
      <c r="B156" s="298" t="s">
        <v>33</v>
      </c>
      <c r="C156" s="299" t="str">
        <f t="shared" ref="C156" si="160">IF(AO156="介護福祉士","〇","")</f>
        <v/>
      </c>
      <c r="D156" s="366" t="str">
        <f t="shared" ref="D156" si="161">IF(A156="","",DATEDIF(A156,$AF$3,"m"))</f>
        <v/>
      </c>
      <c r="E156" s="301"/>
      <c r="F156" s="270"/>
      <c r="G156" s="70" t="s">
        <v>36</v>
      </c>
      <c r="H156" s="133"/>
      <c r="I156" s="133"/>
      <c r="J156" s="133"/>
      <c r="K156" s="133"/>
      <c r="L156" s="133"/>
      <c r="M156" s="133"/>
      <c r="N156" s="133"/>
      <c r="O156" s="133"/>
      <c r="P156" s="133"/>
      <c r="Q156" s="133"/>
      <c r="R156" s="133"/>
      <c r="S156" s="133"/>
      <c r="T156" s="133"/>
      <c r="U156" s="133"/>
      <c r="V156" s="133"/>
      <c r="W156" s="133"/>
      <c r="X156" s="133"/>
      <c r="Y156" s="133"/>
      <c r="Z156" s="133"/>
      <c r="AA156" s="133"/>
      <c r="AB156" s="133"/>
      <c r="AC156" s="133"/>
      <c r="AD156" s="133"/>
      <c r="AE156" s="133"/>
      <c r="AF156" s="133"/>
      <c r="AG156" s="133"/>
      <c r="AH156" s="133"/>
      <c r="AI156" s="133"/>
      <c r="AJ156" s="133"/>
      <c r="AK156" s="133"/>
      <c r="AL156" s="133"/>
      <c r="AM156" s="253">
        <f t="shared" ref="AM156" si="162">SUM(H157:AL157)</f>
        <v>0</v>
      </c>
      <c r="AN156" s="390" t="str">
        <f t="shared" ref="AN156" si="163">IFERROR(IF(OR(E156="Ａ",AM156&gt;$AF$125),1,ROUNDDOWN(AM156/$AF$125,1)),"")</f>
        <v/>
      </c>
      <c r="AO156" s="372"/>
      <c r="AP156" s="8"/>
    </row>
    <row r="157" spans="1:51" ht="13.5" customHeight="1">
      <c r="A157" s="249"/>
      <c r="B157" s="255"/>
      <c r="C157" s="287"/>
      <c r="D157" s="367"/>
      <c r="E157" s="302"/>
      <c r="F157" s="261"/>
      <c r="G157" s="70" t="s">
        <v>134</v>
      </c>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253"/>
      <c r="AN157" s="390"/>
      <c r="AO157" s="374"/>
      <c r="AP157" s="8"/>
    </row>
    <row r="158" spans="1:51" ht="13.5" customHeight="1">
      <c r="A158" s="248" t="str">
        <f>IFERROR(INDEX(【従業者名簿】!F:F,MATCH(F158,【従業者名簿】!C:C,0)),"")</f>
        <v/>
      </c>
      <c r="B158" s="298" t="s">
        <v>33</v>
      </c>
      <c r="C158" s="299" t="str">
        <f t="shared" ref="C158" si="164">IF(AO158="介護福祉士","〇","")</f>
        <v/>
      </c>
      <c r="D158" s="366" t="str">
        <f>IF(A158="","",DATEDIF(A158,$AF$3,"m"))</f>
        <v/>
      </c>
      <c r="E158" s="301"/>
      <c r="F158" s="262"/>
      <c r="G158" s="70" t="s">
        <v>36</v>
      </c>
      <c r="H158" s="133"/>
      <c r="I158" s="133"/>
      <c r="J158" s="133"/>
      <c r="K158" s="133"/>
      <c r="L158" s="133"/>
      <c r="M158" s="133"/>
      <c r="N158" s="133"/>
      <c r="O158" s="133"/>
      <c r="P158" s="133"/>
      <c r="Q158" s="133"/>
      <c r="R158" s="133"/>
      <c r="S158" s="133"/>
      <c r="T158" s="133"/>
      <c r="U158" s="133"/>
      <c r="V158" s="133"/>
      <c r="W158" s="133"/>
      <c r="X158" s="133"/>
      <c r="Y158" s="133"/>
      <c r="Z158" s="133"/>
      <c r="AA158" s="133"/>
      <c r="AB158" s="133"/>
      <c r="AC158" s="133"/>
      <c r="AD158" s="133"/>
      <c r="AE158" s="133"/>
      <c r="AF158" s="133"/>
      <c r="AG158" s="133"/>
      <c r="AH158" s="133"/>
      <c r="AI158" s="133"/>
      <c r="AJ158" s="133"/>
      <c r="AK158" s="133"/>
      <c r="AL158" s="133"/>
      <c r="AM158" s="253">
        <f>SUM(H159:AL159)</f>
        <v>0</v>
      </c>
      <c r="AN158" s="390" t="str">
        <f>IFERROR(IF(OR(E158="Ａ",AM158&gt;$AF$125),1,ROUNDDOWN(AM158/$AF$125,1)),"")</f>
        <v/>
      </c>
      <c r="AO158" s="372"/>
      <c r="AP158" s="8"/>
    </row>
    <row r="159" spans="1:51" ht="13.5" customHeight="1">
      <c r="A159" s="249"/>
      <c r="B159" s="255"/>
      <c r="C159" s="287"/>
      <c r="D159" s="367"/>
      <c r="E159" s="302"/>
      <c r="F159" s="262"/>
      <c r="G159" s="70" t="s">
        <v>134</v>
      </c>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253"/>
      <c r="AN159" s="390"/>
      <c r="AO159" s="374"/>
      <c r="AP159" s="8"/>
    </row>
    <row r="160" spans="1:51" ht="13.5" customHeight="1">
      <c r="B160" s="132"/>
      <c r="C160" s="132"/>
      <c r="D160" s="132"/>
      <c r="E160" s="7" t="s">
        <v>137</v>
      </c>
      <c r="F160" s="132"/>
      <c r="G160" s="51"/>
      <c r="H160" s="7"/>
      <c r="I160" s="52"/>
      <c r="J160" s="52"/>
      <c r="K160" s="52"/>
      <c r="L160" s="52"/>
      <c r="M160" s="52"/>
      <c r="N160" s="52"/>
      <c r="O160" s="52"/>
      <c r="P160" s="52"/>
      <c r="Q160" s="52"/>
      <c r="R160" s="52"/>
      <c r="S160" s="53"/>
      <c r="T160" s="53"/>
      <c r="U160" s="7"/>
      <c r="V160" s="52"/>
      <c r="W160" s="52"/>
      <c r="X160" s="52"/>
      <c r="Y160" s="52"/>
      <c r="Z160" s="52"/>
      <c r="AA160" s="52"/>
      <c r="AB160" s="52"/>
      <c r="AC160" s="132"/>
      <c r="AD160" s="132"/>
      <c r="AE160" s="132"/>
      <c r="AF160" s="54"/>
      <c r="AG160" s="54"/>
      <c r="AH160" s="7"/>
      <c r="AI160" s="7"/>
      <c r="AJ160" s="7"/>
      <c r="AK160" s="7"/>
      <c r="AL160" s="7"/>
      <c r="AM160" s="55"/>
      <c r="AN160" s="56"/>
      <c r="AO160" s="57"/>
      <c r="AP160" s="10"/>
      <c r="AQ160" s="159"/>
      <c r="AR160" s="159"/>
      <c r="AS160" s="159"/>
      <c r="AT160" s="58"/>
      <c r="AU160" s="58"/>
      <c r="AV160" s="58"/>
      <c r="AW160" s="59"/>
      <c r="AX160" s="59"/>
      <c r="AY160" s="59"/>
    </row>
    <row r="161" spans="1:53" ht="13.5" customHeight="1">
      <c r="B161" s="132"/>
      <c r="C161" s="132"/>
      <c r="D161" s="132"/>
      <c r="E161" s="7"/>
      <c r="F161" s="132"/>
      <c r="G161" s="51"/>
      <c r="H161" s="7"/>
      <c r="I161" s="52"/>
      <c r="J161" s="52"/>
      <c r="K161" s="52"/>
      <c r="L161" s="52"/>
      <c r="M161" s="52"/>
      <c r="N161" s="52"/>
      <c r="O161" s="52"/>
      <c r="P161" s="52"/>
      <c r="Q161" s="52"/>
      <c r="R161" s="52"/>
      <c r="S161" s="53"/>
      <c r="T161" s="53"/>
      <c r="U161" s="7"/>
      <c r="V161" s="52"/>
      <c r="W161" s="52"/>
      <c r="X161" s="52"/>
      <c r="Y161" s="52"/>
      <c r="Z161" s="52"/>
      <c r="AA161" s="52"/>
      <c r="AB161" s="52"/>
      <c r="AC161" s="132"/>
      <c r="AD161" s="132"/>
      <c r="AE161" s="132"/>
      <c r="AF161" s="54"/>
      <c r="AG161" s="54"/>
      <c r="AH161" s="7"/>
      <c r="AI161" s="7"/>
      <c r="AJ161" s="7"/>
      <c r="AK161" s="7"/>
      <c r="AL161" s="7"/>
      <c r="AM161" s="55"/>
      <c r="AN161" s="56"/>
      <c r="AO161" s="57"/>
      <c r="AP161" s="10"/>
      <c r="AQ161" s="159"/>
      <c r="AR161" s="159"/>
      <c r="AS161" s="159"/>
      <c r="AT161" s="58"/>
      <c r="AU161" s="58"/>
      <c r="AV161" s="58"/>
      <c r="AW161" s="59"/>
      <c r="AX161" s="59"/>
      <c r="AY161" s="59"/>
    </row>
    <row r="162" spans="1:53" ht="18" customHeight="1">
      <c r="B162" s="2" t="s">
        <v>2</v>
      </c>
      <c r="C162" s="2"/>
      <c r="D162" s="2"/>
      <c r="E162" s="2"/>
      <c r="F162" s="2"/>
      <c r="G162" s="2"/>
      <c r="H162" s="2"/>
      <c r="I162" s="2"/>
      <c r="J162" s="2"/>
      <c r="AF162" s="3"/>
      <c r="AO162" s="3"/>
      <c r="AY162" s="3" t="s">
        <v>35</v>
      </c>
      <c r="BA162" s="9"/>
    </row>
    <row r="163" spans="1:53" ht="18" customHeight="1">
      <c r="B163" s="233" t="s">
        <v>22</v>
      </c>
      <c r="C163" s="234"/>
      <c r="D163" s="235">
        <f>【算定要件集計】!$B$3</f>
        <v>0</v>
      </c>
      <c r="E163" s="236"/>
      <c r="F163" s="236"/>
      <c r="G163" s="236"/>
      <c r="H163" s="236"/>
      <c r="I163" s="236"/>
      <c r="J163" s="236"/>
      <c r="K163" s="237"/>
      <c r="L163" s="238" t="s">
        <v>21</v>
      </c>
      <c r="M163" s="239"/>
      <c r="N163" s="239"/>
      <c r="O163" s="240"/>
      <c r="P163" s="241"/>
      <c r="Q163" s="241"/>
      <c r="R163" s="241"/>
      <c r="S163" s="241"/>
      <c r="T163" s="241"/>
      <c r="U163" s="242"/>
      <c r="V163" s="233" t="s">
        <v>23</v>
      </c>
      <c r="W163" s="243"/>
      <c r="X163" s="203"/>
      <c r="Y163" s="244"/>
      <c r="Z163" s="245"/>
      <c r="AA163" s="233" t="s">
        <v>40</v>
      </c>
      <c r="AB163" s="246"/>
      <c r="AC163" s="246"/>
      <c r="AD163" s="246"/>
      <c r="AE163" s="247"/>
      <c r="AF163" s="375" t="str">
        <f>$AF$3</f>
        <v/>
      </c>
      <c r="AG163" s="376"/>
      <c r="AH163" s="376"/>
      <c r="AI163" s="376"/>
      <c r="AJ163" s="377"/>
      <c r="AK163" s="378"/>
      <c r="AO163" s="5"/>
      <c r="BA163" s="9"/>
    </row>
    <row r="164" spans="1:53" ht="5.0999999999999996" customHeight="1">
      <c r="BA164" s="9"/>
    </row>
    <row r="165" spans="1:53" ht="16.5" customHeight="1">
      <c r="G165" s="5" t="s">
        <v>44</v>
      </c>
      <c r="H165" s="49">
        <f>$H$5</f>
        <v>0</v>
      </c>
      <c r="I165" s="50" t="s">
        <v>43</v>
      </c>
      <c r="J165" s="49">
        <f>J$5</f>
        <v>0</v>
      </c>
      <c r="K165" s="50" t="s">
        <v>24</v>
      </c>
      <c r="L165" s="50"/>
      <c r="M165" s="49">
        <f>$M$5</f>
        <v>0</v>
      </c>
      <c r="N165" s="50" t="s">
        <v>43</v>
      </c>
      <c r="O165" s="49">
        <f>$O$5</f>
        <v>0</v>
      </c>
      <c r="P165" s="1" t="s">
        <v>25</v>
      </c>
      <c r="R165" s="7"/>
      <c r="U165" s="7"/>
      <c r="V165" s="7"/>
      <c r="W165" s="7"/>
      <c r="X165" s="7"/>
      <c r="Y165" s="7"/>
      <c r="AE165" s="5" t="s">
        <v>42</v>
      </c>
      <c r="AF165" s="220">
        <f>$AF$5</f>
        <v>0</v>
      </c>
      <c r="AG165" s="379"/>
      <c r="AH165" s="7" t="s">
        <v>31</v>
      </c>
      <c r="AI165" s="7"/>
      <c r="AJ165" s="7"/>
      <c r="AL165" s="5" t="s">
        <v>32</v>
      </c>
      <c r="AM165" s="47">
        <f>$AM$5</f>
        <v>0</v>
      </c>
      <c r="AN165" s="7" t="s">
        <v>31</v>
      </c>
      <c r="AQ165" s="1" t="s">
        <v>27</v>
      </c>
      <c r="BA165" s="9"/>
    </row>
    <row r="166" spans="1:53" s="6" customFormat="1" ht="18" customHeight="1">
      <c r="A166" s="248" t="s">
        <v>60</v>
      </c>
      <c r="B166" s="238" t="s">
        <v>0</v>
      </c>
      <c r="C166" s="250" t="s">
        <v>203</v>
      </c>
      <c r="D166" s="250" t="s">
        <v>62</v>
      </c>
      <c r="E166" s="250" t="s">
        <v>1</v>
      </c>
      <c r="F166" s="238" t="s">
        <v>3</v>
      </c>
      <c r="G166" s="252" t="s">
        <v>37</v>
      </c>
      <c r="H166" s="18" t="str">
        <f>AF163</f>
        <v/>
      </c>
      <c r="I166" s="18" t="str">
        <f>IFERROR(H166+1,"")</f>
        <v/>
      </c>
      <c r="J166" s="18" t="str">
        <f t="shared" ref="J166:AI166" si="165">IFERROR(I166+1,"")</f>
        <v/>
      </c>
      <c r="K166" s="18" t="str">
        <f t="shared" si="165"/>
        <v/>
      </c>
      <c r="L166" s="18" t="str">
        <f t="shared" si="165"/>
        <v/>
      </c>
      <c r="M166" s="18" t="str">
        <f t="shared" si="165"/>
        <v/>
      </c>
      <c r="N166" s="18" t="str">
        <f t="shared" si="165"/>
        <v/>
      </c>
      <c r="O166" s="18" t="str">
        <f t="shared" si="165"/>
        <v/>
      </c>
      <c r="P166" s="18" t="str">
        <f t="shared" si="165"/>
        <v/>
      </c>
      <c r="Q166" s="18" t="str">
        <f t="shared" si="165"/>
        <v/>
      </c>
      <c r="R166" s="18" t="str">
        <f t="shared" si="165"/>
        <v/>
      </c>
      <c r="S166" s="18" t="str">
        <f t="shared" si="165"/>
        <v/>
      </c>
      <c r="T166" s="18" t="str">
        <f t="shared" si="165"/>
        <v/>
      </c>
      <c r="U166" s="18" t="str">
        <f t="shared" si="165"/>
        <v/>
      </c>
      <c r="V166" s="18" t="str">
        <f t="shared" si="165"/>
        <v/>
      </c>
      <c r="W166" s="18" t="str">
        <f t="shared" si="165"/>
        <v/>
      </c>
      <c r="X166" s="18" t="str">
        <f t="shared" si="165"/>
        <v/>
      </c>
      <c r="Y166" s="18" t="str">
        <f t="shared" si="165"/>
        <v/>
      </c>
      <c r="Z166" s="18" t="str">
        <f t="shared" si="165"/>
        <v/>
      </c>
      <c r="AA166" s="18" t="str">
        <f t="shared" si="165"/>
        <v/>
      </c>
      <c r="AB166" s="18" t="str">
        <f t="shared" si="165"/>
        <v/>
      </c>
      <c r="AC166" s="18" t="str">
        <f t="shared" si="165"/>
        <v/>
      </c>
      <c r="AD166" s="18" t="str">
        <f t="shared" si="165"/>
        <v/>
      </c>
      <c r="AE166" s="18" t="str">
        <f t="shared" si="165"/>
        <v/>
      </c>
      <c r="AF166" s="18" t="str">
        <f t="shared" si="165"/>
        <v/>
      </c>
      <c r="AG166" s="18" t="str">
        <f t="shared" si="165"/>
        <v/>
      </c>
      <c r="AH166" s="18" t="str">
        <f t="shared" si="165"/>
        <v/>
      </c>
      <c r="AI166" s="18" t="str">
        <f t="shared" si="165"/>
        <v/>
      </c>
      <c r="AJ166" s="18" t="str">
        <f>IFERROR(IF(MONTH(AI166)&lt;&gt;MONTH(AI166+1),"",AI166+1),"")</f>
        <v/>
      </c>
      <c r="AK166" s="18" t="str">
        <f>IFERROR(IF(MONTH(AJ166)&lt;&gt;MONTH(AJ166+1),"",AJ166+1),"")</f>
        <v/>
      </c>
      <c r="AL166" s="18" t="str">
        <f>IFERROR(IF(MONTH(AK166)&lt;&gt;MONTH(AK166+1),"",AK166+1),"")</f>
        <v/>
      </c>
      <c r="AM166" s="263" t="s">
        <v>162</v>
      </c>
      <c r="AN166" s="263" t="s">
        <v>163</v>
      </c>
      <c r="AO166" s="206" t="s">
        <v>133</v>
      </c>
      <c r="AQ166" s="208" t="s">
        <v>36</v>
      </c>
      <c r="AR166" s="209"/>
      <c r="AS166" s="208" t="s">
        <v>39</v>
      </c>
      <c r="AT166" s="212"/>
      <c r="AU166" s="212"/>
      <c r="AV166" s="212"/>
      <c r="AW166" s="213"/>
      <c r="AX166" s="208" t="s">
        <v>16</v>
      </c>
      <c r="AY166" s="215"/>
      <c r="BA166" s="9"/>
    </row>
    <row r="167" spans="1:53" s="6" customFormat="1" ht="18" customHeight="1">
      <c r="A167" s="249"/>
      <c r="B167" s="238"/>
      <c r="C167" s="251"/>
      <c r="D167" s="251"/>
      <c r="E167" s="251"/>
      <c r="F167" s="238"/>
      <c r="G167" s="239"/>
      <c r="H167" s="19" t="str">
        <f>H166</f>
        <v/>
      </c>
      <c r="I167" s="19" t="str">
        <f>I166</f>
        <v/>
      </c>
      <c r="J167" s="19" t="str">
        <f t="shared" ref="J167:AL167" si="166">J166</f>
        <v/>
      </c>
      <c r="K167" s="19" t="str">
        <f t="shared" si="166"/>
        <v/>
      </c>
      <c r="L167" s="19" t="str">
        <f t="shared" si="166"/>
        <v/>
      </c>
      <c r="M167" s="19" t="str">
        <f t="shared" si="166"/>
        <v/>
      </c>
      <c r="N167" s="19" t="str">
        <f t="shared" si="166"/>
        <v/>
      </c>
      <c r="O167" s="19" t="str">
        <f t="shared" si="166"/>
        <v/>
      </c>
      <c r="P167" s="19" t="str">
        <f t="shared" si="166"/>
        <v/>
      </c>
      <c r="Q167" s="19" t="str">
        <f t="shared" si="166"/>
        <v/>
      </c>
      <c r="R167" s="19" t="str">
        <f t="shared" si="166"/>
        <v/>
      </c>
      <c r="S167" s="19" t="str">
        <f t="shared" si="166"/>
        <v/>
      </c>
      <c r="T167" s="19" t="str">
        <f t="shared" si="166"/>
        <v/>
      </c>
      <c r="U167" s="19" t="str">
        <f t="shared" si="166"/>
        <v/>
      </c>
      <c r="V167" s="19" t="str">
        <f t="shared" si="166"/>
        <v/>
      </c>
      <c r="W167" s="19" t="str">
        <f t="shared" si="166"/>
        <v/>
      </c>
      <c r="X167" s="19" t="str">
        <f t="shared" si="166"/>
        <v/>
      </c>
      <c r="Y167" s="19" t="str">
        <f t="shared" si="166"/>
        <v/>
      </c>
      <c r="Z167" s="19" t="str">
        <f t="shared" si="166"/>
        <v/>
      </c>
      <c r="AA167" s="19" t="str">
        <f t="shared" si="166"/>
        <v/>
      </c>
      <c r="AB167" s="19" t="str">
        <f t="shared" si="166"/>
        <v/>
      </c>
      <c r="AC167" s="19" t="str">
        <f t="shared" si="166"/>
        <v/>
      </c>
      <c r="AD167" s="19" t="str">
        <f t="shared" si="166"/>
        <v/>
      </c>
      <c r="AE167" s="19" t="str">
        <f t="shared" si="166"/>
        <v/>
      </c>
      <c r="AF167" s="19" t="str">
        <f t="shared" si="166"/>
        <v/>
      </c>
      <c r="AG167" s="19" t="str">
        <f t="shared" si="166"/>
        <v/>
      </c>
      <c r="AH167" s="19" t="str">
        <f t="shared" si="166"/>
        <v/>
      </c>
      <c r="AI167" s="19" t="str">
        <f t="shared" si="166"/>
        <v/>
      </c>
      <c r="AJ167" s="19" t="str">
        <f t="shared" si="166"/>
        <v/>
      </c>
      <c r="AK167" s="19" t="str">
        <f t="shared" si="166"/>
        <v/>
      </c>
      <c r="AL167" s="19" t="str">
        <f t="shared" si="166"/>
        <v/>
      </c>
      <c r="AM167" s="263"/>
      <c r="AN167" s="263"/>
      <c r="AO167" s="207"/>
      <c r="AQ167" s="210"/>
      <c r="AR167" s="211"/>
      <c r="AS167" s="210"/>
      <c r="AT167" s="214"/>
      <c r="AU167" s="214"/>
      <c r="AV167" s="214"/>
      <c r="AW167" s="211"/>
      <c r="AX167" s="210"/>
      <c r="AY167" s="211"/>
      <c r="BA167" s="9"/>
    </row>
    <row r="168" spans="1:53" s="6" customFormat="1" ht="13.5" customHeight="1">
      <c r="A168" s="248"/>
      <c r="B168" s="255" t="s">
        <v>4</v>
      </c>
      <c r="C168" s="257" t="s">
        <v>48</v>
      </c>
      <c r="D168" s="257" t="s">
        <v>48</v>
      </c>
      <c r="E168" s="259" t="s">
        <v>10</v>
      </c>
      <c r="F168" s="261"/>
      <c r="G168" s="70" t="s">
        <v>36</v>
      </c>
      <c r="H168" s="45"/>
      <c r="I168" s="45"/>
      <c r="J168" s="45"/>
      <c r="K168" s="45"/>
      <c r="L168" s="45"/>
      <c r="M168" s="45"/>
      <c r="N168" s="45"/>
      <c r="O168" s="45"/>
      <c r="P168" s="45"/>
      <c r="Q168" s="45"/>
      <c r="R168" s="45"/>
      <c r="S168" s="45"/>
      <c r="T168" s="45"/>
      <c r="U168" s="45"/>
      <c r="V168" s="45"/>
      <c r="W168" s="45"/>
      <c r="X168" s="45"/>
      <c r="Y168" s="45"/>
      <c r="Z168" s="45"/>
      <c r="AA168" s="45"/>
      <c r="AB168" s="45"/>
      <c r="AC168" s="45"/>
      <c r="AD168" s="45"/>
      <c r="AE168" s="45"/>
      <c r="AF168" s="45"/>
      <c r="AG168" s="45"/>
      <c r="AH168" s="45"/>
      <c r="AI168" s="45"/>
      <c r="AJ168" s="45"/>
      <c r="AK168" s="45"/>
      <c r="AL168" s="45"/>
      <c r="AM168" s="253">
        <f>SUM(H169:AL169)</f>
        <v>0</v>
      </c>
      <c r="AN168" s="254" t="s">
        <v>48</v>
      </c>
      <c r="AO168" s="223"/>
      <c r="AQ168" s="228"/>
      <c r="AR168" s="369"/>
      <c r="AS168" s="224"/>
      <c r="AT168" s="225"/>
      <c r="AU168" s="12" t="s">
        <v>26</v>
      </c>
      <c r="AV168" s="226"/>
      <c r="AW168" s="227"/>
      <c r="AX168" s="156"/>
      <c r="AY168" s="167" t="s">
        <v>34</v>
      </c>
      <c r="BA168" s="9"/>
    </row>
    <row r="169" spans="1:53" ht="13.5" customHeight="1">
      <c r="A169" s="249"/>
      <c r="B169" s="256"/>
      <c r="C169" s="258"/>
      <c r="D169" s="258"/>
      <c r="E169" s="260"/>
      <c r="F169" s="262"/>
      <c r="G169" s="70" t="s">
        <v>16</v>
      </c>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253"/>
      <c r="AN169" s="254"/>
      <c r="AO169" s="374"/>
      <c r="AQ169" s="228"/>
      <c r="AR169" s="369"/>
      <c r="AS169" s="224"/>
      <c r="AT169" s="225"/>
      <c r="AU169" s="12" t="s">
        <v>26</v>
      </c>
      <c r="AV169" s="226"/>
      <c r="AW169" s="227"/>
      <c r="AX169" s="156"/>
      <c r="AY169" s="167" t="s">
        <v>34</v>
      </c>
      <c r="BA169" s="9"/>
    </row>
    <row r="170" spans="1:53" ht="13.5" customHeight="1">
      <c r="A170" s="248"/>
      <c r="B170" s="273" t="s">
        <v>5</v>
      </c>
      <c r="C170" s="257" t="s">
        <v>48</v>
      </c>
      <c r="D170" s="257" t="s">
        <v>48</v>
      </c>
      <c r="E170" s="275" t="s">
        <v>10</v>
      </c>
      <c r="F170" s="262"/>
      <c r="G170" s="70" t="s">
        <v>36</v>
      </c>
      <c r="H170" s="45"/>
      <c r="I170" s="45"/>
      <c r="J170" s="45"/>
      <c r="K170" s="45"/>
      <c r="L170" s="45"/>
      <c r="M170" s="45"/>
      <c r="N170" s="45"/>
      <c r="O170" s="45"/>
      <c r="P170" s="45"/>
      <c r="Q170" s="45"/>
      <c r="R170" s="45"/>
      <c r="S170" s="45"/>
      <c r="T170" s="45"/>
      <c r="U170" s="45"/>
      <c r="V170" s="45"/>
      <c r="W170" s="45"/>
      <c r="X170" s="45"/>
      <c r="Y170" s="45"/>
      <c r="Z170" s="45"/>
      <c r="AA170" s="45"/>
      <c r="AB170" s="45"/>
      <c r="AC170" s="45"/>
      <c r="AD170" s="45"/>
      <c r="AE170" s="45"/>
      <c r="AF170" s="45"/>
      <c r="AG170" s="45"/>
      <c r="AH170" s="45"/>
      <c r="AI170" s="45"/>
      <c r="AJ170" s="45"/>
      <c r="AK170" s="45"/>
      <c r="AL170" s="45"/>
      <c r="AM170" s="253">
        <f>SUM(H171:AL171)</f>
        <v>0</v>
      </c>
      <c r="AN170" s="254" t="s">
        <v>48</v>
      </c>
      <c r="AO170" s="372"/>
      <c r="AQ170" s="228"/>
      <c r="AR170" s="369"/>
      <c r="AS170" s="224"/>
      <c r="AT170" s="225"/>
      <c r="AU170" s="12" t="s">
        <v>26</v>
      </c>
      <c r="AV170" s="226"/>
      <c r="AW170" s="227"/>
      <c r="AX170" s="156"/>
      <c r="AY170" s="167" t="s">
        <v>34</v>
      </c>
      <c r="BA170" s="9"/>
    </row>
    <row r="171" spans="1:53" ht="13.5" customHeight="1">
      <c r="A171" s="249"/>
      <c r="B171" s="274"/>
      <c r="C171" s="258"/>
      <c r="D171" s="258"/>
      <c r="E171" s="260"/>
      <c r="F171" s="262"/>
      <c r="G171" s="71" t="s">
        <v>41</v>
      </c>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276"/>
      <c r="AN171" s="272"/>
      <c r="AO171" s="374"/>
      <c r="AQ171" s="228"/>
      <c r="AR171" s="369"/>
      <c r="AS171" s="224"/>
      <c r="AT171" s="225"/>
      <c r="AU171" s="12" t="s">
        <v>26</v>
      </c>
      <c r="AV171" s="226"/>
      <c r="AW171" s="227"/>
      <c r="AX171" s="156"/>
      <c r="AY171" s="167" t="s">
        <v>34</v>
      </c>
      <c r="BA171" s="9"/>
    </row>
    <row r="172" spans="1:53" ht="13.5" customHeight="1">
      <c r="A172" s="248"/>
      <c r="B172" s="265" t="s">
        <v>38</v>
      </c>
      <c r="C172" s="257" t="s">
        <v>48</v>
      </c>
      <c r="D172" s="257" t="s">
        <v>48</v>
      </c>
      <c r="E172" s="268" t="s">
        <v>48</v>
      </c>
      <c r="F172" s="270"/>
      <c r="G172" s="70" t="s">
        <v>36</v>
      </c>
      <c r="H172" s="45"/>
      <c r="I172" s="45"/>
      <c r="J172" s="45"/>
      <c r="K172" s="45"/>
      <c r="L172" s="45"/>
      <c r="M172" s="45"/>
      <c r="N172" s="45"/>
      <c r="O172" s="45"/>
      <c r="P172" s="45"/>
      <c r="Q172" s="45"/>
      <c r="R172" s="45"/>
      <c r="S172" s="45"/>
      <c r="T172" s="45"/>
      <c r="U172" s="45"/>
      <c r="V172" s="45"/>
      <c r="W172" s="45"/>
      <c r="X172" s="45"/>
      <c r="Y172" s="45"/>
      <c r="Z172" s="45"/>
      <c r="AA172" s="45"/>
      <c r="AB172" s="45"/>
      <c r="AC172" s="45"/>
      <c r="AD172" s="45"/>
      <c r="AE172" s="45"/>
      <c r="AF172" s="45"/>
      <c r="AG172" s="45"/>
      <c r="AH172" s="45"/>
      <c r="AI172" s="45"/>
      <c r="AJ172" s="45"/>
      <c r="AK172" s="45"/>
      <c r="AL172" s="45"/>
      <c r="AM172" s="253">
        <f>SUM(H173:AL173)</f>
        <v>0</v>
      </c>
      <c r="AN172" s="254" t="s">
        <v>48</v>
      </c>
      <c r="AO172" s="372"/>
      <c r="AQ172" s="228"/>
      <c r="AR172" s="369"/>
      <c r="AS172" s="224"/>
      <c r="AT172" s="225"/>
      <c r="AU172" s="12" t="s">
        <v>26</v>
      </c>
      <c r="AV172" s="226"/>
      <c r="AW172" s="227"/>
      <c r="AX172" s="156"/>
      <c r="AY172" s="167" t="s">
        <v>34</v>
      </c>
      <c r="BA172" s="9"/>
    </row>
    <row r="173" spans="1:53" ht="13.5" customHeight="1" thickBot="1">
      <c r="A173" s="264"/>
      <c r="B173" s="266"/>
      <c r="C173" s="267"/>
      <c r="D173" s="267"/>
      <c r="E173" s="269"/>
      <c r="F173" s="271"/>
      <c r="G173" s="72" t="s">
        <v>41</v>
      </c>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1"/>
      <c r="AN173" s="341"/>
      <c r="AO173" s="373"/>
      <c r="AQ173" s="228"/>
      <c r="AR173" s="369"/>
      <c r="AS173" s="224"/>
      <c r="AT173" s="225"/>
      <c r="AU173" s="12" t="s">
        <v>26</v>
      </c>
      <c r="AV173" s="226"/>
      <c r="AW173" s="227"/>
      <c r="AX173" s="156"/>
      <c r="AY173" s="167" t="s">
        <v>34</v>
      </c>
      <c r="BA173" s="9"/>
    </row>
    <row r="174" spans="1:53" ht="13.5" customHeight="1" thickTop="1">
      <c r="A174" s="283" t="str">
        <f>IFERROR(INDEX(【従業者名簿】!F:F,MATCH(届出後3月!F174,【従業者名簿】!C:C,0)),"")</f>
        <v/>
      </c>
      <c r="B174" s="255" t="s">
        <v>4</v>
      </c>
      <c r="C174" s="285" t="str">
        <f>IF(AO174="介護福祉士","〇","")</f>
        <v/>
      </c>
      <c r="D174" s="367" t="str">
        <f>IF(A174="","",DATEDIF(A174,$AF$3,"m"))</f>
        <v/>
      </c>
      <c r="E174" s="290" t="s">
        <v>102</v>
      </c>
      <c r="F174" s="293"/>
      <c r="G174" s="73" t="s">
        <v>36</v>
      </c>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278">
        <f>SUM(H175:AL175)</f>
        <v>0</v>
      </c>
      <c r="AN174" s="280" t="str">
        <f>IFERROR(IF(SUM(AM174:AM179)&gt;$AF$205,1,ROUNDDOWN(SUM(AM174:AM179)/$AF$205,1)),"")</f>
        <v/>
      </c>
      <c r="AO174" s="343"/>
      <c r="AQ174" s="228"/>
      <c r="AR174" s="369"/>
      <c r="AS174" s="224"/>
      <c r="AT174" s="225"/>
      <c r="AU174" s="12" t="s">
        <v>26</v>
      </c>
      <c r="AV174" s="226"/>
      <c r="AW174" s="227"/>
      <c r="AX174" s="156"/>
      <c r="AY174" s="167" t="s">
        <v>34</v>
      </c>
      <c r="BA174" s="9"/>
    </row>
    <row r="175" spans="1:53" ht="13.5" customHeight="1">
      <c r="A175" s="284"/>
      <c r="B175" s="256"/>
      <c r="C175" s="286"/>
      <c r="D175" s="370"/>
      <c r="E175" s="291"/>
      <c r="F175" s="293"/>
      <c r="G175" s="70" t="s">
        <v>41</v>
      </c>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253"/>
      <c r="AN175" s="280"/>
      <c r="AO175" s="344"/>
      <c r="AQ175" s="228"/>
      <c r="AR175" s="369"/>
      <c r="AS175" s="224"/>
      <c r="AT175" s="225"/>
      <c r="AU175" s="12" t="s">
        <v>26</v>
      </c>
      <c r="AV175" s="226"/>
      <c r="AW175" s="227"/>
      <c r="AX175" s="156"/>
      <c r="AY175" s="167" t="s">
        <v>34</v>
      </c>
      <c r="BA175" s="9"/>
    </row>
    <row r="176" spans="1:53" ht="13.5" customHeight="1">
      <c r="A176" s="284"/>
      <c r="B176" s="273" t="s">
        <v>5</v>
      </c>
      <c r="C176" s="286"/>
      <c r="D176" s="370"/>
      <c r="E176" s="291"/>
      <c r="F176" s="293"/>
      <c r="G176" s="73" t="s">
        <v>36</v>
      </c>
      <c r="H176" s="38"/>
      <c r="I176" s="38"/>
      <c r="J176" s="38"/>
      <c r="K176" s="38"/>
      <c r="L176" s="164"/>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278">
        <f>SUM(H177:AL177)</f>
        <v>0</v>
      </c>
      <c r="AN176" s="280"/>
      <c r="AO176" s="345"/>
      <c r="AQ176" s="228"/>
      <c r="AR176" s="369"/>
      <c r="AS176" s="224"/>
      <c r="AT176" s="225"/>
      <c r="AU176" s="12" t="s">
        <v>26</v>
      </c>
      <c r="AV176" s="226"/>
      <c r="AW176" s="227"/>
      <c r="AX176" s="156"/>
      <c r="AY176" s="167" t="s">
        <v>34</v>
      </c>
      <c r="BA176" s="9"/>
    </row>
    <row r="177" spans="1:53" ht="13.5" customHeight="1">
      <c r="A177" s="284"/>
      <c r="B177" s="297"/>
      <c r="C177" s="286"/>
      <c r="D177" s="370"/>
      <c r="E177" s="291"/>
      <c r="F177" s="293"/>
      <c r="G177" s="70" t="s">
        <v>41</v>
      </c>
      <c r="H177" s="35"/>
      <c r="I177" s="35"/>
      <c r="J177" s="35"/>
      <c r="K177" s="35"/>
      <c r="L177" s="36"/>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253"/>
      <c r="AN177" s="280"/>
      <c r="AO177" s="344"/>
      <c r="AQ177" s="228"/>
      <c r="AR177" s="369"/>
      <c r="AS177" s="224"/>
      <c r="AT177" s="225"/>
      <c r="AU177" s="12" t="s">
        <v>26</v>
      </c>
      <c r="AV177" s="226"/>
      <c r="AW177" s="227"/>
      <c r="AX177" s="156"/>
      <c r="AY177" s="167" t="s">
        <v>34</v>
      </c>
      <c r="BA177" s="9"/>
    </row>
    <row r="178" spans="1:53" ht="13.5" customHeight="1">
      <c r="A178" s="284"/>
      <c r="B178" s="296" t="s">
        <v>33</v>
      </c>
      <c r="C178" s="286"/>
      <c r="D178" s="370"/>
      <c r="E178" s="291"/>
      <c r="F178" s="294"/>
      <c r="G178" s="73" t="s">
        <v>36</v>
      </c>
      <c r="H178" s="38"/>
      <c r="I178" s="38"/>
      <c r="J178" s="38"/>
      <c r="K178" s="38"/>
      <c r="L178" s="164"/>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278">
        <f>SUM(H179:AL179)</f>
        <v>0</v>
      </c>
      <c r="AN178" s="281"/>
      <c r="AO178" s="345"/>
      <c r="AQ178" s="228"/>
      <c r="AR178" s="369"/>
      <c r="AS178" s="224"/>
      <c r="AT178" s="225"/>
      <c r="AU178" s="12" t="s">
        <v>26</v>
      </c>
      <c r="AV178" s="226"/>
      <c r="AW178" s="227"/>
      <c r="AX178" s="156"/>
      <c r="AY178" s="167" t="s">
        <v>34</v>
      </c>
      <c r="BA178" s="9"/>
    </row>
    <row r="179" spans="1:53" ht="13.5" customHeight="1">
      <c r="A179" s="284"/>
      <c r="B179" s="255"/>
      <c r="C179" s="287"/>
      <c r="D179" s="370"/>
      <c r="E179" s="292"/>
      <c r="F179" s="295"/>
      <c r="G179" s="70" t="s">
        <v>41</v>
      </c>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253"/>
      <c r="AN179" s="281"/>
      <c r="AO179" s="346"/>
      <c r="AQ179" s="228"/>
      <c r="AR179" s="369"/>
      <c r="AS179" s="224"/>
      <c r="AT179" s="225"/>
      <c r="AU179" s="12" t="s">
        <v>26</v>
      </c>
      <c r="AV179" s="226"/>
      <c r="AW179" s="227"/>
      <c r="AX179" s="156"/>
      <c r="AY179" s="167" t="s">
        <v>34</v>
      </c>
      <c r="BA179" s="9"/>
    </row>
    <row r="180" spans="1:53" ht="13.5" customHeight="1">
      <c r="A180" s="305" t="str">
        <f>IFERROR(INDEX(【従業者名簿】!F:F,MATCH(届出後3月!F180,【従業者名簿】!C:C,0)),"")</f>
        <v/>
      </c>
      <c r="B180" s="273" t="s">
        <v>5</v>
      </c>
      <c r="C180" s="299" t="str">
        <f>IF(AO180="介護福祉士","〇","")</f>
        <v/>
      </c>
      <c r="D180" s="370" t="str">
        <f>IF(A180="","",DATEDIF(A180,$AF$3,"m"))</f>
        <v/>
      </c>
      <c r="E180" s="306" t="s">
        <v>102</v>
      </c>
      <c r="F180" s="262"/>
      <c r="G180" s="70" t="s">
        <v>36</v>
      </c>
      <c r="H180" s="164"/>
      <c r="I180" s="164"/>
      <c r="J180" s="164"/>
      <c r="K180" s="164"/>
      <c r="L180" s="164"/>
      <c r="M180" s="164"/>
      <c r="N180" s="164"/>
      <c r="O180" s="164"/>
      <c r="P180" s="164"/>
      <c r="Q180" s="164"/>
      <c r="R180" s="164"/>
      <c r="S180" s="164"/>
      <c r="T180" s="164"/>
      <c r="U180" s="164"/>
      <c r="V180" s="164"/>
      <c r="W180" s="164"/>
      <c r="X180" s="164"/>
      <c r="Y180" s="164"/>
      <c r="Z180" s="164"/>
      <c r="AA180" s="164"/>
      <c r="AB180" s="164"/>
      <c r="AC180" s="164"/>
      <c r="AD180" s="164"/>
      <c r="AE180" s="164"/>
      <c r="AF180" s="164"/>
      <c r="AG180" s="164"/>
      <c r="AH180" s="164"/>
      <c r="AI180" s="164"/>
      <c r="AJ180" s="164"/>
      <c r="AK180" s="164"/>
      <c r="AL180" s="164"/>
      <c r="AM180" s="278">
        <f>SUM(H181:AL181)</f>
        <v>0</v>
      </c>
      <c r="AN180" s="279" t="str">
        <f>IFERROR(IF(SUM(AM180:AM183)&gt;$AF$205,1,ROUNDDOWN(SUM(AM180:AM183)/$AF$205,1)),"")</f>
        <v/>
      </c>
      <c r="AO180" s="222"/>
      <c r="AP180" s="8"/>
      <c r="AQ180" s="228"/>
      <c r="AR180" s="369"/>
      <c r="AS180" s="224"/>
      <c r="AT180" s="225"/>
      <c r="AU180" s="12" t="s">
        <v>26</v>
      </c>
      <c r="AV180" s="226"/>
      <c r="AW180" s="227"/>
      <c r="AX180" s="156"/>
      <c r="AY180" s="167" t="s">
        <v>34</v>
      </c>
      <c r="BA180" s="9"/>
    </row>
    <row r="181" spans="1:53" ht="13.5" customHeight="1">
      <c r="A181" s="284"/>
      <c r="B181" s="297"/>
      <c r="C181" s="286"/>
      <c r="D181" s="370"/>
      <c r="E181" s="291"/>
      <c r="F181" s="262"/>
      <c r="G181" s="70" t="s">
        <v>41</v>
      </c>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253"/>
      <c r="AN181" s="280"/>
      <c r="AO181" s="344"/>
      <c r="AP181" s="8"/>
      <c r="AQ181" s="228"/>
      <c r="AR181" s="369"/>
      <c r="AS181" s="224"/>
      <c r="AT181" s="225"/>
      <c r="AU181" s="12" t="s">
        <v>26</v>
      </c>
      <c r="AV181" s="226"/>
      <c r="AW181" s="227"/>
      <c r="AX181" s="156"/>
      <c r="AY181" s="167" t="s">
        <v>34</v>
      </c>
      <c r="BA181" s="9"/>
    </row>
    <row r="182" spans="1:53" ht="13.5" customHeight="1">
      <c r="A182" s="284"/>
      <c r="B182" s="304" t="s">
        <v>33</v>
      </c>
      <c r="C182" s="286"/>
      <c r="D182" s="370"/>
      <c r="E182" s="291"/>
      <c r="F182" s="277"/>
      <c r="G182" s="70" t="s">
        <v>36</v>
      </c>
      <c r="H182" s="164"/>
      <c r="I182" s="164"/>
      <c r="J182" s="164"/>
      <c r="K182" s="164"/>
      <c r="L182" s="164"/>
      <c r="M182" s="164"/>
      <c r="N182" s="164"/>
      <c r="O182" s="164"/>
      <c r="P182" s="164"/>
      <c r="Q182" s="164"/>
      <c r="R182" s="164"/>
      <c r="S182" s="164"/>
      <c r="T182" s="164"/>
      <c r="U182" s="164"/>
      <c r="V182" s="164"/>
      <c r="W182" s="164"/>
      <c r="X182" s="164"/>
      <c r="Y182" s="164"/>
      <c r="Z182" s="164"/>
      <c r="AA182" s="164"/>
      <c r="AB182" s="164"/>
      <c r="AC182" s="164"/>
      <c r="AD182" s="164"/>
      <c r="AE182" s="164"/>
      <c r="AF182" s="164"/>
      <c r="AG182" s="164"/>
      <c r="AH182" s="164"/>
      <c r="AI182" s="164"/>
      <c r="AJ182" s="164"/>
      <c r="AK182" s="164"/>
      <c r="AL182" s="164"/>
      <c r="AM182" s="253">
        <f>SUM(H183:AL183)</f>
        <v>0</v>
      </c>
      <c r="AN182" s="281"/>
      <c r="AO182" s="345"/>
      <c r="AP182" s="8"/>
      <c r="AQ182" s="228"/>
      <c r="AR182" s="369"/>
      <c r="AS182" s="224"/>
      <c r="AT182" s="225"/>
      <c r="AU182" s="12" t="s">
        <v>26</v>
      </c>
      <c r="AV182" s="226"/>
      <c r="AW182" s="227"/>
      <c r="AX182" s="156"/>
      <c r="AY182" s="167" t="s">
        <v>34</v>
      </c>
      <c r="BA182" s="9"/>
    </row>
    <row r="183" spans="1:53" ht="13.5" customHeight="1">
      <c r="A183" s="284"/>
      <c r="B183" s="304"/>
      <c r="C183" s="287"/>
      <c r="D183" s="370"/>
      <c r="E183" s="292"/>
      <c r="F183" s="277"/>
      <c r="G183" s="70" t="s">
        <v>41</v>
      </c>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253"/>
      <c r="AN183" s="282"/>
      <c r="AO183" s="346"/>
      <c r="AP183" s="8"/>
      <c r="AQ183" s="228"/>
      <c r="AR183" s="369"/>
      <c r="AS183" s="224"/>
      <c r="AT183" s="225"/>
      <c r="AU183" s="12" t="s">
        <v>26</v>
      </c>
      <c r="AV183" s="226"/>
      <c r="AW183" s="227"/>
      <c r="AX183" s="156"/>
      <c r="AY183" s="167" t="s">
        <v>34</v>
      </c>
      <c r="BA183" s="9"/>
    </row>
    <row r="184" spans="1:53" ht="13.5" customHeight="1">
      <c r="A184" s="248" t="str">
        <f>IFERROR(INDEX(【従業者名簿】!F:F,MATCH(F184,【従業者名簿】!C:C,0)),"")</f>
        <v/>
      </c>
      <c r="B184" s="298" t="s">
        <v>33</v>
      </c>
      <c r="C184" s="299" t="str">
        <f>IF(AO184="介護福祉士","〇","")</f>
        <v/>
      </c>
      <c r="D184" s="366" t="str">
        <f>IF(A184="","",DATEDIF(A184,$AF$3,"m"))</f>
        <v/>
      </c>
      <c r="E184" s="301"/>
      <c r="F184" s="270"/>
      <c r="G184" s="70" t="s">
        <v>36</v>
      </c>
      <c r="H184" s="164"/>
      <c r="I184" s="164"/>
      <c r="J184" s="164"/>
      <c r="K184" s="164"/>
      <c r="L184" s="164"/>
      <c r="M184" s="164"/>
      <c r="N184" s="164"/>
      <c r="O184" s="40"/>
      <c r="P184" s="164"/>
      <c r="Q184" s="164"/>
      <c r="R184" s="164"/>
      <c r="S184" s="164"/>
      <c r="T184" s="164"/>
      <c r="U184" s="38"/>
      <c r="V184" s="38"/>
      <c r="W184" s="164"/>
      <c r="X184" s="164"/>
      <c r="Y184" s="164"/>
      <c r="Z184" s="164"/>
      <c r="AA184" s="164"/>
      <c r="AB184" s="164"/>
      <c r="AC184" s="164"/>
      <c r="AD184" s="164"/>
      <c r="AE184" s="164"/>
      <c r="AF184" s="164"/>
      <c r="AG184" s="164"/>
      <c r="AH184" s="164"/>
      <c r="AI184" s="164"/>
      <c r="AJ184" s="164"/>
      <c r="AK184" s="164"/>
      <c r="AL184" s="164"/>
      <c r="AM184" s="253">
        <f>SUM(H185:AL185)</f>
        <v>0</v>
      </c>
      <c r="AN184" s="368" t="str">
        <f>IFERROR(IF(OR(E184="Ａ",AM184&gt;$AF$205),1,ROUNDDOWN(AM184/$AF$45,1)),"")</f>
        <v/>
      </c>
      <c r="AO184" s="222"/>
      <c r="AP184" s="8"/>
      <c r="AQ184" s="228"/>
      <c r="AR184" s="369"/>
      <c r="AS184" s="224"/>
      <c r="AT184" s="226"/>
      <c r="AU184" s="12" t="s">
        <v>26</v>
      </c>
      <c r="AV184" s="226"/>
      <c r="AW184" s="311"/>
      <c r="AX184" s="156"/>
      <c r="AY184" s="167" t="s">
        <v>34</v>
      </c>
      <c r="BA184" s="9"/>
    </row>
    <row r="185" spans="1:53" ht="13.5" customHeight="1">
      <c r="A185" s="249"/>
      <c r="B185" s="255"/>
      <c r="C185" s="287"/>
      <c r="D185" s="367"/>
      <c r="E185" s="302"/>
      <c r="F185" s="261"/>
      <c r="G185" s="70" t="s">
        <v>41</v>
      </c>
      <c r="H185" s="35"/>
      <c r="I185" s="35"/>
      <c r="J185" s="35"/>
      <c r="K185" s="35"/>
      <c r="L185" s="35"/>
      <c r="M185" s="35"/>
      <c r="N185" s="35"/>
      <c r="O185" s="48"/>
      <c r="P185" s="35"/>
      <c r="Q185" s="35"/>
      <c r="R185" s="35"/>
      <c r="S185" s="35"/>
      <c r="T185" s="35"/>
      <c r="U185" s="35"/>
      <c r="V185" s="35"/>
      <c r="W185" s="35"/>
      <c r="X185" s="35"/>
      <c r="Y185" s="35"/>
      <c r="Z185" s="35"/>
      <c r="AA185" s="35"/>
      <c r="AB185" s="35"/>
      <c r="AC185" s="35"/>
      <c r="AD185" s="35"/>
      <c r="AE185" s="35"/>
      <c r="AF185" s="35"/>
      <c r="AG185" s="39"/>
      <c r="AH185" s="35"/>
      <c r="AI185" s="35"/>
      <c r="AJ185" s="35"/>
      <c r="AK185" s="35"/>
      <c r="AL185" s="35"/>
      <c r="AM185" s="253"/>
      <c r="AN185" s="368"/>
      <c r="AO185" s="223"/>
      <c r="AP185" s="8"/>
      <c r="AQ185" s="228"/>
      <c r="AR185" s="369"/>
      <c r="AS185" s="224"/>
      <c r="AT185" s="226"/>
      <c r="AU185" s="12" t="s">
        <v>26</v>
      </c>
      <c r="AV185" s="226"/>
      <c r="AW185" s="311"/>
      <c r="AX185" s="156"/>
      <c r="AY185" s="167" t="s">
        <v>34</v>
      </c>
      <c r="BA185" s="9"/>
    </row>
    <row r="186" spans="1:53" ht="13.5" customHeight="1">
      <c r="A186" s="248" t="str">
        <f>IFERROR(INDEX(【従業者名簿】!F:F,MATCH(F186,【従業者名簿】!C:C,0)),"")</f>
        <v/>
      </c>
      <c r="B186" s="298" t="s">
        <v>33</v>
      </c>
      <c r="C186" s="299" t="str">
        <f t="shared" ref="C186" si="167">IF(AO186="介護福祉士","〇","")</f>
        <v/>
      </c>
      <c r="D186" s="366" t="str">
        <f>IF(A186="","",DATEDIF(A186,$AF$3,"m"))</f>
        <v/>
      </c>
      <c r="E186" s="301"/>
      <c r="F186" s="270"/>
      <c r="G186" s="70" t="s">
        <v>36</v>
      </c>
      <c r="H186" s="164"/>
      <c r="I186" s="164"/>
      <c r="J186" s="164"/>
      <c r="K186" s="164"/>
      <c r="L186" s="164"/>
      <c r="M186" s="164"/>
      <c r="N186" s="164"/>
      <c r="O186" s="164"/>
      <c r="P186" s="164"/>
      <c r="Q186" s="40"/>
      <c r="R186" s="164"/>
      <c r="S186" s="164"/>
      <c r="T186" s="164"/>
      <c r="U186" s="164"/>
      <c r="V186" s="164"/>
      <c r="W186" s="164"/>
      <c r="X186" s="164"/>
      <c r="Y186" s="164"/>
      <c r="Z186" s="164"/>
      <c r="AA186" s="164"/>
      <c r="AB186" s="164"/>
      <c r="AC186" s="164"/>
      <c r="AD186" s="164"/>
      <c r="AE186" s="40"/>
      <c r="AF186" s="164"/>
      <c r="AG186" s="164"/>
      <c r="AH186" s="164"/>
      <c r="AI186" s="164"/>
      <c r="AJ186" s="164"/>
      <c r="AK186" s="164"/>
      <c r="AL186" s="164"/>
      <c r="AM186" s="253">
        <f>SUM(H187:AL187)</f>
        <v>0</v>
      </c>
      <c r="AN186" s="368" t="str">
        <f t="shared" ref="AN186" si="168">IFERROR(IF(OR(E186="Ａ",AM186&gt;$AF$205),1,ROUNDDOWN(AM186/$AF$45,1)),"")</f>
        <v/>
      </c>
      <c r="AO186" s="222"/>
      <c r="AP186" s="8"/>
      <c r="AQ186" s="228" t="s">
        <v>19</v>
      </c>
      <c r="AR186" s="307"/>
      <c r="AS186" s="308" t="s">
        <v>20</v>
      </c>
      <c r="AT186" s="309"/>
      <c r="AU186" s="309"/>
      <c r="AV186" s="309"/>
      <c r="AW186" s="309"/>
      <c r="AX186" s="309"/>
      <c r="AY186" s="310"/>
      <c r="BA186" s="9"/>
    </row>
    <row r="187" spans="1:53" ht="13.5" customHeight="1">
      <c r="A187" s="249"/>
      <c r="B187" s="255"/>
      <c r="C187" s="287"/>
      <c r="D187" s="367"/>
      <c r="E187" s="302"/>
      <c r="F187" s="261"/>
      <c r="G187" s="70" t="s">
        <v>41</v>
      </c>
      <c r="H187" s="35"/>
      <c r="I187" s="35"/>
      <c r="J187" s="35"/>
      <c r="K187" s="35"/>
      <c r="L187" s="35"/>
      <c r="M187" s="35"/>
      <c r="N187" s="35"/>
      <c r="O187" s="35"/>
      <c r="P187" s="35"/>
      <c r="Q187" s="48"/>
      <c r="R187" s="35"/>
      <c r="S187" s="35"/>
      <c r="T187" s="35"/>
      <c r="U187" s="35"/>
      <c r="V187" s="35"/>
      <c r="W187" s="35"/>
      <c r="X187" s="35"/>
      <c r="Y187" s="35"/>
      <c r="Z187" s="35"/>
      <c r="AA187" s="35"/>
      <c r="AB187" s="35"/>
      <c r="AC187" s="35"/>
      <c r="AD187" s="35"/>
      <c r="AE187" s="48"/>
      <c r="AF187" s="35"/>
      <c r="AG187" s="35"/>
      <c r="AH187" s="35"/>
      <c r="AI187" s="35"/>
      <c r="AJ187" s="35"/>
      <c r="AK187" s="35"/>
      <c r="AL187" s="35"/>
      <c r="AM187" s="253"/>
      <c r="AN187" s="368"/>
      <c r="AO187" s="223"/>
      <c r="AP187" s="8"/>
      <c r="AQ187" s="228" t="s">
        <v>28</v>
      </c>
      <c r="AR187" s="307"/>
      <c r="AS187" s="308" t="s">
        <v>29</v>
      </c>
      <c r="AT187" s="309"/>
      <c r="AU187" s="309"/>
      <c r="AV187" s="309"/>
      <c r="AW187" s="309"/>
      <c r="AX187" s="309"/>
      <c r="AY187" s="310"/>
      <c r="BA187" s="9"/>
    </row>
    <row r="188" spans="1:53" ht="13.5" customHeight="1">
      <c r="A188" s="248" t="str">
        <f>IFERROR(INDEX(【従業者名簿】!F:F,MATCH(F188,【従業者名簿】!C:C,0)),"")</f>
        <v/>
      </c>
      <c r="B188" s="298" t="s">
        <v>33</v>
      </c>
      <c r="C188" s="299" t="str">
        <f t="shared" ref="C188" si="169">IF(AO188="介護福祉士","〇","")</f>
        <v/>
      </c>
      <c r="D188" s="366" t="str">
        <f>IF(A188="","",DATEDIF(A188,$AF$3,"m"))</f>
        <v/>
      </c>
      <c r="E188" s="301"/>
      <c r="F188" s="270"/>
      <c r="G188" s="70" t="s">
        <v>36</v>
      </c>
      <c r="H188" s="164"/>
      <c r="I188" s="164"/>
      <c r="J188" s="164"/>
      <c r="K188" s="164"/>
      <c r="L188" s="164"/>
      <c r="M188" s="164"/>
      <c r="N188" s="164"/>
      <c r="O188" s="164"/>
      <c r="P188" s="164"/>
      <c r="Q188" s="164"/>
      <c r="R188" s="164"/>
      <c r="S188" s="164"/>
      <c r="T188" s="164"/>
      <c r="U188" s="164"/>
      <c r="V188" s="164"/>
      <c r="W188" s="164"/>
      <c r="X188" s="164"/>
      <c r="Y188" s="164"/>
      <c r="Z188" s="164"/>
      <c r="AA188" s="164"/>
      <c r="AB188" s="164"/>
      <c r="AC188" s="164"/>
      <c r="AD188" s="164"/>
      <c r="AE188" s="164"/>
      <c r="AF188" s="164"/>
      <c r="AG188" s="164"/>
      <c r="AH188" s="164"/>
      <c r="AI188" s="164"/>
      <c r="AJ188" s="164"/>
      <c r="AK188" s="164"/>
      <c r="AL188" s="164"/>
      <c r="AM188" s="253">
        <f>SUM(H189:AL189)</f>
        <v>0</v>
      </c>
      <c r="AN188" s="368" t="str">
        <f t="shared" ref="AN188" si="170">IFERROR(IF(OR(E188="Ａ",AM188&gt;$AF$205),1,ROUNDDOWN(AM188/$AF$45,1)),"")</f>
        <v/>
      </c>
      <c r="AO188" s="222"/>
      <c r="AP188" s="8"/>
      <c r="AQ188" s="228" t="s">
        <v>11</v>
      </c>
      <c r="AR188" s="307"/>
      <c r="AS188" s="308" t="s">
        <v>30</v>
      </c>
      <c r="AT188" s="309"/>
      <c r="AU188" s="309"/>
      <c r="AV188" s="309"/>
      <c r="AW188" s="309"/>
      <c r="AX188" s="309"/>
      <c r="AY188" s="310"/>
      <c r="BA188" s="9"/>
    </row>
    <row r="189" spans="1:53" ht="13.5" customHeight="1">
      <c r="A189" s="249"/>
      <c r="B189" s="255"/>
      <c r="C189" s="287"/>
      <c r="D189" s="367"/>
      <c r="E189" s="302"/>
      <c r="F189" s="261"/>
      <c r="G189" s="70" t="s">
        <v>41</v>
      </c>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253"/>
      <c r="AN189" s="368"/>
      <c r="AO189" s="223"/>
      <c r="AP189" s="8"/>
      <c r="AQ189" s="156"/>
      <c r="AR189" s="160"/>
      <c r="AS189" s="308"/>
      <c r="AT189" s="309"/>
      <c r="AU189" s="309"/>
      <c r="AV189" s="309"/>
      <c r="AW189" s="309"/>
      <c r="AX189" s="309"/>
      <c r="AY189" s="310"/>
      <c r="BA189" s="9"/>
    </row>
    <row r="190" spans="1:53" ht="13.5" customHeight="1">
      <c r="A190" s="248" t="str">
        <f>IFERROR(INDEX(【従業者名簿】!F:F,MATCH(F190,【従業者名簿】!C:C,0)),"")</f>
        <v/>
      </c>
      <c r="B190" s="298" t="s">
        <v>33</v>
      </c>
      <c r="C190" s="299" t="str">
        <f t="shared" ref="C190" si="171">IF(AO190="介護福祉士","〇","")</f>
        <v/>
      </c>
      <c r="D190" s="366" t="str">
        <f>IF(A190="","",DATEDIF(A190,$AF$3,"m"))</f>
        <v/>
      </c>
      <c r="E190" s="301"/>
      <c r="F190" s="270"/>
      <c r="G190" s="70" t="s">
        <v>36</v>
      </c>
      <c r="H190" s="164"/>
      <c r="I190" s="164"/>
      <c r="J190" s="164"/>
      <c r="K190" s="164"/>
      <c r="L190" s="164"/>
      <c r="M190" s="164"/>
      <c r="N190" s="164"/>
      <c r="O190" s="164"/>
      <c r="P190" s="164"/>
      <c r="Q190" s="164"/>
      <c r="R190" s="164"/>
      <c r="S190" s="164"/>
      <c r="T190" s="164"/>
      <c r="U190" s="164"/>
      <c r="V190" s="164"/>
      <c r="W190" s="164"/>
      <c r="X190" s="164"/>
      <c r="Y190" s="164"/>
      <c r="Z190" s="164"/>
      <c r="AA190" s="164"/>
      <c r="AB190" s="164"/>
      <c r="AC190" s="164"/>
      <c r="AD190" s="164"/>
      <c r="AE190" s="164"/>
      <c r="AF190" s="164"/>
      <c r="AG190" s="164"/>
      <c r="AH190" s="164"/>
      <c r="AI190" s="164"/>
      <c r="AJ190" s="164"/>
      <c r="AK190" s="164"/>
      <c r="AL190" s="164"/>
      <c r="AM190" s="253">
        <f>SUM(H191:AL191)</f>
        <v>0</v>
      </c>
      <c r="AN190" s="368" t="str">
        <f t="shared" ref="AN190" si="172">IFERROR(IF(OR(E190="Ａ",AM190&gt;$AF$205),1,ROUNDDOWN(AM190/$AF$45,1)),"")</f>
        <v/>
      </c>
      <c r="AO190" s="222"/>
      <c r="AP190" s="8"/>
      <c r="AQ190" s="228"/>
      <c r="AR190" s="307"/>
      <c r="AS190" s="308"/>
      <c r="AT190" s="309"/>
      <c r="AU190" s="309"/>
      <c r="AV190" s="309"/>
      <c r="AW190" s="309"/>
      <c r="AX190" s="309"/>
      <c r="AY190" s="310"/>
      <c r="BA190" s="9"/>
    </row>
    <row r="191" spans="1:53" ht="13.5" customHeight="1">
      <c r="A191" s="249"/>
      <c r="B191" s="255"/>
      <c r="C191" s="287"/>
      <c r="D191" s="367"/>
      <c r="E191" s="302"/>
      <c r="F191" s="261"/>
      <c r="G191" s="70" t="s">
        <v>41</v>
      </c>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253"/>
      <c r="AN191" s="368"/>
      <c r="AO191" s="223"/>
      <c r="AP191" s="8"/>
      <c r="AQ191" s="156"/>
      <c r="AR191" s="160"/>
      <c r="AS191" s="161"/>
      <c r="AT191" s="162"/>
      <c r="AU191" s="162"/>
      <c r="AV191" s="162"/>
      <c r="AW191" s="162"/>
      <c r="AX191" s="162"/>
      <c r="AY191" s="163"/>
      <c r="BA191" s="9"/>
    </row>
    <row r="192" spans="1:53" ht="13.5" customHeight="1">
      <c r="A192" s="248" t="str">
        <f>IFERROR(INDEX(【従業者名簿】!F:F,MATCH(F192,【従業者名簿】!C:C,0)),"")</f>
        <v/>
      </c>
      <c r="B192" s="298" t="s">
        <v>33</v>
      </c>
      <c r="C192" s="299" t="str">
        <f t="shared" ref="C192" si="173">IF(AO192="介護福祉士","〇","")</f>
        <v/>
      </c>
      <c r="D192" s="366" t="str">
        <f>IF(A192="","",DATEDIF(A192,$AF$3,"m"))</f>
        <v/>
      </c>
      <c r="E192" s="301"/>
      <c r="F192" s="270"/>
      <c r="G192" s="70" t="s">
        <v>36</v>
      </c>
      <c r="H192" s="164"/>
      <c r="I192" s="164"/>
      <c r="J192" s="164"/>
      <c r="K192" s="164"/>
      <c r="L192" s="164"/>
      <c r="M192" s="164"/>
      <c r="N192" s="164"/>
      <c r="O192" s="164"/>
      <c r="P192" s="164"/>
      <c r="Q192" s="164"/>
      <c r="R192" s="164"/>
      <c r="S192" s="164"/>
      <c r="T192" s="164"/>
      <c r="U192" s="164"/>
      <c r="V192" s="164"/>
      <c r="W192" s="164"/>
      <c r="X192" s="164"/>
      <c r="Y192" s="164"/>
      <c r="Z192" s="164"/>
      <c r="AA192" s="164"/>
      <c r="AB192" s="164"/>
      <c r="AC192" s="164"/>
      <c r="AD192" s="164"/>
      <c r="AE192" s="164"/>
      <c r="AF192" s="164"/>
      <c r="AG192" s="164"/>
      <c r="AH192" s="164"/>
      <c r="AI192" s="164"/>
      <c r="AJ192" s="164"/>
      <c r="AK192" s="164"/>
      <c r="AL192" s="164"/>
      <c r="AM192" s="253">
        <f>SUM(H193:AL193)</f>
        <v>0</v>
      </c>
      <c r="AN192" s="368" t="str">
        <f t="shared" ref="AN192" si="174">IFERROR(IF(OR(E192="Ａ",AM192&gt;$AF$205),1,ROUNDDOWN(AM192/$AF$45,1)),"")</f>
        <v/>
      </c>
      <c r="AO192" s="222"/>
      <c r="AP192" s="8"/>
      <c r="BA192" s="9"/>
    </row>
    <row r="193" spans="1:53" ht="13.5" customHeight="1">
      <c r="A193" s="249"/>
      <c r="B193" s="255"/>
      <c r="C193" s="287"/>
      <c r="D193" s="367"/>
      <c r="E193" s="302"/>
      <c r="F193" s="261"/>
      <c r="G193" s="70" t="s">
        <v>41</v>
      </c>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253"/>
      <c r="AN193" s="368"/>
      <c r="AO193" s="223"/>
      <c r="AP193" s="8"/>
      <c r="AQ193" s="332" t="s">
        <v>199</v>
      </c>
      <c r="AR193" s="334"/>
      <c r="AS193" s="347"/>
      <c r="AT193" s="252" t="s">
        <v>200</v>
      </c>
      <c r="AU193" s="351"/>
      <c r="AV193" s="351"/>
      <c r="AW193" s="252" t="s">
        <v>201</v>
      </c>
      <c r="AX193" s="351"/>
      <c r="AY193" s="351"/>
    </row>
    <row r="194" spans="1:53" ht="13.5" customHeight="1">
      <c r="A194" s="248" t="str">
        <f>IFERROR(INDEX(【従業者名簿】!F:F,MATCH(F194,【従業者名簿】!C:C,0)),"")</f>
        <v/>
      </c>
      <c r="B194" s="298" t="s">
        <v>33</v>
      </c>
      <c r="C194" s="299" t="str">
        <f t="shared" ref="C194" si="175">IF(AO194="介護福祉士","〇","")</f>
        <v/>
      </c>
      <c r="D194" s="366" t="str">
        <f>IF(A194="","",DATEDIF(A194,$AF$3,"m"))</f>
        <v/>
      </c>
      <c r="E194" s="301"/>
      <c r="F194" s="270"/>
      <c r="G194" s="70" t="s">
        <v>36</v>
      </c>
      <c r="H194" s="164"/>
      <c r="I194" s="164"/>
      <c r="J194" s="164"/>
      <c r="K194" s="164"/>
      <c r="L194" s="164"/>
      <c r="M194" s="164"/>
      <c r="N194" s="164"/>
      <c r="O194" s="164"/>
      <c r="P194" s="164"/>
      <c r="Q194" s="164"/>
      <c r="R194" s="164"/>
      <c r="S194" s="164"/>
      <c r="T194" s="164"/>
      <c r="U194" s="164"/>
      <c r="V194" s="164"/>
      <c r="W194" s="164"/>
      <c r="X194" s="164"/>
      <c r="Y194" s="164"/>
      <c r="Z194" s="164"/>
      <c r="AA194" s="164"/>
      <c r="AB194" s="164"/>
      <c r="AC194" s="164"/>
      <c r="AD194" s="164"/>
      <c r="AE194" s="164"/>
      <c r="AF194" s="164"/>
      <c r="AG194" s="164"/>
      <c r="AH194" s="164"/>
      <c r="AI194" s="164"/>
      <c r="AJ194" s="164"/>
      <c r="AK194" s="164"/>
      <c r="AL194" s="164"/>
      <c r="AM194" s="253">
        <f>SUM(H195:AL195)</f>
        <v>0</v>
      </c>
      <c r="AN194" s="368" t="str">
        <f t="shared" ref="AN194" si="176">IFERROR(IF(OR(E194="Ａ",AM194&gt;$AF$205),1,ROUNDDOWN(AM194/$AF$45,1)),"")</f>
        <v/>
      </c>
      <c r="AO194" s="222"/>
      <c r="AP194" s="8"/>
      <c r="AQ194" s="348"/>
      <c r="AR194" s="349"/>
      <c r="AS194" s="350"/>
      <c r="AT194" s="352"/>
      <c r="AU194" s="352"/>
      <c r="AV194" s="352"/>
      <c r="AW194" s="352"/>
      <c r="AX194" s="352"/>
      <c r="AY194" s="352"/>
    </row>
    <row r="195" spans="1:53" ht="13.5" customHeight="1">
      <c r="A195" s="249"/>
      <c r="B195" s="255"/>
      <c r="C195" s="287"/>
      <c r="D195" s="367"/>
      <c r="E195" s="302"/>
      <c r="F195" s="261"/>
      <c r="G195" s="70" t="s">
        <v>41</v>
      </c>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253"/>
      <c r="AN195" s="368"/>
      <c r="AO195" s="223"/>
      <c r="AP195" s="8"/>
      <c r="AQ195" s="210"/>
      <c r="AR195" s="214"/>
      <c r="AS195" s="211"/>
      <c r="AT195" s="353" t="s">
        <v>166</v>
      </c>
      <c r="AU195" s="354"/>
      <c r="AV195" s="355"/>
      <c r="AW195" s="353" t="s">
        <v>167</v>
      </c>
      <c r="AX195" s="356"/>
      <c r="AY195" s="357"/>
    </row>
    <row r="196" spans="1:53" ht="13.5" customHeight="1">
      <c r="A196" s="248" t="str">
        <f>IFERROR(INDEX(【従業者名簿】!F:F,MATCH(F196,【従業者名簿】!C:C,0)),"")</f>
        <v/>
      </c>
      <c r="B196" s="298" t="s">
        <v>33</v>
      </c>
      <c r="C196" s="299" t="str">
        <f t="shared" ref="C196" si="177">IF(AO196="介護福祉士","〇","")</f>
        <v/>
      </c>
      <c r="D196" s="366" t="str">
        <f>IF(A196="","",DATEDIF(A196,$AF$3,"m"))</f>
        <v/>
      </c>
      <c r="E196" s="275"/>
      <c r="F196" s="262"/>
      <c r="G196" s="70" t="s">
        <v>36</v>
      </c>
      <c r="H196" s="45"/>
      <c r="I196" s="45"/>
      <c r="J196" s="45"/>
      <c r="K196" s="45"/>
      <c r="L196" s="45"/>
      <c r="M196" s="45"/>
      <c r="N196" s="45"/>
      <c r="O196" s="45"/>
      <c r="P196" s="45"/>
      <c r="Q196" s="45"/>
      <c r="R196" s="45"/>
      <c r="S196" s="45"/>
      <c r="T196" s="45"/>
      <c r="U196" s="45"/>
      <c r="V196" s="45"/>
      <c r="W196" s="45"/>
      <c r="X196" s="45"/>
      <c r="Y196" s="45"/>
      <c r="Z196" s="45"/>
      <c r="AA196" s="45"/>
      <c r="AB196" s="45"/>
      <c r="AC196" s="45"/>
      <c r="AD196" s="45"/>
      <c r="AE196" s="45"/>
      <c r="AF196" s="45"/>
      <c r="AG196" s="45"/>
      <c r="AH196" s="45"/>
      <c r="AI196" s="45"/>
      <c r="AJ196" s="45"/>
      <c r="AK196" s="45"/>
      <c r="AL196" s="45"/>
      <c r="AM196" s="253">
        <f>SUM(H197:AL197)</f>
        <v>0</v>
      </c>
      <c r="AN196" s="368" t="str">
        <f t="shared" ref="AN196" si="178">IFERROR(IF(OR(E196="Ａ",AM196&gt;$AF$205),1,ROUNDDOWN(AM196/$AF$45,1)),"")</f>
        <v/>
      </c>
      <c r="AO196" s="222"/>
      <c r="AP196" s="8"/>
      <c r="AQ196" s="312" t="s">
        <v>202</v>
      </c>
      <c r="AR196" s="313"/>
      <c r="AS196" s="314"/>
      <c r="AT196" s="315">
        <f>ROUNDDOWN(SUMIF(C174:C239,"〇",AN174:AN239),1)</f>
        <v>0</v>
      </c>
      <c r="AU196" s="316"/>
      <c r="AV196" s="316"/>
      <c r="AW196" s="317" t="e">
        <f>AT196/AM204</f>
        <v>#DIV/0!</v>
      </c>
      <c r="AX196" s="318"/>
      <c r="AY196" s="318"/>
    </row>
    <row r="197" spans="1:53" ht="13.5" customHeight="1">
      <c r="A197" s="249"/>
      <c r="B197" s="255"/>
      <c r="C197" s="287"/>
      <c r="D197" s="367"/>
      <c r="E197" s="260"/>
      <c r="F197" s="262"/>
      <c r="G197" s="70" t="s">
        <v>41</v>
      </c>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253"/>
      <c r="AN197" s="368"/>
      <c r="AO197" s="223"/>
      <c r="AP197" s="8"/>
      <c r="AQ197" s="319" t="s">
        <v>203</v>
      </c>
      <c r="AR197" s="320"/>
      <c r="AS197" s="321"/>
      <c r="AT197" s="316"/>
      <c r="AU197" s="316"/>
      <c r="AV197" s="316"/>
      <c r="AW197" s="318"/>
      <c r="AX197" s="318"/>
      <c r="AY197" s="318"/>
    </row>
    <row r="198" spans="1:53" ht="13.5" customHeight="1">
      <c r="A198" s="248" t="str">
        <f>IFERROR(INDEX(【従業者名簿】!F:F,MATCH(F198,【従業者名簿】!C:C,0)),"")</f>
        <v/>
      </c>
      <c r="B198" s="298" t="s">
        <v>33</v>
      </c>
      <c r="C198" s="299" t="str">
        <f t="shared" ref="C198" si="179">IF(AO198="介護福祉士","〇","")</f>
        <v/>
      </c>
      <c r="D198" s="366" t="str">
        <f>IF(A198="","",DATEDIF(A198,$AF$3,"m"))</f>
        <v/>
      </c>
      <c r="E198" s="275"/>
      <c r="F198" s="262"/>
      <c r="G198" s="70" t="s">
        <v>36</v>
      </c>
      <c r="H198" s="45"/>
      <c r="I198" s="45"/>
      <c r="J198" s="45"/>
      <c r="K198" s="45"/>
      <c r="L198" s="45"/>
      <c r="M198" s="45"/>
      <c r="N198" s="45"/>
      <c r="O198" s="45"/>
      <c r="P198" s="45"/>
      <c r="Q198" s="45"/>
      <c r="R198" s="45"/>
      <c r="S198" s="45"/>
      <c r="T198" s="45"/>
      <c r="U198" s="45"/>
      <c r="V198" s="45"/>
      <c r="W198" s="45"/>
      <c r="X198" s="45"/>
      <c r="Y198" s="45"/>
      <c r="Z198" s="45"/>
      <c r="AA198" s="45"/>
      <c r="AB198" s="45"/>
      <c r="AC198" s="45"/>
      <c r="AD198" s="45"/>
      <c r="AE198" s="45"/>
      <c r="AF198" s="45"/>
      <c r="AG198" s="45"/>
      <c r="AH198" s="45"/>
      <c r="AI198" s="45"/>
      <c r="AJ198" s="45"/>
      <c r="AK198" s="45"/>
      <c r="AL198" s="45"/>
      <c r="AM198" s="253">
        <f>SUM(H199:AL199)</f>
        <v>0</v>
      </c>
      <c r="AN198" s="368" t="str">
        <f t="shared" ref="AN198" si="180">IFERROR(IF(OR(E198="Ａ",AM198&gt;$AF$205),1,ROUNDDOWN(AM198/$AF$45,1)),"")</f>
        <v/>
      </c>
      <c r="AO198" s="222"/>
      <c r="AP198" s="8"/>
      <c r="AQ198" s="312" t="s">
        <v>204</v>
      </c>
      <c r="AR198" s="313"/>
      <c r="AS198" s="314"/>
      <c r="AT198" s="315">
        <f>ROUNDDOWN(SUMIFS(AN174:AN239,C174:C239,"〇",D174:D239,"&gt;="&amp;BA198),1)</f>
        <v>0</v>
      </c>
      <c r="AU198" s="316"/>
      <c r="AV198" s="316"/>
      <c r="AW198" s="317" t="e">
        <f>AT198/AM204</f>
        <v>#DIV/0!</v>
      </c>
      <c r="AX198" s="318"/>
      <c r="AY198" s="318"/>
      <c r="BA198" s="358">
        <f>[1]【算定要件集計】!T7</f>
        <v>120</v>
      </c>
    </row>
    <row r="199" spans="1:53" ht="13.5" customHeight="1">
      <c r="A199" s="249"/>
      <c r="B199" s="255"/>
      <c r="C199" s="287"/>
      <c r="D199" s="367"/>
      <c r="E199" s="260"/>
      <c r="F199" s="262"/>
      <c r="G199" s="70" t="s">
        <v>41</v>
      </c>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253"/>
      <c r="AN199" s="368"/>
      <c r="AO199" s="223"/>
      <c r="AP199" s="8"/>
      <c r="AQ199" s="319" t="s">
        <v>206</v>
      </c>
      <c r="AR199" s="320"/>
      <c r="AS199" s="321"/>
      <c r="AT199" s="316"/>
      <c r="AU199" s="316"/>
      <c r="AV199" s="316"/>
      <c r="AW199" s="318"/>
      <c r="AX199" s="318"/>
      <c r="AY199" s="318"/>
      <c r="BA199" s="359"/>
    </row>
    <row r="200" spans="1:53" ht="13.5" customHeight="1">
      <c r="A200" s="248" t="str">
        <f>IFERROR(INDEX(【従業者名簿】!F:F,MATCH(F200,【従業者名簿】!C:C,0)),"")</f>
        <v/>
      </c>
      <c r="B200" s="298" t="s">
        <v>33</v>
      </c>
      <c r="C200" s="299" t="str">
        <f t="shared" ref="C200" si="181">IF(AO200="介護福祉士","〇","")</f>
        <v/>
      </c>
      <c r="D200" s="366" t="str">
        <f>IF(A200="","",DATEDIF(A200,$AF$3,"m"))</f>
        <v/>
      </c>
      <c r="E200" s="275"/>
      <c r="F200" s="262"/>
      <c r="G200" s="70" t="s">
        <v>36</v>
      </c>
      <c r="H200" s="45"/>
      <c r="I200" s="45"/>
      <c r="J200" s="45"/>
      <c r="K200" s="45"/>
      <c r="L200" s="45"/>
      <c r="M200" s="45"/>
      <c r="N200" s="45"/>
      <c r="O200" s="45"/>
      <c r="P200" s="45"/>
      <c r="Q200" s="45"/>
      <c r="R200" s="45"/>
      <c r="S200" s="45"/>
      <c r="T200" s="45"/>
      <c r="U200" s="45"/>
      <c r="V200" s="45"/>
      <c r="W200" s="45"/>
      <c r="X200" s="45"/>
      <c r="Y200" s="45"/>
      <c r="Z200" s="45"/>
      <c r="AA200" s="45"/>
      <c r="AB200" s="45"/>
      <c r="AC200" s="45"/>
      <c r="AD200" s="45"/>
      <c r="AE200" s="45"/>
      <c r="AF200" s="45"/>
      <c r="AG200" s="45"/>
      <c r="AH200" s="45"/>
      <c r="AI200" s="45"/>
      <c r="AJ200" s="45"/>
      <c r="AK200" s="45"/>
      <c r="AL200" s="45"/>
      <c r="AM200" s="253">
        <f>SUM(H201:AL201)</f>
        <v>0</v>
      </c>
      <c r="AN200" s="368" t="str">
        <f t="shared" ref="AN200" si="182">IFERROR(IF(OR(E200="Ａ",AM200&gt;$AF$205),1,ROUNDDOWN(AM200/$AF$45,1)),"")</f>
        <v/>
      </c>
      <c r="AO200" s="222"/>
      <c r="AP200" s="8"/>
      <c r="AQ200" s="312" t="s">
        <v>207</v>
      </c>
      <c r="AR200" s="313"/>
      <c r="AS200" s="314"/>
      <c r="AT200" s="315">
        <f>ROUNDDOWN(SUM(SUMIF(E174:E239,{"Ａ","Ｂ"},AN174:AN239)),1)</f>
        <v>0</v>
      </c>
      <c r="AU200" s="316"/>
      <c r="AV200" s="316"/>
      <c r="AW200" s="360" t="e">
        <f>AT200/AM204</f>
        <v>#DIV/0!</v>
      </c>
      <c r="AX200" s="361"/>
      <c r="AY200" s="362"/>
      <c r="BA200" s="169"/>
    </row>
    <row r="201" spans="1:53" ht="13.5" customHeight="1">
      <c r="A201" s="249"/>
      <c r="B201" s="255"/>
      <c r="C201" s="287"/>
      <c r="D201" s="367"/>
      <c r="E201" s="260"/>
      <c r="F201" s="262"/>
      <c r="G201" s="70" t="s">
        <v>41</v>
      </c>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253"/>
      <c r="AN201" s="368"/>
      <c r="AO201" s="223"/>
      <c r="AP201" s="8"/>
      <c r="AQ201" s="319" t="s">
        <v>208</v>
      </c>
      <c r="AR201" s="320"/>
      <c r="AS201" s="321"/>
      <c r="AT201" s="316"/>
      <c r="AU201" s="316"/>
      <c r="AV201" s="316"/>
      <c r="AW201" s="363"/>
      <c r="AX201" s="364"/>
      <c r="AY201" s="365"/>
      <c r="BA201" s="170"/>
    </row>
    <row r="202" spans="1:53" ht="13.5" customHeight="1">
      <c r="A202" s="248" t="str">
        <f>IFERROR(INDEX(【従業者名簿】!F:F,MATCH(F202,【従業者名簿】!C:C,0)),"")</f>
        <v/>
      </c>
      <c r="B202" s="298" t="s">
        <v>33</v>
      </c>
      <c r="C202" s="299" t="str">
        <f t="shared" ref="C202" si="183">IF(AO202="介護福祉士","〇","")</f>
        <v/>
      </c>
      <c r="D202" s="366" t="str">
        <f>IF(A202="","",DATEDIF(A202,$AF$3,"m"))</f>
        <v/>
      </c>
      <c r="E202" s="275"/>
      <c r="F202" s="262"/>
      <c r="G202" s="70" t="s">
        <v>36</v>
      </c>
      <c r="H202" s="45"/>
      <c r="I202" s="45"/>
      <c r="J202" s="45"/>
      <c r="K202" s="45"/>
      <c r="L202" s="45"/>
      <c r="M202" s="45"/>
      <c r="N202" s="45"/>
      <c r="O202" s="45"/>
      <c r="P202" s="45"/>
      <c r="Q202" s="45"/>
      <c r="R202" s="45"/>
      <c r="S202" s="45"/>
      <c r="T202" s="45"/>
      <c r="U202" s="45"/>
      <c r="V202" s="45"/>
      <c r="W202" s="45"/>
      <c r="X202" s="45"/>
      <c r="Y202" s="45"/>
      <c r="Z202" s="45"/>
      <c r="AA202" s="45"/>
      <c r="AB202" s="45"/>
      <c r="AC202" s="45"/>
      <c r="AD202" s="45"/>
      <c r="AE202" s="45"/>
      <c r="AF202" s="45"/>
      <c r="AG202" s="45"/>
      <c r="AH202" s="45"/>
      <c r="AI202" s="45"/>
      <c r="AJ202" s="45"/>
      <c r="AK202" s="45"/>
      <c r="AL202" s="45"/>
      <c r="AM202" s="253">
        <f>SUM(H203:AL203)</f>
        <v>0</v>
      </c>
      <c r="AN202" s="368" t="str">
        <f>IFERROR(IF(OR(E202="Ａ",AM202&gt;$AF$205),1,ROUNDDOWN(AM202/$AF$45,1)),"")</f>
        <v/>
      </c>
      <c r="AO202" s="222"/>
      <c r="AP202" s="8"/>
      <c r="AQ202" s="312" t="s">
        <v>207</v>
      </c>
      <c r="AR202" s="313"/>
      <c r="AS202" s="314"/>
      <c r="AT202" s="315">
        <f>ROUNDDOWN(SUMIF(D174:D239,"&gt;="&amp;BA202,AN174:AN239),1)</f>
        <v>0</v>
      </c>
      <c r="AU202" s="316"/>
      <c r="AV202" s="316"/>
      <c r="AW202" s="360" t="e">
        <f>AT202/AM204</f>
        <v>#DIV/0!</v>
      </c>
      <c r="AX202" s="361"/>
      <c r="AY202" s="362"/>
      <c r="BA202" s="358">
        <f>[1]【算定要件集計】!T11</f>
        <v>84</v>
      </c>
    </row>
    <row r="203" spans="1:53" ht="13.5" customHeight="1">
      <c r="A203" s="249"/>
      <c r="B203" s="255"/>
      <c r="C203" s="287"/>
      <c r="D203" s="367"/>
      <c r="E203" s="260"/>
      <c r="F203" s="262"/>
      <c r="G203" s="70" t="s">
        <v>41</v>
      </c>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253"/>
      <c r="AN203" s="368"/>
      <c r="AO203" s="223"/>
      <c r="AP203" s="8"/>
      <c r="AQ203" s="319" t="s">
        <v>210</v>
      </c>
      <c r="AR203" s="320"/>
      <c r="AS203" s="321"/>
      <c r="AT203" s="316"/>
      <c r="AU203" s="316"/>
      <c r="AV203" s="316"/>
      <c r="AW203" s="363"/>
      <c r="AX203" s="364"/>
      <c r="AY203" s="365"/>
      <c r="BA203" s="359"/>
    </row>
    <row r="204" spans="1:53" ht="13.5" customHeight="1">
      <c r="B204" s="332" t="s">
        <v>51</v>
      </c>
      <c r="C204" s="333"/>
      <c r="D204" s="333"/>
      <c r="E204" s="333"/>
      <c r="F204" s="333"/>
      <c r="G204" s="25" t="s">
        <v>49</v>
      </c>
      <c r="H204" s="23"/>
      <c r="I204" s="15"/>
      <c r="J204" s="332" t="s">
        <v>46</v>
      </c>
      <c r="K204" s="334"/>
      <c r="L204" s="334"/>
      <c r="M204" s="334"/>
      <c r="N204" s="334"/>
      <c r="O204" s="334"/>
      <c r="P204" s="334"/>
      <c r="Q204" s="334"/>
      <c r="R204" s="334"/>
      <c r="S204" s="14"/>
      <c r="T204" s="26" t="s">
        <v>50</v>
      </c>
      <c r="U204" s="24"/>
      <c r="V204" s="332" t="s">
        <v>47</v>
      </c>
      <c r="W204" s="334"/>
      <c r="X204" s="334"/>
      <c r="Y204" s="334"/>
      <c r="Z204" s="334"/>
      <c r="AA204" s="334"/>
      <c r="AB204" s="334"/>
      <c r="AC204" s="333"/>
      <c r="AD204" s="333"/>
      <c r="AE204" s="333"/>
      <c r="AF204" s="14" t="s">
        <v>175</v>
      </c>
      <c r="AH204" s="27"/>
      <c r="AI204" s="27"/>
      <c r="AJ204" s="27"/>
      <c r="AK204" s="27"/>
      <c r="AL204" s="27"/>
      <c r="AM204" s="324">
        <f>ROUNDDOWN(SUM(AN174:AN203,AN210:AN239),1)</f>
        <v>0</v>
      </c>
      <c r="AN204" s="325"/>
      <c r="AO204" s="391" t="s">
        <v>173</v>
      </c>
      <c r="AP204" s="10"/>
      <c r="AQ204" s="322"/>
      <c r="AR204" s="323"/>
      <c r="AS204" s="323"/>
      <c r="AT204" s="322"/>
      <c r="AU204" s="323"/>
      <c r="AV204" s="323"/>
      <c r="AW204" s="322"/>
      <c r="AX204" s="323"/>
      <c r="AY204" s="323"/>
    </row>
    <row r="205" spans="1:53" ht="13.5" customHeight="1">
      <c r="B205" s="210"/>
      <c r="C205" s="214"/>
      <c r="D205" s="214"/>
      <c r="E205" s="214"/>
      <c r="F205" s="214"/>
      <c r="G205" s="41">
        <f>$G$45</f>
        <v>0</v>
      </c>
      <c r="H205" s="21" t="s">
        <v>16</v>
      </c>
      <c r="I205" s="20"/>
      <c r="J205" s="335"/>
      <c r="K205" s="336"/>
      <c r="L205" s="336"/>
      <c r="M205" s="336"/>
      <c r="N205" s="336"/>
      <c r="O205" s="336"/>
      <c r="P205" s="336"/>
      <c r="Q205" s="336"/>
      <c r="R205" s="336"/>
      <c r="S205" s="330" t="str">
        <f>$S$45</f>
        <v/>
      </c>
      <c r="T205" s="330"/>
      <c r="U205" s="22" t="s">
        <v>7</v>
      </c>
      <c r="V205" s="335"/>
      <c r="W205" s="336"/>
      <c r="X205" s="336"/>
      <c r="Y205" s="336"/>
      <c r="Z205" s="336"/>
      <c r="AA205" s="336"/>
      <c r="AB205" s="336"/>
      <c r="AC205" s="214"/>
      <c r="AD205" s="214"/>
      <c r="AE205" s="214"/>
      <c r="AF205" s="331" t="str">
        <f>$AF$45</f>
        <v/>
      </c>
      <c r="AG205" s="331"/>
      <c r="AH205" s="21" t="s">
        <v>16</v>
      </c>
      <c r="AI205" s="21"/>
      <c r="AJ205" s="21"/>
      <c r="AK205" s="21"/>
      <c r="AL205" s="21"/>
      <c r="AM205" s="326"/>
      <c r="AN205" s="327"/>
      <c r="AO205" s="329"/>
      <c r="AP205" s="10"/>
      <c r="AQ205" s="323"/>
      <c r="AR205" s="323"/>
      <c r="AS205" s="323"/>
      <c r="AT205" s="323"/>
      <c r="AU205" s="323"/>
      <c r="AV205" s="323"/>
      <c r="AW205" s="323"/>
      <c r="AX205" s="323"/>
      <c r="AY205" s="323"/>
    </row>
    <row r="206" spans="1:53" ht="13.5" customHeight="1">
      <c r="B206" s="43"/>
      <c r="C206" s="43"/>
      <c r="D206" s="43"/>
      <c r="E206" s="7" t="s">
        <v>92</v>
      </c>
      <c r="F206" s="43"/>
      <c r="G206" s="51"/>
      <c r="H206" s="7"/>
      <c r="I206" s="52"/>
      <c r="J206" s="52"/>
      <c r="K206" s="52"/>
      <c r="L206" s="52"/>
      <c r="M206" s="52"/>
      <c r="N206" s="52"/>
      <c r="O206" s="52"/>
      <c r="P206" s="52"/>
      <c r="Q206" s="52"/>
      <c r="R206" s="52"/>
      <c r="S206" s="53"/>
      <c r="T206" s="53"/>
      <c r="U206" s="7"/>
      <c r="V206" s="52"/>
      <c r="W206" s="52"/>
      <c r="X206" s="52"/>
      <c r="Y206" s="52"/>
      <c r="Z206" s="52"/>
      <c r="AA206" s="52"/>
      <c r="AB206" s="52"/>
      <c r="AC206" s="43"/>
      <c r="AD206" s="43"/>
      <c r="AE206" s="43"/>
      <c r="AF206" s="54"/>
      <c r="AG206" s="54"/>
      <c r="AH206" s="7"/>
      <c r="AI206" s="7"/>
      <c r="AJ206" s="7"/>
      <c r="AK206" s="7"/>
      <c r="AL206" s="7"/>
      <c r="AM206" s="137" t="s">
        <v>149</v>
      </c>
      <c r="AN206" s="56"/>
      <c r="AO206" s="57"/>
      <c r="AP206" s="10"/>
    </row>
    <row r="207" spans="1:53" ht="13.5" customHeight="1">
      <c r="B207" s="43"/>
      <c r="C207" s="43"/>
      <c r="D207" s="43"/>
      <c r="E207" s="43"/>
      <c r="F207" s="43"/>
      <c r="G207" s="51"/>
      <c r="H207" s="7"/>
      <c r="I207" s="52"/>
      <c r="J207" s="52"/>
      <c r="K207" s="52"/>
      <c r="L207" s="52"/>
      <c r="M207" s="52"/>
      <c r="N207" s="52"/>
      <c r="O207" s="52"/>
      <c r="P207" s="52"/>
      <c r="Q207" s="52"/>
      <c r="R207" s="52"/>
      <c r="S207" s="53"/>
      <c r="T207" s="53"/>
      <c r="U207" s="7"/>
      <c r="V207" s="52"/>
      <c r="W207" s="52"/>
      <c r="X207" s="52"/>
      <c r="Y207" s="52"/>
      <c r="Z207" s="52"/>
      <c r="AA207" s="52"/>
      <c r="AB207" s="52"/>
      <c r="AC207" s="43"/>
      <c r="AD207" s="43"/>
      <c r="AE207" s="43"/>
      <c r="AF207" s="54"/>
      <c r="AG207" s="54"/>
      <c r="AH207" s="7"/>
      <c r="AI207" s="7"/>
      <c r="AJ207" s="7"/>
      <c r="AK207" s="7"/>
      <c r="AL207" s="7"/>
      <c r="AM207" s="55"/>
      <c r="AN207" s="56"/>
      <c r="AO207" s="57"/>
      <c r="AP207" s="10"/>
    </row>
    <row r="208" spans="1:53" s="6" customFormat="1" ht="18" customHeight="1">
      <c r="A208" s="248" t="s">
        <v>60</v>
      </c>
      <c r="B208" s="238" t="s">
        <v>0</v>
      </c>
      <c r="C208" s="250" t="s">
        <v>203</v>
      </c>
      <c r="D208" s="250" t="s">
        <v>62</v>
      </c>
      <c r="E208" s="250" t="s">
        <v>1</v>
      </c>
      <c r="F208" s="238" t="s">
        <v>3</v>
      </c>
      <c r="G208" s="252" t="s">
        <v>37</v>
      </c>
      <c r="H208" s="18" t="str">
        <f>AF163</f>
        <v/>
      </c>
      <c r="I208" s="18" t="str">
        <f>IFERROR(H208+1,"")</f>
        <v/>
      </c>
      <c r="J208" s="18" t="str">
        <f>IFERROR(I208+1,"")</f>
        <v/>
      </c>
      <c r="K208" s="18" t="str">
        <f t="shared" ref="K208" si="184">IFERROR(J208+1,"")</f>
        <v/>
      </c>
      <c r="L208" s="18" t="str">
        <f t="shared" ref="L208" si="185">IFERROR(K208+1,"")</f>
        <v/>
      </c>
      <c r="M208" s="18" t="str">
        <f t="shared" ref="M208" si="186">IFERROR(L208+1,"")</f>
        <v/>
      </c>
      <c r="N208" s="18" t="str">
        <f t="shared" ref="N208" si="187">IFERROR(M208+1,"")</f>
        <v/>
      </c>
      <c r="O208" s="18" t="str">
        <f t="shared" ref="O208" si="188">IFERROR(N208+1,"")</f>
        <v/>
      </c>
      <c r="P208" s="18" t="str">
        <f t="shared" ref="P208" si="189">IFERROR(O208+1,"")</f>
        <v/>
      </c>
      <c r="Q208" s="18" t="str">
        <f t="shared" ref="Q208" si="190">IFERROR(P208+1,"")</f>
        <v/>
      </c>
      <c r="R208" s="18" t="str">
        <f t="shared" ref="R208" si="191">IFERROR(Q208+1,"")</f>
        <v/>
      </c>
      <c r="S208" s="18" t="str">
        <f t="shared" ref="S208" si="192">IFERROR(R208+1,"")</f>
        <v/>
      </c>
      <c r="T208" s="18" t="str">
        <f t="shared" ref="T208" si="193">IFERROR(S208+1,"")</f>
        <v/>
      </c>
      <c r="U208" s="18" t="str">
        <f t="shared" ref="U208" si="194">IFERROR(T208+1,"")</f>
        <v/>
      </c>
      <c r="V208" s="18" t="str">
        <f t="shared" ref="V208" si="195">IFERROR(U208+1,"")</f>
        <v/>
      </c>
      <c r="W208" s="18" t="str">
        <f t="shared" ref="W208" si="196">IFERROR(V208+1,"")</f>
        <v/>
      </c>
      <c r="X208" s="18" t="str">
        <f t="shared" ref="X208" si="197">IFERROR(W208+1,"")</f>
        <v/>
      </c>
      <c r="Y208" s="18" t="str">
        <f t="shared" ref="Y208" si="198">IFERROR(X208+1,"")</f>
        <v/>
      </c>
      <c r="Z208" s="18" t="str">
        <f t="shared" ref="Z208" si="199">IFERROR(Y208+1,"")</f>
        <v/>
      </c>
      <c r="AA208" s="18" t="str">
        <f t="shared" ref="AA208" si="200">IFERROR(Z208+1,"")</f>
        <v/>
      </c>
      <c r="AB208" s="18" t="str">
        <f t="shared" ref="AB208" si="201">IFERROR(AA208+1,"")</f>
        <v/>
      </c>
      <c r="AC208" s="18" t="str">
        <f t="shared" ref="AC208" si="202">IFERROR(AB208+1,"")</f>
        <v/>
      </c>
      <c r="AD208" s="18" t="str">
        <f t="shared" ref="AD208" si="203">IFERROR(AC208+1,"")</f>
        <v/>
      </c>
      <c r="AE208" s="18" t="str">
        <f t="shared" ref="AE208" si="204">IFERROR(AD208+1,"")</f>
        <v/>
      </c>
      <c r="AF208" s="18" t="str">
        <f t="shared" ref="AF208" si="205">IFERROR(AE208+1,"")</f>
        <v/>
      </c>
      <c r="AG208" s="18" t="str">
        <f t="shared" ref="AG208" si="206">IFERROR(AF208+1,"")</f>
        <v/>
      </c>
      <c r="AH208" s="18" t="str">
        <f t="shared" ref="AH208" si="207">IFERROR(AG208+1,"")</f>
        <v/>
      </c>
      <c r="AI208" s="18" t="str">
        <f t="shared" ref="AI208" si="208">IFERROR(AH208+1,"")</f>
        <v/>
      </c>
      <c r="AJ208" s="18" t="str">
        <f>IFERROR(IF(MONTH(AI208)&lt;&gt;MONTH(AI208+1),"",AI208+1),"")</f>
        <v/>
      </c>
      <c r="AK208" s="18" t="str">
        <f>IFERROR(IF(MONTH(AJ208)&lt;&gt;MONTH(AJ208+1),"",AJ208+1),"")</f>
        <v/>
      </c>
      <c r="AL208" s="18" t="str">
        <f>IFERROR(IF(MONTH(AK208)&lt;&gt;MONTH(AK208+1),"",AK208+1),"")</f>
        <v/>
      </c>
      <c r="AM208" s="263" t="s">
        <v>162</v>
      </c>
      <c r="AN208" s="263" t="s">
        <v>163</v>
      </c>
      <c r="AO208" s="206" t="s">
        <v>133</v>
      </c>
      <c r="AQ208" s="1"/>
      <c r="AR208" s="1"/>
      <c r="AS208" s="1"/>
      <c r="AT208" s="1"/>
      <c r="AU208" s="1"/>
      <c r="AV208" s="1"/>
      <c r="AW208" s="1"/>
      <c r="AX208" s="1"/>
      <c r="AY208" s="1"/>
    </row>
    <row r="209" spans="1:51" s="6" customFormat="1" ht="18" customHeight="1">
      <c r="A209" s="249"/>
      <c r="B209" s="238"/>
      <c r="C209" s="251"/>
      <c r="D209" s="251"/>
      <c r="E209" s="251"/>
      <c r="F209" s="238"/>
      <c r="G209" s="239"/>
      <c r="H209" s="19" t="str">
        <f>H208</f>
        <v/>
      </c>
      <c r="I209" s="19" t="str">
        <f>I208</f>
        <v/>
      </c>
      <c r="J209" s="19" t="str">
        <f t="shared" ref="J209:AL209" si="209">J208</f>
        <v/>
      </c>
      <c r="K209" s="19" t="str">
        <f t="shared" si="209"/>
        <v/>
      </c>
      <c r="L209" s="19" t="str">
        <f t="shared" si="209"/>
        <v/>
      </c>
      <c r="M209" s="19" t="str">
        <f t="shared" si="209"/>
        <v/>
      </c>
      <c r="N209" s="19" t="str">
        <f t="shared" si="209"/>
        <v/>
      </c>
      <c r="O209" s="19" t="str">
        <f t="shared" si="209"/>
        <v/>
      </c>
      <c r="P209" s="19" t="str">
        <f t="shared" si="209"/>
        <v/>
      </c>
      <c r="Q209" s="19" t="str">
        <f t="shared" si="209"/>
        <v/>
      </c>
      <c r="R209" s="19" t="str">
        <f t="shared" si="209"/>
        <v/>
      </c>
      <c r="S209" s="19" t="str">
        <f t="shared" si="209"/>
        <v/>
      </c>
      <c r="T209" s="19" t="str">
        <f t="shared" si="209"/>
        <v/>
      </c>
      <c r="U209" s="19" t="str">
        <f t="shared" si="209"/>
        <v/>
      </c>
      <c r="V209" s="19" t="str">
        <f t="shared" si="209"/>
        <v/>
      </c>
      <c r="W209" s="19" t="str">
        <f t="shared" si="209"/>
        <v/>
      </c>
      <c r="X209" s="19" t="str">
        <f t="shared" si="209"/>
        <v/>
      </c>
      <c r="Y209" s="19" t="str">
        <f t="shared" si="209"/>
        <v/>
      </c>
      <c r="Z209" s="19" t="str">
        <f t="shared" si="209"/>
        <v/>
      </c>
      <c r="AA209" s="19" t="str">
        <f t="shared" si="209"/>
        <v/>
      </c>
      <c r="AB209" s="19" t="str">
        <f t="shared" si="209"/>
        <v/>
      </c>
      <c r="AC209" s="19" t="str">
        <f t="shared" si="209"/>
        <v/>
      </c>
      <c r="AD209" s="19" t="str">
        <f t="shared" si="209"/>
        <v/>
      </c>
      <c r="AE209" s="19" t="str">
        <f t="shared" si="209"/>
        <v/>
      </c>
      <c r="AF209" s="19" t="str">
        <f t="shared" si="209"/>
        <v/>
      </c>
      <c r="AG209" s="19" t="str">
        <f t="shared" si="209"/>
        <v/>
      </c>
      <c r="AH209" s="19" t="str">
        <f t="shared" si="209"/>
        <v/>
      </c>
      <c r="AI209" s="19" t="str">
        <f t="shared" si="209"/>
        <v/>
      </c>
      <c r="AJ209" s="19" t="str">
        <f t="shared" si="209"/>
        <v/>
      </c>
      <c r="AK209" s="19" t="str">
        <f t="shared" si="209"/>
        <v/>
      </c>
      <c r="AL209" s="19" t="str">
        <f t="shared" si="209"/>
        <v/>
      </c>
      <c r="AM209" s="263"/>
      <c r="AN209" s="263"/>
      <c r="AO209" s="207"/>
      <c r="AQ209" s="1"/>
      <c r="AR209" s="1"/>
      <c r="AS209" s="1"/>
      <c r="AT209" s="1"/>
      <c r="AU209" s="1"/>
      <c r="AV209" s="1"/>
      <c r="AW209" s="1"/>
      <c r="AX209" s="1"/>
      <c r="AY209" s="1"/>
    </row>
    <row r="210" spans="1:51" ht="13.5" customHeight="1">
      <c r="A210" s="248" t="str">
        <f>IFERROR(INDEX(【従業者名簿】!F:F,MATCH(F210,【従業者名簿】!C:C,0)),"")</f>
        <v/>
      </c>
      <c r="B210" s="298" t="s">
        <v>33</v>
      </c>
      <c r="C210" s="299" t="str">
        <f>IF(AO210="介護福祉士","〇","")</f>
        <v/>
      </c>
      <c r="D210" s="366" t="str">
        <f>IF(A210="","",DATEDIF(A210,$AF$3,"m"))</f>
        <v/>
      </c>
      <c r="E210" s="301"/>
      <c r="F210" s="270"/>
      <c r="G210" s="70" t="s">
        <v>36</v>
      </c>
      <c r="H210" s="164"/>
      <c r="I210" s="164"/>
      <c r="J210" s="164"/>
      <c r="K210" s="164"/>
      <c r="L210" s="164"/>
      <c r="M210" s="164"/>
      <c r="N210" s="164"/>
      <c r="O210" s="164"/>
      <c r="P210" s="164"/>
      <c r="Q210" s="164"/>
      <c r="R210" s="164"/>
      <c r="S210" s="164"/>
      <c r="T210" s="164"/>
      <c r="U210" s="164"/>
      <c r="V210" s="164"/>
      <c r="W210" s="164"/>
      <c r="X210" s="164"/>
      <c r="Y210" s="164"/>
      <c r="Z210" s="164"/>
      <c r="AA210" s="164"/>
      <c r="AB210" s="164"/>
      <c r="AC210" s="164"/>
      <c r="AD210" s="164"/>
      <c r="AE210" s="164"/>
      <c r="AF210" s="164"/>
      <c r="AG210" s="164"/>
      <c r="AH210" s="164"/>
      <c r="AI210" s="164"/>
      <c r="AJ210" s="164"/>
      <c r="AK210" s="164"/>
      <c r="AL210" s="164"/>
      <c r="AM210" s="253">
        <f>SUM(H211:AL211)</f>
        <v>0</v>
      </c>
      <c r="AN210" s="368" t="str">
        <f>IFERROR(IF(OR(E210="Ａ",AM210&gt;$AF$205),1,ROUNDDOWN(AM210/$AF$205,1)),"")</f>
        <v/>
      </c>
      <c r="AO210" s="222"/>
      <c r="AP210" s="8"/>
    </row>
    <row r="211" spans="1:51" ht="13.5" customHeight="1">
      <c r="A211" s="249"/>
      <c r="B211" s="255"/>
      <c r="C211" s="287"/>
      <c r="D211" s="367"/>
      <c r="E211" s="302"/>
      <c r="F211" s="261"/>
      <c r="G211" s="70" t="s">
        <v>136</v>
      </c>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253"/>
      <c r="AN211" s="368"/>
      <c r="AO211" s="223"/>
      <c r="AP211" s="8"/>
    </row>
    <row r="212" spans="1:51" ht="13.5" customHeight="1">
      <c r="A212" s="248" t="str">
        <f>IFERROR(INDEX(【従業者名簿】!F:F,MATCH(F212,【従業者名簿】!C:C,0)),"")</f>
        <v/>
      </c>
      <c r="B212" s="298" t="s">
        <v>33</v>
      </c>
      <c r="C212" s="299" t="str">
        <f t="shared" ref="C212" si="210">IF(AO212="介護福祉士","〇","")</f>
        <v/>
      </c>
      <c r="D212" s="366" t="str">
        <f>IF(A212="","",DATEDIF(A212,$AF$3,"m"))</f>
        <v/>
      </c>
      <c r="E212" s="301"/>
      <c r="F212" s="262"/>
      <c r="G212" s="70" t="s">
        <v>36</v>
      </c>
      <c r="H212" s="133"/>
      <c r="I212" s="133"/>
      <c r="J212" s="133"/>
      <c r="K212" s="133"/>
      <c r="L212" s="133"/>
      <c r="M212" s="133"/>
      <c r="N212" s="133"/>
      <c r="O212" s="133"/>
      <c r="P212" s="133"/>
      <c r="Q212" s="133"/>
      <c r="R212" s="133"/>
      <c r="S212" s="133"/>
      <c r="T212" s="133"/>
      <c r="U212" s="133"/>
      <c r="V212" s="133"/>
      <c r="W212" s="133"/>
      <c r="X212" s="133"/>
      <c r="Y212" s="133"/>
      <c r="Z212" s="133"/>
      <c r="AA212" s="133"/>
      <c r="AB212" s="133"/>
      <c r="AC212" s="133"/>
      <c r="AD212" s="133"/>
      <c r="AE212" s="133"/>
      <c r="AF212" s="133"/>
      <c r="AG212" s="133"/>
      <c r="AH212" s="133"/>
      <c r="AI212" s="133"/>
      <c r="AJ212" s="133"/>
      <c r="AK212" s="133"/>
      <c r="AL212" s="133"/>
      <c r="AM212" s="253">
        <f>SUM(H213:AL213)</f>
        <v>0</v>
      </c>
      <c r="AN212" s="368" t="str">
        <f t="shared" ref="AN212" si="211">IFERROR(IF(OR(E212="Ａ",AM212&gt;$AF$205),1,ROUNDDOWN(AM212/$AF$205,1)),"")</f>
        <v/>
      </c>
      <c r="AO212" s="372"/>
      <c r="AP212" s="8"/>
    </row>
    <row r="213" spans="1:51" ht="13.5" customHeight="1">
      <c r="A213" s="249"/>
      <c r="B213" s="255"/>
      <c r="C213" s="287"/>
      <c r="D213" s="367"/>
      <c r="E213" s="302"/>
      <c r="F213" s="262"/>
      <c r="G213" s="70" t="s">
        <v>134</v>
      </c>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253"/>
      <c r="AN213" s="368"/>
      <c r="AO213" s="374"/>
      <c r="AP213" s="8"/>
    </row>
    <row r="214" spans="1:51" ht="13.5" customHeight="1">
      <c r="A214" s="248" t="str">
        <f>IFERROR(INDEX(【従業者名簿】!F:F,MATCH(F214,【従業者名簿】!C:C,0)),"")</f>
        <v/>
      </c>
      <c r="B214" s="298" t="s">
        <v>33</v>
      </c>
      <c r="C214" s="299" t="str">
        <f t="shared" ref="C214" si="212">IF(AO214="介護福祉士","〇","")</f>
        <v/>
      </c>
      <c r="D214" s="366" t="str">
        <f>IF(A214="","",DATEDIF(A214,$AF$3,"m"))</f>
        <v/>
      </c>
      <c r="E214" s="301"/>
      <c r="F214" s="262"/>
      <c r="G214" s="70" t="s">
        <v>36</v>
      </c>
      <c r="H214" s="133"/>
      <c r="I214" s="133"/>
      <c r="J214" s="133"/>
      <c r="K214" s="133"/>
      <c r="L214" s="133"/>
      <c r="M214" s="133"/>
      <c r="N214" s="133"/>
      <c r="O214" s="133"/>
      <c r="P214" s="133"/>
      <c r="Q214" s="133"/>
      <c r="R214" s="133"/>
      <c r="S214" s="133"/>
      <c r="T214" s="133"/>
      <c r="U214" s="133"/>
      <c r="V214" s="133"/>
      <c r="W214" s="133"/>
      <c r="X214" s="133"/>
      <c r="Y214" s="133"/>
      <c r="Z214" s="133"/>
      <c r="AA214" s="133"/>
      <c r="AB214" s="133"/>
      <c r="AC214" s="133"/>
      <c r="AD214" s="133"/>
      <c r="AE214" s="133"/>
      <c r="AF214" s="133"/>
      <c r="AG214" s="133"/>
      <c r="AH214" s="133"/>
      <c r="AI214" s="133"/>
      <c r="AJ214" s="133"/>
      <c r="AK214" s="133"/>
      <c r="AL214" s="133"/>
      <c r="AM214" s="253">
        <f>SUM(H215:AL215)</f>
        <v>0</v>
      </c>
      <c r="AN214" s="368" t="str">
        <f t="shared" ref="AN214" si="213">IFERROR(IF(OR(E214="Ａ",AM214&gt;$AF$205),1,ROUNDDOWN(AM214/$AF$205,1)),"")</f>
        <v/>
      </c>
      <c r="AO214" s="372"/>
      <c r="AP214" s="8"/>
    </row>
    <row r="215" spans="1:51" ht="13.5" customHeight="1">
      <c r="A215" s="249"/>
      <c r="B215" s="255"/>
      <c r="C215" s="287"/>
      <c r="D215" s="367"/>
      <c r="E215" s="302"/>
      <c r="F215" s="262"/>
      <c r="G215" s="70" t="s">
        <v>134</v>
      </c>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253"/>
      <c r="AN215" s="368"/>
      <c r="AO215" s="374"/>
      <c r="AP215" s="8"/>
    </row>
    <row r="216" spans="1:51" ht="13.5" customHeight="1">
      <c r="A216" s="248" t="str">
        <f>IFERROR(INDEX(【従業者名簿】!F:F,MATCH(F216,【従業者名簿】!C:C,0)),"")</f>
        <v/>
      </c>
      <c r="B216" s="298" t="s">
        <v>33</v>
      </c>
      <c r="C216" s="299" t="str">
        <f t="shared" ref="C216" si="214">IF(AO216="介護福祉士","〇","")</f>
        <v/>
      </c>
      <c r="D216" s="366" t="str">
        <f t="shared" ref="D216" si="215">IF(A216="","",DATEDIF(A216,$AF$3,"m"))</f>
        <v/>
      </c>
      <c r="E216" s="301"/>
      <c r="F216" s="262"/>
      <c r="G216" s="70" t="s">
        <v>36</v>
      </c>
      <c r="H216" s="133"/>
      <c r="I216" s="133"/>
      <c r="J216" s="133"/>
      <c r="K216" s="133"/>
      <c r="L216" s="133"/>
      <c r="M216" s="133"/>
      <c r="N216" s="133"/>
      <c r="O216" s="133"/>
      <c r="P216" s="133"/>
      <c r="Q216" s="133"/>
      <c r="R216" s="133"/>
      <c r="S216" s="133"/>
      <c r="T216" s="133"/>
      <c r="U216" s="133"/>
      <c r="V216" s="133"/>
      <c r="W216" s="133"/>
      <c r="X216" s="133"/>
      <c r="Y216" s="133"/>
      <c r="Z216" s="133"/>
      <c r="AA216" s="133"/>
      <c r="AB216" s="133"/>
      <c r="AC216" s="133"/>
      <c r="AD216" s="133"/>
      <c r="AE216" s="133"/>
      <c r="AF216" s="133"/>
      <c r="AG216" s="133"/>
      <c r="AH216" s="133"/>
      <c r="AI216" s="133"/>
      <c r="AJ216" s="133"/>
      <c r="AK216" s="133"/>
      <c r="AL216" s="133"/>
      <c r="AM216" s="253">
        <f t="shared" ref="AM216" si="216">SUM(H217:AL217)</f>
        <v>0</v>
      </c>
      <c r="AN216" s="368" t="str">
        <f t="shared" ref="AN216" si="217">IFERROR(IF(OR(E216="Ａ",AM216&gt;$AF$205),1,ROUNDDOWN(AM216/$AF$205,1)),"")</f>
        <v/>
      </c>
      <c r="AO216" s="372"/>
      <c r="AP216" s="8"/>
    </row>
    <row r="217" spans="1:51" ht="13.5" customHeight="1">
      <c r="A217" s="249"/>
      <c r="B217" s="255"/>
      <c r="C217" s="287"/>
      <c r="D217" s="367"/>
      <c r="E217" s="302"/>
      <c r="F217" s="262"/>
      <c r="G217" s="70" t="s">
        <v>134</v>
      </c>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253"/>
      <c r="AN217" s="368"/>
      <c r="AO217" s="374"/>
      <c r="AP217" s="8"/>
    </row>
    <row r="218" spans="1:51" ht="13.5" customHeight="1">
      <c r="A218" s="248" t="str">
        <f>IFERROR(INDEX(【従業者名簿】!F:F,MATCH(F218,【従業者名簿】!C:C,0)),"")</f>
        <v/>
      </c>
      <c r="B218" s="298" t="s">
        <v>33</v>
      </c>
      <c r="C218" s="299" t="str">
        <f t="shared" ref="C218" si="218">IF(AO218="介護福祉士","〇","")</f>
        <v/>
      </c>
      <c r="D218" s="366" t="str">
        <f t="shared" ref="D218" si="219">IF(A218="","",DATEDIF(A218,$AF$3,"m"))</f>
        <v/>
      </c>
      <c r="E218" s="301"/>
      <c r="F218" s="262"/>
      <c r="G218" s="70" t="s">
        <v>36</v>
      </c>
      <c r="H218" s="133"/>
      <c r="I218" s="133"/>
      <c r="J218" s="133"/>
      <c r="K218" s="133"/>
      <c r="L218" s="133"/>
      <c r="M218" s="133"/>
      <c r="N218" s="133"/>
      <c r="O218" s="133"/>
      <c r="P218" s="133"/>
      <c r="Q218" s="133"/>
      <c r="R218" s="133"/>
      <c r="S218" s="133"/>
      <c r="T218" s="133"/>
      <c r="U218" s="133"/>
      <c r="V218" s="133"/>
      <c r="W218" s="133"/>
      <c r="X218" s="133"/>
      <c r="Y218" s="133"/>
      <c r="Z218" s="133"/>
      <c r="AA218" s="133"/>
      <c r="AB218" s="133"/>
      <c r="AC218" s="133"/>
      <c r="AD218" s="133"/>
      <c r="AE218" s="133"/>
      <c r="AF218" s="133"/>
      <c r="AG218" s="133"/>
      <c r="AH218" s="133"/>
      <c r="AI218" s="133"/>
      <c r="AJ218" s="133"/>
      <c r="AK218" s="133"/>
      <c r="AL218" s="133"/>
      <c r="AM218" s="253">
        <f t="shared" ref="AM218" si="220">SUM(H219:AL219)</f>
        <v>0</v>
      </c>
      <c r="AN218" s="368" t="str">
        <f t="shared" ref="AN218" si="221">IFERROR(IF(OR(E218="Ａ",AM218&gt;$AF$205),1,ROUNDDOWN(AM218/$AF$205,1)),"")</f>
        <v/>
      </c>
      <c r="AO218" s="372"/>
      <c r="AP218" s="8"/>
    </row>
    <row r="219" spans="1:51" ht="13.5" customHeight="1">
      <c r="A219" s="249"/>
      <c r="B219" s="255"/>
      <c r="C219" s="287"/>
      <c r="D219" s="367"/>
      <c r="E219" s="302"/>
      <c r="F219" s="262"/>
      <c r="G219" s="70" t="s">
        <v>41</v>
      </c>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253"/>
      <c r="AN219" s="368"/>
      <c r="AO219" s="374"/>
      <c r="AP219" s="8"/>
    </row>
    <row r="220" spans="1:51" ht="13.5" customHeight="1">
      <c r="A220" s="248" t="str">
        <f>IFERROR(INDEX(【従業者名簿】!F:F,MATCH(F220,【従業者名簿】!C:C,0)),"")</f>
        <v/>
      </c>
      <c r="B220" s="298" t="s">
        <v>33</v>
      </c>
      <c r="C220" s="299" t="str">
        <f t="shared" ref="C220" si="222">IF(AO220="介護福祉士","〇","")</f>
        <v/>
      </c>
      <c r="D220" s="366" t="str">
        <f t="shared" ref="D220" si="223">IF(A220="","",DATEDIF(A220,$AF$3,"m"))</f>
        <v/>
      </c>
      <c r="E220" s="301"/>
      <c r="F220" s="262"/>
      <c r="G220" s="70" t="s">
        <v>36</v>
      </c>
      <c r="H220" s="133"/>
      <c r="I220" s="133"/>
      <c r="J220" s="133"/>
      <c r="K220" s="133"/>
      <c r="L220" s="133"/>
      <c r="M220" s="133"/>
      <c r="N220" s="133"/>
      <c r="O220" s="133"/>
      <c r="P220" s="133"/>
      <c r="Q220" s="133"/>
      <c r="R220" s="133"/>
      <c r="S220" s="133"/>
      <c r="T220" s="133"/>
      <c r="U220" s="133"/>
      <c r="V220" s="133"/>
      <c r="W220" s="133"/>
      <c r="X220" s="133"/>
      <c r="Y220" s="133"/>
      <c r="Z220" s="133"/>
      <c r="AA220" s="133"/>
      <c r="AB220" s="133"/>
      <c r="AC220" s="133"/>
      <c r="AD220" s="133"/>
      <c r="AE220" s="133"/>
      <c r="AF220" s="133"/>
      <c r="AG220" s="133"/>
      <c r="AH220" s="133"/>
      <c r="AI220" s="133"/>
      <c r="AJ220" s="133"/>
      <c r="AK220" s="133"/>
      <c r="AL220" s="133"/>
      <c r="AM220" s="253">
        <f t="shared" ref="AM220" si="224">SUM(H221:AL221)</f>
        <v>0</v>
      </c>
      <c r="AN220" s="368" t="str">
        <f t="shared" ref="AN220" si="225">IFERROR(IF(OR(E220="Ａ",AM220&gt;$AF$205),1,ROUNDDOWN(AM220/$AF$205,1)),"")</f>
        <v/>
      </c>
      <c r="AO220" s="372"/>
      <c r="AP220" s="8"/>
    </row>
    <row r="221" spans="1:51" ht="13.5" customHeight="1">
      <c r="A221" s="249"/>
      <c r="B221" s="255"/>
      <c r="C221" s="287"/>
      <c r="D221" s="367"/>
      <c r="E221" s="302"/>
      <c r="F221" s="262"/>
      <c r="G221" s="70" t="s">
        <v>134</v>
      </c>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253"/>
      <c r="AN221" s="368"/>
      <c r="AO221" s="374"/>
      <c r="AP221" s="8"/>
    </row>
    <row r="222" spans="1:51" ht="13.5" customHeight="1">
      <c r="A222" s="248" t="str">
        <f>IFERROR(INDEX(【従業者名簿】!F:F,MATCH(F222,【従業者名簿】!C:C,0)),"")</f>
        <v/>
      </c>
      <c r="B222" s="298" t="s">
        <v>33</v>
      </c>
      <c r="C222" s="299" t="str">
        <f t="shared" ref="C222" si="226">IF(AO222="介護福祉士","〇","")</f>
        <v/>
      </c>
      <c r="D222" s="366" t="str">
        <f t="shared" ref="D222" si="227">IF(A222="","",DATEDIF(A222,$AF$3,"m"))</f>
        <v/>
      </c>
      <c r="E222" s="301"/>
      <c r="F222" s="262"/>
      <c r="G222" s="70" t="s">
        <v>36</v>
      </c>
      <c r="H222" s="133"/>
      <c r="I222" s="133"/>
      <c r="J222" s="133"/>
      <c r="K222" s="133"/>
      <c r="L222" s="133"/>
      <c r="M222" s="133"/>
      <c r="N222" s="133"/>
      <c r="O222" s="133"/>
      <c r="P222" s="133"/>
      <c r="Q222" s="133"/>
      <c r="R222" s="133"/>
      <c r="S222" s="133"/>
      <c r="T222" s="133"/>
      <c r="U222" s="133"/>
      <c r="V222" s="133"/>
      <c r="W222" s="133"/>
      <c r="X222" s="133"/>
      <c r="Y222" s="133"/>
      <c r="Z222" s="133"/>
      <c r="AA222" s="133"/>
      <c r="AB222" s="133"/>
      <c r="AC222" s="133"/>
      <c r="AD222" s="133"/>
      <c r="AE222" s="133"/>
      <c r="AF222" s="133"/>
      <c r="AG222" s="133"/>
      <c r="AH222" s="133"/>
      <c r="AI222" s="133"/>
      <c r="AJ222" s="133"/>
      <c r="AK222" s="133"/>
      <c r="AL222" s="133"/>
      <c r="AM222" s="253">
        <f t="shared" ref="AM222" si="228">SUM(H223:AL223)</f>
        <v>0</v>
      </c>
      <c r="AN222" s="368" t="str">
        <f t="shared" ref="AN222" si="229">IFERROR(IF(OR(E222="Ａ",AM222&gt;$AF$205),1,ROUNDDOWN(AM222/$AF$205,1)),"")</f>
        <v/>
      </c>
      <c r="AO222" s="372"/>
      <c r="AP222" s="8"/>
    </row>
    <row r="223" spans="1:51" ht="13.5" customHeight="1">
      <c r="A223" s="249"/>
      <c r="B223" s="255"/>
      <c r="C223" s="287"/>
      <c r="D223" s="367"/>
      <c r="E223" s="302"/>
      <c r="F223" s="262"/>
      <c r="G223" s="70" t="s">
        <v>134</v>
      </c>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253"/>
      <c r="AN223" s="368"/>
      <c r="AO223" s="374"/>
      <c r="AP223" s="8"/>
    </row>
    <row r="224" spans="1:51" ht="13.5" customHeight="1">
      <c r="A224" s="248" t="str">
        <f>IFERROR(INDEX(【従業者名簿】!F:F,MATCH(F224,【従業者名簿】!C:C,0)),"")</f>
        <v/>
      </c>
      <c r="B224" s="298" t="s">
        <v>33</v>
      </c>
      <c r="C224" s="299" t="str">
        <f t="shared" ref="C224" si="230">IF(AO224="介護福祉士","〇","")</f>
        <v/>
      </c>
      <c r="D224" s="366" t="str">
        <f t="shared" ref="D224" si="231">IF(A224="","",DATEDIF(A224,$AF$3,"m"))</f>
        <v/>
      </c>
      <c r="E224" s="301"/>
      <c r="F224" s="262"/>
      <c r="G224" s="70" t="s">
        <v>36</v>
      </c>
      <c r="H224" s="133"/>
      <c r="I224" s="133"/>
      <c r="J224" s="133"/>
      <c r="K224" s="133"/>
      <c r="L224" s="133"/>
      <c r="M224" s="133"/>
      <c r="N224" s="133"/>
      <c r="O224" s="133"/>
      <c r="P224" s="133"/>
      <c r="Q224" s="133"/>
      <c r="R224" s="133"/>
      <c r="S224" s="133"/>
      <c r="T224" s="133"/>
      <c r="U224" s="133"/>
      <c r="V224" s="133"/>
      <c r="W224" s="133"/>
      <c r="X224" s="133"/>
      <c r="Y224" s="133"/>
      <c r="Z224" s="133"/>
      <c r="AA224" s="133"/>
      <c r="AB224" s="133"/>
      <c r="AC224" s="133"/>
      <c r="AD224" s="133"/>
      <c r="AE224" s="133"/>
      <c r="AF224" s="133"/>
      <c r="AG224" s="133"/>
      <c r="AH224" s="133"/>
      <c r="AI224" s="133"/>
      <c r="AJ224" s="133"/>
      <c r="AK224" s="133"/>
      <c r="AL224" s="133"/>
      <c r="AM224" s="253">
        <f t="shared" ref="AM224" si="232">SUM(H225:AL225)</f>
        <v>0</v>
      </c>
      <c r="AN224" s="368" t="str">
        <f t="shared" ref="AN224" si="233">IFERROR(IF(OR(E224="Ａ",AM224&gt;$AF$205),1,ROUNDDOWN(AM224/$AF$205,1)),"")</f>
        <v/>
      </c>
      <c r="AO224" s="372"/>
      <c r="AP224" s="8"/>
    </row>
    <row r="225" spans="1:51" ht="13.5" customHeight="1">
      <c r="A225" s="249"/>
      <c r="B225" s="255"/>
      <c r="C225" s="287"/>
      <c r="D225" s="367"/>
      <c r="E225" s="302"/>
      <c r="F225" s="262"/>
      <c r="G225" s="70" t="s">
        <v>134</v>
      </c>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253"/>
      <c r="AN225" s="368"/>
      <c r="AO225" s="374"/>
      <c r="AP225" s="8"/>
    </row>
    <row r="226" spans="1:51" ht="13.5" customHeight="1">
      <c r="A226" s="248" t="str">
        <f>IFERROR(INDEX(【従業者名簿】!F:F,MATCH(F226,【従業者名簿】!C:C,0)),"")</f>
        <v/>
      </c>
      <c r="B226" s="298" t="s">
        <v>33</v>
      </c>
      <c r="C226" s="299" t="str">
        <f t="shared" ref="C226" si="234">IF(AO226="介護福祉士","〇","")</f>
        <v/>
      </c>
      <c r="D226" s="366" t="str">
        <f t="shared" ref="D226" si="235">IF(A226="","",DATEDIF(A226,$AF$3,"m"))</f>
        <v/>
      </c>
      <c r="E226" s="301"/>
      <c r="F226" s="262"/>
      <c r="G226" s="70" t="s">
        <v>36</v>
      </c>
      <c r="H226" s="133"/>
      <c r="I226" s="133"/>
      <c r="J226" s="133"/>
      <c r="K226" s="133"/>
      <c r="L226" s="133"/>
      <c r="M226" s="133"/>
      <c r="N226" s="133"/>
      <c r="O226" s="133"/>
      <c r="P226" s="133"/>
      <c r="Q226" s="133"/>
      <c r="R226" s="133"/>
      <c r="S226" s="133"/>
      <c r="T226" s="133"/>
      <c r="U226" s="133"/>
      <c r="V226" s="133"/>
      <c r="W226" s="133"/>
      <c r="X226" s="133"/>
      <c r="Y226" s="133"/>
      <c r="Z226" s="133"/>
      <c r="AA226" s="133"/>
      <c r="AB226" s="133"/>
      <c r="AC226" s="133"/>
      <c r="AD226" s="133"/>
      <c r="AE226" s="133"/>
      <c r="AF226" s="133"/>
      <c r="AG226" s="133"/>
      <c r="AH226" s="133"/>
      <c r="AI226" s="133"/>
      <c r="AJ226" s="133"/>
      <c r="AK226" s="133"/>
      <c r="AL226" s="133"/>
      <c r="AM226" s="253">
        <f t="shared" ref="AM226" si="236">SUM(H227:AL227)</f>
        <v>0</v>
      </c>
      <c r="AN226" s="368" t="str">
        <f t="shared" ref="AN226" si="237">IFERROR(IF(OR(E226="Ａ",AM226&gt;$AF$205),1,ROUNDDOWN(AM226/$AF$205,1)),"")</f>
        <v/>
      </c>
      <c r="AO226" s="372"/>
      <c r="AP226" s="8"/>
    </row>
    <row r="227" spans="1:51" ht="13.5" customHeight="1">
      <c r="A227" s="249"/>
      <c r="B227" s="255"/>
      <c r="C227" s="287"/>
      <c r="D227" s="367"/>
      <c r="E227" s="302"/>
      <c r="F227" s="262"/>
      <c r="G227" s="70" t="s">
        <v>134</v>
      </c>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253"/>
      <c r="AN227" s="368"/>
      <c r="AO227" s="374"/>
      <c r="AP227" s="8"/>
    </row>
    <row r="228" spans="1:51" ht="13.5" customHeight="1">
      <c r="A228" s="248" t="str">
        <f>IFERROR(INDEX(【従業者名簿】!F:F,MATCH(F228,【従業者名簿】!C:C,0)),"")</f>
        <v/>
      </c>
      <c r="B228" s="298" t="s">
        <v>33</v>
      </c>
      <c r="C228" s="299" t="str">
        <f t="shared" ref="C228" si="238">IF(AO228="介護福祉士","〇","")</f>
        <v/>
      </c>
      <c r="D228" s="366" t="str">
        <f t="shared" ref="D228" si="239">IF(A228="","",DATEDIF(A228,$AF$3,"m"))</f>
        <v/>
      </c>
      <c r="E228" s="301"/>
      <c r="F228" s="262"/>
      <c r="G228" s="70" t="s">
        <v>36</v>
      </c>
      <c r="H228" s="133"/>
      <c r="I228" s="133"/>
      <c r="J228" s="133"/>
      <c r="K228" s="133"/>
      <c r="L228" s="133"/>
      <c r="M228" s="133"/>
      <c r="N228" s="133"/>
      <c r="O228" s="133"/>
      <c r="P228" s="133"/>
      <c r="Q228" s="133"/>
      <c r="R228" s="133"/>
      <c r="S228" s="133"/>
      <c r="T228" s="133"/>
      <c r="U228" s="133"/>
      <c r="V228" s="133"/>
      <c r="W228" s="133"/>
      <c r="X228" s="133"/>
      <c r="Y228" s="133"/>
      <c r="Z228" s="133"/>
      <c r="AA228" s="133"/>
      <c r="AB228" s="133"/>
      <c r="AC228" s="133"/>
      <c r="AD228" s="133"/>
      <c r="AE228" s="133"/>
      <c r="AF228" s="133"/>
      <c r="AG228" s="133"/>
      <c r="AH228" s="133"/>
      <c r="AI228" s="133"/>
      <c r="AJ228" s="133"/>
      <c r="AK228" s="133"/>
      <c r="AL228" s="133"/>
      <c r="AM228" s="253">
        <f t="shared" ref="AM228" si="240">SUM(H229:AL229)</f>
        <v>0</v>
      </c>
      <c r="AN228" s="368" t="str">
        <f t="shared" ref="AN228" si="241">IFERROR(IF(OR(E228="Ａ",AM228&gt;$AF$205),1,ROUNDDOWN(AM228/$AF$205,1)),"")</f>
        <v/>
      </c>
      <c r="AO228" s="372"/>
      <c r="AP228" s="8"/>
    </row>
    <row r="229" spans="1:51" ht="13.5" customHeight="1">
      <c r="A229" s="249"/>
      <c r="B229" s="255"/>
      <c r="C229" s="287"/>
      <c r="D229" s="367"/>
      <c r="E229" s="302"/>
      <c r="F229" s="262"/>
      <c r="G229" s="70" t="s">
        <v>134</v>
      </c>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253"/>
      <c r="AN229" s="368"/>
      <c r="AO229" s="374"/>
      <c r="AP229" s="8"/>
    </row>
    <row r="230" spans="1:51" ht="13.5" customHeight="1">
      <c r="A230" s="248" t="str">
        <f>IFERROR(INDEX(【従業者名簿】!F:F,MATCH(F230,【従業者名簿】!C:C,0)),"")</f>
        <v/>
      </c>
      <c r="B230" s="298" t="s">
        <v>33</v>
      </c>
      <c r="C230" s="299" t="str">
        <f t="shared" ref="C230" si="242">IF(AO230="介護福祉士","〇","")</f>
        <v/>
      </c>
      <c r="D230" s="366" t="str">
        <f t="shared" ref="D230" si="243">IF(A230="","",DATEDIF(A230,$AF$3,"m"))</f>
        <v/>
      </c>
      <c r="E230" s="301"/>
      <c r="F230" s="262"/>
      <c r="G230" s="70" t="s">
        <v>36</v>
      </c>
      <c r="H230" s="133"/>
      <c r="I230" s="133"/>
      <c r="J230" s="133"/>
      <c r="K230" s="133"/>
      <c r="L230" s="133"/>
      <c r="M230" s="133"/>
      <c r="N230" s="133"/>
      <c r="O230" s="133"/>
      <c r="P230" s="133"/>
      <c r="Q230" s="133"/>
      <c r="R230" s="133"/>
      <c r="S230" s="133"/>
      <c r="T230" s="133"/>
      <c r="U230" s="133"/>
      <c r="V230" s="133"/>
      <c r="W230" s="133"/>
      <c r="X230" s="133"/>
      <c r="Y230" s="133"/>
      <c r="Z230" s="133"/>
      <c r="AA230" s="133"/>
      <c r="AB230" s="133"/>
      <c r="AC230" s="133"/>
      <c r="AD230" s="133"/>
      <c r="AE230" s="133"/>
      <c r="AF230" s="133"/>
      <c r="AG230" s="133"/>
      <c r="AH230" s="133"/>
      <c r="AI230" s="133"/>
      <c r="AJ230" s="133"/>
      <c r="AK230" s="133"/>
      <c r="AL230" s="133"/>
      <c r="AM230" s="253">
        <f t="shared" ref="AM230" si="244">SUM(H231:AL231)</f>
        <v>0</v>
      </c>
      <c r="AN230" s="368" t="str">
        <f t="shared" ref="AN230" si="245">IFERROR(IF(OR(E230="Ａ",AM230&gt;$AF$205),1,ROUNDDOWN(AM230/$AF$205,1)),"")</f>
        <v/>
      </c>
      <c r="AO230" s="372"/>
      <c r="AP230" s="8"/>
    </row>
    <row r="231" spans="1:51" ht="13.5" customHeight="1">
      <c r="A231" s="249"/>
      <c r="B231" s="255"/>
      <c r="C231" s="287"/>
      <c r="D231" s="367"/>
      <c r="E231" s="302"/>
      <c r="F231" s="262"/>
      <c r="G231" s="70" t="s">
        <v>134</v>
      </c>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253"/>
      <c r="AN231" s="368"/>
      <c r="AO231" s="374"/>
      <c r="AP231" s="8"/>
    </row>
    <row r="232" spans="1:51" ht="13.5" customHeight="1">
      <c r="A232" s="248" t="str">
        <f>IFERROR(INDEX(【従業者名簿】!F:F,MATCH(F232,【従業者名簿】!C:C,0)),"")</f>
        <v/>
      </c>
      <c r="B232" s="298" t="s">
        <v>33</v>
      </c>
      <c r="C232" s="299" t="str">
        <f t="shared" ref="C232" si="246">IF(AO232="介護福祉士","〇","")</f>
        <v/>
      </c>
      <c r="D232" s="366" t="str">
        <f t="shared" ref="D232" si="247">IF(A232="","",DATEDIF(A232,$AF$3,"m"))</f>
        <v/>
      </c>
      <c r="E232" s="301"/>
      <c r="F232" s="262"/>
      <c r="G232" s="70" t="s">
        <v>36</v>
      </c>
      <c r="H232" s="133"/>
      <c r="I232" s="133"/>
      <c r="J232" s="133"/>
      <c r="K232" s="133"/>
      <c r="L232" s="133"/>
      <c r="M232" s="133"/>
      <c r="N232" s="133"/>
      <c r="O232" s="133"/>
      <c r="P232" s="133"/>
      <c r="Q232" s="133"/>
      <c r="R232" s="133"/>
      <c r="S232" s="133"/>
      <c r="T232" s="133"/>
      <c r="U232" s="133"/>
      <c r="V232" s="133"/>
      <c r="W232" s="133"/>
      <c r="X232" s="133"/>
      <c r="Y232" s="133"/>
      <c r="Z232" s="133"/>
      <c r="AA232" s="133"/>
      <c r="AB232" s="133"/>
      <c r="AC232" s="133"/>
      <c r="AD232" s="133"/>
      <c r="AE232" s="133"/>
      <c r="AF232" s="133"/>
      <c r="AG232" s="133"/>
      <c r="AH232" s="133"/>
      <c r="AI232" s="133"/>
      <c r="AJ232" s="133"/>
      <c r="AK232" s="133"/>
      <c r="AL232" s="133"/>
      <c r="AM232" s="253">
        <f t="shared" ref="AM232" si="248">SUM(H233:AL233)</f>
        <v>0</v>
      </c>
      <c r="AN232" s="368" t="str">
        <f t="shared" ref="AN232" si="249">IFERROR(IF(OR(E232="Ａ",AM232&gt;$AF$205),1,ROUNDDOWN(AM232/$AF$205,1)),"")</f>
        <v/>
      </c>
      <c r="AO232" s="372"/>
      <c r="AP232" s="8"/>
    </row>
    <row r="233" spans="1:51" ht="13.5" customHeight="1">
      <c r="A233" s="249"/>
      <c r="B233" s="255"/>
      <c r="C233" s="287"/>
      <c r="D233" s="367"/>
      <c r="E233" s="302"/>
      <c r="F233" s="262"/>
      <c r="G233" s="70" t="s">
        <v>134</v>
      </c>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253"/>
      <c r="AN233" s="368"/>
      <c r="AO233" s="374"/>
      <c r="AP233" s="8"/>
    </row>
    <row r="234" spans="1:51" ht="13.5" customHeight="1">
      <c r="A234" s="248" t="str">
        <f>IFERROR(INDEX(【従業者名簿】!F:F,MATCH(F234,【従業者名簿】!C:C,0)),"")</f>
        <v/>
      </c>
      <c r="B234" s="298" t="s">
        <v>33</v>
      </c>
      <c r="C234" s="299" t="str">
        <f t="shared" ref="C234" si="250">IF(AO234="介護福祉士","〇","")</f>
        <v/>
      </c>
      <c r="D234" s="366" t="str">
        <f t="shared" ref="D234" si="251">IF(A234="","",DATEDIF(A234,$AF$3,"m"))</f>
        <v/>
      </c>
      <c r="E234" s="301"/>
      <c r="F234" s="262"/>
      <c r="G234" s="70" t="s">
        <v>36</v>
      </c>
      <c r="H234" s="133"/>
      <c r="I234" s="133"/>
      <c r="J234" s="133"/>
      <c r="K234" s="133"/>
      <c r="L234" s="133"/>
      <c r="M234" s="133"/>
      <c r="N234" s="133"/>
      <c r="O234" s="133"/>
      <c r="P234" s="133"/>
      <c r="Q234" s="133"/>
      <c r="R234" s="133"/>
      <c r="S234" s="133"/>
      <c r="T234" s="133"/>
      <c r="U234" s="133"/>
      <c r="V234" s="133"/>
      <c r="W234" s="133"/>
      <c r="X234" s="133"/>
      <c r="Y234" s="133"/>
      <c r="Z234" s="133"/>
      <c r="AA234" s="133"/>
      <c r="AB234" s="133"/>
      <c r="AC234" s="133"/>
      <c r="AD234" s="133"/>
      <c r="AE234" s="133"/>
      <c r="AF234" s="133"/>
      <c r="AG234" s="133"/>
      <c r="AH234" s="133"/>
      <c r="AI234" s="133"/>
      <c r="AJ234" s="133"/>
      <c r="AK234" s="133"/>
      <c r="AL234" s="133"/>
      <c r="AM234" s="253">
        <f t="shared" ref="AM234" si="252">SUM(H235:AL235)</f>
        <v>0</v>
      </c>
      <c r="AN234" s="368" t="str">
        <f t="shared" ref="AN234" si="253">IFERROR(IF(OR(E234="Ａ",AM234&gt;$AF$205),1,ROUNDDOWN(AM234/$AF$205,1)),"")</f>
        <v/>
      </c>
      <c r="AO234" s="372"/>
      <c r="AP234" s="8"/>
    </row>
    <row r="235" spans="1:51" ht="13.5" customHeight="1">
      <c r="A235" s="249"/>
      <c r="B235" s="255"/>
      <c r="C235" s="287"/>
      <c r="D235" s="367"/>
      <c r="E235" s="302"/>
      <c r="F235" s="262"/>
      <c r="G235" s="70" t="s">
        <v>134</v>
      </c>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253"/>
      <c r="AN235" s="368"/>
      <c r="AO235" s="374"/>
      <c r="AP235" s="8"/>
    </row>
    <row r="236" spans="1:51" ht="13.5" customHeight="1">
      <c r="A236" s="248" t="str">
        <f>IFERROR(INDEX(【従業者名簿】!F:F,MATCH(F236,【従業者名簿】!C:C,0)),"")</f>
        <v/>
      </c>
      <c r="B236" s="298" t="s">
        <v>33</v>
      </c>
      <c r="C236" s="299" t="str">
        <f t="shared" ref="C236" si="254">IF(AO236="介護福祉士","〇","")</f>
        <v/>
      </c>
      <c r="D236" s="366" t="str">
        <f t="shared" ref="D236" si="255">IF(A236="","",DATEDIF(A236,$AF$3,"m"))</f>
        <v/>
      </c>
      <c r="E236" s="301"/>
      <c r="F236" s="270"/>
      <c r="G236" s="70" t="s">
        <v>36</v>
      </c>
      <c r="H236" s="133"/>
      <c r="I236" s="133"/>
      <c r="J236" s="133"/>
      <c r="K236" s="133"/>
      <c r="L236" s="133"/>
      <c r="M236" s="133"/>
      <c r="N236" s="133"/>
      <c r="O236" s="133"/>
      <c r="P236" s="133"/>
      <c r="Q236" s="133"/>
      <c r="R236" s="133"/>
      <c r="S236" s="133"/>
      <c r="T236" s="133"/>
      <c r="U236" s="133"/>
      <c r="V236" s="133"/>
      <c r="W236" s="133"/>
      <c r="X236" s="133"/>
      <c r="Y236" s="133"/>
      <c r="Z236" s="133"/>
      <c r="AA236" s="133"/>
      <c r="AB236" s="133"/>
      <c r="AC236" s="133"/>
      <c r="AD236" s="133"/>
      <c r="AE236" s="133"/>
      <c r="AF236" s="133"/>
      <c r="AG236" s="133"/>
      <c r="AH236" s="133"/>
      <c r="AI236" s="133"/>
      <c r="AJ236" s="133"/>
      <c r="AK236" s="133"/>
      <c r="AL236" s="133"/>
      <c r="AM236" s="253">
        <f t="shared" ref="AM236" si="256">SUM(H237:AL237)</f>
        <v>0</v>
      </c>
      <c r="AN236" s="368" t="str">
        <f t="shared" ref="AN236" si="257">IFERROR(IF(OR(E236="Ａ",AM236&gt;$AF$205),1,ROUNDDOWN(AM236/$AF$205,1)),"")</f>
        <v/>
      </c>
      <c r="AO236" s="372"/>
      <c r="AP236" s="8"/>
    </row>
    <row r="237" spans="1:51" ht="13.5" customHeight="1">
      <c r="A237" s="249"/>
      <c r="B237" s="255"/>
      <c r="C237" s="287"/>
      <c r="D237" s="367"/>
      <c r="E237" s="302"/>
      <c r="F237" s="261"/>
      <c r="G237" s="70" t="s">
        <v>134</v>
      </c>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253"/>
      <c r="AN237" s="368"/>
      <c r="AO237" s="374"/>
      <c r="AP237" s="8"/>
    </row>
    <row r="238" spans="1:51" ht="13.5" customHeight="1">
      <c r="A238" s="248" t="str">
        <f>IFERROR(INDEX(【従業者名簿】!F:F,MATCH(F238,【従業者名簿】!C:C,0)),"")</f>
        <v/>
      </c>
      <c r="B238" s="298" t="s">
        <v>33</v>
      </c>
      <c r="C238" s="299" t="str">
        <f t="shared" ref="C238" si="258">IF(AO238="介護福祉士","〇","")</f>
        <v/>
      </c>
      <c r="D238" s="366" t="str">
        <f>IF(A238="","",DATEDIF(A238,$AF$3,"m"))</f>
        <v/>
      </c>
      <c r="E238" s="301"/>
      <c r="F238" s="262"/>
      <c r="G238" s="70" t="s">
        <v>36</v>
      </c>
      <c r="H238" s="133"/>
      <c r="I238" s="133"/>
      <c r="J238" s="133"/>
      <c r="K238" s="133"/>
      <c r="L238" s="133"/>
      <c r="M238" s="133"/>
      <c r="N238" s="133"/>
      <c r="O238" s="133"/>
      <c r="P238" s="133"/>
      <c r="Q238" s="133"/>
      <c r="R238" s="133"/>
      <c r="S238" s="133"/>
      <c r="T238" s="133"/>
      <c r="U238" s="133"/>
      <c r="V238" s="133"/>
      <c r="W238" s="133"/>
      <c r="X238" s="133"/>
      <c r="Y238" s="133"/>
      <c r="Z238" s="133"/>
      <c r="AA238" s="133"/>
      <c r="AB238" s="133"/>
      <c r="AC238" s="133"/>
      <c r="AD238" s="133"/>
      <c r="AE238" s="133"/>
      <c r="AF238" s="133"/>
      <c r="AG238" s="133"/>
      <c r="AH238" s="133"/>
      <c r="AI238" s="133"/>
      <c r="AJ238" s="133"/>
      <c r="AK238" s="133"/>
      <c r="AL238" s="133"/>
      <c r="AM238" s="253">
        <f>SUM(H239:AL239)</f>
        <v>0</v>
      </c>
      <c r="AN238" s="368" t="str">
        <f>IFERROR(IF(OR(E238="Ａ",AM238&gt;$AF$205),1,ROUNDDOWN(AM238/$AF$205,1)),"")</f>
        <v/>
      </c>
      <c r="AO238" s="372"/>
      <c r="AP238" s="8"/>
    </row>
    <row r="239" spans="1:51" ht="13.5" customHeight="1">
      <c r="A239" s="249"/>
      <c r="B239" s="255"/>
      <c r="C239" s="287"/>
      <c r="D239" s="367"/>
      <c r="E239" s="302"/>
      <c r="F239" s="262"/>
      <c r="G239" s="70" t="s">
        <v>134</v>
      </c>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253"/>
      <c r="AN239" s="368"/>
      <c r="AO239" s="374"/>
      <c r="AP239" s="8"/>
    </row>
    <row r="240" spans="1:51" ht="13.5" customHeight="1">
      <c r="B240" s="132"/>
      <c r="C240" s="132"/>
      <c r="D240" s="132"/>
      <c r="E240" s="7" t="s">
        <v>137</v>
      </c>
      <c r="F240" s="132"/>
      <c r="G240" s="51"/>
      <c r="H240" s="7"/>
      <c r="I240" s="52"/>
      <c r="J240" s="52"/>
      <c r="K240" s="52"/>
      <c r="L240" s="52"/>
      <c r="M240" s="52"/>
      <c r="N240" s="52"/>
      <c r="O240" s="52"/>
      <c r="P240" s="52"/>
      <c r="Q240" s="52"/>
      <c r="R240" s="52"/>
      <c r="S240" s="53"/>
      <c r="T240" s="53"/>
      <c r="U240" s="7"/>
      <c r="V240" s="52"/>
      <c r="W240" s="52"/>
      <c r="X240" s="52"/>
      <c r="Y240" s="52"/>
      <c r="Z240" s="52"/>
      <c r="AA240" s="52"/>
      <c r="AB240" s="52"/>
      <c r="AC240" s="132"/>
      <c r="AD240" s="132"/>
      <c r="AE240" s="132"/>
      <c r="AF240" s="54"/>
      <c r="AG240" s="54"/>
      <c r="AH240" s="7"/>
      <c r="AI240" s="7"/>
      <c r="AJ240" s="7"/>
      <c r="AK240" s="7"/>
      <c r="AL240" s="7"/>
      <c r="AM240" s="55"/>
      <c r="AN240" s="56"/>
      <c r="AO240" s="57"/>
      <c r="AP240" s="10"/>
      <c r="AQ240" s="132"/>
      <c r="AR240" s="132"/>
      <c r="AS240" s="132"/>
      <c r="AT240" s="58"/>
      <c r="AU240" s="58"/>
      <c r="AV240" s="58"/>
      <c r="AW240" s="59"/>
      <c r="AX240" s="59"/>
      <c r="AY240" s="59"/>
    </row>
  </sheetData>
  <sheetProtection sheet="1" objects="1" scenarios="1"/>
  <mergeCells count="1222">
    <mergeCell ref="AQ197:AS197"/>
    <mergeCell ref="AT198:AV199"/>
    <mergeCell ref="AW198:AY199"/>
    <mergeCell ref="BA198:BA199"/>
    <mergeCell ref="AQ199:AS199"/>
    <mergeCell ref="AQ200:AS200"/>
    <mergeCell ref="AT200:AV201"/>
    <mergeCell ref="AW200:AY201"/>
    <mergeCell ref="AQ201:AS201"/>
    <mergeCell ref="AT202:AV203"/>
    <mergeCell ref="AW202:AY203"/>
    <mergeCell ref="BA202:BA203"/>
    <mergeCell ref="AQ203:AS203"/>
    <mergeCell ref="AQ204:AS205"/>
    <mergeCell ref="AT204:AV205"/>
    <mergeCell ref="AW204:AY205"/>
    <mergeCell ref="AO14:AO15"/>
    <mergeCell ref="AO16:AO17"/>
    <mergeCell ref="AO18:AO19"/>
    <mergeCell ref="AO20:AO21"/>
    <mergeCell ref="AO22:AO23"/>
    <mergeCell ref="AO94:AO95"/>
    <mergeCell ref="AO96:AO97"/>
    <mergeCell ref="AO98:AO99"/>
    <mergeCell ref="AO100:AO101"/>
    <mergeCell ref="AO102:AO103"/>
    <mergeCell ref="AO174:AO175"/>
    <mergeCell ref="AO176:AO177"/>
    <mergeCell ref="AO178:AO179"/>
    <mergeCell ref="AO180:AO181"/>
    <mergeCell ref="AO182:AO183"/>
    <mergeCell ref="BA118:BA119"/>
    <mergeCell ref="AQ119:AS119"/>
    <mergeCell ref="AQ120:AS120"/>
    <mergeCell ref="AT120:AV121"/>
    <mergeCell ref="AW120:AY121"/>
    <mergeCell ref="AQ121:AS121"/>
    <mergeCell ref="AT122:AV123"/>
    <mergeCell ref="AW122:AY123"/>
    <mergeCell ref="BA122:BA123"/>
    <mergeCell ref="AQ123:AS123"/>
    <mergeCell ref="AQ124:AS125"/>
    <mergeCell ref="AT124:AV125"/>
    <mergeCell ref="AW124:AY125"/>
    <mergeCell ref="AQ193:AS195"/>
    <mergeCell ref="AT193:AV194"/>
    <mergeCell ref="AW193:AY194"/>
    <mergeCell ref="AT195:AV195"/>
    <mergeCell ref="AW195:AY195"/>
    <mergeCell ref="AV169:AW169"/>
    <mergeCell ref="AQ184:AR184"/>
    <mergeCell ref="AS184:AT184"/>
    <mergeCell ref="AV184:AW184"/>
    <mergeCell ref="AV183:AW183"/>
    <mergeCell ref="AQ171:AR171"/>
    <mergeCell ref="AX166:AY167"/>
    <mergeCell ref="BA38:BA39"/>
    <mergeCell ref="AQ39:AS39"/>
    <mergeCell ref="AQ40:AS40"/>
    <mergeCell ref="AT40:AV41"/>
    <mergeCell ref="AW40:AY41"/>
    <mergeCell ref="AQ41:AS41"/>
    <mergeCell ref="AT42:AV43"/>
    <mergeCell ref="AW42:AY43"/>
    <mergeCell ref="BA42:BA43"/>
    <mergeCell ref="AQ43:AS43"/>
    <mergeCell ref="AQ44:AS45"/>
    <mergeCell ref="AT44:AV45"/>
    <mergeCell ref="AW44:AY45"/>
    <mergeCell ref="AQ113:AS115"/>
    <mergeCell ref="AT113:AV114"/>
    <mergeCell ref="AW113:AY114"/>
    <mergeCell ref="AT115:AV115"/>
    <mergeCell ref="AW115:AY115"/>
    <mergeCell ref="AS104:AT104"/>
    <mergeCell ref="AV104:AW104"/>
    <mergeCell ref="AS105:AT105"/>
    <mergeCell ref="AV105:AW105"/>
    <mergeCell ref="AQ104:AR104"/>
    <mergeCell ref="AQ105:AR105"/>
    <mergeCell ref="AV103:AW103"/>
    <mergeCell ref="AX86:AY87"/>
    <mergeCell ref="AW38:AY39"/>
    <mergeCell ref="A238:A239"/>
    <mergeCell ref="B238:B239"/>
    <mergeCell ref="C238:C239"/>
    <mergeCell ref="D238:D239"/>
    <mergeCell ref="E238:E239"/>
    <mergeCell ref="F238:F239"/>
    <mergeCell ref="AM238:AM239"/>
    <mergeCell ref="AN238:AN239"/>
    <mergeCell ref="AO238:AO239"/>
    <mergeCell ref="A236:A237"/>
    <mergeCell ref="B236:B237"/>
    <mergeCell ref="C236:C237"/>
    <mergeCell ref="D236:D237"/>
    <mergeCell ref="E236:E237"/>
    <mergeCell ref="F236:F237"/>
    <mergeCell ref="AM236:AM237"/>
    <mergeCell ref="AN236:AN237"/>
    <mergeCell ref="AO236:AO237"/>
    <mergeCell ref="A234:A235"/>
    <mergeCell ref="B234:B235"/>
    <mergeCell ref="C234:C235"/>
    <mergeCell ref="D234:D235"/>
    <mergeCell ref="E234:E235"/>
    <mergeCell ref="F234:F235"/>
    <mergeCell ref="AM234:AM235"/>
    <mergeCell ref="AN234:AN235"/>
    <mergeCell ref="AO234:AO235"/>
    <mergeCell ref="A232:A233"/>
    <mergeCell ref="B232:B233"/>
    <mergeCell ref="C232:C233"/>
    <mergeCell ref="D232:D233"/>
    <mergeCell ref="E232:E233"/>
    <mergeCell ref="F232:F233"/>
    <mergeCell ref="AM232:AM233"/>
    <mergeCell ref="AN232:AN233"/>
    <mergeCell ref="AO232:AO233"/>
    <mergeCell ref="A230:A231"/>
    <mergeCell ref="B230:B231"/>
    <mergeCell ref="C230:C231"/>
    <mergeCell ref="D230:D231"/>
    <mergeCell ref="E230:E231"/>
    <mergeCell ref="F230:F231"/>
    <mergeCell ref="AM230:AM231"/>
    <mergeCell ref="AN230:AN231"/>
    <mergeCell ref="AO230:AO231"/>
    <mergeCell ref="A228:A229"/>
    <mergeCell ref="B228:B229"/>
    <mergeCell ref="C228:C229"/>
    <mergeCell ref="D228:D229"/>
    <mergeCell ref="E228:E229"/>
    <mergeCell ref="F228:F229"/>
    <mergeCell ref="AM228:AM229"/>
    <mergeCell ref="AN228:AN229"/>
    <mergeCell ref="AO228:AO229"/>
    <mergeCell ref="A226:A227"/>
    <mergeCell ref="B226:B227"/>
    <mergeCell ref="C226:C227"/>
    <mergeCell ref="D226:D227"/>
    <mergeCell ref="E226:E227"/>
    <mergeCell ref="F226:F227"/>
    <mergeCell ref="AM226:AM227"/>
    <mergeCell ref="AN226:AN227"/>
    <mergeCell ref="AO226:AO227"/>
    <mergeCell ref="A224:A225"/>
    <mergeCell ref="B224:B225"/>
    <mergeCell ref="C224:C225"/>
    <mergeCell ref="D224:D225"/>
    <mergeCell ref="E224:E225"/>
    <mergeCell ref="F224:F225"/>
    <mergeCell ref="AM224:AM225"/>
    <mergeCell ref="AN224:AN225"/>
    <mergeCell ref="AO224:AO225"/>
    <mergeCell ref="A222:A223"/>
    <mergeCell ref="B222:B223"/>
    <mergeCell ref="C222:C223"/>
    <mergeCell ref="D222:D223"/>
    <mergeCell ref="E222:E223"/>
    <mergeCell ref="F222:F223"/>
    <mergeCell ref="AM222:AM223"/>
    <mergeCell ref="AN222:AN223"/>
    <mergeCell ref="AO222:AO223"/>
    <mergeCell ref="A220:A221"/>
    <mergeCell ref="B220:B221"/>
    <mergeCell ref="C220:C221"/>
    <mergeCell ref="D220:D221"/>
    <mergeCell ref="E220:E221"/>
    <mergeCell ref="F220:F221"/>
    <mergeCell ref="AM220:AM221"/>
    <mergeCell ref="AN220:AN221"/>
    <mergeCell ref="AO220:AO221"/>
    <mergeCell ref="A218:A219"/>
    <mergeCell ref="B218:B219"/>
    <mergeCell ref="C218:C219"/>
    <mergeCell ref="D218:D219"/>
    <mergeCell ref="E218:E219"/>
    <mergeCell ref="F218:F219"/>
    <mergeCell ref="AM218:AM219"/>
    <mergeCell ref="AN218:AN219"/>
    <mergeCell ref="AO218:AO219"/>
    <mergeCell ref="A216:A217"/>
    <mergeCell ref="B216:B217"/>
    <mergeCell ref="C216:C217"/>
    <mergeCell ref="D216:D217"/>
    <mergeCell ref="E216:E217"/>
    <mergeCell ref="F216:F217"/>
    <mergeCell ref="AM216:AM217"/>
    <mergeCell ref="AN216:AN217"/>
    <mergeCell ref="AO216:AO217"/>
    <mergeCell ref="A214:A215"/>
    <mergeCell ref="B214:B215"/>
    <mergeCell ref="C214:C215"/>
    <mergeCell ref="D214:D215"/>
    <mergeCell ref="E214:E215"/>
    <mergeCell ref="F214:F215"/>
    <mergeCell ref="AM214:AM215"/>
    <mergeCell ref="AN214:AN215"/>
    <mergeCell ref="AO214:AO215"/>
    <mergeCell ref="A212:A213"/>
    <mergeCell ref="B212:B213"/>
    <mergeCell ref="C212:C213"/>
    <mergeCell ref="D212:D213"/>
    <mergeCell ref="E212:E213"/>
    <mergeCell ref="F212:F213"/>
    <mergeCell ref="AM212:AM213"/>
    <mergeCell ref="AN212:AN213"/>
    <mergeCell ref="AO212:AO213"/>
    <mergeCell ref="AO208:AO209"/>
    <mergeCell ref="A210:A211"/>
    <mergeCell ref="B210:B211"/>
    <mergeCell ref="C210:C211"/>
    <mergeCell ref="D210:D211"/>
    <mergeCell ref="E210:E211"/>
    <mergeCell ref="F210:F211"/>
    <mergeCell ref="AM210:AM211"/>
    <mergeCell ref="AN210:AN211"/>
    <mergeCell ref="AO210:AO211"/>
    <mergeCell ref="A208:A209"/>
    <mergeCell ref="B208:B209"/>
    <mergeCell ref="C208:C209"/>
    <mergeCell ref="D208:D209"/>
    <mergeCell ref="E208:E209"/>
    <mergeCell ref="F208:F209"/>
    <mergeCell ref="G208:G209"/>
    <mergeCell ref="AM208:AM209"/>
    <mergeCell ref="AN208:AN209"/>
    <mergeCell ref="A158:A159"/>
    <mergeCell ref="B158:B159"/>
    <mergeCell ref="C158:C159"/>
    <mergeCell ref="D158:D159"/>
    <mergeCell ref="E158:E159"/>
    <mergeCell ref="F158:F159"/>
    <mergeCell ref="AM158:AM159"/>
    <mergeCell ref="AN158:AN159"/>
    <mergeCell ref="AO158:AO159"/>
    <mergeCell ref="A156:A157"/>
    <mergeCell ref="B156:B157"/>
    <mergeCell ref="C156:C157"/>
    <mergeCell ref="D156:D157"/>
    <mergeCell ref="E156:E157"/>
    <mergeCell ref="F156:F157"/>
    <mergeCell ref="AM156:AM157"/>
    <mergeCell ref="AN156:AN157"/>
    <mergeCell ref="AO156:AO157"/>
    <mergeCell ref="A154:A155"/>
    <mergeCell ref="B154:B155"/>
    <mergeCell ref="C154:C155"/>
    <mergeCell ref="D154:D155"/>
    <mergeCell ref="E154:E155"/>
    <mergeCell ref="F154:F155"/>
    <mergeCell ref="AM154:AM155"/>
    <mergeCell ref="AN154:AN155"/>
    <mergeCell ref="AO154:AO155"/>
    <mergeCell ref="A152:A153"/>
    <mergeCell ref="B152:B153"/>
    <mergeCell ref="C152:C153"/>
    <mergeCell ref="D152:D153"/>
    <mergeCell ref="E152:E153"/>
    <mergeCell ref="F152:F153"/>
    <mergeCell ref="AM152:AM153"/>
    <mergeCell ref="AN152:AN153"/>
    <mergeCell ref="AO152:AO153"/>
    <mergeCell ref="A150:A151"/>
    <mergeCell ref="B150:B151"/>
    <mergeCell ref="C150:C151"/>
    <mergeCell ref="D150:D151"/>
    <mergeCell ref="E150:E151"/>
    <mergeCell ref="F150:F151"/>
    <mergeCell ref="AM150:AM151"/>
    <mergeCell ref="AN150:AN151"/>
    <mergeCell ref="AO150:AO151"/>
    <mergeCell ref="A148:A149"/>
    <mergeCell ref="B148:B149"/>
    <mergeCell ref="C148:C149"/>
    <mergeCell ref="D148:D149"/>
    <mergeCell ref="E148:E149"/>
    <mergeCell ref="F148:F149"/>
    <mergeCell ref="AM148:AM149"/>
    <mergeCell ref="AN148:AN149"/>
    <mergeCell ref="AO148:AO149"/>
    <mergeCell ref="B146:B147"/>
    <mergeCell ref="C146:C147"/>
    <mergeCell ref="D146:D147"/>
    <mergeCell ref="E146:E147"/>
    <mergeCell ref="F146:F147"/>
    <mergeCell ref="AM146:AM147"/>
    <mergeCell ref="AN146:AN147"/>
    <mergeCell ref="AO146:AO147"/>
    <mergeCell ref="A144:A145"/>
    <mergeCell ref="B144:B145"/>
    <mergeCell ref="C144:C145"/>
    <mergeCell ref="D144:D145"/>
    <mergeCell ref="E144:E145"/>
    <mergeCell ref="F144:F145"/>
    <mergeCell ref="AM144:AM145"/>
    <mergeCell ref="AN144:AN145"/>
    <mergeCell ref="AO144:AO145"/>
    <mergeCell ref="AM138:AM139"/>
    <mergeCell ref="AN138:AN139"/>
    <mergeCell ref="AO138:AO139"/>
    <mergeCell ref="A136:A137"/>
    <mergeCell ref="B136:B137"/>
    <mergeCell ref="C136:C137"/>
    <mergeCell ref="D136:D137"/>
    <mergeCell ref="E136:E137"/>
    <mergeCell ref="F136:F137"/>
    <mergeCell ref="AM136:AM137"/>
    <mergeCell ref="AN136:AN137"/>
    <mergeCell ref="AO136:AO137"/>
    <mergeCell ref="A142:A143"/>
    <mergeCell ref="B142:B143"/>
    <mergeCell ref="C142:C143"/>
    <mergeCell ref="D142:D143"/>
    <mergeCell ref="E142:E143"/>
    <mergeCell ref="F142:F143"/>
    <mergeCell ref="AM142:AM143"/>
    <mergeCell ref="AN142:AN143"/>
    <mergeCell ref="AO142:AO143"/>
    <mergeCell ref="A140:A141"/>
    <mergeCell ref="B140:B141"/>
    <mergeCell ref="C140:C141"/>
    <mergeCell ref="D140:D141"/>
    <mergeCell ref="E140:E141"/>
    <mergeCell ref="F140:F141"/>
    <mergeCell ref="AM140:AM141"/>
    <mergeCell ref="AN140:AN141"/>
    <mergeCell ref="AO140:AO141"/>
    <mergeCell ref="AM130:AM131"/>
    <mergeCell ref="AN130:AN131"/>
    <mergeCell ref="AO130:AO131"/>
    <mergeCell ref="A128:A129"/>
    <mergeCell ref="B128:B129"/>
    <mergeCell ref="C128:C129"/>
    <mergeCell ref="D128:D129"/>
    <mergeCell ref="E128:E129"/>
    <mergeCell ref="F128:F129"/>
    <mergeCell ref="G128:G129"/>
    <mergeCell ref="AM128:AM129"/>
    <mergeCell ref="AN128:AN129"/>
    <mergeCell ref="A134:A135"/>
    <mergeCell ref="B134:B135"/>
    <mergeCell ref="C134:C135"/>
    <mergeCell ref="D134:D135"/>
    <mergeCell ref="E134:E135"/>
    <mergeCell ref="F134:F135"/>
    <mergeCell ref="AM134:AM135"/>
    <mergeCell ref="AN134:AN135"/>
    <mergeCell ref="AO134:AO135"/>
    <mergeCell ref="A132:A133"/>
    <mergeCell ref="B132:B133"/>
    <mergeCell ref="C132:C133"/>
    <mergeCell ref="D132:D133"/>
    <mergeCell ref="E132:E133"/>
    <mergeCell ref="F132:F133"/>
    <mergeCell ref="AM132:AM133"/>
    <mergeCell ref="AN132:AN133"/>
    <mergeCell ref="AO132:AO133"/>
    <mergeCell ref="A78:A79"/>
    <mergeCell ref="B78:B79"/>
    <mergeCell ref="C78:C79"/>
    <mergeCell ref="D78:D79"/>
    <mergeCell ref="E78:E79"/>
    <mergeCell ref="F78:F79"/>
    <mergeCell ref="AM78:AM79"/>
    <mergeCell ref="AN78:AN79"/>
    <mergeCell ref="AO78:AO79"/>
    <mergeCell ref="A76:A77"/>
    <mergeCell ref="B76:B77"/>
    <mergeCell ref="C76:C77"/>
    <mergeCell ref="D76:D77"/>
    <mergeCell ref="E76:E77"/>
    <mergeCell ref="F76:F77"/>
    <mergeCell ref="AM76:AM77"/>
    <mergeCell ref="AN76:AN77"/>
    <mergeCell ref="AO76:AO77"/>
    <mergeCell ref="A74:A75"/>
    <mergeCell ref="B74:B75"/>
    <mergeCell ref="C74:C75"/>
    <mergeCell ref="D74:D75"/>
    <mergeCell ref="E74:E75"/>
    <mergeCell ref="F74:F75"/>
    <mergeCell ref="AM74:AM75"/>
    <mergeCell ref="AN74:AN75"/>
    <mergeCell ref="AO74:AO75"/>
    <mergeCell ref="A72:A73"/>
    <mergeCell ref="B72:B73"/>
    <mergeCell ref="C72:C73"/>
    <mergeCell ref="D72:D73"/>
    <mergeCell ref="E72:E73"/>
    <mergeCell ref="F72:F73"/>
    <mergeCell ref="AM72:AM73"/>
    <mergeCell ref="AN72:AN73"/>
    <mergeCell ref="AO72:AO73"/>
    <mergeCell ref="A70:A71"/>
    <mergeCell ref="B70:B71"/>
    <mergeCell ref="C70:C71"/>
    <mergeCell ref="D70:D71"/>
    <mergeCell ref="E70:E71"/>
    <mergeCell ref="F70:F71"/>
    <mergeCell ref="AM70:AM71"/>
    <mergeCell ref="AN70:AN71"/>
    <mergeCell ref="AO70:AO71"/>
    <mergeCell ref="A68:A69"/>
    <mergeCell ref="B68:B69"/>
    <mergeCell ref="C68:C69"/>
    <mergeCell ref="D68:D69"/>
    <mergeCell ref="E68:E69"/>
    <mergeCell ref="F68:F69"/>
    <mergeCell ref="AM68:AM69"/>
    <mergeCell ref="AN68:AN69"/>
    <mergeCell ref="AO68:AO69"/>
    <mergeCell ref="B66:B67"/>
    <mergeCell ref="C66:C67"/>
    <mergeCell ref="D66:D67"/>
    <mergeCell ref="E66:E67"/>
    <mergeCell ref="F66:F67"/>
    <mergeCell ref="AM66:AM67"/>
    <mergeCell ref="AN66:AN67"/>
    <mergeCell ref="AO66:AO67"/>
    <mergeCell ref="A64:A65"/>
    <mergeCell ref="B64:B65"/>
    <mergeCell ref="C64:C65"/>
    <mergeCell ref="D64:D65"/>
    <mergeCell ref="E64:E65"/>
    <mergeCell ref="F64:F65"/>
    <mergeCell ref="AM64:AM65"/>
    <mergeCell ref="AN64:AN65"/>
    <mergeCell ref="AO64:AO65"/>
    <mergeCell ref="AM58:AM59"/>
    <mergeCell ref="AN58:AN59"/>
    <mergeCell ref="AO58:AO59"/>
    <mergeCell ref="A56:A57"/>
    <mergeCell ref="B56:B57"/>
    <mergeCell ref="C56:C57"/>
    <mergeCell ref="D56:D57"/>
    <mergeCell ref="E56:E57"/>
    <mergeCell ref="F56:F57"/>
    <mergeCell ref="AM56:AM57"/>
    <mergeCell ref="AN56:AN57"/>
    <mergeCell ref="AO56:AO57"/>
    <mergeCell ref="A62:A63"/>
    <mergeCell ref="B62:B63"/>
    <mergeCell ref="C62:C63"/>
    <mergeCell ref="D62:D63"/>
    <mergeCell ref="E62:E63"/>
    <mergeCell ref="F62:F63"/>
    <mergeCell ref="AM62:AM63"/>
    <mergeCell ref="AN62:AN63"/>
    <mergeCell ref="AO62:AO63"/>
    <mergeCell ref="A60:A61"/>
    <mergeCell ref="B60:B61"/>
    <mergeCell ref="C60:C61"/>
    <mergeCell ref="D60:D61"/>
    <mergeCell ref="E60:E61"/>
    <mergeCell ref="F60:F61"/>
    <mergeCell ref="AM60:AM61"/>
    <mergeCell ref="AN60:AN61"/>
    <mergeCell ref="AO60:AO61"/>
    <mergeCell ref="AM50:AM51"/>
    <mergeCell ref="AN50:AN51"/>
    <mergeCell ref="AO50:AO51"/>
    <mergeCell ref="A48:A49"/>
    <mergeCell ref="B48:B49"/>
    <mergeCell ref="C48:C49"/>
    <mergeCell ref="D48:D49"/>
    <mergeCell ref="E48:E49"/>
    <mergeCell ref="F48:F49"/>
    <mergeCell ref="G48:G49"/>
    <mergeCell ref="AM48:AM49"/>
    <mergeCell ref="AN48:AN49"/>
    <mergeCell ref="A54:A55"/>
    <mergeCell ref="B54:B55"/>
    <mergeCell ref="C54:C55"/>
    <mergeCell ref="D54:D55"/>
    <mergeCell ref="E54:E55"/>
    <mergeCell ref="F54:F55"/>
    <mergeCell ref="AM54:AM55"/>
    <mergeCell ref="AN54:AN55"/>
    <mergeCell ref="AO54:AO55"/>
    <mergeCell ref="A52:A53"/>
    <mergeCell ref="B52:B53"/>
    <mergeCell ref="C52:C53"/>
    <mergeCell ref="D52:D53"/>
    <mergeCell ref="E52:E53"/>
    <mergeCell ref="F52:F53"/>
    <mergeCell ref="AM52:AM53"/>
    <mergeCell ref="AN52:AN53"/>
    <mergeCell ref="AO52:AO53"/>
    <mergeCell ref="A200:A201"/>
    <mergeCell ref="B200:B201"/>
    <mergeCell ref="C200:C201"/>
    <mergeCell ref="B96:B97"/>
    <mergeCell ref="AM96:AM97"/>
    <mergeCell ref="AQ96:AR96"/>
    <mergeCell ref="AS96:AT96"/>
    <mergeCell ref="AV96:AW96"/>
    <mergeCell ref="AQ97:AR97"/>
    <mergeCell ref="AS97:AT97"/>
    <mergeCell ref="AV97:AW97"/>
    <mergeCell ref="B176:B177"/>
    <mergeCell ref="AM176:AM177"/>
    <mergeCell ref="AQ176:AR176"/>
    <mergeCell ref="AS176:AT176"/>
    <mergeCell ref="AV176:AW176"/>
    <mergeCell ref="AQ177:AR177"/>
    <mergeCell ref="AO128:AO129"/>
    <mergeCell ref="AQ100:AR100"/>
    <mergeCell ref="AQ101:AR101"/>
    <mergeCell ref="AS172:AT172"/>
    <mergeCell ref="AV172:AW172"/>
    <mergeCell ref="AS173:AT173"/>
    <mergeCell ref="AV173:AW173"/>
    <mergeCell ref="AQ172:AR172"/>
    <mergeCell ref="AQ173:AR173"/>
    <mergeCell ref="AM168:AM169"/>
    <mergeCell ref="AN168:AN169"/>
    <mergeCell ref="AO168:AO169"/>
    <mergeCell ref="AS168:AT168"/>
    <mergeCell ref="D200:D201"/>
    <mergeCell ref="E200:E201"/>
    <mergeCell ref="AQ202:AS202"/>
    <mergeCell ref="A202:A203"/>
    <mergeCell ref="B202:B203"/>
    <mergeCell ref="C202:C203"/>
    <mergeCell ref="D202:D203"/>
    <mergeCell ref="E202:E203"/>
    <mergeCell ref="F202:F203"/>
    <mergeCell ref="B204:F205"/>
    <mergeCell ref="J204:R205"/>
    <mergeCell ref="V204:AE205"/>
    <mergeCell ref="AM204:AN205"/>
    <mergeCell ref="AO204:AO205"/>
    <mergeCell ref="S205:T205"/>
    <mergeCell ref="AF205:AG205"/>
    <mergeCell ref="AM202:AM203"/>
    <mergeCell ref="AN202:AN203"/>
    <mergeCell ref="AO202:AO203"/>
    <mergeCell ref="F200:F201"/>
    <mergeCell ref="AM200:AM201"/>
    <mergeCell ref="AN200:AN201"/>
    <mergeCell ref="AM198:AM199"/>
    <mergeCell ref="AN198:AN199"/>
    <mergeCell ref="AO198:AO199"/>
    <mergeCell ref="AQ198:AS198"/>
    <mergeCell ref="AO200:AO201"/>
    <mergeCell ref="A198:A199"/>
    <mergeCell ref="B198:B199"/>
    <mergeCell ref="C198:C199"/>
    <mergeCell ref="D198:D199"/>
    <mergeCell ref="E198:E199"/>
    <mergeCell ref="F198:F199"/>
    <mergeCell ref="A188:A189"/>
    <mergeCell ref="AN196:AN197"/>
    <mergeCell ref="AO196:AO197"/>
    <mergeCell ref="AN194:AN195"/>
    <mergeCell ref="AO194:AO195"/>
    <mergeCell ref="A194:A195"/>
    <mergeCell ref="B194:B195"/>
    <mergeCell ref="C194:C195"/>
    <mergeCell ref="D194:D195"/>
    <mergeCell ref="E194:E195"/>
    <mergeCell ref="F194:F195"/>
    <mergeCell ref="AM194:AM195"/>
    <mergeCell ref="A196:A197"/>
    <mergeCell ref="B196:B197"/>
    <mergeCell ref="C196:C197"/>
    <mergeCell ref="D196:D197"/>
    <mergeCell ref="E196:E197"/>
    <mergeCell ref="F196:F197"/>
    <mergeCell ref="AM196:AM197"/>
    <mergeCell ref="B188:B189"/>
    <mergeCell ref="C188:C189"/>
    <mergeCell ref="D188:D189"/>
    <mergeCell ref="E188:E189"/>
    <mergeCell ref="F188:F189"/>
    <mergeCell ref="AQ196:AS196"/>
    <mergeCell ref="AT196:AV197"/>
    <mergeCell ref="AW196:AY197"/>
    <mergeCell ref="A186:A187"/>
    <mergeCell ref="B186:B187"/>
    <mergeCell ref="C186:C187"/>
    <mergeCell ref="D186:D187"/>
    <mergeCell ref="E186:E187"/>
    <mergeCell ref="F186:F187"/>
    <mergeCell ref="D180:D183"/>
    <mergeCell ref="E180:E183"/>
    <mergeCell ref="F180:F183"/>
    <mergeCell ref="AM180:AM181"/>
    <mergeCell ref="AN180:AN183"/>
    <mergeCell ref="AM190:AM191"/>
    <mergeCell ref="AN190:AN191"/>
    <mergeCell ref="AO190:AO191"/>
    <mergeCell ref="AQ190:AR190"/>
    <mergeCell ref="AS190:AY190"/>
    <mergeCell ref="A192:A193"/>
    <mergeCell ref="B192:B193"/>
    <mergeCell ref="C192:C193"/>
    <mergeCell ref="D192:D193"/>
    <mergeCell ref="E192:E193"/>
    <mergeCell ref="A190:A191"/>
    <mergeCell ref="B190:B191"/>
    <mergeCell ref="C190:C191"/>
    <mergeCell ref="D190:D191"/>
    <mergeCell ref="E190:E191"/>
    <mergeCell ref="F190:F191"/>
    <mergeCell ref="F192:F193"/>
    <mergeCell ref="AM192:AM193"/>
    <mergeCell ref="AN192:AN193"/>
    <mergeCell ref="AO192:AO193"/>
    <mergeCell ref="AM188:AM189"/>
    <mergeCell ref="AM186:AM187"/>
    <mergeCell ref="AN186:AN187"/>
    <mergeCell ref="AO186:AO187"/>
    <mergeCell ref="AQ186:AR186"/>
    <mergeCell ref="AS186:AY186"/>
    <mergeCell ref="AQ187:AR187"/>
    <mergeCell ref="AS187:AY187"/>
    <mergeCell ref="AS185:AT185"/>
    <mergeCell ref="AV185:AW185"/>
    <mergeCell ref="AQ185:AR185"/>
    <mergeCell ref="AN188:AN189"/>
    <mergeCell ref="AO188:AO189"/>
    <mergeCell ref="AQ188:AR188"/>
    <mergeCell ref="AS188:AY188"/>
    <mergeCell ref="AS189:AY189"/>
    <mergeCell ref="A184:A185"/>
    <mergeCell ref="B184:B185"/>
    <mergeCell ref="C184:C185"/>
    <mergeCell ref="D184:D185"/>
    <mergeCell ref="E184:E185"/>
    <mergeCell ref="F184:F185"/>
    <mergeCell ref="AM184:AM185"/>
    <mergeCell ref="AN184:AN185"/>
    <mergeCell ref="AO184:AO185"/>
    <mergeCell ref="AS180:AT180"/>
    <mergeCell ref="AV180:AW180"/>
    <mergeCell ref="AS181:AT181"/>
    <mergeCell ref="AV181:AW181"/>
    <mergeCell ref="B182:B183"/>
    <mergeCell ref="AS182:AT182"/>
    <mergeCell ref="AV182:AW182"/>
    <mergeCell ref="AS183:AT183"/>
    <mergeCell ref="A180:A183"/>
    <mergeCell ref="B180:B181"/>
    <mergeCell ref="C180:C183"/>
    <mergeCell ref="AQ182:AR182"/>
    <mergeCell ref="AQ183:AR183"/>
    <mergeCell ref="AM182:AM183"/>
    <mergeCell ref="AQ180:AR180"/>
    <mergeCell ref="AQ181:AR181"/>
    <mergeCell ref="A170:A171"/>
    <mergeCell ref="B170:B171"/>
    <mergeCell ref="C170:C171"/>
    <mergeCell ref="D170:D171"/>
    <mergeCell ref="E170:E171"/>
    <mergeCell ref="F170:F171"/>
    <mergeCell ref="A174:A179"/>
    <mergeCell ref="B174:B175"/>
    <mergeCell ref="C174:C179"/>
    <mergeCell ref="D174:D179"/>
    <mergeCell ref="E174:E179"/>
    <mergeCell ref="F174:F179"/>
    <mergeCell ref="B178:B179"/>
    <mergeCell ref="AS179:AT179"/>
    <mergeCell ref="AV179:AW179"/>
    <mergeCell ref="AS174:AT174"/>
    <mergeCell ref="AV174:AW174"/>
    <mergeCell ref="AS175:AT175"/>
    <mergeCell ref="AQ174:AR174"/>
    <mergeCell ref="AQ175:AR175"/>
    <mergeCell ref="AQ178:AR178"/>
    <mergeCell ref="AM174:AM175"/>
    <mergeCell ref="AN174:AN179"/>
    <mergeCell ref="AQ179:AR179"/>
    <mergeCell ref="AV175:AW175"/>
    <mergeCell ref="AM178:AM179"/>
    <mergeCell ref="AS178:AT178"/>
    <mergeCell ref="AV178:AW178"/>
    <mergeCell ref="AN172:AN173"/>
    <mergeCell ref="AO172:AO173"/>
    <mergeCell ref="A168:A169"/>
    <mergeCell ref="B168:B169"/>
    <mergeCell ref="C168:C169"/>
    <mergeCell ref="D168:D169"/>
    <mergeCell ref="E168:E169"/>
    <mergeCell ref="F168:F169"/>
    <mergeCell ref="AQ168:AR168"/>
    <mergeCell ref="AQ169:AR169"/>
    <mergeCell ref="AM166:AM167"/>
    <mergeCell ref="AN166:AN167"/>
    <mergeCell ref="AO166:AO167"/>
    <mergeCell ref="AQ166:AR167"/>
    <mergeCell ref="AS166:AW167"/>
    <mergeCell ref="AV168:AW168"/>
    <mergeCell ref="AS169:AT169"/>
    <mergeCell ref="AS177:AT177"/>
    <mergeCell ref="AV177:AW177"/>
    <mergeCell ref="A172:A173"/>
    <mergeCell ref="B172:B173"/>
    <mergeCell ref="C172:C173"/>
    <mergeCell ref="D172:D173"/>
    <mergeCell ref="E172:E173"/>
    <mergeCell ref="F172:F173"/>
    <mergeCell ref="AM170:AM171"/>
    <mergeCell ref="AN170:AN171"/>
    <mergeCell ref="AO170:AO171"/>
    <mergeCell ref="AM172:AM173"/>
    <mergeCell ref="AS170:AT170"/>
    <mergeCell ref="AV170:AW170"/>
    <mergeCell ref="AS171:AT171"/>
    <mergeCell ref="AV171:AW171"/>
    <mergeCell ref="AQ170:AR170"/>
    <mergeCell ref="AA163:AE163"/>
    <mergeCell ref="AF163:AK163"/>
    <mergeCell ref="AF165:AG165"/>
    <mergeCell ref="A166:A167"/>
    <mergeCell ref="B166:B167"/>
    <mergeCell ref="C166:C167"/>
    <mergeCell ref="D166:D167"/>
    <mergeCell ref="E166:E167"/>
    <mergeCell ref="F166:F167"/>
    <mergeCell ref="G166:G167"/>
    <mergeCell ref="B163:C163"/>
    <mergeCell ref="D163:K163"/>
    <mergeCell ref="L163:N163"/>
    <mergeCell ref="O163:U163"/>
    <mergeCell ref="V163:X163"/>
    <mergeCell ref="Y163:Z163"/>
    <mergeCell ref="V124:AE125"/>
    <mergeCell ref="B124:F125"/>
    <mergeCell ref="J124:R125"/>
    <mergeCell ref="A130:A131"/>
    <mergeCell ref="B130:B131"/>
    <mergeCell ref="C130:C131"/>
    <mergeCell ref="D130:D131"/>
    <mergeCell ref="E130:E131"/>
    <mergeCell ref="F130:F131"/>
    <mergeCell ref="A138:A139"/>
    <mergeCell ref="B138:B139"/>
    <mergeCell ref="C138:C139"/>
    <mergeCell ref="D138:D139"/>
    <mergeCell ref="E138:E139"/>
    <mergeCell ref="F138:F139"/>
    <mergeCell ref="A146:A147"/>
    <mergeCell ref="AO124:AO125"/>
    <mergeCell ref="S125:T125"/>
    <mergeCell ref="AF125:AG125"/>
    <mergeCell ref="AM122:AM123"/>
    <mergeCell ref="AN122:AN123"/>
    <mergeCell ref="AO122:AO123"/>
    <mergeCell ref="AQ122:AS122"/>
    <mergeCell ref="A122:A123"/>
    <mergeCell ref="B122:B123"/>
    <mergeCell ref="C122:C123"/>
    <mergeCell ref="D122:D123"/>
    <mergeCell ref="E122:E123"/>
    <mergeCell ref="F122:F123"/>
    <mergeCell ref="A120:A121"/>
    <mergeCell ref="B120:B121"/>
    <mergeCell ref="C120:C121"/>
    <mergeCell ref="D120:D121"/>
    <mergeCell ref="E120:E121"/>
    <mergeCell ref="F120:F121"/>
    <mergeCell ref="AM120:AM121"/>
    <mergeCell ref="AN120:AN121"/>
    <mergeCell ref="AM124:AN125"/>
    <mergeCell ref="AM118:AM119"/>
    <mergeCell ref="AN118:AN119"/>
    <mergeCell ref="AO118:AO119"/>
    <mergeCell ref="AQ118:AS118"/>
    <mergeCell ref="AO120:AO121"/>
    <mergeCell ref="A118:A119"/>
    <mergeCell ref="B118:B119"/>
    <mergeCell ref="C118:C119"/>
    <mergeCell ref="D118:D119"/>
    <mergeCell ref="E118:E119"/>
    <mergeCell ref="F118:F119"/>
    <mergeCell ref="AT118:AV119"/>
    <mergeCell ref="AW118:AY119"/>
    <mergeCell ref="AN116:AN117"/>
    <mergeCell ref="AO116:AO117"/>
    <mergeCell ref="AN114:AN115"/>
    <mergeCell ref="AO114:AO115"/>
    <mergeCell ref="A114:A115"/>
    <mergeCell ref="B114:B115"/>
    <mergeCell ref="C114:C115"/>
    <mergeCell ref="D114:D115"/>
    <mergeCell ref="E114:E115"/>
    <mergeCell ref="F114:F115"/>
    <mergeCell ref="AM114:AM115"/>
    <mergeCell ref="A116:A117"/>
    <mergeCell ref="B116:B117"/>
    <mergeCell ref="C116:C117"/>
    <mergeCell ref="D116:D117"/>
    <mergeCell ref="E116:E117"/>
    <mergeCell ref="F116:F117"/>
    <mergeCell ref="AM116:AM117"/>
    <mergeCell ref="AQ116:AS116"/>
    <mergeCell ref="AT116:AV117"/>
    <mergeCell ref="AW116:AY117"/>
    <mergeCell ref="AQ117:AS117"/>
    <mergeCell ref="AM110:AM111"/>
    <mergeCell ref="AN110:AN111"/>
    <mergeCell ref="AO110:AO111"/>
    <mergeCell ref="AQ110:AR110"/>
    <mergeCell ref="AS110:AY110"/>
    <mergeCell ref="A112:A113"/>
    <mergeCell ref="B112:B113"/>
    <mergeCell ref="C112:C113"/>
    <mergeCell ref="D112:D113"/>
    <mergeCell ref="E112:E113"/>
    <mergeCell ref="A110:A111"/>
    <mergeCell ref="B110:B111"/>
    <mergeCell ref="C110:C111"/>
    <mergeCell ref="D110:D111"/>
    <mergeCell ref="E110:E111"/>
    <mergeCell ref="F110:F111"/>
    <mergeCell ref="F112:F113"/>
    <mergeCell ref="AM112:AM113"/>
    <mergeCell ref="AN112:AN113"/>
    <mergeCell ref="AO112:AO113"/>
    <mergeCell ref="AM108:AM109"/>
    <mergeCell ref="AN108:AN109"/>
    <mergeCell ref="AO108:AO109"/>
    <mergeCell ref="AQ108:AR108"/>
    <mergeCell ref="AS108:AY108"/>
    <mergeCell ref="AS109:AY109"/>
    <mergeCell ref="A108:A109"/>
    <mergeCell ref="B108:B109"/>
    <mergeCell ref="C108:C109"/>
    <mergeCell ref="D108:D109"/>
    <mergeCell ref="E108:E109"/>
    <mergeCell ref="F108:F109"/>
    <mergeCell ref="AM106:AM107"/>
    <mergeCell ref="AN106:AN107"/>
    <mergeCell ref="AO106:AO107"/>
    <mergeCell ref="AQ106:AR106"/>
    <mergeCell ref="AS106:AY106"/>
    <mergeCell ref="AQ107:AR107"/>
    <mergeCell ref="AS107:AY107"/>
    <mergeCell ref="A106:A107"/>
    <mergeCell ref="B106:B107"/>
    <mergeCell ref="C106:C107"/>
    <mergeCell ref="D106:D107"/>
    <mergeCell ref="E106:E107"/>
    <mergeCell ref="F106:F107"/>
    <mergeCell ref="A104:A105"/>
    <mergeCell ref="B104:B105"/>
    <mergeCell ref="C104:C105"/>
    <mergeCell ref="D104:D105"/>
    <mergeCell ref="E104:E105"/>
    <mergeCell ref="F104:F105"/>
    <mergeCell ref="AM104:AM105"/>
    <mergeCell ref="AN104:AN105"/>
    <mergeCell ref="AO104:AO105"/>
    <mergeCell ref="AS100:AT100"/>
    <mergeCell ref="AV100:AW100"/>
    <mergeCell ref="AS101:AT101"/>
    <mergeCell ref="AV101:AW101"/>
    <mergeCell ref="B102:B103"/>
    <mergeCell ref="AM102:AM103"/>
    <mergeCell ref="AS102:AT102"/>
    <mergeCell ref="AV102:AW102"/>
    <mergeCell ref="AS103:AT103"/>
    <mergeCell ref="A100:A103"/>
    <mergeCell ref="B100:B101"/>
    <mergeCell ref="C100:C103"/>
    <mergeCell ref="D100:D103"/>
    <mergeCell ref="E100:E103"/>
    <mergeCell ref="F100:F103"/>
    <mergeCell ref="AM100:AM101"/>
    <mergeCell ref="AN100:AN103"/>
    <mergeCell ref="A94:A99"/>
    <mergeCell ref="B94:B95"/>
    <mergeCell ref="C94:C99"/>
    <mergeCell ref="D94:D99"/>
    <mergeCell ref="E94:E99"/>
    <mergeCell ref="F94:F99"/>
    <mergeCell ref="B98:B99"/>
    <mergeCell ref="AQ102:AR102"/>
    <mergeCell ref="AQ103:AR103"/>
    <mergeCell ref="AQ94:AR94"/>
    <mergeCell ref="AQ95:AR95"/>
    <mergeCell ref="AQ98:AR98"/>
    <mergeCell ref="AM94:AM95"/>
    <mergeCell ref="AN94:AN99"/>
    <mergeCell ref="AS94:AT94"/>
    <mergeCell ref="AV94:AW94"/>
    <mergeCell ref="AS95:AT95"/>
    <mergeCell ref="AV95:AW95"/>
    <mergeCell ref="AM98:AM99"/>
    <mergeCell ref="AS98:AT98"/>
    <mergeCell ref="AV98:AW98"/>
    <mergeCell ref="AQ99:AR99"/>
    <mergeCell ref="A92:A93"/>
    <mergeCell ref="B92:B93"/>
    <mergeCell ref="C92:C93"/>
    <mergeCell ref="D92:D93"/>
    <mergeCell ref="E92:E93"/>
    <mergeCell ref="F92:F93"/>
    <mergeCell ref="AS99:AT99"/>
    <mergeCell ref="AV99:AW99"/>
    <mergeCell ref="AS92:AT92"/>
    <mergeCell ref="AM90:AM91"/>
    <mergeCell ref="AN90:AN91"/>
    <mergeCell ref="AO90:AO91"/>
    <mergeCell ref="AM92:AM93"/>
    <mergeCell ref="AN92:AN93"/>
    <mergeCell ref="AO92:AO93"/>
    <mergeCell ref="AV90:AW90"/>
    <mergeCell ref="AS91:AT91"/>
    <mergeCell ref="AV91:AW91"/>
    <mergeCell ref="AQ90:AR90"/>
    <mergeCell ref="AQ91:AR91"/>
    <mergeCell ref="A90:A91"/>
    <mergeCell ref="B90:B91"/>
    <mergeCell ref="C90:C91"/>
    <mergeCell ref="D90:D91"/>
    <mergeCell ref="E90:E91"/>
    <mergeCell ref="F90:F91"/>
    <mergeCell ref="AV92:AW92"/>
    <mergeCell ref="AS93:AT93"/>
    <mergeCell ref="AV93:AW93"/>
    <mergeCell ref="AQ92:AR92"/>
    <mergeCell ref="AQ93:AR93"/>
    <mergeCell ref="AS90:AT90"/>
    <mergeCell ref="AM88:AM89"/>
    <mergeCell ref="AN88:AN89"/>
    <mergeCell ref="AO88:AO89"/>
    <mergeCell ref="AS88:AT88"/>
    <mergeCell ref="AV88:AW88"/>
    <mergeCell ref="AS89:AT89"/>
    <mergeCell ref="AV89:AW89"/>
    <mergeCell ref="A88:A89"/>
    <mergeCell ref="B88:B89"/>
    <mergeCell ref="C88:C89"/>
    <mergeCell ref="D88:D89"/>
    <mergeCell ref="E88:E89"/>
    <mergeCell ref="F88:F89"/>
    <mergeCell ref="AQ88:AR88"/>
    <mergeCell ref="AQ89:AR89"/>
    <mergeCell ref="AM86:AM87"/>
    <mergeCell ref="AN86:AN87"/>
    <mergeCell ref="AO86:AO87"/>
    <mergeCell ref="AQ86:AR87"/>
    <mergeCell ref="AS86:AW87"/>
    <mergeCell ref="AA83:AE83"/>
    <mergeCell ref="AF83:AK83"/>
    <mergeCell ref="AF85:AG85"/>
    <mergeCell ref="A86:A87"/>
    <mergeCell ref="B86:B87"/>
    <mergeCell ref="C86:C87"/>
    <mergeCell ref="D86:D87"/>
    <mergeCell ref="E86:E87"/>
    <mergeCell ref="F86:F87"/>
    <mergeCell ref="G86:G87"/>
    <mergeCell ref="B83:C83"/>
    <mergeCell ref="D83:K83"/>
    <mergeCell ref="L83:N83"/>
    <mergeCell ref="O83:U83"/>
    <mergeCell ref="V83:X83"/>
    <mergeCell ref="Y83:Z83"/>
    <mergeCell ref="B44:F45"/>
    <mergeCell ref="J44:R45"/>
    <mergeCell ref="V44:AE45"/>
    <mergeCell ref="A50:A51"/>
    <mergeCell ref="B50:B51"/>
    <mergeCell ref="C50:C51"/>
    <mergeCell ref="D50:D51"/>
    <mergeCell ref="E50:E51"/>
    <mergeCell ref="F50:F51"/>
    <mergeCell ref="A58:A59"/>
    <mergeCell ref="B58:B59"/>
    <mergeCell ref="C58:C59"/>
    <mergeCell ref="D58:D59"/>
    <mergeCell ref="E58:E59"/>
    <mergeCell ref="F58:F59"/>
    <mergeCell ref="A66:A67"/>
    <mergeCell ref="A40:A41"/>
    <mergeCell ref="B40:B41"/>
    <mergeCell ref="C40:C41"/>
    <mergeCell ref="D40:D41"/>
    <mergeCell ref="E40:E41"/>
    <mergeCell ref="F40:F41"/>
    <mergeCell ref="AM38:AM39"/>
    <mergeCell ref="AN38:AN39"/>
    <mergeCell ref="AO38:AO39"/>
    <mergeCell ref="AQ38:AS38"/>
    <mergeCell ref="AT38:AV39"/>
    <mergeCell ref="AM44:AN45"/>
    <mergeCell ref="AO44:AO45"/>
    <mergeCell ref="S45:T45"/>
    <mergeCell ref="AF45:AG45"/>
    <mergeCell ref="AO48:AO49"/>
    <mergeCell ref="AM42:AM43"/>
    <mergeCell ref="AN42:AN43"/>
    <mergeCell ref="AO42:AO43"/>
    <mergeCell ref="AQ42:AS42"/>
    <mergeCell ref="A42:A43"/>
    <mergeCell ref="B42:B43"/>
    <mergeCell ref="C42:C43"/>
    <mergeCell ref="D42:D43"/>
    <mergeCell ref="E42:E43"/>
    <mergeCell ref="F42:F43"/>
    <mergeCell ref="AM40:AM41"/>
    <mergeCell ref="AN40:AN41"/>
    <mergeCell ref="AO40:AO41"/>
    <mergeCell ref="AO34:AO35"/>
    <mergeCell ref="A34:A35"/>
    <mergeCell ref="B34:B35"/>
    <mergeCell ref="C34:C35"/>
    <mergeCell ref="D34:D35"/>
    <mergeCell ref="E34:E35"/>
    <mergeCell ref="F34:F35"/>
    <mergeCell ref="AM34:AM35"/>
    <mergeCell ref="A36:A37"/>
    <mergeCell ref="B36:B37"/>
    <mergeCell ref="C36:C37"/>
    <mergeCell ref="D36:D37"/>
    <mergeCell ref="E36:E37"/>
    <mergeCell ref="F36:F37"/>
    <mergeCell ref="AM36:AM37"/>
    <mergeCell ref="A38:A39"/>
    <mergeCell ref="B38:B39"/>
    <mergeCell ref="C38:C39"/>
    <mergeCell ref="D38:D39"/>
    <mergeCell ref="E38:E39"/>
    <mergeCell ref="F38:F39"/>
    <mergeCell ref="AQ33:AS35"/>
    <mergeCell ref="AT33:AV34"/>
    <mergeCell ref="AW33:AY34"/>
    <mergeCell ref="AT35:AV35"/>
    <mergeCell ref="AW35:AY35"/>
    <mergeCell ref="AQ36:AS36"/>
    <mergeCell ref="AT36:AV37"/>
    <mergeCell ref="AW36:AY37"/>
    <mergeCell ref="AQ37:AS37"/>
    <mergeCell ref="AM30:AM31"/>
    <mergeCell ref="AN30:AN31"/>
    <mergeCell ref="AO30:AO31"/>
    <mergeCell ref="AQ30:AR30"/>
    <mergeCell ref="AS30:AY30"/>
    <mergeCell ref="A32:A33"/>
    <mergeCell ref="B32:B33"/>
    <mergeCell ref="C32:C33"/>
    <mergeCell ref="D32:D33"/>
    <mergeCell ref="E32:E33"/>
    <mergeCell ref="A30:A31"/>
    <mergeCell ref="B30:B31"/>
    <mergeCell ref="C30:C31"/>
    <mergeCell ref="D30:D31"/>
    <mergeCell ref="E30:E31"/>
    <mergeCell ref="F30:F31"/>
    <mergeCell ref="F32:F33"/>
    <mergeCell ref="AM32:AM33"/>
    <mergeCell ref="AN32:AN33"/>
    <mergeCell ref="AO32:AO33"/>
    <mergeCell ref="AN36:AN37"/>
    <mergeCell ref="AO36:AO37"/>
    <mergeCell ref="AN34:AN35"/>
    <mergeCell ref="AM28:AM29"/>
    <mergeCell ref="AN28:AN29"/>
    <mergeCell ref="AO28:AO29"/>
    <mergeCell ref="AQ28:AR28"/>
    <mergeCell ref="AS28:AY28"/>
    <mergeCell ref="AS29:AY29"/>
    <mergeCell ref="A28:A29"/>
    <mergeCell ref="B28:B29"/>
    <mergeCell ref="C28:C29"/>
    <mergeCell ref="D28:D29"/>
    <mergeCell ref="E28:E29"/>
    <mergeCell ref="F28:F29"/>
    <mergeCell ref="AS26:AY26"/>
    <mergeCell ref="AQ27:AR27"/>
    <mergeCell ref="AS27:AY27"/>
    <mergeCell ref="AS24:AT24"/>
    <mergeCell ref="AV24:AW24"/>
    <mergeCell ref="AS25:AT25"/>
    <mergeCell ref="AV25:AW25"/>
    <mergeCell ref="AQ24:AR24"/>
    <mergeCell ref="AQ25:AR25"/>
    <mergeCell ref="A26:A27"/>
    <mergeCell ref="B26:B27"/>
    <mergeCell ref="C26:C27"/>
    <mergeCell ref="D26:D27"/>
    <mergeCell ref="E26:E27"/>
    <mergeCell ref="F26:F27"/>
    <mergeCell ref="AM26:AM27"/>
    <mergeCell ref="AN26:AN27"/>
    <mergeCell ref="AO26:AO27"/>
    <mergeCell ref="AQ26:AR26"/>
    <mergeCell ref="AV23:AW23"/>
    <mergeCell ref="A24:A25"/>
    <mergeCell ref="B24:B25"/>
    <mergeCell ref="C24:C25"/>
    <mergeCell ref="D24:D25"/>
    <mergeCell ref="E24:E25"/>
    <mergeCell ref="F24:F25"/>
    <mergeCell ref="AM24:AM25"/>
    <mergeCell ref="AN24:AN25"/>
    <mergeCell ref="AO24:AO25"/>
    <mergeCell ref="AS20:AT20"/>
    <mergeCell ref="AV20:AW20"/>
    <mergeCell ref="AS21:AT21"/>
    <mergeCell ref="AV21:AW21"/>
    <mergeCell ref="B22:B23"/>
    <mergeCell ref="AM22:AM23"/>
    <mergeCell ref="AS22:AT22"/>
    <mergeCell ref="AQ20:AR20"/>
    <mergeCell ref="AQ21:AR21"/>
    <mergeCell ref="AQ22:AR22"/>
    <mergeCell ref="AQ23:AR23"/>
    <mergeCell ref="AV22:AW22"/>
    <mergeCell ref="AS23:AT23"/>
    <mergeCell ref="B16:B17"/>
    <mergeCell ref="AM16:AM17"/>
    <mergeCell ref="AQ16:AR16"/>
    <mergeCell ref="AQ17:AR17"/>
    <mergeCell ref="A20:A23"/>
    <mergeCell ref="B20:B21"/>
    <mergeCell ref="C20:C23"/>
    <mergeCell ref="D20:D23"/>
    <mergeCell ref="E20:E23"/>
    <mergeCell ref="F20:F23"/>
    <mergeCell ref="AM20:AM21"/>
    <mergeCell ref="AN20:AN23"/>
    <mergeCell ref="A14:A19"/>
    <mergeCell ref="B14:B15"/>
    <mergeCell ref="C14:C19"/>
    <mergeCell ref="D14:D19"/>
    <mergeCell ref="E14:E19"/>
    <mergeCell ref="F14:F19"/>
    <mergeCell ref="B18:B19"/>
    <mergeCell ref="AS12:AT12"/>
    <mergeCell ref="AV12:AW12"/>
    <mergeCell ref="AS13:AT13"/>
    <mergeCell ref="AV13:AW13"/>
    <mergeCell ref="AQ12:AR12"/>
    <mergeCell ref="AQ13:AR13"/>
    <mergeCell ref="AM14:AM15"/>
    <mergeCell ref="AN14:AN19"/>
    <mergeCell ref="AS14:AT14"/>
    <mergeCell ref="AV14:AW14"/>
    <mergeCell ref="AS15:AT15"/>
    <mergeCell ref="AV15:AW15"/>
    <mergeCell ref="AM18:AM19"/>
    <mergeCell ref="AS18:AT18"/>
    <mergeCell ref="AV18:AW18"/>
    <mergeCell ref="AQ19:AR19"/>
    <mergeCell ref="AS19:AT19"/>
    <mergeCell ref="AV19:AW19"/>
    <mergeCell ref="AS16:AT16"/>
    <mergeCell ref="AV16:AW16"/>
    <mergeCell ref="AS17:AT17"/>
    <mergeCell ref="AV17:AW17"/>
    <mergeCell ref="AQ14:AR14"/>
    <mergeCell ref="AQ15:AR15"/>
    <mergeCell ref="AQ18:AR18"/>
    <mergeCell ref="AS10:AT10"/>
    <mergeCell ref="AV10:AW10"/>
    <mergeCell ref="AS11:AT11"/>
    <mergeCell ref="AV11:AW11"/>
    <mergeCell ref="AQ10:AR10"/>
    <mergeCell ref="AQ11:AR11"/>
    <mergeCell ref="A10:A11"/>
    <mergeCell ref="B10:B11"/>
    <mergeCell ref="C10:C11"/>
    <mergeCell ref="D10:D11"/>
    <mergeCell ref="E10:E11"/>
    <mergeCell ref="F10:F11"/>
    <mergeCell ref="AO8:AO9"/>
    <mergeCell ref="AS8:AT8"/>
    <mergeCell ref="AV8:AW8"/>
    <mergeCell ref="AS9:AT9"/>
    <mergeCell ref="AV9:AW9"/>
    <mergeCell ref="B1:E1"/>
    <mergeCell ref="B3:C3"/>
    <mergeCell ref="D3:K3"/>
    <mergeCell ref="L3:N3"/>
    <mergeCell ref="A12:A13"/>
    <mergeCell ref="B12:B13"/>
    <mergeCell ref="C12:C13"/>
    <mergeCell ref="D12:D13"/>
    <mergeCell ref="E12:E13"/>
    <mergeCell ref="F12:F13"/>
    <mergeCell ref="AM10:AM11"/>
    <mergeCell ref="AN10:AN11"/>
    <mergeCell ref="AO10:AO11"/>
    <mergeCell ref="AM12:AM13"/>
    <mergeCell ref="AN12:AN13"/>
    <mergeCell ref="AO12:AO13"/>
    <mergeCell ref="AQ8:AR8"/>
    <mergeCell ref="AQ9:AR9"/>
    <mergeCell ref="O3:U3"/>
    <mergeCell ref="V3:X3"/>
    <mergeCell ref="Y3:Z3"/>
    <mergeCell ref="AA3:AE3"/>
    <mergeCell ref="AF3:AK3"/>
    <mergeCell ref="AQ6:AR7"/>
    <mergeCell ref="AS6:AW7"/>
    <mergeCell ref="AX6:AY7"/>
    <mergeCell ref="AF5:AG5"/>
    <mergeCell ref="AM6:AM7"/>
    <mergeCell ref="AN6:AN7"/>
    <mergeCell ref="AO6:AO7"/>
    <mergeCell ref="AM8:AM9"/>
    <mergeCell ref="AN8:AN9"/>
    <mergeCell ref="A6:A7"/>
    <mergeCell ref="B6:B7"/>
    <mergeCell ref="C6:C7"/>
    <mergeCell ref="D6:D7"/>
    <mergeCell ref="E6:E7"/>
    <mergeCell ref="F6:F7"/>
    <mergeCell ref="G6:G7"/>
    <mergeCell ref="A8:A9"/>
    <mergeCell ref="B8:B9"/>
    <mergeCell ref="C8:C9"/>
    <mergeCell ref="D8:D9"/>
    <mergeCell ref="E8:E9"/>
    <mergeCell ref="F8:F9"/>
  </mergeCells>
  <phoneticPr fontId="2"/>
  <dataValidations count="1">
    <dataValidation type="list" allowBlank="1" showInputMessage="1" showErrorMessage="1" sqref="E14:E43 E130:E159 E94:E123 E174:E203 E50:E79 E210:E239">
      <formula1>$BA$10:$BA$13</formula1>
    </dataValidation>
  </dataValidations>
  <printOptions horizontalCentered="1"/>
  <pageMargins left="0.19685039370078741" right="0.19685039370078741" top="0.70866141732283472" bottom="0.19685039370078741" header="0.19685039370078741" footer="0.19685039370078741"/>
  <pageSetup paperSize="9" scale="89" fitToHeight="0" orientation="landscape" r:id="rId1"/>
  <headerFooter alignWithMargins="0">
    <oddFooter>&amp;C&amp;P／&amp;N</oddFooter>
  </headerFooter>
  <rowBreaks count="5" manualBreakCount="5">
    <brk id="47" max="16383" man="1"/>
    <brk id="81" min="1" max="50" man="1"/>
    <brk id="127" max="16383" man="1"/>
    <brk id="161" min="1" max="50" man="1"/>
    <brk id="207" max="16383" man="1"/>
  </rowBreaks>
  <colBreaks count="1" manualBreakCount="1">
    <brk id="1"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8000"/>
    <pageSetUpPr fitToPage="1"/>
  </sheetPr>
  <dimension ref="A1:BA240"/>
  <sheetViews>
    <sheetView showZeros="0" view="pageBreakPreview" zoomScaleNormal="130" zoomScaleSheetLayoutView="100" zoomScalePageLayoutView="115" workbookViewId="0">
      <pane xSplit="1" ySplit="7" topLeftCell="B8" activePane="bottomRight" state="frozen"/>
      <selection activeCell="B4" sqref="B4:AY4"/>
      <selection pane="topRight" activeCell="B4" sqref="B4:AY4"/>
      <selection pane="bottomLeft" activeCell="B4" sqref="B4:AY4"/>
      <selection pane="bottomRight" activeCell="O3" sqref="O3:U3"/>
    </sheetView>
  </sheetViews>
  <sheetFormatPr defaultRowHeight="12"/>
  <cols>
    <col min="1" max="1" width="9" style="1"/>
    <col min="2" max="2" width="7.625" style="1" customWidth="1"/>
    <col min="3" max="4" width="4.625" style="1" customWidth="1"/>
    <col min="5" max="5" width="3.625" style="1" customWidth="1"/>
    <col min="6" max="6" width="11.375" style="1" customWidth="1"/>
    <col min="7" max="7" width="4.625" style="1" customWidth="1"/>
    <col min="8" max="38" width="2.625" style="1" customWidth="1"/>
    <col min="39" max="39" width="5.125" style="1" customWidth="1"/>
    <col min="40" max="40" width="5.625" style="1" customWidth="1"/>
    <col min="41" max="41" width="10.625" style="1" customWidth="1"/>
    <col min="42" max="42" width="0.875" style="1" customWidth="1"/>
    <col min="43" max="51" width="2.625" style="1" customWidth="1"/>
    <col min="52" max="16384" width="9" style="1"/>
  </cols>
  <sheetData>
    <row r="1" spans="1:53" ht="18" customHeight="1">
      <c r="B1" s="232"/>
      <c r="C1" s="232"/>
      <c r="D1" s="232"/>
      <c r="E1" s="232"/>
      <c r="AP1" s="11"/>
      <c r="AQ1" s="11"/>
      <c r="AR1" s="11"/>
      <c r="AY1" s="13"/>
    </row>
    <row r="2" spans="1:53" ht="18" customHeight="1">
      <c r="B2" s="2" t="s">
        <v>2</v>
      </c>
      <c r="C2" s="2"/>
      <c r="D2" s="2"/>
      <c r="E2" s="2"/>
      <c r="F2" s="2"/>
      <c r="G2" s="2"/>
      <c r="H2" s="2"/>
      <c r="I2" s="2"/>
      <c r="J2" s="2"/>
      <c r="AF2" s="3"/>
      <c r="AO2" s="3"/>
      <c r="AY2" s="3" t="s">
        <v>212</v>
      </c>
    </row>
    <row r="3" spans="1:53" ht="18" customHeight="1">
      <c r="B3" s="233" t="s">
        <v>22</v>
      </c>
      <c r="C3" s="234"/>
      <c r="D3" s="235">
        <f>【算定要件集計】!B3</f>
        <v>0</v>
      </c>
      <c r="E3" s="236"/>
      <c r="F3" s="236"/>
      <c r="G3" s="236"/>
      <c r="H3" s="236"/>
      <c r="I3" s="236"/>
      <c r="J3" s="236"/>
      <c r="K3" s="237"/>
      <c r="L3" s="238" t="s">
        <v>21</v>
      </c>
      <c r="M3" s="239"/>
      <c r="N3" s="239"/>
      <c r="O3" s="392" t="s">
        <v>216</v>
      </c>
      <c r="P3" s="393"/>
      <c r="Q3" s="393"/>
      <c r="R3" s="393"/>
      <c r="S3" s="393"/>
      <c r="T3" s="393"/>
      <c r="U3" s="394"/>
      <c r="V3" s="233" t="s">
        <v>23</v>
      </c>
      <c r="W3" s="243"/>
      <c r="X3" s="203"/>
      <c r="Y3" s="244"/>
      <c r="Z3" s="245"/>
      <c r="AA3" s="233" t="s">
        <v>40</v>
      </c>
      <c r="AB3" s="246"/>
      <c r="AC3" s="246"/>
      <c r="AD3" s="246"/>
      <c r="AE3" s="247"/>
      <c r="AF3" s="375" t="str">
        <f>【算定要件集計】!E15</f>
        <v/>
      </c>
      <c r="AG3" s="376"/>
      <c r="AH3" s="376"/>
      <c r="AI3" s="376"/>
      <c r="AJ3" s="377"/>
      <c r="AK3" s="378"/>
      <c r="AO3" s="5"/>
    </row>
    <row r="4" spans="1:53" ht="5.0999999999999996" customHeight="1"/>
    <row r="5" spans="1:53" ht="16.5" customHeight="1">
      <c r="G5" s="5" t="s">
        <v>44</v>
      </c>
      <c r="H5" s="46"/>
      <c r="I5" s="1" t="s">
        <v>43</v>
      </c>
      <c r="J5" s="46"/>
      <c r="K5" s="1" t="s">
        <v>24</v>
      </c>
      <c r="M5" s="46"/>
      <c r="N5" s="1" t="s">
        <v>43</v>
      </c>
      <c r="O5" s="46"/>
      <c r="P5" s="1" t="s">
        <v>25</v>
      </c>
      <c r="R5" s="7"/>
      <c r="U5" s="7"/>
      <c r="V5" s="7"/>
      <c r="W5" s="7"/>
      <c r="X5" s="7"/>
      <c r="Y5" s="7"/>
      <c r="AE5" s="5" t="s">
        <v>42</v>
      </c>
      <c r="AF5" s="220">
        <f>【算定要件集計】!$K$5</f>
        <v>0</v>
      </c>
      <c r="AG5" s="379"/>
      <c r="AH5" s="7" t="s">
        <v>31</v>
      </c>
      <c r="AI5" s="7"/>
      <c r="AJ5" s="7"/>
      <c r="AL5" s="5" t="s">
        <v>32</v>
      </c>
      <c r="AM5" s="47">
        <f>【算定要件集計】!$N$5</f>
        <v>0</v>
      </c>
      <c r="AN5" s="7" t="s">
        <v>31</v>
      </c>
      <c r="AQ5" s="1" t="s">
        <v>27</v>
      </c>
    </row>
    <row r="6" spans="1:53" s="6" customFormat="1" ht="18" customHeight="1">
      <c r="A6" s="248" t="s">
        <v>60</v>
      </c>
      <c r="B6" s="238" t="s">
        <v>0</v>
      </c>
      <c r="C6" s="250" t="s">
        <v>203</v>
      </c>
      <c r="D6" s="250" t="s">
        <v>62</v>
      </c>
      <c r="E6" s="250" t="s">
        <v>1</v>
      </c>
      <c r="F6" s="238" t="s">
        <v>3</v>
      </c>
      <c r="G6" s="252" t="s">
        <v>37</v>
      </c>
      <c r="H6" s="18" t="str">
        <f>AF3</f>
        <v/>
      </c>
      <c r="I6" s="18" t="str">
        <f>IFERROR(H6+1,"")</f>
        <v/>
      </c>
      <c r="J6" s="18" t="str">
        <f>IFERROR(I6+1,"")</f>
        <v/>
      </c>
      <c r="K6" s="18" t="str">
        <f t="shared" ref="K6:AI6" si="0">IFERROR(J6+1,"")</f>
        <v/>
      </c>
      <c r="L6" s="18" t="str">
        <f t="shared" si="0"/>
        <v/>
      </c>
      <c r="M6" s="18" t="str">
        <f t="shared" si="0"/>
        <v/>
      </c>
      <c r="N6" s="18" t="str">
        <f t="shared" si="0"/>
        <v/>
      </c>
      <c r="O6" s="18" t="str">
        <f t="shared" si="0"/>
        <v/>
      </c>
      <c r="P6" s="18" t="str">
        <f t="shared" si="0"/>
        <v/>
      </c>
      <c r="Q6" s="18" t="str">
        <f t="shared" si="0"/>
        <v/>
      </c>
      <c r="R6" s="18" t="str">
        <f t="shared" si="0"/>
        <v/>
      </c>
      <c r="S6" s="18" t="str">
        <f t="shared" si="0"/>
        <v/>
      </c>
      <c r="T6" s="18" t="str">
        <f t="shared" si="0"/>
        <v/>
      </c>
      <c r="U6" s="18" t="str">
        <f t="shared" si="0"/>
        <v/>
      </c>
      <c r="V6" s="18" t="str">
        <f t="shared" si="0"/>
        <v/>
      </c>
      <c r="W6" s="18" t="str">
        <f t="shared" si="0"/>
        <v/>
      </c>
      <c r="X6" s="18" t="str">
        <f t="shared" si="0"/>
        <v/>
      </c>
      <c r="Y6" s="18" t="str">
        <f t="shared" si="0"/>
        <v/>
      </c>
      <c r="Z6" s="18" t="str">
        <f t="shared" si="0"/>
        <v/>
      </c>
      <c r="AA6" s="18" t="str">
        <f t="shared" si="0"/>
        <v/>
      </c>
      <c r="AB6" s="18" t="str">
        <f t="shared" si="0"/>
        <v/>
      </c>
      <c r="AC6" s="18" t="str">
        <f t="shared" si="0"/>
        <v/>
      </c>
      <c r="AD6" s="18" t="str">
        <f t="shared" si="0"/>
        <v/>
      </c>
      <c r="AE6" s="18" t="str">
        <f t="shared" si="0"/>
        <v/>
      </c>
      <c r="AF6" s="18" t="str">
        <f t="shared" si="0"/>
        <v/>
      </c>
      <c r="AG6" s="18" t="str">
        <f t="shared" si="0"/>
        <v/>
      </c>
      <c r="AH6" s="18" t="str">
        <f t="shared" si="0"/>
        <v/>
      </c>
      <c r="AI6" s="18" t="str">
        <f t="shared" si="0"/>
        <v/>
      </c>
      <c r="AJ6" s="18" t="str">
        <f>IFERROR(IF(MONTH(AI6)&lt;&gt;MONTH(AI6+1),"",AI6+1),"")</f>
        <v/>
      </c>
      <c r="AK6" s="18" t="str">
        <f>IFERROR(IF(MONTH(AJ6)&lt;&gt;MONTH(AJ6+1),"",AJ6+1),"")</f>
        <v/>
      </c>
      <c r="AL6" s="18" t="str">
        <f>IFERROR(IF(MONTH(AK6)&lt;&gt;MONTH(AK6+1),"",AK6+1),"")</f>
        <v/>
      </c>
      <c r="AM6" s="263" t="s">
        <v>162</v>
      </c>
      <c r="AN6" s="263" t="s">
        <v>163</v>
      </c>
      <c r="AO6" s="206" t="s">
        <v>133</v>
      </c>
      <c r="AQ6" s="208" t="s">
        <v>36</v>
      </c>
      <c r="AR6" s="209"/>
      <c r="AS6" s="208" t="s">
        <v>39</v>
      </c>
      <c r="AT6" s="212"/>
      <c r="AU6" s="212"/>
      <c r="AV6" s="212"/>
      <c r="AW6" s="213"/>
      <c r="AX6" s="208" t="s">
        <v>16</v>
      </c>
      <c r="AY6" s="215"/>
    </row>
    <row r="7" spans="1:53" s="6" customFormat="1" ht="18" customHeight="1">
      <c r="A7" s="249"/>
      <c r="B7" s="238"/>
      <c r="C7" s="251"/>
      <c r="D7" s="251"/>
      <c r="E7" s="251"/>
      <c r="F7" s="238"/>
      <c r="G7" s="239"/>
      <c r="H7" s="19" t="str">
        <f>H6</f>
        <v/>
      </c>
      <c r="I7" s="19" t="str">
        <f>I6</f>
        <v/>
      </c>
      <c r="J7" s="19" t="str">
        <f t="shared" ref="J7:AL7" si="1">J6</f>
        <v/>
      </c>
      <c r="K7" s="19" t="str">
        <f t="shared" si="1"/>
        <v/>
      </c>
      <c r="L7" s="19" t="str">
        <f t="shared" si="1"/>
        <v/>
      </c>
      <c r="M7" s="19" t="str">
        <f t="shared" si="1"/>
        <v/>
      </c>
      <c r="N7" s="19" t="str">
        <f t="shared" si="1"/>
        <v/>
      </c>
      <c r="O7" s="19" t="str">
        <f t="shared" si="1"/>
        <v/>
      </c>
      <c r="P7" s="19" t="str">
        <f t="shared" si="1"/>
        <v/>
      </c>
      <c r="Q7" s="19" t="str">
        <f t="shared" si="1"/>
        <v/>
      </c>
      <c r="R7" s="19" t="str">
        <f t="shared" si="1"/>
        <v/>
      </c>
      <c r="S7" s="19" t="str">
        <f t="shared" si="1"/>
        <v/>
      </c>
      <c r="T7" s="19" t="str">
        <f t="shared" si="1"/>
        <v/>
      </c>
      <c r="U7" s="19" t="str">
        <f t="shared" si="1"/>
        <v/>
      </c>
      <c r="V7" s="19" t="str">
        <f t="shared" si="1"/>
        <v/>
      </c>
      <c r="W7" s="19" t="str">
        <f t="shared" si="1"/>
        <v/>
      </c>
      <c r="X7" s="19" t="str">
        <f t="shared" si="1"/>
        <v/>
      </c>
      <c r="Y7" s="19" t="str">
        <f t="shared" si="1"/>
        <v/>
      </c>
      <c r="Z7" s="19" t="str">
        <f t="shared" si="1"/>
        <v/>
      </c>
      <c r="AA7" s="19" t="str">
        <f t="shared" si="1"/>
        <v/>
      </c>
      <c r="AB7" s="19" t="str">
        <f t="shared" si="1"/>
        <v/>
      </c>
      <c r="AC7" s="19" t="str">
        <f t="shared" si="1"/>
        <v/>
      </c>
      <c r="AD7" s="19" t="str">
        <f t="shared" si="1"/>
        <v/>
      </c>
      <c r="AE7" s="19" t="str">
        <f t="shared" si="1"/>
        <v/>
      </c>
      <c r="AF7" s="19" t="str">
        <f t="shared" si="1"/>
        <v/>
      </c>
      <c r="AG7" s="19" t="str">
        <f t="shared" si="1"/>
        <v/>
      </c>
      <c r="AH7" s="19" t="str">
        <f t="shared" si="1"/>
        <v/>
      </c>
      <c r="AI7" s="19" t="str">
        <f t="shared" si="1"/>
        <v/>
      </c>
      <c r="AJ7" s="19" t="str">
        <f t="shared" si="1"/>
        <v/>
      </c>
      <c r="AK7" s="19" t="str">
        <f t="shared" si="1"/>
        <v/>
      </c>
      <c r="AL7" s="19" t="str">
        <f t="shared" si="1"/>
        <v/>
      </c>
      <c r="AM7" s="263"/>
      <c r="AN7" s="263"/>
      <c r="AO7" s="207"/>
      <c r="AQ7" s="210"/>
      <c r="AR7" s="211"/>
      <c r="AS7" s="210"/>
      <c r="AT7" s="214"/>
      <c r="AU7" s="214"/>
      <c r="AV7" s="214"/>
      <c r="AW7" s="211"/>
      <c r="AX7" s="210"/>
      <c r="AY7" s="211"/>
    </row>
    <row r="8" spans="1:53" s="6" customFormat="1" ht="13.5" customHeight="1">
      <c r="A8" s="248"/>
      <c r="B8" s="255" t="s">
        <v>4</v>
      </c>
      <c r="C8" s="257" t="s">
        <v>48</v>
      </c>
      <c r="D8" s="257" t="s">
        <v>48</v>
      </c>
      <c r="E8" s="259" t="s">
        <v>10</v>
      </c>
      <c r="F8" s="261"/>
      <c r="G8" s="70" t="s">
        <v>36</v>
      </c>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253">
        <f>SUM(H9:AL9)</f>
        <v>0</v>
      </c>
      <c r="AN8" s="254" t="s">
        <v>48</v>
      </c>
      <c r="AO8" s="223"/>
      <c r="AQ8" s="228"/>
      <c r="AR8" s="369"/>
      <c r="AS8" s="224"/>
      <c r="AT8" s="225"/>
      <c r="AU8" s="12" t="s">
        <v>26</v>
      </c>
      <c r="AV8" s="226"/>
      <c r="AW8" s="227"/>
      <c r="AX8" s="156"/>
      <c r="AY8" s="167" t="s">
        <v>34</v>
      </c>
      <c r="BA8" s="44" t="s">
        <v>95</v>
      </c>
    </row>
    <row r="9" spans="1:53" ht="13.5" customHeight="1">
      <c r="A9" s="249"/>
      <c r="B9" s="256"/>
      <c r="C9" s="258"/>
      <c r="D9" s="258"/>
      <c r="E9" s="260"/>
      <c r="F9" s="262"/>
      <c r="G9" s="70" t="s">
        <v>16</v>
      </c>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253"/>
      <c r="AN9" s="254"/>
      <c r="AO9" s="374"/>
      <c r="AQ9" s="228"/>
      <c r="AR9" s="369"/>
      <c r="AS9" s="224"/>
      <c r="AT9" s="225"/>
      <c r="AU9" s="12" t="s">
        <v>26</v>
      </c>
      <c r="AV9" s="226"/>
      <c r="AW9" s="227"/>
      <c r="AX9" s="156"/>
      <c r="AY9" s="167" t="s">
        <v>34</v>
      </c>
      <c r="BA9" s="165" t="s">
        <v>66</v>
      </c>
    </row>
    <row r="10" spans="1:53" ht="13.5" customHeight="1">
      <c r="A10" s="248"/>
      <c r="B10" s="273" t="s">
        <v>5</v>
      </c>
      <c r="C10" s="257" t="s">
        <v>48</v>
      </c>
      <c r="D10" s="257" t="s">
        <v>48</v>
      </c>
      <c r="E10" s="275" t="s">
        <v>10</v>
      </c>
      <c r="F10" s="262"/>
      <c r="G10" s="70" t="s">
        <v>36</v>
      </c>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253">
        <f>SUM(H11:AL11)</f>
        <v>0</v>
      </c>
      <c r="AN10" s="254" t="s">
        <v>48</v>
      </c>
      <c r="AO10" s="372"/>
      <c r="AQ10" s="228"/>
      <c r="AR10" s="369"/>
      <c r="AS10" s="224"/>
      <c r="AT10" s="225"/>
      <c r="AU10" s="12" t="s">
        <v>26</v>
      </c>
      <c r="AV10" s="226"/>
      <c r="AW10" s="227"/>
      <c r="AX10" s="156"/>
      <c r="AY10" s="167" t="s">
        <v>34</v>
      </c>
      <c r="BA10" s="69" t="s">
        <v>10</v>
      </c>
    </row>
    <row r="11" spans="1:53" ht="13.5" customHeight="1">
      <c r="A11" s="249"/>
      <c r="B11" s="274"/>
      <c r="C11" s="258"/>
      <c r="D11" s="258"/>
      <c r="E11" s="260"/>
      <c r="F11" s="262"/>
      <c r="G11" s="71" t="s">
        <v>41</v>
      </c>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276"/>
      <c r="AN11" s="272"/>
      <c r="AO11" s="374"/>
      <c r="AQ11" s="228"/>
      <c r="AR11" s="369"/>
      <c r="AS11" s="224"/>
      <c r="AT11" s="225"/>
      <c r="AU11" s="12" t="s">
        <v>26</v>
      </c>
      <c r="AV11" s="226"/>
      <c r="AW11" s="227"/>
      <c r="AX11" s="156"/>
      <c r="AY11" s="167" t="s">
        <v>34</v>
      </c>
      <c r="BA11" s="69" t="s">
        <v>64</v>
      </c>
    </row>
    <row r="12" spans="1:53" ht="13.5" customHeight="1">
      <c r="A12" s="248"/>
      <c r="B12" s="265" t="s">
        <v>38</v>
      </c>
      <c r="C12" s="257" t="s">
        <v>48</v>
      </c>
      <c r="D12" s="257" t="s">
        <v>48</v>
      </c>
      <c r="E12" s="268" t="s">
        <v>48</v>
      </c>
      <c r="F12" s="270"/>
      <c r="G12" s="70" t="s">
        <v>36</v>
      </c>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253">
        <f>SUM(H13:AL13)</f>
        <v>0</v>
      </c>
      <c r="AN12" s="254" t="s">
        <v>48</v>
      </c>
      <c r="AO12" s="372"/>
      <c r="AQ12" s="228"/>
      <c r="AR12" s="369"/>
      <c r="AS12" s="224"/>
      <c r="AT12" s="225"/>
      <c r="AU12" s="12" t="s">
        <v>26</v>
      </c>
      <c r="AV12" s="226"/>
      <c r="AW12" s="227"/>
      <c r="AX12" s="156"/>
      <c r="AY12" s="167" t="s">
        <v>34</v>
      </c>
      <c r="BA12" s="69" t="s">
        <v>15</v>
      </c>
    </row>
    <row r="13" spans="1:53" ht="13.5" customHeight="1" thickBot="1">
      <c r="A13" s="264"/>
      <c r="B13" s="266"/>
      <c r="C13" s="267"/>
      <c r="D13" s="267"/>
      <c r="E13" s="269"/>
      <c r="F13" s="271"/>
      <c r="G13" s="72" t="s">
        <v>41</v>
      </c>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1"/>
      <c r="AN13" s="341"/>
      <c r="AO13" s="373"/>
      <c r="AQ13" s="228"/>
      <c r="AR13" s="369"/>
      <c r="AS13" s="224"/>
      <c r="AT13" s="225"/>
      <c r="AU13" s="12" t="s">
        <v>26</v>
      </c>
      <c r="AV13" s="226"/>
      <c r="AW13" s="227"/>
      <c r="AX13" s="156"/>
      <c r="AY13" s="167" t="s">
        <v>34</v>
      </c>
      <c r="BA13" s="69" t="s">
        <v>65</v>
      </c>
    </row>
    <row r="14" spans="1:53" ht="13.5" customHeight="1" thickTop="1">
      <c r="A14" s="283" t="str">
        <f>IFERROR(INDEX(【従業者名簿】!F:F,MATCH(届出後4月!F14,【従業者名簿】!C:C,0)),"")</f>
        <v/>
      </c>
      <c r="B14" s="255" t="s">
        <v>4</v>
      </c>
      <c r="C14" s="285" t="str">
        <f>IF(AO14="介護福祉士","〇","")</f>
        <v/>
      </c>
      <c r="D14" s="367" t="str">
        <f>IF(A14="","",DATEDIF(A14,$AF$3,"m"))</f>
        <v/>
      </c>
      <c r="E14" s="290" t="s">
        <v>102</v>
      </c>
      <c r="F14" s="293"/>
      <c r="G14" s="73" t="s">
        <v>36</v>
      </c>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278">
        <f>SUM(H15:AL15)</f>
        <v>0</v>
      </c>
      <c r="AN14" s="280" t="str">
        <f>IFERROR(IF(SUM(AM14:AM19)&gt;$AF$45,1,ROUNDDOWN(SUM(AM14:AM19)/$AF$45,1)),"")</f>
        <v/>
      </c>
      <c r="AO14" s="343"/>
      <c r="AQ14" s="228"/>
      <c r="AR14" s="369"/>
      <c r="AS14" s="224"/>
      <c r="AT14" s="225"/>
      <c r="AU14" s="12" t="s">
        <v>26</v>
      </c>
      <c r="AV14" s="226"/>
      <c r="AW14" s="227"/>
      <c r="AX14" s="156"/>
      <c r="AY14" s="167" t="s">
        <v>34</v>
      </c>
    </row>
    <row r="15" spans="1:53" ht="13.5" customHeight="1">
      <c r="A15" s="284"/>
      <c r="B15" s="256"/>
      <c r="C15" s="286"/>
      <c r="D15" s="370"/>
      <c r="E15" s="291"/>
      <c r="F15" s="293"/>
      <c r="G15" s="70" t="s">
        <v>41</v>
      </c>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253"/>
      <c r="AN15" s="280"/>
      <c r="AO15" s="344"/>
      <c r="AQ15" s="228"/>
      <c r="AR15" s="369"/>
      <c r="AS15" s="224"/>
      <c r="AT15" s="225"/>
      <c r="AU15" s="12" t="s">
        <v>26</v>
      </c>
      <c r="AV15" s="226"/>
      <c r="AW15" s="227"/>
      <c r="AX15" s="156"/>
      <c r="AY15" s="167" t="s">
        <v>34</v>
      </c>
    </row>
    <row r="16" spans="1:53" ht="13.5" customHeight="1">
      <c r="A16" s="284"/>
      <c r="B16" s="273" t="s">
        <v>5</v>
      </c>
      <c r="C16" s="286"/>
      <c r="D16" s="370"/>
      <c r="E16" s="291"/>
      <c r="F16" s="293"/>
      <c r="G16" s="73" t="s">
        <v>36</v>
      </c>
      <c r="H16" s="38"/>
      <c r="I16" s="38"/>
      <c r="J16" s="38"/>
      <c r="K16" s="38"/>
      <c r="L16" s="164"/>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278">
        <f>SUM(H17:AL17)</f>
        <v>0</v>
      </c>
      <c r="AN16" s="280"/>
      <c r="AO16" s="345"/>
      <c r="AQ16" s="228"/>
      <c r="AR16" s="369"/>
      <c r="AS16" s="224"/>
      <c r="AT16" s="225"/>
      <c r="AU16" s="12" t="s">
        <v>26</v>
      </c>
      <c r="AV16" s="226"/>
      <c r="AW16" s="227"/>
      <c r="AX16" s="156"/>
      <c r="AY16" s="167" t="s">
        <v>34</v>
      </c>
    </row>
    <row r="17" spans="1:51" ht="13.5" customHeight="1">
      <c r="A17" s="284"/>
      <c r="B17" s="297"/>
      <c r="C17" s="286"/>
      <c r="D17" s="370"/>
      <c r="E17" s="291"/>
      <c r="F17" s="293"/>
      <c r="G17" s="70" t="s">
        <v>41</v>
      </c>
      <c r="H17" s="35"/>
      <c r="I17" s="35"/>
      <c r="J17" s="35"/>
      <c r="K17" s="35"/>
      <c r="L17" s="36"/>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253"/>
      <c r="AN17" s="280"/>
      <c r="AO17" s="344"/>
      <c r="AQ17" s="228"/>
      <c r="AR17" s="369"/>
      <c r="AS17" s="224"/>
      <c r="AT17" s="225"/>
      <c r="AU17" s="12" t="s">
        <v>26</v>
      </c>
      <c r="AV17" s="226"/>
      <c r="AW17" s="227"/>
      <c r="AX17" s="156"/>
      <c r="AY17" s="167" t="s">
        <v>34</v>
      </c>
    </row>
    <row r="18" spans="1:51" ht="13.5" customHeight="1">
      <c r="A18" s="284"/>
      <c r="B18" s="296" t="s">
        <v>33</v>
      </c>
      <c r="C18" s="286"/>
      <c r="D18" s="370"/>
      <c r="E18" s="291"/>
      <c r="F18" s="294"/>
      <c r="G18" s="73" t="s">
        <v>36</v>
      </c>
      <c r="H18" s="38"/>
      <c r="I18" s="38"/>
      <c r="J18" s="38"/>
      <c r="K18" s="38"/>
      <c r="L18" s="164"/>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278">
        <f>SUM(H19:AL19)</f>
        <v>0</v>
      </c>
      <c r="AN18" s="281"/>
      <c r="AO18" s="345"/>
      <c r="AQ18" s="228"/>
      <c r="AR18" s="369"/>
      <c r="AS18" s="224"/>
      <c r="AT18" s="225"/>
      <c r="AU18" s="12" t="s">
        <v>26</v>
      </c>
      <c r="AV18" s="226"/>
      <c r="AW18" s="227"/>
      <c r="AX18" s="156"/>
      <c r="AY18" s="167" t="s">
        <v>34</v>
      </c>
    </row>
    <row r="19" spans="1:51" ht="13.5" customHeight="1">
      <c r="A19" s="284"/>
      <c r="B19" s="255"/>
      <c r="C19" s="287"/>
      <c r="D19" s="370"/>
      <c r="E19" s="292"/>
      <c r="F19" s="295"/>
      <c r="G19" s="70" t="s">
        <v>41</v>
      </c>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253"/>
      <c r="AN19" s="281"/>
      <c r="AO19" s="346"/>
      <c r="AQ19" s="228"/>
      <c r="AR19" s="369"/>
      <c r="AS19" s="224"/>
      <c r="AT19" s="225"/>
      <c r="AU19" s="12" t="s">
        <v>26</v>
      </c>
      <c r="AV19" s="226"/>
      <c r="AW19" s="227"/>
      <c r="AX19" s="156"/>
      <c r="AY19" s="167" t="s">
        <v>34</v>
      </c>
    </row>
    <row r="20" spans="1:51" ht="13.5" customHeight="1">
      <c r="A20" s="305" t="str">
        <f>IFERROR(INDEX(【従業者名簿】!F:F,MATCH(届出後4月!F20,【従業者名簿】!C:C,0)),"")</f>
        <v/>
      </c>
      <c r="B20" s="273" t="s">
        <v>5</v>
      </c>
      <c r="C20" s="299" t="str">
        <f>IF(AO20="介護福祉士","〇","")</f>
        <v/>
      </c>
      <c r="D20" s="370" t="str">
        <f>IF(A20="","",DATEDIF(A20,$AF$3,"m"))</f>
        <v/>
      </c>
      <c r="E20" s="306" t="s">
        <v>102</v>
      </c>
      <c r="F20" s="262"/>
      <c r="G20" s="70" t="s">
        <v>36</v>
      </c>
      <c r="H20" s="164"/>
      <c r="I20" s="164"/>
      <c r="J20" s="164"/>
      <c r="K20" s="164"/>
      <c r="L20" s="164"/>
      <c r="M20" s="164"/>
      <c r="N20" s="164"/>
      <c r="O20" s="164"/>
      <c r="P20" s="164"/>
      <c r="Q20" s="164"/>
      <c r="R20" s="164"/>
      <c r="S20" s="164"/>
      <c r="T20" s="164"/>
      <c r="U20" s="164"/>
      <c r="V20" s="164"/>
      <c r="W20" s="164"/>
      <c r="X20" s="164"/>
      <c r="Y20" s="164"/>
      <c r="Z20" s="164"/>
      <c r="AA20" s="164"/>
      <c r="AB20" s="164"/>
      <c r="AC20" s="164"/>
      <c r="AD20" s="164"/>
      <c r="AE20" s="164"/>
      <c r="AF20" s="164"/>
      <c r="AG20" s="164"/>
      <c r="AH20" s="164"/>
      <c r="AI20" s="164"/>
      <c r="AJ20" s="164"/>
      <c r="AK20" s="164"/>
      <c r="AL20" s="164"/>
      <c r="AM20" s="278">
        <f>SUM(H21:AL21)</f>
        <v>0</v>
      </c>
      <c r="AN20" s="279" t="str">
        <f>IFERROR(IF(SUM(AM20:AM23)&gt;$AF$45,1,ROUNDDOWN(SUM(AM20:AM23)/$AF$45,1)),"")</f>
        <v/>
      </c>
      <c r="AO20" s="222"/>
      <c r="AP20" s="8"/>
      <c r="AQ20" s="228"/>
      <c r="AR20" s="369"/>
      <c r="AS20" s="224"/>
      <c r="AT20" s="225"/>
      <c r="AU20" s="12" t="s">
        <v>26</v>
      </c>
      <c r="AV20" s="226"/>
      <c r="AW20" s="227"/>
      <c r="AX20" s="156"/>
      <c r="AY20" s="167" t="s">
        <v>34</v>
      </c>
    </row>
    <row r="21" spans="1:51" ht="13.5" customHeight="1">
      <c r="A21" s="284"/>
      <c r="B21" s="297"/>
      <c r="C21" s="286"/>
      <c r="D21" s="370"/>
      <c r="E21" s="291"/>
      <c r="F21" s="262"/>
      <c r="G21" s="70" t="s">
        <v>41</v>
      </c>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253"/>
      <c r="AN21" s="280"/>
      <c r="AO21" s="344"/>
      <c r="AP21" s="8"/>
      <c r="AQ21" s="228"/>
      <c r="AR21" s="369"/>
      <c r="AS21" s="224"/>
      <c r="AT21" s="225"/>
      <c r="AU21" s="12" t="s">
        <v>26</v>
      </c>
      <c r="AV21" s="226"/>
      <c r="AW21" s="227"/>
      <c r="AX21" s="156"/>
      <c r="AY21" s="167" t="s">
        <v>34</v>
      </c>
    </row>
    <row r="22" spans="1:51" ht="13.5" customHeight="1">
      <c r="A22" s="284"/>
      <c r="B22" s="304" t="s">
        <v>33</v>
      </c>
      <c r="C22" s="286"/>
      <c r="D22" s="370"/>
      <c r="E22" s="291"/>
      <c r="F22" s="277"/>
      <c r="G22" s="70" t="s">
        <v>36</v>
      </c>
      <c r="H22" s="164"/>
      <c r="I22" s="164"/>
      <c r="J22" s="164"/>
      <c r="K22" s="164"/>
      <c r="L22" s="164"/>
      <c r="M22" s="164"/>
      <c r="N22" s="164"/>
      <c r="O22" s="164"/>
      <c r="P22" s="164"/>
      <c r="Q22" s="164"/>
      <c r="R22" s="164"/>
      <c r="S22" s="164"/>
      <c r="T22" s="164"/>
      <c r="U22" s="164"/>
      <c r="V22" s="164"/>
      <c r="W22" s="164"/>
      <c r="X22" s="164"/>
      <c r="Y22" s="164"/>
      <c r="Z22" s="164"/>
      <c r="AA22" s="164"/>
      <c r="AB22" s="164"/>
      <c r="AC22" s="164"/>
      <c r="AD22" s="164"/>
      <c r="AE22" s="164"/>
      <c r="AF22" s="164"/>
      <c r="AG22" s="164"/>
      <c r="AH22" s="164"/>
      <c r="AI22" s="164"/>
      <c r="AJ22" s="164"/>
      <c r="AK22" s="164"/>
      <c r="AL22" s="164"/>
      <c r="AM22" s="253">
        <f>SUM(H23:AL23)</f>
        <v>0</v>
      </c>
      <c r="AN22" s="281"/>
      <c r="AO22" s="345"/>
      <c r="AP22" s="8"/>
      <c r="AQ22" s="228"/>
      <c r="AR22" s="369"/>
      <c r="AS22" s="224"/>
      <c r="AT22" s="225"/>
      <c r="AU22" s="12" t="s">
        <v>26</v>
      </c>
      <c r="AV22" s="226"/>
      <c r="AW22" s="227"/>
      <c r="AX22" s="156"/>
      <c r="AY22" s="167" t="s">
        <v>34</v>
      </c>
    </row>
    <row r="23" spans="1:51" ht="13.5" customHeight="1">
      <c r="A23" s="284"/>
      <c r="B23" s="304"/>
      <c r="C23" s="287"/>
      <c r="D23" s="370"/>
      <c r="E23" s="292"/>
      <c r="F23" s="277"/>
      <c r="G23" s="70" t="s">
        <v>41</v>
      </c>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253"/>
      <c r="AN23" s="282"/>
      <c r="AO23" s="346"/>
      <c r="AP23" s="8"/>
      <c r="AQ23" s="228"/>
      <c r="AR23" s="369"/>
      <c r="AS23" s="224"/>
      <c r="AT23" s="225"/>
      <c r="AU23" s="12" t="s">
        <v>26</v>
      </c>
      <c r="AV23" s="226"/>
      <c r="AW23" s="227"/>
      <c r="AX23" s="156"/>
      <c r="AY23" s="167" t="s">
        <v>34</v>
      </c>
    </row>
    <row r="24" spans="1:51" ht="13.5" customHeight="1">
      <c r="A24" s="248" t="str">
        <f>IFERROR(INDEX(【従業者名簿】!F:F,MATCH(F24,【従業者名簿】!C:C,0)),"")</f>
        <v/>
      </c>
      <c r="B24" s="298" t="s">
        <v>33</v>
      </c>
      <c r="C24" s="299" t="str">
        <f>IF(AO24="介護福祉士","〇","")</f>
        <v/>
      </c>
      <c r="D24" s="366" t="str">
        <f>IF(A24="","",DATEDIF(A24,$AF$3,"m"))</f>
        <v/>
      </c>
      <c r="E24" s="301"/>
      <c r="F24" s="270"/>
      <c r="G24" s="70" t="s">
        <v>36</v>
      </c>
      <c r="H24" s="164"/>
      <c r="I24" s="164"/>
      <c r="J24" s="164"/>
      <c r="K24" s="164"/>
      <c r="L24" s="164"/>
      <c r="M24" s="164"/>
      <c r="N24" s="164"/>
      <c r="O24" s="40"/>
      <c r="P24" s="164"/>
      <c r="Q24" s="164"/>
      <c r="R24" s="164"/>
      <c r="S24" s="164"/>
      <c r="T24" s="164"/>
      <c r="U24" s="38"/>
      <c r="V24" s="38"/>
      <c r="W24" s="164"/>
      <c r="X24" s="164"/>
      <c r="Y24" s="164"/>
      <c r="Z24" s="164"/>
      <c r="AA24" s="164"/>
      <c r="AB24" s="164"/>
      <c r="AC24" s="164"/>
      <c r="AD24" s="164"/>
      <c r="AE24" s="164"/>
      <c r="AF24" s="164"/>
      <c r="AG24" s="164"/>
      <c r="AH24" s="164"/>
      <c r="AI24" s="164"/>
      <c r="AJ24" s="164"/>
      <c r="AK24" s="164"/>
      <c r="AL24" s="164"/>
      <c r="AM24" s="253">
        <f>SUM(H25:AL25)</f>
        <v>0</v>
      </c>
      <c r="AN24" s="368" t="str">
        <f>IFERROR(IF(OR(E24="Ａ",AM24&gt;$AF$45),1,ROUNDDOWN(AM24/$AF$45,1)),"")</f>
        <v/>
      </c>
      <c r="AO24" s="222"/>
      <c r="AP24" s="8"/>
      <c r="AQ24" s="228"/>
      <c r="AR24" s="369"/>
      <c r="AS24" s="224"/>
      <c r="AT24" s="226"/>
      <c r="AU24" s="12" t="s">
        <v>26</v>
      </c>
      <c r="AV24" s="226"/>
      <c r="AW24" s="311"/>
      <c r="AX24" s="156"/>
      <c r="AY24" s="167" t="s">
        <v>34</v>
      </c>
    </row>
    <row r="25" spans="1:51" ht="13.5" customHeight="1">
      <c r="A25" s="249"/>
      <c r="B25" s="255"/>
      <c r="C25" s="287"/>
      <c r="D25" s="367"/>
      <c r="E25" s="302"/>
      <c r="F25" s="261"/>
      <c r="G25" s="70" t="s">
        <v>41</v>
      </c>
      <c r="H25" s="35"/>
      <c r="I25" s="35"/>
      <c r="J25" s="35"/>
      <c r="K25" s="35"/>
      <c r="L25" s="35"/>
      <c r="M25" s="35"/>
      <c r="N25" s="35"/>
      <c r="O25" s="48"/>
      <c r="P25" s="35"/>
      <c r="Q25" s="35"/>
      <c r="R25" s="35"/>
      <c r="S25" s="35"/>
      <c r="T25" s="35"/>
      <c r="U25" s="35"/>
      <c r="V25" s="35"/>
      <c r="W25" s="35"/>
      <c r="X25" s="35"/>
      <c r="Y25" s="35"/>
      <c r="Z25" s="35"/>
      <c r="AA25" s="35"/>
      <c r="AB25" s="35"/>
      <c r="AC25" s="35"/>
      <c r="AD25" s="35"/>
      <c r="AE25" s="35"/>
      <c r="AF25" s="35"/>
      <c r="AG25" s="39"/>
      <c r="AH25" s="35"/>
      <c r="AI25" s="35"/>
      <c r="AJ25" s="35"/>
      <c r="AK25" s="35"/>
      <c r="AL25" s="35"/>
      <c r="AM25" s="253"/>
      <c r="AN25" s="368"/>
      <c r="AO25" s="223"/>
      <c r="AP25" s="8"/>
      <c r="AQ25" s="228"/>
      <c r="AR25" s="369"/>
      <c r="AS25" s="224"/>
      <c r="AT25" s="226"/>
      <c r="AU25" s="12" t="s">
        <v>26</v>
      </c>
      <c r="AV25" s="226"/>
      <c r="AW25" s="311"/>
      <c r="AX25" s="156"/>
      <c r="AY25" s="167" t="s">
        <v>34</v>
      </c>
    </row>
    <row r="26" spans="1:51" ht="13.5" customHeight="1">
      <c r="A26" s="248" t="str">
        <f>IFERROR(INDEX(【従業者名簿】!F:F,MATCH(F26,【従業者名簿】!C:C,0)),"")</f>
        <v/>
      </c>
      <c r="B26" s="298" t="s">
        <v>33</v>
      </c>
      <c r="C26" s="299" t="str">
        <f t="shared" ref="C26" si="2">IF(AO26="介護福祉士","〇","")</f>
        <v/>
      </c>
      <c r="D26" s="366" t="str">
        <f>IF(A26="","",DATEDIF(A26,$AF$3,"m"))</f>
        <v/>
      </c>
      <c r="E26" s="301"/>
      <c r="F26" s="270"/>
      <c r="G26" s="70" t="s">
        <v>36</v>
      </c>
      <c r="H26" s="164"/>
      <c r="I26" s="164"/>
      <c r="J26" s="164"/>
      <c r="K26" s="164"/>
      <c r="L26" s="164"/>
      <c r="M26" s="164"/>
      <c r="N26" s="164"/>
      <c r="O26" s="164"/>
      <c r="P26" s="164"/>
      <c r="Q26" s="40"/>
      <c r="R26" s="164"/>
      <c r="S26" s="164"/>
      <c r="T26" s="164"/>
      <c r="U26" s="164"/>
      <c r="V26" s="164"/>
      <c r="W26" s="164"/>
      <c r="X26" s="164"/>
      <c r="Y26" s="164"/>
      <c r="Z26" s="164"/>
      <c r="AA26" s="164"/>
      <c r="AB26" s="164"/>
      <c r="AC26" s="164"/>
      <c r="AD26" s="164"/>
      <c r="AE26" s="40"/>
      <c r="AF26" s="164"/>
      <c r="AG26" s="164"/>
      <c r="AH26" s="164"/>
      <c r="AI26" s="164"/>
      <c r="AJ26" s="164"/>
      <c r="AK26" s="164"/>
      <c r="AL26" s="164"/>
      <c r="AM26" s="253">
        <f>SUM(H27:AL27)</f>
        <v>0</v>
      </c>
      <c r="AN26" s="368" t="str">
        <f t="shared" ref="AN26" si="3">IFERROR(IF(OR(E26="Ａ",AM26&gt;$AF$45),1,ROUNDDOWN(AM26/$AF$45,1)),"")</f>
        <v/>
      </c>
      <c r="AO26" s="222"/>
      <c r="AP26" s="8"/>
      <c r="AQ26" s="228" t="s">
        <v>19</v>
      </c>
      <c r="AR26" s="307"/>
      <c r="AS26" s="308" t="s">
        <v>20</v>
      </c>
      <c r="AT26" s="309"/>
      <c r="AU26" s="309"/>
      <c r="AV26" s="309"/>
      <c r="AW26" s="309"/>
      <c r="AX26" s="309"/>
      <c r="AY26" s="310"/>
    </row>
    <row r="27" spans="1:51" ht="13.5" customHeight="1">
      <c r="A27" s="249"/>
      <c r="B27" s="255"/>
      <c r="C27" s="287"/>
      <c r="D27" s="367"/>
      <c r="E27" s="302"/>
      <c r="F27" s="261"/>
      <c r="G27" s="70" t="s">
        <v>41</v>
      </c>
      <c r="H27" s="35"/>
      <c r="I27" s="35"/>
      <c r="J27" s="35"/>
      <c r="K27" s="35"/>
      <c r="L27" s="35"/>
      <c r="M27" s="35"/>
      <c r="N27" s="35"/>
      <c r="O27" s="35"/>
      <c r="P27" s="35"/>
      <c r="Q27" s="48"/>
      <c r="R27" s="35"/>
      <c r="S27" s="35"/>
      <c r="T27" s="35"/>
      <c r="U27" s="35"/>
      <c r="V27" s="35"/>
      <c r="W27" s="35"/>
      <c r="X27" s="35"/>
      <c r="Y27" s="35"/>
      <c r="Z27" s="35"/>
      <c r="AA27" s="35"/>
      <c r="AB27" s="35"/>
      <c r="AC27" s="35"/>
      <c r="AD27" s="35"/>
      <c r="AE27" s="48"/>
      <c r="AF27" s="35"/>
      <c r="AG27" s="35"/>
      <c r="AH27" s="35"/>
      <c r="AI27" s="35"/>
      <c r="AJ27" s="35"/>
      <c r="AK27" s="35"/>
      <c r="AL27" s="35"/>
      <c r="AM27" s="253"/>
      <c r="AN27" s="368"/>
      <c r="AO27" s="223"/>
      <c r="AP27" s="8"/>
      <c r="AQ27" s="228" t="s">
        <v>28</v>
      </c>
      <c r="AR27" s="307"/>
      <c r="AS27" s="308" t="s">
        <v>29</v>
      </c>
      <c r="AT27" s="309"/>
      <c r="AU27" s="309"/>
      <c r="AV27" s="309"/>
      <c r="AW27" s="309"/>
      <c r="AX27" s="309"/>
      <c r="AY27" s="310"/>
    </row>
    <row r="28" spans="1:51" ht="13.5" customHeight="1">
      <c r="A28" s="248" t="str">
        <f>IFERROR(INDEX(【従業者名簿】!F:F,MATCH(F28,【従業者名簿】!C:C,0)),"")</f>
        <v/>
      </c>
      <c r="B28" s="298" t="s">
        <v>33</v>
      </c>
      <c r="C28" s="299" t="str">
        <f t="shared" ref="C28" si="4">IF(AO28="介護福祉士","〇","")</f>
        <v/>
      </c>
      <c r="D28" s="366" t="str">
        <f>IF(A28="","",DATEDIF(A28,$AF$3,"m"))</f>
        <v/>
      </c>
      <c r="E28" s="301"/>
      <c r="F28" s="270"/>
      <c r="G28" s="70" t="s">
        <v>36</v>
      </c>
      <c r="H28" s="164"/>
      <c r="I28" s="164"/>
      <c r="J28" s="164"/>
      <c r="K28" s="164"/>
      <c r="L28" s="164"/>
      <c r="M28" s="164"/>
      <c r="N28" s="164"/>
      <c r="O28" s="164"/>
      <c r="P28" s="164"/>
      <c r="Q28" s="164"/>
      <c r="R28" s="164"/>
      <c r="S28" s="164"/>
      <c r="T28" s="164"/>
      <c r="U28" s="164"/>
      <c r="V28" s="164"/>
      <c r="W28" s="164"/>
      <c r="X28" s="164"/>
      <c r="Y28" s="164"/>
      <c r="Z28" s="164"/>
      <c r="AA28" s="164"/>
      <c r="AB28" s="164"/>
      <c r="AC28" s="164"/>
      <c r="AD28" s="164"/>
      <c r="AE28" s="164"/>
      <c r="AF28" s="164"/>
      <c r="AG28" s="164"/>
      <c r="AH28" s="164"/>
      <c r="AI28" s="164"/>
      <c r="AJ28" s="164"/>
      <c r="AK28" s="164"/>
      <c r="AL28" s="164"/>
      <c r="AM28" s="253">
        <f>SUM(H29:AL29)</f>
        <v>0</v>
      </c>
      <c r="AN28" s="368" t="str">
        <f t="shared" ref="AN28" si="5">IFERROR(IF(OR(E28="Ａ",AM28&gt;$AF$45),1,ROUNDDOWN(AM28/$AF$45,1)),"")</f>
        <v/>
      </c>
      <c r="AO28" s="222"/>
      <c r="AP28" s="8"/>
      <c r="AQ28" s="228" t="s">
        <v>11</v>
      </c>
      <c r="AR28" s="307"/>
      <c r="AS28" s="308" t="s">
        <v>30</v>
      </c>
      <c r="AT28" s="309"/>
      <c r="AU28" s="309"/>
      <c r="AV28" s="309"/>
      <c r="AW28" s="309"/>
      <c r="AX28" s="309"/>
      <c r="AY28" s="310"/>
    </row>
    <row r="29" spans="1:51" ht="13.5" customHeight="1">
      <c r="A29" s="249"/>
      <c r="B29" s="255"/>
      <c r="C29" s="287"/>
      <c r="D29" s="367"/>
      <c r="E29" s="302"/>
      <c r="F29" s="261"/>
      <c r="G29" s="70" t="s">
        <v>41</v>
      </c>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253"/>
      <c r="AN29" s="368"/>
      <c r="AO29" s="223"/>
      <c r="AP29" s="8"/>
      <c r="AQ29" s="156"/>
      <c r="AR29" s="160"/>
      <c r="AS29" s="308"/>
      <c r="AT29" s="309"/>
      <c r="AU29" s="309"/>
      <c r="AV29" s="309"/>
      <c r="AW29" s="309"/>
      <c r="AX29" s="309"/>
      <c r="AY29" s="310"/>
    </row>
    <row r="30" spans="1:51" ht="13.5" customHeight="1">
      <c r="A30" s="248" t="str">
        <f>IFERROR(INDEX(【従業者名簿】!F:F,MATCH(F30,【従業者名簿】!C:C,0)),"")</f>
        <v/>
      </c>
      <c r="B30" s="298" t="s">
        <v>33</v>
      </c>
      <c r="C30" s="299" t="str">
        <f t="shared" ref="C30" si="6">IF(AO30="介護福祉士","〇","")</f>
        <v/>
      </c>
      <c r="D30" s="366" t="str">
        <f>IF(A30="","",DATEDIF(A30,$AF$3,"m"))</f>
        <v/>
      </c>
      <c r="E30" s="301"/>
      <c r="F30" s="270"/>
      <c r="G30" s="70" t="s">
        <v>36</v>
      </c>
      <c r="H30" s="164"/>
      <c r="I30" s="164"/>
      <c r="J30" s="164"/>
      <c r="K30" s="164"/>
      <c r="L30" s="164"/>
      <c r="M30" s="164"/>
      <c r="N30" s="164"/>
      <c r="O30" s="164"/>
      <c r="P30" s="164"/>
      <c r="Q30" s="164"/>
      <c r="R30" s="164"/>
      <c r="S30" s="164"/>
      <c r="T30" s="164"/>
      <c r="U30" s="164"/>
      <c r="V30" s="164"/>
      <c r="W30" s="164"/>
      <c r="X30" s="164"/>
      <c r="Y30" s="164"/>
      <c r="Z30" s="164"/>
      <c r="AA30" s="164"/>
      <c r="AB30" s="164"/>
      <c r="AC30" s="164"/>
      <c r="AD30" s="164"/>
      <c r="AE30" s="164"/>
      <c r="AF30" s="164"/>
      <c r="AG30" s="164"/>
      <c r="AH30" s="164"/>
      <c r="AI30" s="164"/>
      <c r="AJ30" s="164"/>
      <c r="AK30" s="164"/>
      <c r="AL30" s="164"/>
      <c r="AM30" s="253">
        <f>SUM(H31:AL31)</f>
        <v>0</v>
      </c>
      <c r="AN30" s="368" t="str">
        <f t="shared" ref="AN30" si="7">IFERROR(IF(OR(E30="Ａ",AM30&gt;$AF$45),1,ROUNDDOWN(AM30/$AF$45,1)),"")</f>
        <v/>
      </c>
      <c r="AO30" s="222"/>
      <c r="AP30" s="8"/>
      <c r="AQ30" s="228"/>
      <c r="AR30" s="307"/>
      <c r="AS30" s="308"/>
      <c r="AT30" s="309"/>
      <c r="AU30" s="309"/>
      <c r="AV30" s="309"/>
      <c r="AW30" s="309"/>
      <c r="AX30" s="309"/>
      <c r="AY30" s="310"/>
    </row>
    <row r="31" spans="1:51" ht="13.5" customHeight="1">
      <c r="A31" s="249"/>
      <c r="B31" s="255"/>
      <c r="C31" s="287"/>
      <c r="D31" s="367"/>
      <c r="E31" s="302"/>
      <c r="F31" s="261"/>
      <c r="G31" s="70" t="s">
        <v>41</v>
      </c>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253"/>
      <c r="AN31" s="368"/>
      <c r="AO31" s="223"/>
      <c r="AP31" s="8"/>
      <c r="AQ31" s="156"/>
      <c r="AR31" s="160"/>
      <c r="AS31" s="161"/>
      <c r="AT31" s="162"/>
      <c r="AU31" s="162"/>
      <c r="AV31" s="162"/>
      <c r="AW31" s="162"/>
      <c r="AX31" s="162"/>
      <c r="AY31" s="163"/>
    </row>
    <row r="32" spans="1:51" ht="13.5" customHeight="1">
      <c r="A32" s="248" t="str">
        <f>IFERROR(INDEX(【従業者名簿】!F:F,MATCH(F32,【従業者名簿】!C:C,0)),"")</f>
        <v/>
      </c>
      <c r="B32" s="298" t="s">
        <v>33</v>
      </c>
      <c r="C32" s="299" t="str">
        <f t="shared" ref="C32" si="8">IF(AO32="介護福祉士","〇","")</f>
        <v/>
      </c>
      <c r="D32" s="366" t="str">
        <f>IF(A32="","",DATEDIF(A32,$AF$3,"m"))</f>
        <v/>
      </c>
      <c r="E32" s="301"/>
      <c r="F32" s="270"/>
      <c r="G32" s="70" t="s">
        <v>36</v>
      </c>
      <c r="H32" s="164"/>
      <c r="I32" s="164"/>
      <c r="J32" s="164"/>
      <c r="K32" s="164"/>
      <c r="L32" s="164"/>
      <c r="M32" s="164"/>
      <c r="N32" s="164"/>
      <c r="O32" s="164"/>
      <c r="P32" s="164"/>
      <c r="Q32" s="164"/>
      <c r="R32" s="164"/>
      <c r="S32" s="164"/>
      <c r="T32" s="164"/>
      <c r="U32" s="164"/>
      <c r="V32" s="164"/>
      <c r="W32" s="164"/>
      <c r="X32" s="164"/>
      <c r="Y32" s="164"/>
      <c r="Z32" s="164"/>
      <c r="AA32" s="164"/>
      <c r="AB32" s="164"/>
      <c r="AC32" s="164"/>
      <c r="AD32" s="164"/>
      <c r="AE32" s="164"/>
      <c r="AF32" s="164"/>
      <c r="AG32" s="164"/>
      <c r="AH32" s="164"/>
      <c r="AI32" s="164"/>
      <c r="AJ32" s="164"/>
      <c r="AK32" s="164"/>
      <c r="AL32" s="164"/>
      <c r="AM32" s="253">
        <f>SUM(H33:AL33)</f>
        <v>0</v>
      </c>
      <c r="AN32" s="368" t="str">
        <f t="shared" ref="AN32" si="9">IFERROR(IF(OR(E32="Ａ",AM32&gt;$AF$45),1,ROUNDDOWN(AM32/$AF$45,1)),"")</f>
        <v/>
      </c>
      <c r="AO32" s="222"/>
      <c r="AP32" s="8"/>
    </row>
    <row r="33" spans="1:53" ht="13.5" customHeight="1">
      <c r="A33" s="249"/>
      <c r="B33" s="255"/>
      <c r="C33" s="287"/>
      <c r="D33" s="367"/>
      <c r="E33" s="302"/>
      <c r="F33" s="261"/>
      <c r="G33" s="70" t="s">
        <v>41</v>
      </c>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253"/>
      <c r="AN33" s="368"/>
      <c r="AO33" s="223"/>
      <c r="AP33" s="8"/>
      <c r="AQ33" s="332" t="s">
        <v>199</v>
      </c>
      <c r="AR33" s="334"/>
      <c r="AS33" s="347"/>
      <c r="AT33" s="252" t="s">
        <v>200</v>
      </c>
      <c r="AU33" s="351"/>
      <c r="AV33" s="351"/>
      <c r="AW33" s="252" t="s">
        <v>201</v>
      </c>
      <c r="AX33" s="351"/>
      <c r="AY33" s="351"/>
    </row>
    <row r="34" spans="1:53" ht="13.5" customHeight="1">
      <c r="A34" s="248" t="str">
        <f>IFERROR(INDEX(【従業者名簿】!F:F,MATCH(F34,【従業者名簿】!C:C,0)),"")</f>
        <v/>
      </c>
      <c r="B34" s="298" t="s">
        <v>33</v>
      </c>
      <c r="C34" s="299" t="str">
        <f t="shared" ref="C34" si="10">IF(AO34="介護福祉士","〇","")</f>
        <v/>
      </c>
      <c r="D34" s="366" t="str">
        <f>IF(A34="","",DATEDIF(A34,$AF$3,"m"))</f>
        <v/>
      </c>
      <c r="E34" s="301"/>
      <c r="F34" s="270"/>
      <c r="G34" s="70" t="s">
        <v>36</v>
      </c>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4"/>
      <c r="AF34" s="164"/>
      <c r="AG34" s="164"/>
      <c r="AH34" s="164"/>
      <c r="AI34" s="164"/>
      <c r="AJ34" s="164"/>
      <c r="AK34" s="164"/>
      <c r="AL34" s="164"/>
      <c r="AM34" s="253">
        <f>SUM(H35:AL35)</f>
        <v>0</v>
      </c>
      <c r="AN34" s="368" t="str">
        <f t="shared" ref="AN34" si="11">IFERROR(IF(OR(E34="Ａ",AM34&gt;$AF$45),1,ROUNDDOWN(AM34/$AF$45,1)),"")</f>
        <v/>
      </c>
      <c r="AO34" s="222"/>
      <c r="AP34" s="8"/>
      <c r="AQ34" s="348"/>
      <c r="AR34" s="349"/>
      <c r="AS34" s="350"/>
      <c r="AT34" s="352"/>
      <c r="AU34" s="352"/>
      <c r="AV34" s="352"/>
      <c r="AW34" s="352"/>
      <c r="AX34" s="352"/>
      <c r="AY34" s="352"/>
    </row>
    <row r="35" spans="1:53" ht="13.5" customHeight="1">
      <c r="A35" s="249"/>
      <c r="B35" s="255"/>
      <c r="C35" s="287"/>
      <c r="D35" s="367"/>
      <c r="E35" s="302"/>
      <c r="F35" s="261"/>
      <c r="G35" s="70" t="s">
        <v>41</v>
      </c>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253"/>
      <c r="AN35" s="368"/>
      <c r="AO35" s="223"/>
      <c r="AP35" s="8"/>
      <c r="AQ35" s="210"/>
      <c r="AR35" s="214"/>
      <c r="AS35" s="211"/>
      <c r="AT35" s="353" t="s">
        <v>166</v>
      </c>
      <c r="AU35" s="354"/>
      <c r="AV35" s="355"/>
      <c r="AW35" s="353" t="s">
        <v>167</v>
      </c>
      <c r="AX35" s="356"/>
      <c r="AY35" s="357"/>
    </row>
    <row r="36" spans="1:53" ht="13.5" customHeight="1">
      <c r="A36" s="248" t="str">
        <f>IFERROR(INDEX(【従業者名簿】!F:F,MATCH(F36,【従業者名簿】!C:C,0)),"")</f>
        <v/>
      </c>
      <c r="B36" s="298" t="s">
        <v>33</v>
      </c>
      <c r="C36" s="299" t="str">
        <f t="shared" ref="C36" si="12">IF(AO36="介護福祉士","〇","")</f>
        <v/>
      </c>
      <c r="D36" s="366" t="str">
        <f>IF(A36="","",DATEDIF(A36,$AF$3,"m"))</f>
        <v/>
      </c>
      <c r="E36" s="301"/>
      <c r="F36" s="262"/>
      <c r="G36" s="70" t="s">
        <v>36</v>
      </c>
      <c r="H36" s="45"/>
      <c r="I36" s="45"/>
      <c r="J36" s="45"/>
      <c r="K36" s="45"/>
      <c r="L36" s="45"/>
      <c r="M36" s="45"/>
      <c r="N36" s="45"/>
      <c r="O36" s="45"/>
      <c r="P36" s="45"/>
      <c r="Q36" s="45"/>
      <c r="R36" s="45"/>
      <c r="S36" s="45"/>
      <c r="T36" s="45"/>
      <c r="U36" s="45"/>
      <c r="V36" s="45"/>
      <c r="W36" s="45"/>
      <c r="X36" s="45"/>
      <c r="Y36" s="45"/>
      <c r="Z36" s="45"/>
      <c r="AA36" s="45"/>
      <c r="AB36" s="45"/>
      <c r="AC36" s="45"/>
      <c r="AD36" s="45"/>
      <c r="AE36" s="45"/>
      <c r="AF36" s="45"/>
      <c r="AG36" s="45"/>
      <c r="AH36" s="45"/>
      <c r="AI36" s="45"/>
      <c r="AJ36" s="45"/>
      <c r="AK36" s="45"/>
      <c r="AL36" s="45"/>
      <c r="AM36" s="253">
        <f>SUM(H37:AL37)</f>
        <v>0</v>
      </c>
      <c r="AN36" s="368" t="str">
        <f t="shared" ref="AN36" si="13">IFERROR(IF(OR(E36="Ａ",AM36&gt;$AF$45),1,ROUNDDOWN(AM36/$AF$45,1)),"")</f>
        <v/>
      </c>
      <c r="AO36" s="222"/>
      <c r="AP36" s="8"/>
      <c r="AQ36" s="312" t="s">
        <v>202</v>
      </c>
      <c r="AR36" s="313"/>
      <c r="AS36" s="314"/>
      <c r="AT36" s="315">
        <f>ROUNDDOWN(SUMIF(C14:C79,"〇",AN14:AN79),1)</f>
        <v>0</v>
      </c>
      <c r="AU36" s="316"/>
      <c r="AV36" s="316"/>
      <c r="AW36" s="317" t="e">
        <f>AT36/AM44</f>
        <v>#DIV/0!</v>
      </c>
      <c r="AX36" s="318"/>
      <c r="AY36" s="318"/>
    </row>
    <row r="37" spans="1:53" ht="13.5" customHeight="1">
      <c r="A37" s="249"/>
      <c r="B37" s="255"/>
      <c r="C37" s="287"/>
      <c r="D37" s="367"/>
      <c r="E37" s="302"/>
      <c r="F37" s="262"/>
      <c r="G37" s="70" t="s">
        <v>41</v>
      </c>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253"/>
      <c r="AN37" s="368"/>
      <c r="AO37" s="223"/>
      <c r="AP37" s="8"/>
      <c r="AQ37" s="319" t="s">
        <v>203</v>
      </c>
      <c r="AR37" s="320"/>
      <c r="AS37" s="321"/>
      <c r="AT37" s="316"/>
      <c r="AU37" s="316"/>
      <c r="AV37" s="316"/>
      <c r="AW37" s="318"/>
      <c r="AX37" s="318"/>
      <c r="AY37" s="318"/>
    </row>
    <row r="38" spans="1:53" ht="13.5" customHeight="1">
      <c r="A38" s="248" t="str">
        <f>IFERROR(INDEX(【従業者名簿】!F:F,MATCH(F38,【従業者名簿】!C:C,0)),"")</f>
        <v/>
      </c>
      <c r="B38" s="298" t="s">
        <v>33</v>
      </c>
      <c r="C38" s="299" t="str">
        <f t="shared" ref="C38" si="14">IF(AO38="介護福祉士","〇","")</f>
        <v/>
      </c>
      <c r="D38" s="366" t="str">
        <f>IF(A38="","",DATEDIF(A38,$AF$3,"m"))</f>
        <v/>
      </c>
      <c r="E38" s="301"/>
      <c r="F38" s="262"/>
      <c r="G38" s="70" t="s">
        <v>36</v>
      </c>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253">
        <f>SUM(H39:AL39)</f>
        <v>0</v>
      </c>
      <c r="AN38" s="368" t="str">
        <f t="shared" ref="AN38" si="15">IFERROR(IF(OR(E38="Ａ",AM38&gt;$AF$45),1,ROUNDDOWN(AM38/$AF$45,1)),"")</f>
        <v/>
      </c>
      <c r="AO38" s="222"/>
      <c r="AP38" s="8"/>
      <c r="AQ38" s="312" t="s">
        <v>204</v>
      </c>
      <c r="AR38" s="313"/>
      <c r="AS38" s="314"/>
      <c r="AT38" s="315">
        <f>ROUNDDOWN(SUMIFS(AN14:AN79,C14:C79,"〇",D14:D79,"&gt;="&amp;BA38),1)</f>
        <v>0</v>
      </c>
      <c r="AU38" s="316"/>
      <c r="AV38" s="316"/>
      <c r="AW38" s="317" t="e">
        <f>AT38/AM44</f>
        <v>#DIV/0!</v>
      </c>
      <c r="AX38" s="318"/>
      <c r="AY38" s="318"/>
      <c r="BA38" s="358">
        <f>[1]【算定要件集計】!T7</f>
        <v>120</v>
      </c>
    </row>
    <row r="39" spans="1:53" ht="13.5" customHeight="1">
      <c r="A39" s="249"/>
      <c r="B39" s="255"/>
      <c r="C39" s="287"/>
      <c r="D39" s="367"/>
      <c r="E39" s="302"/>
      <c r="F39" s="262"/>
      <c r="G39" s="70" t="s">
        <v>41</v>
      </c>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253"/>
      <c r="AN39" s="368"/>
      <c r="AO39" s="223"/>
      <c r="AP39" s="8"/>
      <c r="AQ39" s="319" t="s">
        <v>206</v>
      </c>
      <c r="AR39" s="320"/>
      <c r="AS39" s="321"/>
      <c r="AT39" s="316"/>
      <c r="AU39" s="316"/>
      <c r="AV39" s="316"/>
      <c r="AW39" s="318"/>
      <c r="AX39" s="318"/>
      <c r="AY39" s="318"/>
      <c r="BA39" s="359"/>
    </row>
    <row r="40" spans="1:53" ht="13.5" customHeight="1">
      <c r="A40" s="248" t="str">
        <f>IFERROR(INDEX(【従業者名簿】!F:F,MATCH(F40,【従業者名簿】!C:C,0)),"")</f>
        <v/>
      </c>
      <c r="B40" s="298" t="s">
        <v>33</v>
      </c>
      <c r="C40" s="299" t="str">
        <f t="shared" ref="C40" si="16">IF(AO40="介護福祉士","〇","")</f>
        <v/>
      </c>
      <c r="D40" s="366" t="str">
        <f>IF(A40="","",DATEDIF(A40,$AF$3,"m"))</f>
        <v/>
      </c>
      <c r="E40" s="301"/>
      <c r="F40" s="262"/>
      <c r="G40" s="70" t="s">
        <v>36</v>
      </c>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253">
        <f>SUM(H41:AL41)</f>
        <v>0</v>
      </c>
      <c r="AN40" s="368" t="str">
        <f t="shared" ref="AN40" si="17">IFERROR(IF(OR(E40="Ａ",AM40&gt;$AF$45),1,ROUNDDOWN(AM40/$AF$45,1)),"")</f>
        <v/>
      </c>
      <c r="AO40" s="222"/>
      <c r="AP40" s="8"/>
      <c r="AQ40" s="312" t="s">
        <v>207</v>
      </c>
      <c r="AR40" s="313"/>
      <c r="AS40" s="314"/>
      <c r="AT40" s="315">
        <f>ROUNDDOWN(SUM(SUMIF(E14:E79,{"Ａ","Ｂ"},AN14:AN79)),1)</f>
        <v>0</v>
      </c>
      <c r="AU40" s="316"/>
      <c r="AV40" s="316"/>
      <c r="AW40" s="360" t="e">
        <f>AT40/AM44</f>
        <v>#DIV/0!</v>
      </c>
      <c r="AX40" s="361"/>
      <c r="AY40" s="362"/>
      <c r="BA40" s="169"/>
    </row>
    <row r="41" spans="1:53" ht="13.5" customHeight="1">
      <c r="A41" s="249"/>
      <c r="B41" s="255"/>
      <c r="C41" s="287"/>
      <c r="D41" s="367"/>
      <c r="E41" s="302"/>
      <c r="F41" s="262"/>
      <c r="G41" s="70" t="s">
        <v>41</v>
      </c>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253"/>
      <c r="AN41" s="368"/>
      <c r="AO41" s="223"/>
      <c r="AP41" s="8"/>
      <c r="AQ41" s="319" t="s">
        <v>208</v>
      </c>
      <c r="AR41" s="320"/>
      <c r="AS41" s="321"/>
      <c r="AT41" s="316"/>
      <c r="AU41" s="316"/>
      <c r="AV41" s="316"/>
      <c r="AW41" s="363"/>
      <c r="AX41" s="364"/>
      <c r="AY41" s="365"/>
      <c r="BA41" s="170"/>
    </row>
    <row r="42" spans="1:53" ht="13.5" customHeight="1">
      <c r="A42" s="248" t="str">
        <f>IFERROR(INDEX(【従業者名簿】!F:F,MATCH(F42,【従業者名簿】!C:C,0)),"")</f>
        <v/>
      </c>
      <c r="B42" s="298" t="s">
        <v>33</v>
      </c>
      <c r="C42" s="299" t="str">
        <f t="shared" ref="C42" si="18">IF(AO42="介護福祉士","〇","")</f>
        <v/>
      </c>
      <c r="D42" s="366" t="str">
        <f>IF(A42="","",DATEDIF(A42,$AF$3,"m"))</f>
        <v/>
      </c>
      <c r="E42" s="301"/>
      <c r="F42" s="262"/>
      <c r="G42" s="70" t="s">
        <v>36</v>
      </c>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253">
        <f>SUM(H43:AL43)</f>
        <v>0</v>
      </c>
      <c r="AN42" s="368" t="str">
        <f>IFERROR(IF(OR(E42="Ａ",AM42&gt;$AF$45),1,ROUNDDOWN(AM42/$AF$45,1)),"")</f>
        <v/>
      </c>
      <c r="AO42" s="222"/>
      <c r="AP42" s="8"/>
      <c r="AQ42" s="312" t="s">
        <v>207</v>
      </c>
      <c r="AR42" s="313"/>
      <c r="AS42" s="314"/>
      <c r="AT42" s="315">
        <f>ROUNDDOWN(SUMIF(D14:D79,"&gt;="&amp;BA42,AN14:AN79),1)</f>
        <v>0</v>
      </c>
      <c r="AU42" s="316"/>
      <c r="AV42" s="316"/>
      <c r="AW42" s="360" t="e">
        <f>AT42/AM44</f>
        <v>#DIV/0!</v>
      </c>
      <c r="AX42" s="361"/>
      <c r="AY42" s="362"/>
      <c r="BA42" s="358">
        <f>[1]【算定要件集計】!T11</f>
        <v>84</v>
      </c>
    </row>
    <row r="43" spans="1:53" ht="13.5" customHeight="1">
      <c r="A43" s="249"/>
      <c r="B43" s="255"/>
      <c r="C43" s="287"/>
      <c r="D43" s="367"/>
      <c r="E43" s="302"/>
      <c r="F43" s="262"/>
      <c r="G43" s="70" t="s">
        <v>41</v>
      </c>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253"/>
      <c r="AN43" s="368"/>
      <c r="AO43" s="223"/>
      <c r="AP43" s="8"/>
      <c r="AQ43" s="319" t="s">
        <v>210</v>
      </c>
      <c r="AR43" s="320"/>
      <c r="AS43" s="321"/>
      <c r="AT43" s="316"/>
      <c r="AU43" s="316"/>
      <c r="AV43" s="316"/>
      <c r="AW43" s="363"/>
      <c r="AX43" s="364"/>
      <c r="AY43" s="365"/>
      <c r="BA43" s="359"/>
    </row>
    <row r="44" spans="1:53" ht="13.5" customHeight="1">
      <c r="B44" s="332" t="s">
        <v>51</v>
      </c>
      <c r="C44" s="333"/>
      <c r="D44" s="333"/>
      <c r="E44" s="333"/>
      <c r="F44" s="333"/>
      <c r="G44" s="25" t="s">
        <v>49</v>
      </c>
      <c r="H44" s="23"/>
      <c r="I44" s="15"/>
      <c r="J44" s="332" t="s">
        <v>46</v>
      </c>
      <c r="K44" s="334"/>
      <c r="L44" s="334"/>
      <c r="M44" s="334"/>
      <c r="N44" s="334"/>
      <c r="O44" s="334"/>
      <c r="P44" s="334"/>
      <c r="Q44" s="334"/>
      <c r="R44" s="334"/>
      <c r="S44" s="14"/>
      <c r="T44" s="26" t="s">
        <v>50</v>
      </c>
      <c r="U44" s="24"/>
      <c r="V44" s="332" t="s">
        <v>47</v>
      </c>
      <c r="W44" s="334"/>
      <c r="X44" s="334"/>
      <c r="Y44" s="334"/>
      <c r="Z44" s="334"/>
      <c r="AA44" s="334"/>
      <c r="AB44" s="334"/>
      <c r="AC44" s="333"/>
      <c r="AD44" s="333"/>
      <c r="AE44" s="333"/>
      <c r="AF44" s="14" t="s">
        <v>164</v>
      </c>
      <c r="AH44" s="27"/>
      <c r="AI44" s="27"/>
      <c r="AJ44" s="27"/>
      <c r="AK44" s="27"/>
      <c r="AL44" s="27"/>
      <c r="AM44" s="324">
        <f>ROUNDDOWN(SUM(AN14:AN43,AN50:AN79),1)</f>
        <v>0</v>
      </c>
      <c r="AN44" s="325"/>
      <c r="AO44" s="391" t="s">
        <v>173</v>
      </c>
      <c r="AP44" s="10"/>
      <c r="AQ44" s="322"/>
      <c r="AR44" s="323"/>
      <c r="AS44" s="323"/>
      <c r="AT44" s="322"/>
      <c r="AU44" s="323"/>
      <c r="AV44" s="323"/>
      <c r="AW44" s="322"/>
      <c r="AX44" s="323"/>
      <c r="AY44" s="323"/>
    </row>
    <row r="45" spans="1:53" ht="13.5" customHeight="1">
      <c r="B45" s="210"/>
      <c r="C45" s="214"/>
      <c r="D45" s="214"/>
      <c r="E45" s="214"/>
      <c r="F45" s="214"/>
      <c r="G45" s="41">
        <f>AF5</f>
        <v>0</v>
      </c>
      <c r="H45" s="21" t="s">
        <v>16</v>
      </c>
      <c r="I45" s="20"/>
      <c r="J45" s="335"/>
      <c r="K45" s="336"/>
      <c r="L45" s="336"/>
      <c r="M45" s="336"/>
      <c r="N45" s="336"/>
      <c r="O45" s="336"/>
      <c r="P45" s="336"/>
      <c r="Q45" s="336"/>
      <c r="R45" s="336"/>
      <c r="S45" s="330" t="str">
        <f>IFERROR((AM5/AF5*4)+(COUNT(H6:AL6)-28)*(AM5/AF5/7),"")</f>
        <v/>
      </c>
      <c r="T45" s="330"/>
      <c r="U45" s="22" t="s">
        <v>7</v>
      </c>
      <c r="V45" s="335"/>
      <c r="W45" s="336"/>
      <c r="X45" s="336"/>
      <c r="Y45" s="336"/>
      <c r="Z45" s="336"/>
      <c r="AA45" s="336"/>
      <c r="AB45" s="336"/>
      <c r="AC45" s="214"/>
      <c r="AD45" s="214"/>
      <c r="AE45" s="214"/>
      <c r="AF45" s="331" t="str">
        <f>IFERROR(ROUNDDOWN(G45*S45,0),"")</f>
        <v/>
      </c>
      <c r="AG45" s="331"/>
      <c r="AH45" s="21" t="s">
        <v>16</v>
      </c>
      <c r="AI45" s="21"/>
      <c r="AJ45" s="21"/>
      <c r="AK45" s="21"/>
      <c r="AL45" s="21"/>
      <c r="AM45" s="326"/>
      <c r="AN45" s="327"/>
      <c r="AO45" s="329"/>
      <c r="AP45" s="10"/>
      <c r="AQ45" s="323"/>
      <c r="AR45" s="323"/>
      <c r="AS45" s="323"/>
      <c r="AT45" s="323"/>
      <c r="AU45" s="323"/>
      <c r="AV45" s="323"/>
      <c r="AW45" s="323"/>
      <c r="AX45" s="323"/>
      <c r="AY45" s="323"/>
    </row>
    <row r="46" spans="1:53" ht="13.5" customHeight="1">
      <c r="B46" s="43"/>
      <c r="C46" s="43"/>
      <c r="D46" s="43"/>
      <c r="E46" s="7" t="s">
        <v>92</v>
      </c>
      <c r="F46" s="43"/>
      <c r="G46" s="51"/>
      <c r="H46" s="7"/>
      <c r="I46" s="52"/>
      <c r="J46" s="52"/>
      <c r="K46" s="52"/>
      <c r="L46" s="52"/>
      <c r="M46" s="52"/>
      <c r="N46" s="52"/>
      <c r="O46" s="52"/>
      <c r="P46" s="52"/>
      <c r="Q46" s="52"/>
      <c r="R46" s="52"/>
      <c r="S46" s="53"/>
      <c r="T46" s="53"/>
      <c r="U46" s="7"/>
      <c r="V46" s="52"/>
      <c r="W46" s="52"/>
      <c r="X46" s="52"/>
      <c r="Y46" s="52"/>
      <c r="Z46" s="52"/>
      <c r="AA46" s="52"/>
      <c r="AB46" s="52"/>
      <c r="AC46" s="43"/>
      <c r="AD46" s="43"/>
      <c r="AE46" s="43"/>
      <c r="AF46" s="54"/>
      <c r="AG46" s="54"/>
      <c r="AH46" s="7"/>
      <c r="AI46" s="7"/>
      <c r="AJ46" s="7"/>
      <c r="AK46" s="7"/>
      <c r="AL46" s="7"/>
      <c r="AM46" s="137" t="s">
        <v>149</v>
      </c>
      <c r="AN46" s="56"/>
      <c r="AO46" s="57"/>
      <c r="AP46" s="10"/>
      <c r="AQ46" s="159"/>
      <c r="AR46" s="159"/>
      <c r="AS46" s="159"/>
      <c r="AT46" s="58"/>
      <c r="AU46" s="58"/>
      <c r="AV46" s="58"/>
      <c r="AW46" s="59"/>
      <c r="AX46" s="59"/>
      <c r="AY46" s="59"/>
    </row>
    <row r="47" spans="1:53" ht="13.5" customHeight="1">
      <c r="B47" s="43"/>
      <c r="C47" s="43"/>
      <c r="D47" s="43"/>
      <c r="E47" s="7"/>
      <c r="F47" s="43"/>
      <c r="G47" s="51"/>
      <c r="H47" s="7"/>
      <c r="I47" s="52"/>
      <c r="J47" s="52"/>
      <c r="K47" s="52"/>
      <c r="L47" s="52"/>
      <c r="M47" s="52"/>
      <c r="N47" s="52"/>
      <c r="O47" s="52"/>
      <c r="P47" s="52"/>
      <c r="Q47" s="52"/>
      <c r="R47" s="52"/>
      <c r="S47" s="53"/>
      <c r="T47" s="53"/>
      <c r="U47" s="7"/>
      <c r="V47" s="52"/>
      <c r="W47" s="52"/>
      <c r="X47" s="52"/>
      <c r="Y47" s="52"/>
      <c r="Z47" s="52"/>
      <c r="AA47" s="52"/>
      <c r="AB47" s="52"/>
      <c r="AC47" s="43"/>
      <c r="AD47" s="43"/>
      <c r="AE47" s="43"/>
      <c r="AF47" s="54"/>
      <c r="AG47" s="54"/>
      <c r="AH47" s="7"/>
      <c r="AI47" s="7"/>
      <c r="AJ47" s="7"/>
      <c r="AK47" s="7"/>
      <c r="AL47" s="7"/>
      <c r="AM47" s="55"/>
      <c r="AN47" s="56"/>
      <c r="AO47" s="57"/>
      <c r="AP47" s="10"/>
      <c r="AQ47" s="159"/>
      <c r="AR47" s="159"/>
      <c r="AS47" s="159"/>
      <c r="AT47" s="58"/>
      <c r="AU47" s="58"/>
      <c r="AV47" s="58"/>
      <c r="AW47" s="59"/>
      <c r="AX47" s="59"/>
      <c r="AY47" s="59"/>
    </row>
    <row r="48" spans="1:53" s="6" customFormat="1" ht="18" customHeight="1">
      <c r="A48" s="248" t="s">
        <v>60</v>
      </c>
      <c r="B48" s="238" t="s">
        <v>0</v>
      </c>
      <c r="C48" s="250" t="s">
        <v>203</v>
      </c>
      <c r="D48" s="250" t="s">
        <v>62</v>
      </c>
      <c r="E48" s="250" t="s">
        <v>1</v>
      </c>
      <c r="F48" s="238" t="s">
        <v>3</v>
      </c>
      <c r="G48" s="252" t="s">
        <v>37</v>
      </c>
      <c r="H48" s="18" t="str">
        <f>AF3</f>
        <v/>
      </c>
      <c r="I48" s="18" t="str">
        <f>IFERROR(H48+1,"")</f>
        <v/>
      </c>
      <c r="J48" s="18" t="str">
        <f>IFERROR(I48+1,"")</f>
        <v/>
      </c>
      <c r="K48" s="18" t="str">
        <f t="shared" ref="K48:AI48" si="19">IFERROR(J48+1,"")</f>
        <v/>
      </c>
      <c r="L48" s="18" t="str">
        <f t="shared" si="19"/>
        <v/>
      </c>
      <c r="M48" s="18" t="str">
        <f t="shared" si="19"/>
        <v/>
      </c>
      <c r="N48" s="18" t="str">
        <f t="shared" si="19"/>
        <v/>
      </c>
      <c r="O48" s="18" t="str">
        <f t="shared" si="19"/>
        <v/>
      </c>
      <c r="P48" s="18" t="str">
        <f t="shared" si="19"/>
        <v/>
      </c>
      <c r="Q48" s="18" t="str">
        <f t="shared" si="19"/>
        <v/>
      </c>
      <c r="R48" s="18" t="str">
        <f t="shared" si="19"/>
        <v/>
      </c>
      <c r="S48" s="18" t="str">
        <f t="shared" si="19"/>
        <v/>
      </c>
      <c r="T48" s="18" t="str">
        <f t="shared" si="19"/>
        <v/>
      </c>
      <c r="U48" s="18" t="str">
        <f t="shared" si="19"/>
        <v/>
      </c>
      <c r="V48" s="18" t="str">
        <f t="shared" si="19"/>
        <v/>
      </c>
      <c r="W48" s="18" t="str">
        <f t="shared" si="19"/>
        <v/>
      </c>
      <c r="X48" s="18" t="str">
        <f t="shared" si="19"/>
        <v/>
      </c>
      <c r="Y48" s="18" t="str">
        <f t="shared" si="19"/>
        <v/>
      </c>
      <c r="Z48" s="18" t="str">
        <f t="shared" si="19"/>
        <v/>
      </c>
      <c r="AA48" s="18" t="str">
        <f t="shared" si="19"/>
        <v/>
      </c>
      <c r="AB48" s="18" t="str">
        <f t="shared" si="19"/>
        <v/>
      </c>
      <c r="AC48" s="18" t="str">
        <f t="shared" si="19"/>
        <v/>
      </c>
      <c r="AD48" s="18" t="str">
        <f t="shared" si="19"/>
        <v/>
      </c>
      <c r="AE48" s="18" t="str">
        <f t="shared" si="19"/>
        <v/>
      </c>
      <c r="AF48" s="18" t="str">
        <f t="shared" si="19"/>
        <v/>
      </c>
      <c r="AG48" s="18" t="str">
        <f t="shared" si="19"/>
        <v/>
      </c>
      <c r="AH48" s="18" t="str">
        <f t="shared" si="19"/>
        <v/>
      </c>
      <c r="AI48" s="18" t="str">
        <f t="shared" si="19"/>
        <v/>
      </c>
      <c r="AJ48" s="18" t="str">
        <f>IFERROR(IF(MONTH(AI48)&lt;&gt;MONTH(AI48+1),"",AI48+1),"")</f>
        <v/>
      </c>
      <c r="AK48" s="18" t="str">
        <f>IFERROR(IF(MONTH(AJ48)&lt;&gt;MONTH(AJ48+1),"",AJ48+1),"")</f>
        <v/>
      </c>
      <c r="AL48" s="18" t="str">
        <f>IFERROR(IF(MONTH(AK48)&lt;&gt;MONTH(AK48+1),"",AK48+1),"")</f>
        <v/>
      </c>
      <c r="AM48" s="263" t="s">
        <v>162</v>
      </c>
      <c r="AN48" s="263" t="s">
        <v>163</v>
      </c>
      <c r="AO48" s="206" t="s">
        <v>133</v>
      </c>
      <c r="AQ48" s="1"/>
      <c r="AR48" s="1"/>
      <c r="AS48" s="1"/>
      <c r="AT48" s="1"/>
      <c r="AU48" s="1"/>
      <c r="AV48" s="1"/>
      <c r="AW48" s="1"/>
      <c r="AX48" s="1"/>
      <c r="AY48" s="1"/>
    </row>
    <row r="49" spans="1:51" s="6" customFormat="1" ht="18" customHeight="1">
      <c r="A49" s="249"/>
      <c r="B49" s="238"/>
      <c r="C49" s="251"/>
      <c r="D49" s="251"/>
      <c r="E49" s="251"/>
      <c r="F49" s="238"/>
      <c r="G49" s="239"/>
      <c r="H49" s="19" t="str">
        <f>H48</f>
        <v/>
      </c>
      <c r="I49" s="19" t="str">
        <f>I48</f>
        <v/>
      </c>
      <c r="J49" s="19" t="str">
        <f t="shared" ref="J49:AL49" si="20">J48</f>
        <v/>
      </c>
      <c r="K49" s="19" t="str">
        <f t="shared" si="20"/>
        <v/>
      </c>
      <c r="L49" s="19" t="str">
        <f t="shared" si="20"/>
        <v/>
      </c>
      <c r="M49" s="19" t="str">
        <f t="shared" si="20"/>
        <v/>
      </c>
      <c r="N49" s="19" t="str">
        <f t="shared" si="20"/>
        <v/>
      </c>
      <c r="O49" s="19" t="str">
        <f t="shared" si="20"/>
        <v/>
      </c>
      <c r="P49" s="19" t="str">
        <f t="shared" si="20"/>
        <v/>
      </c>
      <c r="Q49" s="19" t="str">
        <f t="shared" si="20"/>
        <v/>
      </c>
      <c r="R49" s="19" t="str">
        <f t="shared" si="20"/>
        <v/>
      </c>
      <c r="S49" s="19" t="str">
        <f t="shared" si="20"/>
        <v/>
      </c>
      <c r="T49" s="19" t="str">
        <f t="shared" si="20"/>
        <v/>
      </c>
      <c r="U49" s="19" t="str">
        <f t="shared" si="20"/>
        <v/>
      </c>
      <c r="V49" s="19" t="str">
        <f t="shared" si="20"/>
        <v/>
      </c>
      <c r="W49" s="19" t="str">
        <f t="shared" si="20"/>
        <v/>
      </c>
      <c r="X49" s="19" t="str">
        <f t="shared" si="20"/>
        <v/>
      </c>
      <c r="Y49" s="19" t="str">
        <f t="shared" si="20"/>
        <v/>
      </c>
      <c r="Z49" s="19" t="str">
        <f t="shared" si="20"/>
        <v/>
      </c>
      <c r="AA49" s="19" t="str">
        <f t="shared" si="20"/>
        <v/>
      </c>
      <c r="AB49" s="19" t="str">
        <f t="shared" si="20"/>
        <v/>
      </c>
      <c r="AC49" s="19" t="str">
        <f t="shared" si="20"/>
        <v/>
      </c>
      <c r="AD49" s="19" t="str">
        <f t="shared" si="20"/>
        <v/>
      </c>
      <c r="AE49" s="19" t="str">
        <f t="shared" si="20"/>
        <v/>
      </c>
      <c r="AF49" s="19" t="str">
        <f t="shared" si="20"/>
        <v/>
      </c>
      <c r="AG49" s="19" t="str">
        <f t="shared" si="20"/>
        <v/>
      </c>
      <c r="AH49" s="19" t="str">
        <f t="shared" si="20"/>
        <v/>
      </c>
      <c r="AI49" s="19" t="str">
        <f t="shared" si="20"/>
        <v/>
      </c>
      <c r="AJ49" s="19" t="str">
        <f t="shared" si="20"/>
        <v/>
      </c>
      <c r="AK49" s="19" t="str">
        <f t="shared" si="20"/>
        <v/>
      </c>
      <c r="AL49" s="19" t="str">
        <f t="shared" si="20"/>
        <v/>
      </c>
      <c r="AM49" s="263"/>
      <c r="AN49" s="263"/>
      <c r="AO49" s="207"/>
      <c r="AQ49" s="1"/>
      <c r="AR49" s="1"/>
      <c r="AS49" s="1"/>
      <c r="AT49" s="1"/>
      <c r="AU49" s="1"/>
      <c r="AV49" s="1"/>
      <c r="AW49" s="1"/>
      <c r="AX49" s="1"/>
      <c r="AY49" s="1"/>
    </row>
    <row r="50" spans="1:51" ht="13.5" customHeight="1">
      <c r="A50" s="248" t="str">
        <f>IFERROR(INDEX(【従業者名簿】!F:F,MATCH(F50,【従業者名簿】!C:C,0)),"")</f>
        <v/>
      </c>
      <c r="B50" s="298" t="s">
        <v>33</v>
      </c>
      <c r="C50" s="299" t="str">
        <f>IF(AO50="介護福祉士","〇","")</f>
        <v/>
      </c>
      <c r="D50" s="366" t="str">
        <f>IF(A50="","",DATEDIF(A50,$AF$3,"m"))</f>
        <v/>
      </c>
      <c r="E50" s="301"/>
      <c r="F50" s="270"/>
      <c r="G50" s="70" t="s">
        <v>36</v>
      </c>
      <c r="H50" s="164"/>
      <c r="I50" s="164"/>
      <c r="J50" s="164"/>
      <c r="K50" s="164"/>
      <c r="L50" s="164"/>
      <c r="M50" s="164"/>
      <c r="N50" s="164"/>
      <c r="O50" s="164"/>
      <c r="P50" s="164"/>
      <c r="Q50" s="164"/>
      <c r="R50" s="164"/>
      <c r="S50" s="164"/>
      <c r="T50" s="164"/>
      <c r="U50" s="164"/>
      <c r="V50" s="164"/>
      <c r="W50" s="164"/>
      <c r="X50" s="164"/>
      <c r="Y50" s="164"/>
      <c r="Z50" s="164"/>
      <c r="AA50" s="164"/>
      <c r="AB50" s="164"/>
      <c r="AC50" s="164"/>
      <c r="AD50" s="164"/>
      <c r="AE50" s="164"/>
      <c r="AF50" s="164"/>
      <c r="AG50" s="164"/>
      <c r="AH50" s="164"/>
      <c r="AI50" s="164"/>
      <c r="AJ50" s="164"/>
      <c r="AK50" s="164"/>
      <c r="AL50" s="164"/>
      <c r="AM50" s="253">
        <f>SUM(H51:AL51)</f>
        <v>0</v>
      </c>
      <c r="AN50" s="389" t="str">
        <f>IFERROR(IF(OR(E50="Ａ",AM50&gt;$AF$45),1,ROUNDDOWN(AM50/$AF$45,1)),"")</f>
        <v/>
      </c>
      <c r="AO50" s="222"/>
      <c r="AP50" s="8"/>
    </row>
    <row r="51" spans="1:51" ht="13.5" customHeight="1">
      <c r="A51" s="249"/>
      <c r="B51" s="255"/>
      <c r="C51" s="287"/>
      <c r="D51" s="367"/>
      <c r="E51" s="302"/>
      <c r="F51" s="261"/>
      <c r="G51" s="70" t="s">
        <v>41</v>
      </c>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253"/>
      <c r="AN51" s="389"/>
      <c r="AO51" s="223"/>
      <c r="AP51" s="8"/>
    </row>
    <row r="52" spans="1:51" ht="13.5" customHeight="1">
      <c r="A52" s="248" t="str">
        <f>IFERROR(INDEX(【従業者名簿】!F:F,MATCH(F52,【従業者名簿】!C:C,0)),"")</f>
        <v/>
      </c>
      <c r="B52" s="298" t="s">
        <v>33</v>
      </c>
      <c r="C52" s="299" t="str">
        <f t="shared" ref="C52" si="21">IF(AO52="介護福祉士","〇","")</f>
        <v/>
      </c>
      <c r="D52" s="366" t="str">
        <f>IF(A52="","",DATEDIF(A52,$AF$3,"m"))</f>
        <v/>
      </c>
      <c r="E52" s="301"/>
      <c r="F52" s="262"/>
      <c r="G52" s="70" t="s">
        <v>36</v>
      </c>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c r="AI52" s="133"/>
      <c r="AJ52" s="133"/>
      <c r="AK52" s="133"/>
      <c r="AL52" s="133"/>
      <c r="AM52" s="253">
        <f>SUM(H53:AL53)</f>
        <v>0</v>
      </c>
      <c r="AN52" s="389" t="str">
        <f t="shared" ref="AN52" si="22">IFERROR(IF(OR(E52="Ａ",AM52&gt;$AF$45),1,ROUNDDOWN(AM52/$AF$45,1)),"")</f>
        <v/>
      </c>
      <c r="AO52" s="372"/>
      <c r="AP52" s="8"/>
    </row>
    <row r="53" spans="1:51" ht="13.5" customHeight="1">
      <c r="A53" s="249"/>
      <c r="B53" s="255"/>
      <c r="C53" s="287"/>
      <c r="D53" s="367"/>
      <c r="E53" s="302"/>
      <c r="F53" s="262"/>
      <c r="G53" s="70" t="s">
        <v>134</v>
      </c>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253"/>
      <c r="AN53" s="389"/>
      <c r="AO53" s="374"/>
      <c r="AP53" s="8"/>
    </row>
    <row r="54" spans="1:51" ht="13.5" customHeight="1">
      <c r="A54" s="248" t="str">
        <f>IFERROR(INDEX(【従業者名簿】!F:F,MATCH(F54,【従業者名簿】!C:C,0)),"")</f>
        <v/>
      </c>
      <c r="B54" s="298" t="s">
        <v>33</v>
      </c>
      <c r="C54" s="299" t="str">
        <f t="shared" ref="C54" si="23">IF(AO54="介護福祉士","〇","")</f>
        <v/>
      </c>
      <c r="D54" s="366" t="str">
        <f>IF(A54="","",DATEDIF(A54,$AF$3,"m"))</f>
        <v/>
      </c>
      <c r="E54" s="301"/>
      <c r="F54" s="262"/>
      <c r="G54" s="70" t="s">
        <v>36</v>
      </c>
      <c r="H54" s="133"/>
      <c r="I54" s="133"/>
      <c r="J54" s="133"/>
      <c r="K54" s="133"/>
      <c r="L54" s="133"/>
      <c r="M54" s="133"/>
      <c r="N54" s="133"/>
      <c r="O54" s="133"/>
      <c r="P54" s="133"/>
      <c r="Q54" s="133"/>
      <c r="R54" s="133"/>
      <c r="S54" s="133"/>
      <c r="T54" s="133"/>
      <c r="U54" s="133"/>
      <c r="V54" s="133"/>
      <c r="W54" s="133"/>
      <c r="X54" s="133"/>
      <c r="Y54" s="133"/>
      <c r="Z54" s="133"/>
      <c r="AA54" s="133"/>
      <c r="AB54" s="133"/>
      <c r="AC54" s="133"/>
      <c r="AD54" s="133"/>
      <c r="AE54" s="133"/>
      <c r="AF54" s="133"/>
      <c r="AG54" s="133"/>
      <c r="AH54" s="133"/>
      <c r="AI54" s="133"/>
      <c r="AJ54" s="133"/>
      <c r="AK54" s="133"/>
      <c r="AL54" s="133"/>
      <c r="AM54" s="253">
        <f>SUM(H55:AL55)</f>
        <v>0</v>
      </c>
      <c r="AN54" s="389" t="str">
        <f t="shared" ref="AN54" si="24">IFERROR(IF(OR(E54="Ａ",AM54&gt;$AF$45),1,ROUNDDOWN(AM54/$AF$45,1)),"")</f>
        <v/>
      </c>
      <c r="AO54" s="372"/>
      <c r="AP54" s="8"/>
    </row>
    <row r="55" spans="1:51" ht="13.5" customHeight="1">
      <c r="A55" s="249"/>
      <c r="B55" s="255"/>
      <c r="C55" s="287"/>
      <c r="D55" s="367"/>
      <c r="E55" s="302"/>
      <c r="F55" s="262"/>
      <c r="G55" s="70" t="s">
        <v>134</v>
      </c>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253"/>
      <c r="AN55" s="389"/>
      <c r="AO55" s="374"/>
      <c r="AP55" s="8"/>
    </row>
    <row r="56" spans="1:51" ht="13.5" customHeight="1">
      <c r="A56" s="248" t="str">
        <f>IFERROR(INDEX(【従業者名簿】!F:F,MATCH(F56,【従業者名簿】!C:C,0)),"")</f>
        <v/>
      </c>
      <c r="B56" s="298" t="s">
        <v>33</v>
      </c>
      <c r="C56" s="299" t="str">
        <f t="shared" ref="C56" si="25">IF(AO56="介護福祉士","〇","")</f>
        <v/>
      </c>
      <c r="D56" s="366" t="str">
        <f t="shared" ref="D56" si="26">IF(A56="","",DATEDIF(A56,$AF$3,"m"))</f>
        <v/>
      </c>
      <c r="E56" s="301"/>
      <c r="F56" s="262"/>
      <c r="G56" s="70" t="s">
        <v>36</v>
      </c>
      <c r="H56" s="133"/>
      <c r="I56" s="133"/>
      <c r="J56" s="133"/>
      <c r="K56" s="133"/>
      <c r="L56" s="133"/>
      <c r="M56" s="133"/>
      <c r="N56" s="133"/>
      <c r="O56" s="133"/>
      <c r="P56" s="133"/>
      <c r="Q56" s="133"/>
      <c r="R56" s="133"/>
      <c r="S56" s="133"/>
      <c r="T56" s="133"/>
      <c r="U56" s="133"/>
      <c r="V56" s="133"/>
      <c r="W56" s="133"/>
      <c r="X56" s="133"/>
      <c r="Y56" s="133"/>
      <c r="Z56" s="133"/>
      <c r="AA56" s="133"/>
      <c r="AB56" s="133"/>
      <c r="AC56" s="133"/>
      <c r="AD56" s="133"/>
      <c r="AE56" s="133"/>
      <c r="AF56" s="133"/>
      <c r="AG56" s="133"/>
      <c r="AH56" s="133"/>
      <c r="AI56" s="133"/>
      <c r="AJ56" s="133"/>
      <c r="AK56" s="133"/>
      <c r="AL56" s="133"/>
      <c r="AM56" s="253">
        <f t="shared" ref="AM56" si="27">SUM(H57:AL57)</f>
        <v>0</v>
      </c>
      <c r="AN56" s="389" t="str">
        <f t="shared" ref="AN56" si="28">IFERROR(IF(OR(E56="Ａ",AM56&gt;$AF$45),1,ROUNDDOWN(AM56/$AF$45,1)),"")</f>
        <v/>
      </c>
      <c r="AO56" s="372"/>
      <c r="AP56" s="8"/>
    </row>
    <row r="57" spans="1:51" ht="13.5" customHeight="1">
      <c r="A57" s="249"/>
      <c r="B57" s="255"/>
      <c r="C57" s="287"/>
      <c r="D57" s="367"/>
      <c r="E57" s="302"/>
      <c r="F57" s="262"/>
      <c r="G57" s="70" t="s">
        <v>134</v>
      </c>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253"/>
      <c r="AN57" s="389"/>
      <c r="AO57" s="374"/>
      <c r="AP57" s="8"/>
    </row>
    <row r="58" spans="1:51" ht="13.5" customHeight="1">
      <c r="A58" s="248" t="str">
        <f>IFERROR(INDEX(【従業者名簿】!F:F,MATCH(F58,【従業者名簿】!C:C,0)),"")</f>
        <v/>
      </c>
      <c r="B58" s="298" t="s">
        <v>33</v>
      </c>
      <c r="C58" s="299" t="str">
        <f t="shared" ref="C58" si="29">IF(AO58="介護福祉士","〇","")</f>
        <v/>
      </c>
      <c r="D58" s="366" t="str">
        <f t="shared" ref="D58" si="30">IF(A58="","",DATEDIF(A58,$AF$3,"m"))</f>
        <v/>
      </c>
      <c r="E58" s="301"/>
      <c r="F58" s="262"/>
      <c r="G58" s="70" t="s">
        <v>36</v>
      </c>
      <c r="H58" s="133"/>
      <c r="I58" s="133"/>
      <c r="J58" s="133"/>
      <c r="K58" s="133"/>
      <c r="L58" s="133"/>
      <c r="M58" s="133"/>
      <c r="N58" s="133"/>
      <c r="O58" s="133"/>
      <c r="P58" s="133"/>
      <c r="Q58" s="133"/>
      <c r="R58" s="133"/>
      <c r="S58" s="133"/>
      <c r="T58" s="133"/>
      <c r="U58" s="133"/>
      <c r="V58" s="133"/>
      <c r="W58" s="133"/>
      <c r="X58" s="133"/>
      <c r="Y58" s="133"/>
      <c r="Z58" s="133"/>
      <c r="AA58" s="133"/>
      <c r="AB58" s="133"/>
      <c r="AC58" s="133"/>
      <c r="AD58" s="133"/>
      <c r="AE58" s="133"/>
      <c r="AF58" s="133"/>
      <c r="AG58" s="133"/>
      <c r="AH58" s="133"/>
      <c r="AI58" s="133"/>
      <c r="AJ58" s="133"/>
      <c r="AK58" s="133"/>
      <c r="AL58" s="133"/>
      <c r="AM58" s="253">
        <f t="shared" ref="AM58" si="31">SUM(H59:AL59)</f>
        <v>0</v>
      </c>
      <c r="AN58" s="389" t="str">
        <f t="shared" ref="AN58" si="32">IFERROR(IF(OR(E58="Ａ",AM58&gt;$AF$45),1,ROUNDDOWN(AM58/$AF$45,1)),"")</f>
        <v/>
      </c>
      <c r="AO58" s="372"/>
      <c r="AP58" s="8"/>
    </row>
    <row r="59" spans="1:51" ht="13.5" customHeight="1">
      <c r="A59" s="249"/>
      <c r="B59" s="255"/>
      <c r="C59" s="287"/>
      <c r="D59" s="367"/>
      <c r="E59" s="302"/>
      <c r="F59" s="262"/>
      <c r="G59" s="70" t="s">
        <v>134</v>
      </c>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253"/>
      <c r="AN59" s="389"/>
      <c r="AO59" s="374"/>
      <c r="AP59" s="8"/>
    </row>
    <row r="60" spans="1:51" ht="13.5" customHeight="1">
      <c r="A60" s="248" t="str">
        <f>IFERROR(INDEX(【従業者名簿】!F:F,MATCH(F60,【従業者名簿】!C:C,0)),"")</f>
        <v/>
      </c>
      <c r="B60" s="298" t="s">
        <v>33</v>
      </c>
      <c r="C60" s="299" t="str">
        <f t="shared" ref="C60" si="33">IF(AO60="介護福祉士","〇","")</f>
        <v/>
      </c>
      <c r="D60" s="366" t="str">
        <f t="shared" ref="D60" si="34">IF(A60="","",DATEDIF(A60,$AF$3,"m"))</f>
        <v/>
      </c>
      <c r="E60" s="301"/>
      <c r="F60" s="262"/>
      <c r="G60" s="70" t="s">
        <v>36</v>
      </c>
      <c r="H60" s="133"/>
      <c r="I60" s="133"/>
      <c r="J60" s="133"/>
      <c r="K60" s="133"/>
      <c r="L60" s="133"/>
      <c r="M60" s="133"/>
      <c r="N60" s="133"/>
      <c r="O60" s="133"/>
      <c r="P60" s="133"/>
      <c r="Q60" s="133"/>
      <c r="R60" s="133"/>
      <c r="S60" s="133"/>
      <c r="T60" s="133"/>
      <c r="U60" s="133"/>
      <c r="V60" s="133"/>
      <c r="W60" s="133"/>
      <c r="X60" s="133"/>
      <c r="Y60" s="133"/>
      <c r="Z60" s="133"/>
      <c r="AA60" s="133"/>
      <c r="AB60" s="133"/>
      <c r="AC60" s="133"/>
      <c r="AD60" s="133"/>
      <c r="AE60" s="133"/>
      <c r="AF60" s="133"/>
      <c r="AG60" s="133"/>
      <c r="AH60" s="133"/>
      <c r="AI60" s="133"/>
      <c r="AJ60" s="133"/>
      <c r="AK60" s="133"/>
      <c r="AL60" s="133"/>
      <c r="AM60" s="253">
        <f t="shared" ref="AM60" si="35">SUM(H61:AL61)</f>
        <v>0</v>
      </c>
      <c r="AN60" s="389" t="str">
        <f t="shared" ref="AN60" si="36">IFERROR(IF(OR(E60="Ａ",AM60&gt;$AF$45),1,ROUNDDOWN(AM60/$AF$45,1)),"")</f>
        <v/>
      </c>
      <c r="AO60" s="372"/>
      <c r="AP60" s="8"/>
    </row>
    <row r="61" spans="1:51" ht="13.5" customHeight="1">
      <c r="A61" s="249"/>
      <c r="B61" s="255"/>
      <c r="C61" s="287"/>
      <c r="D61" s="367"/>
      <c r="E61" s="302"/>
      <c r="F61" s="262"/>
      <c r="G61" s="70" t="s">
        <v>134</v>
      </c>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253"/>
      <c r="AN61" s="389"/>
      <c r="AO61" s="374"/>
      <c r="AP61" s="8"/>
    </row>
    <row r="62" spans="1:51" ht="13.5" customHeight="1">
      <c r="A62" s="248" t="str">
        <f>IFERROR(INDEX(【従業者名簿】!F:F,MATCH(F62,【従業者名簿】!C:C,0)),"")</f>
        <v/>
      </c>
      <c r="B62" s="298" t="s">
        <v>33</v>
      </c>
      <c r="C62" s="299" t="str">
        <f t="shared" ref="C62" si="37">IF(AO62="介護福祉士","〇","")</f>
        <v/>
      </c>
      <c r="D62" s="366" t="str">
        <f t="shared" ref="D62" si="38">IF(A62="","",DATEDIF(A62,$AF$3,"m"))</f>
        <v/>
      </c>
      <c r="E62" s="301"/>
      <c r="F62" s="262"/>
      <c r="G62" s="70" t="s">
        <v>36</v>
      </c>
      <c r="H62" s="133"/>
      <c r="I62" s="133"/>
      <c r="J62" s="133"/>
      <c r="K62" s="133"/>
      <c r="L62" s="133"/>
      <c r="M62" s="133"/>
      <c r="N62" s="133"/>
      <c r="O62" s="133"/>
      <c r="P62" s="133"/>
      <c r="Q62" s="133"/>
      <c r="R62" s="133"/>
      <c r="S62" s="133"/>
      <c r="T62" s="133"/>
      <c r="U62" s="133"/>
      <c r="V62" s="133"/>
      <c r="W62" s="133"/>
      <c r="X62" s="133"/>
      <c r="Y62" s="133"/>
      <c r="Z62" s="133"/>
      <c r="AA62" s="133"/>
      <c r="AB62" s="133"/>
      <c r="AC62" s="133"/>
      <c r="AD62" s="133"/>
      <c r="AE62" s="133"/>
      <c r="AF62" s="133"/>
      <c r="AG62" s="133"/>
      <c r="AH62" s="133"/>
      <c r="AI62" s="133"/>
      <c r="AJ62" s="133"/>
      <c r="AK62" s="133"/>
      <c r="AL62" s="133"/>
      <c r="AM62" s="253">
        <f t="shared" ref="AM62" si="39">SUM(H63:AL63)</f>
        <v>0</v>
      </c>
      <c r="AN62" s="389" t="str">
        <f t="shared" ref="AN62" si="40">IFERROR(IF(OR(E62="Ａ",AM62&gt;$AF$45),1,ROUNDDOWN(AM62/$AF$45,1)),"")</f>
        <v/>
      </c>
      <c r="AO62" s="372"/>
      <c r="AP62" s="8"/>
    </row>
    <row r="63" spans="1:51" ht="13.5" customHeight="1">
      <c r="A63" s="249"/>
      <c r="B63" s="255"/>
      <c r="C63" s="287"/>
      <c r="D63" s="367"/>
      <c r="E63" s="302"/>
      <c r="F63" s="262"/>
      <c r="G63" s="70" t="s">
        <v>134</v>
      </c>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253"/>
      <c r="AN63" s="389"/>
      <c r="AO63" s="374"/>
      <c r="AP63" s="8"/>
    </row>
    <row r="64" spans="1:51" ht="13.5" customHeight="1">
      <c r="A64" s="248" t="str">
        <f>IFERROR(INDEX(【従業者名簿】!F:F,MATCH(F64,【従業者名簿】!C:C,0)),"")</f>
        <v/>
      </c>
      <c r="B64" s="298" t="s">
        <v>33</v>
      </c>
      <c r="C64" s="299" t="str">
        <f t="shared" ref="C64" si="41">IF(AO64="介護福祉士","〇","")</f>
        <v/>
      </c>
      <c r="D64" s="366" t="str">
        <f t="shared" ref="D64" si="42">IF(A64="","",DATEDIF(A64,$AF$3,"m"))</f>
        <v/>
      </c>
      <c r="E64" s="301"/>
      <c r="F64" s="262"/>
      <c r="G64" s="70" t="s">
        <v>36</v>
      </c>
      <c r="H64" s="133"/>
      <c r="I64" s="133"/>
      <c r="J64" s="133"/>
      <c r="K64" s="133"/>
      <c r="L64" s="133"/>
      <c r="M64" s="133"/>
      <c r="N64" s="133"/>
      <c r="O64" s="133"/>
      <c r="P64" s="133"/>
      <c r="Q64" s="133"/>
      <c r="R64" s="133"/>
      <c r="S64" s="133"/>
      <c r="T64" s="133"/>
      <c r="U64" s="133"/>
      <c r="V64" s="133"/>
      <c r="W64" s="133"/>
      <c r="X64" s="133"/>
      <c r="Y64" s="133"/>
      <c r="Z64" s="133"/>
      <c r="AA64" s="133"/>
      <c r="AB64" s="133"/>
      <c r="AC64" s="133"/>
      <c r="AD64" s="133"/>
      <c r="AE64" s="133"/>
      <c r="AF64" s="133"/>
      <c r="AG64" s="133"/>
      <c r="AH64" s="133"/>
      <c r="AI64" s="133"/>
      <c r="AJ64" s="133"/>
      <c r="AK64" s="133"/>
      <c r="AL64" s="133"/>
      <c r="AM64" s="253">
        <f t="shared" ref="AM64" si="43">SUM(H65:AL65)</f>
        <v>0</v>
      </c>
      <c r="AN64" s="389" t="str">
        <f t="shared" ref="AN64" si="44">IFERROR(IF(OR(E64="Ａ",AM64&gt;$AF$45),1,ROUNDDOWN(AM64/$AF$45,1)),"")</f>
        <v/>
      </c>
      <c r="AO64" s="372"/>
      <c r="AP64" s="8"/>
    </row>
    <row r="65" spans="1:51" ht="13.5" customHeight="1">
      <c r="A65" s="249"/>
      <c r="B65" s="255"/>
      <c r="C65" s="287"/>
      <c r="D65" s="367"/>
      <c r="E65" s="302"/>
      <c r="F65" s="262"/>
      <c r="G65" s="70" t="s">
        <v>134</v>
      </c>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253"/>
      <c r="AN65" s="389"/>
      <c r="AO65" s="374"/>
      <c r="AP65" s="8"/>
    </row>
    <row r="66" spans="1:51" ht="13.5" customHeight="1">
      <c r="A66" s="248" t="str">
        <f>IFERROR(INDEX(【従業者名簿】!F:F,MATCH(F66,【従業者名簿】!C:C,0)),"")</f>
        <v/>
      </c>
      <c r="B66" s="298" t="s">
        <v>33</v>
      </c>
      <c r="C66" s="299" t="str">
        <f t="shared" ref="C66" si="45">IF(AO66="介護福祉士","〇","")</f>
        <v/>
      </c>
      <c r="D66" s="366" t="str">
        <f t="shared" ref="D66" si="46">IF(A66="","",DATEDIF(A66,$AF$3,"m"))</f>
        <v/>
      </c>
      <c r="E66" s="301"/>
      <c r="F66" s="262"/>
      <c r="G66" s="70" t="s">
        <v>36</v>
      </c>
      <c r="H66" s="133"/>
      <c r="I66" s="133"/>
      <c r="J66" s="133"/>
      <c r="K66" s="133"/>
      <c r="L66" s="133"/>
      <c r="M66" s="133"/>
      <c r="N66" s="133"/>
      <c r="O66" s="133"/>
      <c r="P66" s="133"/>
      <c r="Q66" s="133"/>
      <c r="R66" s="133"/>
      <c r="S66" s="133"/>
      <c r="T66" s="133"/>
      <c r="U66" s="133"/>
      <c r="V66" s="133"/>
      <c r="W66" s="133"/>
      <c r="X66" s="133"/>
      <c r="Y66" s="133"/>
      <c r="Z66" s="133"/>
      <c r="AA66" s="133"/>
      <c r="AB66" s="133"/>
      <c r="AC66" s="133"/>
      <c r="AD66" s="133"/>
      <c r="AE66" s="133"/>
      <c r="AF66" s="133"/>
      <c r="AG66" s="133"/>
      <c r="AH66" s="133"/>
      <c r="AI66" s="133"/>
      <c r="AJ66" s="133"/>
      <c r="AK66" s="133"/>
      <c r="AL66" s="133"/>
      <c r="AM66" s="253">
        <f t="shared" ref="AM66" si="47">SUM(H67:AL67)</f>
        <v>0</v>
      </c>
      <c r="AN66" s="389" t="str">
        <f t="shared" ref="AN66" si="48">IFERROR(IF(OR(E66="Ａ",AM66&gt;$AF$45),1,ROUNDDOWN(AM66/$AF$45,1)),"")</f>
        <v/>
      </c>
      <c r="AO66" s="372"/>
      <c r="AP66" s="8"/>
    </row>
    <row r="67" spans="1:51" ht="13.5" customHeight="1">
      <c r="A67" s="249"/>
      <c r="B67" s="255"/>
      <c r="C67" s="287"/>
      <c r="D67" s="367"/>
      <c r="E67" s="302"/>
      <c r="F67" s="262"/>
      <c r="G67" s="70" t="s">
        <v>134</v>
      </c>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253"/>
      <c r="AN67" s="389"/>
      <c r="AO67" s="374"/>
      <c r="AP67" s="8"/>
    </row>
    <row r="68" spans="1:51" ht="13.5" customHeight="1">
      <c r="A68" s="248" t="str">
        <f>IFERROR(INDEX(【従業者名簿】!F:F,MATCH(F68,【従業者名簿】!C:C,0)),"")</f>
        <v/>
      </c>
      <c r="B68" s="298" t="s">
        <v>33</v>
      </c>
      <c r="C68" s="299" t="str">
        <f t="shared" ref="C68" si="49">IF(AO68="介護福祉士","〇","")</f>
        <v/>
      </c>
      <c r="D68" s="366" t="str">
        <f t="shared" ref="D68" si="50">IF(A68="","",DATEDIF(A68,$AF$3,"m"))</f>
        <v/>
      </c>
      <c r="E68" s="301"/>
      <c r="F68" s="262"/>
      <c r="G68" s="70" t="s">
        <v>36</v>
      </c>
      <c r="H68" s="133"/>
      <c r="I68" s="133"/>
      <c r="J68" s="133"/>
      <c r="K68" s="133"/>
      <c r="L68" s="133"/>
      <c r="M68" s="133"/>
      <c r="N68" s="133"/>
      <c r="O68" s="133"/>
      <c r="P68" s="133"/>
      <c r="Q68" s="133"/>
      <c r="R68" s="133"/>
      <c r="S68" s="133"/>
      <c r="T68" s="133"/>
      <c r="U68" s="133"/>
      <c r="V68" s="133"/>
      <c r="W68" s="133"/>
      <c r="X68" s="133"/>
      <c r="Y68" s="133"/>
      <c r="Z68" s="133"/>
      <c r="AA68" s="133"/>
      <c r="AB68" s="133"/>
      <c r="AC68" s="133"/>
      <c r="AD68" s="133"/>
      <c r="AE68" s="133"/>
      <c r="AF68" s="133"/>
      <c r="AG68" s="133"/>
      <c r="AH68" s="133"/>
      <c r="AI68" s="133"/>
      <c r="AJ68" s="133"/>
      <c r="AK68" s="133"/>
      <c r="AL68" s="133"/>
      <c r="AM68" s="253">
        <f t="shared" ref="AM68" si="51">SUM(H69:AL69)</f>
        <v>0</v>
      </c>
      <c r="AN68" s="389" t="str">
        <f t="shared" ref="AN68" si="52">IFERROR(IF(OR(E68="Ａ",AM68&gt;$AF$45),1,ROUNDDOWN(AM68/$AF$45,1)),"")</f>
        <v/>
      </c>
      <c r="AO68" s="372"/>
      <c r="AP68" s="8"/>
    </row>
    <row r="69" spans="1:51" ht="13.5" customHeight="1">
      <c r="A69" s="249"/>
      <c r="B69" s="255"/>
      <c r="C69" s="287"/>
      <c r="D69" s="367"/>
      <c r="E69" s="302"/>
      <c r="F69" s="262"/>
      <c r="G69" s="70" t="s">
        <v>134</v>
      </c>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253"/>
      <c r="AN69" s="389"/>
      <c r="AO69" s="374"/>
      <c r="AP69" s="8"/>
    </row>
    <row r="70" spans="1:51" ht="13.5" customHeight="1">
      <c r="A70" s="248" t="str">
        <f>IFERROR(INDEX(【従業者名簿】!F:F,MATCH(F70,【従業者名簿】!C:C,0)),"")</f>
        <v/>
      </c>
      <c r="B70" s="298" t="s">
        <v>33</v>
      </c>
      <c r="C70" s="299" t="str">
        <f t="shared" ref="C70" si="53">IF(AO70="介護福祉士","〇","")</f>
        <v/>
      </c>
      <c r="D70" s="366" t="str">
        <f t="shared" ref="D70" si="54">IF(A70="","",DATEDIF(A70,$AF$3,"m"))</f>
        <v/>
      </c>
      <c r="E70" s="301"/>
      <c r="F70" s="262"/>
      <c r="G70" s="70" t="s">
        <v>36</v>
      </c>
      <c r="H70" s="133"/>
      <c r="I70" s="133"/>
      <c r="J70" s="133"/>
      <c r="K70" s="133"/>
      <c r="L70" s="133"/>
      <c r="M70" s="133"/>
      <c r="N70" s="133"/>
      <c r="O70" s="133"/>
      <c r="P70" s="133"/>
      <c r="Q70" s="133"/>
      <c r="R70" s="133"/>
      <c r="S70" s="133"/>
      <c r="T70" s="133"/>
      <c r="U70" s="133"/>
      <c r="V70" s="133"/>
      <c r="W70" s="133"/>
      <c r="X70" s="133"/>
      <c r="Y70" s="133"/>
      <c r="Z70" s="133"/>
      <c r="AA70" s="133"/>
      <c r="AB70" s="133"/>
      <c r="AC70" s="133"/>
      <c r="AD70" s="133"/>
      <c r="AE70" s="133"/>
      <c r="AF70" s="133"/>
      <c r="AG70" s="133"/>
      <c r="AH70" s="133"/>
      <c r="AI70" s="133"/>
      <c r="AJ70" s="133"/>
      <c r="AK70" s="133"/>
      <c r="AL70" s="133"/>
      <c r="AM70" s="253">
        <f t="shared" ref="AM70" si="55">SUM(H71:AL71)</f>
        <v>0</v>
      </c>
      <c r="AN70" s="389" t="str">
        <f t="shared" ref="AN70" si="56">IFERROR(IF(OR(E70="Ａ",AM70&gt;$AF$45),1,ROUNDDOWN(AM70/$AF$45,1)),"")</f>
        <v/>
      </c>
      <c r="AO70" s="372"/>
      <c r="AP70" s="8"/>
    </row>
    <row r="71" spans="1:51" ht="13.5" customHeight="1">
      <c r="A71" s="249"/>
      <c r="B71" s="255"/>
      <c r="C71" s="287"/>
      <c r="D71" s="367"/>
      <c r="E71" s="302"/>
      <c r="F71" s="262"/>
      <c r="G71" s="70" t="s">
        <v>134</v>
      </c>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253"/>
      <c r="AN71" s="389"/>
      <c r="AO71" s="374"/>
      <c r="AP71" s="8"/>
    </row>
    <row r="72" spans="1:51" ht="13.5" customHeight="1">
      <c r="A72" s="248" t="str">
        <f>IFERROR(INDEX(【従業者名簿】!F:F,MATCH(F72,【従業者名簿】!C:C,0)),"")</f>
        <v/>
      </c>
      <c r="B72" s="298" t="s">
        <v>33</v>
      </c>
      <c r="C72" s="299" t="str">
        <f t="shared" ref="C72" si="57">IF(AO72="介護福祉士","〇","")</f>
        <v/>
      </c>
      <c r="D72" s="366" t="str">
        <f t="shared" ref="D72" si="58">IF(A72="","",DATEDIF(A72,$AF$3,"m"))</f>
        <v/>
      </c>
      <c r="E72" s="301"/>
      <c r="F72" s="262"/>
      <c r="G72" s="70" t="s">
        <v>36</v>
      </c>
      <c r="H72" s="133"/>
      <c r="I72" s="133"/>
      <c r="J72" s="133"/>
      <c r="K72" s="133"/>
      <c r="L72" s="133"/>
      <c r="M72" s="133"/>
      <c r="N72" s="133"/>
      <c r="O72" s="133"/>
      <c r="P72" s="133"/>
      <c r="Q72" s="133"/>
      <c r="R72" s="133"/>
      <c r="S72" s="133"/>
      <c r="T72" s="133"/>
      <c r="U72" s="133"/>
      <c r="V72" s="133"/>
      <c r="W72" s="133"/>
      <c r="X72" s="133"/>
      <c r="Y72" s="133"/>
      <c r="Z72" s="133"/>
      <c r="AA72" s="133"/>
      <c r="AB72" s="133"/>
      <c r="AC72" s="133"/>
      <c r="AD72" s="133"/>
      <c r="AE72" s="133"/>
      <c r="AF72" s="133"/>
      <c r="AG72" s="133"/>
      <c r="AH72" s="133"/>
      <c r="AI72" s="133"/>
      <c r="AJ72" s="133"/>
      <c r="AK72" s="133"/>
      <c r="AL72" s="133"/>
      <c r="AM72" s="253">
        <f t="shared" ref="AM72" si="59">SUM(H73:AL73)</f>
        <v>0</v>
      </c>
      <c r="AN72" s="389" t="str">
        <f t="shared" ref="AN72" si="60">IFERROR(IF(OR(E72="Ａ",AM72&gt;$AF$45),1,ROUNDDOWN(AM72/$AF$45,1)),"")</f>
        <v/>
      </c>
      <c r="AO72" s="372"/>
      <c r="AP72" s="8"/>
    </row>
    <row r="73" spans="1:51" ht="13.5" customHeight="1">
      <c r="A73" s="249"/>
      <c r="B73" s="255"/>
      <c r="C73" s="287"/>
      <c r="D73" s="367"/>
      <c r="E73" s="302"/>
      <c r="F73" s="262"/>
      <c r="G73" s="70" t="s">
        <v>134</v>
      </c>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253"/>
      <c r="AN73" s="389"/>
      <c r="AO73" s="374"/>
      <c r="AP73" s="8"/>
    </row>
    <row r="74" spans="1:51" ht="13.5" customHeight="1">
      <c r="A74" s="248" t="str">
        <f>IFERROR(INDEX(【従業者名簿】!F:F,MATCH(F74,【従業者名簿】!C:C,0)),"")</f>
        <v/>
      </c>
      <c r="B74" s="298" t="s">
        <v>33</v>
      </c>
      <c r="C74" s="299" t="str">
        <f t="shared" ref="C74" si="61">IF(AO74="介護福祉士","〇","")</f>
        <v/>
      </c>
      <c r="D74" s="366" t="str">
        <f t="shared" ref="D74" si="62">IF(A74="","",DATEDIF(A74,$AF$3,"m"))</f>
        <v/>
      </c>
      <c r="E74" s="301"/>
      <c r="F74" s="262"/>
      <c r="G74" s="70" t="s">
        <v>36</v>
      </c>
      <c r="H74" s="133"/>
      <c r="I74" s="133"/>
      <c r="J74" s="133"/>
      <c r="K74" s="133"/>
      <c r="L74" s="133"/>
      <c r="M74" s="133"/>
      <c r="N74" s="133"/>
      <c r="O74" s="133"/>
      <c r="P74" s="133"/>
      <c r="Q74" s="133"/>
      <c r="R74" s="133"/>
      <c r="S74" s="133"/>
      <c r="T74" s="133"/>
      <c r="U74" s="133"/>
      <c r="V74" s="133"/>
      <c r="W74" s="133"/>
      <c r="X74" s="133"/>
      <c r="Y74" s="133"/>
      <c r="Z74" s="133"/>
      <c r="AA74" s="133"/>
      <c r="AB74" s="133"/>
      <c r="AC74" s="133"/>
      <c r="AD74" s="133"/>
      <c r="AE74" s="133"/>
      <c r="AF74" s="133"/>
      <c r="AG74" s="133"/>
      <c r="AH74" s="133"/>
      <c r="AI74" s="133"/>
      <c r="AJ74" s="133"/>
      <c r="AK74" s="133"/>
      <c r="AL74" s="133"/>
      <c r="AM74" s="253">
        <f t="shared" ref="AM74" si="63">SUM(H75:AL75)</f>
        <v>0</v>
      </c>
      <c r="AN74" s="389" t="str">
        <f t="shared" ref="AN74" si="64">IFERROR(IF(OR(E74="Ａ",AM74&gt;$AF$45),1,ROUNDDOWN(AM74/$AF$45,1)),"")</f>
        <v/>
      </c>
      <c r="AO74" s="372"/>
      <c r="AP74" s="8"/>
    </row>
    <row r="75" spans="1:51" ht="13.5" customHeight="1">
      <c r="A75" s="249"/>
      <c r="B75" s="255"/>
      <c r="C75" s="287"/>
      <c r="D75" s="367"/>
      <c r="E75" s="302"/>
      <c r="F75" s="262"/>
      <c r="G75" s="70" t="s">
        <v>134</v>
      </c>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253"/>
      <c r="AN75" s="389"/>
      <c r="AO75" s="374"/>
      <c r="AP75" s="8"/>
    </row>
    <row r="76" spans="1:51" ht="13.5" customHeight="1">
      <c r="A76" s="248" t="str">
        <f>IFERROR(INDEX(【従業者名簿】!F:F,MATCH(F76,【従業者名簿】!C:C,0)),"")</f>
        <v/>
      </c>
      <c r="B76" s="298" t="s">
        <v>33</v>
      </c>
      <c r="C76" s="299" t="str">
        <f t="shared" ref="C76" si="65">IF(AO76="介護福祉士","〇","")</f>
        <v/>
      </c>
      <c r="D76" s="366" t="str">
        <f t="shared" ref="D76" si="66">IF(A76="","",DATEDIF(A76,$AF$3,"m"))</f>
        <v/>
      </c>
      <c r="E76" s="301"/>
      <c r="F76" s="270"/>
      <c r="G76" s="70" t="s">
        <v>36</v>
      </c>
      <c r="H76" s="133"/>
      <c r="I76" s="133"/>
      <c r="J76" s="133"/>
      <c r="K76" s="133"/>
      <c r="L76" s="133"/>
      <c r="M76" s="133"/>
      <c r="N76" s="133"/>
      <c r="O76" s="133"/>
      <c r="P76" s="133"/>
      <c r="Q76" s="133"/>
      <c r="R76" s="133"/>
      <c r="S76" s="133"/>
      <c r="T76" s="133"/>
      <c r="U76" s="133"/>
      <c r="V76" s="133"/>
      <c r="W76" s="133"/>
      <c r="X76" s="133"/>
      <c r="Y76" s="133"/>
      <c r="Z76" s="133"/>
      <c r="AA76" s="133"/>
      <c r="AB76" s="133"/>
      <c r="AC76" s="133"/>
      <c r="AD76" s="133"/>
      <c r="AE76" s="133"/>
      <c r="AF76" s="133"/>
      <c r="AG76" s="133"/>
      <c r="AH76" s="133"/>
      <c r="AI76" s="133"/>
      <c r="AJ76" s="133"/>
      <c r="AK76" s="133"/>
      <c r="AL76" s="133"/>
      <c r="AM76" s="253">
        <f t="shared" ref="AM76" si="67">SUM(H77:AL77)</f>
        <v>0</v>
      </c>
      <c r="AN76" s="389" t="str">
        <f t="shared" ref="AN76" si="68">IFERROR(IF(OR(E76="Ａ",AM76&gt;$AF$45),1,ROUNDDOWN(AM76/$AF$45,1)),"")</f>
        <v/>
      </c>
      <c r="AO76" s="372"/>
      <c r="AP76" s="8"/>
    </row>
    <row r="77" spans="1:51" ht="13.5" customHeight="1">
      <c r="A77" s="249"/>
      <c r="B77" s="255"/>
      <c r="C77" s="287"/>
      <c r="D77" s="367"/>
      <c r="E77" s="302"/>
      <c r="F77" s="261"/>
      <c r="G77" s="70" t="s">
        <v>134</v>
      </c>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253"/>
      <c r="AN77" s="389"/>
      <c r="AO77" s="374"/>
      <c r="AP77" s="8"/>
    </row>
    <row r="78" spans="1:51" ht="13.5" customHeight="1">
      <c r="A78" s="248" t="str">
        <f>IFERROR(INDEX(【従業者名簿】!F:F,MATCH(F78,【従業者名簿】!C:C,0)),"")</f>
        <v/>
      </c>
      <c r="B78" s="298" t="s">
        <v>33</v>
      </c>
      <c r="C78" s="299" t="str">
        <f t="shared" ref="C78" si="69">IF(AO78="介護福祉士","〇","")</f>
        <v/>
      </c>
      <c r="D78" s="366" t="str">
        <f>IF(A78="","",DATEDIF(A78,$AF$3,"m"))</f>
        <v/>
      </c>
      <c r="E78" s="301"/>
      <c r="F78" s="262"/>
      <c r="G78" s="70" t="s">
        <v>36</v>
      </c>
      <c r="H78" s="133"/>
      <c r="I78" s="133"/>
      <c r="J78" s="133"/>
      <c r="K78" s="133"/>
      <c r="L78" s="133"/>
      <c r="M78" s="133"/>
      <c r="N78" s="133"/>
      <c r="O78" s="133"/>
      <c r="P78" s="133"/>
      <c r="Q78" s="133"/>
      <c r="R78" s="133"/>
      <c r="S78" s="133"/>
      <c r="T78" s="133"/>
      <c r="U78" s="133"/>
      <c r="V78" s="133"/>
      <c r="W78" s="133"/>
      <c r="X78" s="133"/>
      <c r="Y78" s="133"/>
      <c r="Z78" s="133"/>
      <c r="AA78" s="133"/>
      <c r="AB78" s="133"/>
      <c r="AC78" s="133"/>
      <c r="AD78" s="133"/>
      <c r="AE78" s="133"/>
      <c r="AF78" s="133"/>
      <c r="AG78" s="133"/>
      <c r="AH78" s="133"/>
      <c r="AI78" s="133"/>
      <c r="AJ78" s="133"/>
      <c r="AK78" s="133"/>
      <c r="AL78" s="133"/>
      <c r="AM78" s="253">
        <f>SUM(H79:AL79)</f>
        <v>0</v>
      </c>
      <c r="AN78" s="389" t="str">
        <f>IFERROR(IF(OR(E78="Ａ",AM78&gt;$AF$45),1,ROUNDDOWN(AM78/$AF$45,1)),"")</f>
        <v/>
      </c>
      <c r="AO78" s="372"/>
      <c r="AP78" s="8"/>
    </row>
    <row r="79" spans="1:51" ht="13.5" customHeight="1">
      <c r="A79" s="249"/>
      <c r="B79" s="255"/>
      <c r="C79" s="287"/>
      <c r="D79" s="367"/>
      <c r="E79" s="302"/>
      <c r="F79" s="262"/>
      <c r="G79" s="70" t="s">
        <v>41</v>
      </c>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253"/>
      <c r="AN79" s="389"/>
      <c r="AO79" s="374"/>
      <c r="AP79" s="8"/>
    </row>
    <row r="80" spans="1:51" ht="13.5" customHeight="1">
      <c r="B80" s="132"/>
      <c r="C80" s="132"/>
      <c r="D80" s="132"/>
      <c r="E80" s="7" t="s">
        <v>90</v>
      </c>
      <c r="F80" s="132"/>
      <c r="G80" s="51"/>
      <c r="H80" s="7"/>
      <c r="I80" s="52"/>
      <c r="J80" s="52"/>
      <c r="K80" s="52"/>
      <c r="L80" s="52"/>
      <c r="M80" s="52"/>
      <c r="N80" s="52"/>
      <c r="O80" s="52"/>
      <c r="P80" s="52"/>
      <c r="Q80" s="52"/>
      <c r="R80" s="52"/>
      <c r="S80" s="53"/>
      <c r="T80" s="53"/>
      <c r="U80" s="7"/>
      <c r="V80" s="52"/>
      <c r="W80" s="52"/>
      <c r="X80" s="52"/>
      <c r="Y80" s="52"/>
      <c r="Z80" s="52"/>
      <c r="AA80" s="52"/>
      <c r="AB80" s="52"/>
      <c r="AC80" s="132"/>
      <c r="AD80" s="132"/>
      <c r="AE80" s="132"/>
      <c r="AF80" s="54"/>
      <c r="AG80" s="54"/>
      <c r="AH80" s="7"/>
      <c r="AI80" s="7"/>
      <c r="AJ80" s="7"/>
      <c r="AK80" s="7"/>
      <c r="AL80" s="7"/>
      <c r="AM80" s="55"/>
      <c r="AN80" s="56"/>
      <c r="AO80" s="57"/>
      <c r="AP80" s="10"/>
      <c r="AQ80" s="159"/>
      <c r="AR80" s="159"/>
      <c r="AS80" s="159"/>
      <c r="AT80" s="58"/>
      <c r="AU80" s="58"/>
      <c r="AV80" s="58"/>
      <c r="AW80" s="59"/>
      <c r="AX80" s="59"/>
      <c r="AY80" s="59"/>
    </row>
    <row r="81" spans="1:53" ht="13.5" customHeight="1">
      <c r="B81" s="132"/>
      <c r="C81" s="132"/>
      <c r="D81" s="132"/>
      <c r="E81" s="7"/>
      <c r="F81" s="132"/>
      <c r="G81" s="51"/>
      <c r="H81" s="7"/>
      <c r="I81" s="52"/>
      <c r="J81" s="52"/>
      <c r="K81" s="52"/>
      <c r="L81" s="52"/>
      <c r="M81" s="52"/>
      <c r="N81" s="52"/>
      <c r="O81" s="52"/>
      <c r="P81" s="52"/>
      <c r="Q81" s="52"/>
      <c r="R81" s="52"/>
      <c r="S81" s="53"/>
      <c r="T81" s="53"/>
      <c r="U81" s="7"/>
      <c r="V81" s="52"/>
      <c r="W81" s="52"/>
      <c r="X81" s="52"/>
      <c r="Y81" s="52"/>
      <c r="Z81" s="52"/>
      <c r="AA81" s="52"/>
      <c r="AB81" s="52"/>
      <c r="AC81" s="132"/>
      <c r="AD81" s="132"/>
      <c r="AE81" s="132"/>
      <c r="AF81" s="54"/>
      <c r="AG81" s="54"/>
      <c r="AH81" s="7"/>
      <c r="AI81" s="7"/>
      <c r="AJ81" s="7"/>
      <c r="AK81" s="7"/>
      <c r="AL81" s="7"/>
      <c r="AM81" s="55"/>
      <c r="AN81" s="56"/>
      <c r="AO81" s="57"/>
      <c r="AP81" s="10"/>
      <c r="AQ81" s="159"/>
      <c r="AR81" s="159"/>
      <c r="AS81" s="159"/>
      <c r="AT81" s="58"/>
      <c r="AU81" s="58"/>
      <c r="AV81" s="58"/>
      <c r="AW81" s="59"/>
      <c r="AX81" s="59"/>
      <c r="AY81" s="59"/>
    </row>
    <row r="82" spans="1:53" ht="18" customHeight="1">
      <c r="B82" s="2" t="s">
        <v>2</v>
      </c>
      <c r="C82" s="2"/>
      <c r="D82" s="2"/>
      <c r="E82" s="2"/>
      <c r="F82" s="2"/>
      <c r="G82" s="2"/>
      <c r="H82" s="2"/>
      <c r="I82" s="2"/>
      <c r="J82" s="2"/>
      <c r="AF82" s="3"/>
      <c r="AO82" s="3"/>
      <c r="AY82" s="3" t="s">
        <v>35</v>
      </c>
      <c r="BA82" s="9"/>
    </row>
    <row r="83" spans="1:53" ht="18" customHeight="1">
      <c r="B83" s="233" t="s">
        <v>22</v>
      </c>
      <c r="C83" s="234"/>
      <c r="D83" s="235">
        <f>【算定要件集計】!$B$3</f>
        <v>0</v>
      </c>
      <c r="E83" s="236"/>
      <c r="F83" s="236"/>
      <c r="G83" s="236"/>
      <c r="H83" s="236"/>
      <c r="I83" s="236"/>
      <c r="J83" s="236"/>
      <c r="K83" s="237"/>
      <c r="L83" s="238" t="s">
        <v>21</v>
      </c>
      <c r="M83" s="239"/>
      <c r="N83" s="239"/>
      <c r="O83" s="240"/>
      <c r="P83" s="241"/>
      <c r="Q83" s="241"/>
      <c r="R83" s="241"/>
      <c r="S83" s="241"/>
      <c r="T83" s="241"/>
      <c r="U83" s="242"/>
      <c r="V83" s="233" t="s">
        <v>23</v>
      </c>
      <c r="W83" s="243"/>
      <c r="X83" s="203"/>
      <c r="Y83" s="244"/>
      <c r="Z83" s="245"/>
      <c r="AA83" s="233" t="s">
        <v>40</v>
      </c>
      <c r="AB83" s="246"/>
      <c r="AC83" s="246"/>
      <c r="AD83" s="246"/>
      <c r="AE83" s="247"/>
      <c r="AF83" s="375" t="str">
        <f>$AF$3</f>
        <v/>
      </c>
      <c r="AG83" s="376"/>
      <c r="AH83" s="376"/>
      <c r="AI83" s="376"/>
      <c r="AJ83" s="377"/>
      <c r="AK83" s="378"/>
      <c r="AO83" s="5"/>
      <c r="BA83" s="9"/>
    </row>
    <row r="84" spans="1:53" ht="5.0999999999999996" customHeight="1">
      <c r="BA84" s="9"/>
    </row>
    <row r="85" spans="1:53" ht="16.5" customHeight="1">
      <c r="G85" s="5" t="s">
        <v>44</v>
      </c>
      <c r="H85" s="49">
        <f>$H$5</f>
        <v>0</v>
      </c>
      <c r="I85" s="50" t="s">
        <v>43</v>
      </c>
      <c r="J85" s="49">
        <f>$J$5</f>
        <v>0</v>
      </c>
      <c r="K85" s="50" t="s">
        <v>24</v>
      </c>
      <c r="L85" s="50"/>
      <c r="M85" s="49">
        <f>$M$5</f>
        <v>0</v>
      </c>
      <c r="N85" s="50" t="s">
        <v>43</v>
      </c>
      <c r="O85" s="49">
        <f>$O$5</f>
        <v>0</v>
      </c>
      <c r="P85" s="1" t="s">
        <v>25</v>
      </c>
      <c r="R85" s="7"/>
      <c r="U85" s="7"/>
      <c r="V85" s="7"/>
      <c r="W85" s="7"/>
      <c r="X85" s="7"/>
      <c r="Y85" s="7"/>
      <c r="AE85" s="5" t="s">
        <v>42</v>
      </c>
      <c r="AF85" s="220">
        <f>$AF$5</f>
        <v>0</v>
      </c>
      <c r="AG85" s="379"/>
      <c r="AH85" s="7" t="s">
        <v>31</v>
      </c>
      <c r="AI85" s="7"/>
      <c r="AJ85" s="7"/>
      <c r="AL85" s="5" t="s">
        <v>32</v>
      </c>
      <c r="AM85" s="47">
        <f>$AM$5</f>
        <v>0</v>
      </c>
      <c r="AN85" s="7" t="s">
        <v>31</v>
      </c>
      <c r="AQ85" s="1" t="s">
        <v>27</v>
      </c>
      <c r="BA85" s="9"/>
    </row>
    <row r="86" spans="1:53" s="6" customFormat="1" ht="18" customHeight="1">
      <c r="A86" s="248" t="s">
        <v>60</v>
      </c>
      <c r="B86" s="238" t="s">
        <v>0</v>
      </c>
      <c r="C86" s="250" t="s">
        <v>203</v>
      </c>
      <c r="D86" s="250" t="s">
        <v>62</v>
      </c>
      <c r="E86" s="250" t="s">
        <v>1</v>
      </c>
      <c r="F86" s="238" t="s">
        <v>3</v>
      </c>
      <c r="G86" s="252" t="s">
        <v>37</v>
      </c>
      <c r="H86" s="18" t="str">
        <f>AF83</f>
        <v/>
      </c>
      <c r="I86" s="18" t="str">
        <f>IFERROR(H86+1,"")</f>
        <v/>
      </c>
      <c r="J86" s="18" t="str">
        <f t="shared" ref="J86:AI86" si="70">IFERROR(I86+1,"")</f>
        <v/>
      </c>
      <c r="K86" s="18" t="str">
        <f t="shared" si="70"/>
        <v/>
      </c>
      <c r="L86" s="18" t="str">
        <f t="shared" si="70"/>
        <v/>
      </c>
      <c r="M86" s="18" t="str">
        <f t="shared" si="70"/>
        <v/>
      </c>
      <c r="N86" s="18" t="str">
        <f t="shared" si="70"/>
        <v/>
      </c>
      <c r="O86" s="18" t="str">
        <f t="shared" si="70"/>
        <v/>
      </c>
      <c r="P86" s="18" t="str">
        <f t="shared" si="70"/>
        <v/>
      </c>
      <c r="Q86" s="18" t="str">
        <f t="shared" si="70"/>
        <v/>
      </c>
      <c r="R86" s="18" t="str">
        <f t="shared" si="70"/>
        <v/>
      </c>
      <c r="S86" s="18" t="str">
        <f t="shared" si="70"/>
        <v/>
      </c>
      <c r="T86" s="18" t="str">
        <f t="shared" si="70"/>
        <v/>
      </c>
      <c r="U86" s="18" t="str">
        <f t="shared" si="70"/>
        <v/>
      </c>
      <c r="V86" s="18" t="str">
        <f t="shared" si="70"/>
        <v/>
      </c>
      <c r="W86" s="18" t="str">
        <f t="shared" si="70"/>
        <v/>
      </c>
      <c r="X86" s="18" t="str">
        <f t="shared" si="70"/>
        <v/>
      </c>
      <c r="Y86" s="18" t="str">
        <f t="shared" si="70"/>
        <v/>
      </c>
      <c r="Z86" s="18" t="str">
        <f t="shared" si="70"/>
        <v/>
      </c>
      <c r="AA86" s="18" t="str">
        <f t="shared" si="70"/>
        <v/>
      </c>
      <c r="AB86" s="18" t="str">
        <f t="shared" si="70"/>
        <v/>
      </c>
      <c r="AC86" s="18" t="str">
        <f t="shared" si="70"/>
        <v/>
      </c>
      <c r="AD86" s="18" t="str">
        <f t="shared" si="70"/>
        <v/>
      </c>
      <c r="AE86" s="18" t="str">
        <f t="shared" si="70"/>
        <v/>
      </c>
      <c r="AF86" s="18" t="str">
        <f t="shared" si="70"/>
        <v/>
      </c>
      <c r="AG86" s="18" t="str">
        <f t="shared" si="70"/>
        <v/>
      </c>
      <c r="AH86" s="18" t="str">
        <f t="shared" si="70"/>
        <v/>
      </c>
      <c r="AI86" s="18" t="str">
        <f t="shared" si="70"/>
        <v/>
      </c>
      <c r="AJ86" s="18" t="str">
        <f>IFERROR(IF(MONTH(AI86)&lt;&gt;MONTH(AI86+1),"",AI86+1),"")</f>
        <v/>
      </c>
      <c r="AK86" s="18" t="str">
        <f>IFERROR(IF(MONTH(AJ86)&lt;&gt;MONTH(AJ86+1),"",AJ86+1),"")</f>
        <v/>
      </c>
      <c r="AL86" s="18" t="str">
        <f>IFERROR(IF(MONTH(AK86)&lt;&gt;MONTH(AK86+1),"",AK86+1),"")</f>
        <v/>
      </c>
      <c r="AM86" s="263" t="s">
        <v>162</v>
      </c>
      <c r="AN86" s="263" t="s">
        <v>163</v>
      </c>
      <c r="AO86" s="206" t="s">
        <v>133</v>
      </c>
      <c r="AQ86" s="208" t="s">
        <v>36</v>
      </c>
      <c r="AR86" s="209"/>
      <c r="AS86" s="208" t="s">
        <v>39</v>
      </c>
      <c r="AT86" s="212"/>
      <c r="AU86" s="212"/>
      <c r="AV86" s="212"/>
      <c r="AW86" s="213"/>
      <c r="AX86" s="208" t="s">
        <v>16</v>
      </c>
      <c r="AY86" s="215"/>
      <c r="BA86" s="9"/>
    </row>
    <row r="87" spans="1:53" s="6" customFormat="1" ht="18" customHeight="1">
      <c r="A87" s="249"/>
      <c r="B87" s="238"/>
      <c r="C87" s="251"/>
      <c r="D87" s="251"/>
      <c r="E87" s="251"/>
      <c r="F87" s="238"/>
      <c r="G87" s="239"/>
      <c r="H87" s="19" t="str">
        <f>H86</f>
        <v/>
      </c>
      <c r="I87" s="19" t="str">
        <f>I86</f>
        <v/>
      </c>
      <c r="J87" s="19" t="str">
        <f t="shared" ref="J87:AL87" si="71">J86</f>
        <v/>
      </c>
      <c r="K87" s="19" t="str">
        <f t="shared" si="71"/>
        <v/>
      </c>
      <c r="L87" s="19" t="str">
        <f t="shared" si="71"/>
        <v/>
      </c>
      <c r="M87" s="19" t="str">
        <f t="shared" si="71"/>
        <v/>
      </c>
      <c r="N87" s="19" t="str">
        <f t="shared" si="71"/>
        <v/>
      </c>
      <c r="O87" s="19" t="str">
        <f t="shared" si="71"/>
        <v/>
      </c>
      <c r="P87" s="19" t="str">
        <f t="shared" si="71"/>
        <v/>
      </c>
      <c r="Q87" s="19" t="str">
        <f t="shared" si="71"/>
        <v/>
      </c>
      <c r="R87" s="19" t="str">
        <f t="shared" si="71"/>
        <v/>
      </c>
      <c r="S87" s="19" t="str">
        <f t="shared" si="71"/>
        <v/>
      </c>
      <c r="T87" s="19" t="str">
        <f t="shared" si="71"/>
        <v/>
      </c>
      <c r="U87" s="19" t="str">
        <f t="shared" si="71"/>
        <v/>
      </c>
      <c r="V87" s="19" t="str">
        <f t="shared" si="71"/>
        <v/>
      </c>
      <c r="W87" s="19" t="str">
        <f t="shared" si="71"/>
        <v/>
      </c>
      <c r="X87" s="19" t="str">
        <f t="shared" si="71"/>
        <v/>
      </c>
      <c r="Y87" s="19" t="str">
        <f t="shared" si="71"/>
        <v/>
      </c>
      <c r="Z87" s="19" t="str">
        <f t="shared" si="71"/>
        <v/>
      </c>
      <c r="AA87" s="19" t="str">
        <f t="shared" si="71"/>
        <v/>
      </c>
      <c r="AB87" s="19" t="str">
        <f t="shared" si="71"/>
        <v/>
      </c>
      <c r="AC87" s="19" t="str">
        <f t="shared" si="71"/>
        <v/>
      </c>
      <c r="AD87" s="19" t="str">
        <f t="shared" si="71"/>
        <v/>
      </c>
      <c r="AE87" s="19" t="str">
        <f t="shared" si="71"/>
        <v/>
      </c>
      <c r="AF87" s="19" t="str">
        <f t="shared" si="71"/>
        <v/>
      </c>
      <c r="AG87" s="19" t="str">
        <f t="shared" si="71"/>
        <v/>
      </c>
      <c r="AH87" s="19" t="str">
        <f t="shared" si="71"/>
        <v/>
      </c>
      <c r="AI87" s="19" t="str">
        <f t="shared" si="71"/>
        <v/>
      </c>
      <c r="AJ87" s="19" t="str">
        <f t="shared" si="71"/>
        <v/>
      </c>
      <c r="AK87" s="19" t="str">
        <f t="shared" si="71"/>
        <v/>
      </c>
      <c r="AL87" s="19" t="str">
        <f t="shared" si="71"/>
        <v/>
      </c>
      <c r="AM87" s="263"/>
      <c r="AN87" s="263"/>
      <c r="AO87" s="207"/>
      <c r="AQ87" s="210"/>
      <c r="AR87" s="211"/>
      <c r="AS87" s="210"/>
      <c r="AT87" s="214"/>
      <c r="AU87" s="214"/>
      <c r="AV87" s="214"/>
      <c r="AW87" s="211"/>
      <c r="AX87" s="210"/>
      <c r="AY87" s="211"/>
      <c r="BA87" s="9"/>
    </row>
    <row r="88" spans="1:53" s="6" customFormat="1" ht="13.5" customHeight="1">
      <c r="A88" s="248"/>
      <c r="B88" s="255" t="s">
        <v>4</v>
      </c>
      <c r="C88" s="257" t="s">
        <v>48</v>
      </c>
      <c r="D88" s="257" t="s">
        <v>48</v>
      </c>
      <c r="E88" s="259" t="s">
        <v>10</v>
      </c>
      <c r="F88" s="261"/>
      <c r="G88" s="70" t="s">
        <v>36</v>
      </c>
      <c r="H88" s="45"/>
      <c r="I88" s="45"/>
      <c r="J88" s="45"/>
      <c r="K88" s="45"/>
      <c r="L88" s="45"/>
      <c r="M88" s="45"/>
      <c r="N88" s="45"/>
      <c r="O88" s="45"/>
      <c r="P88" s="45"/>
      <c r="Q88" s="45"/>
      <c r="R88" s="45"/>
      <c r="S88" s="45"/>
      <c r="T88" s="45"/>
      <c r="U88" s="45"/>
      <c r="V88" s="45"/>
      <c r="W88" s="45"/>
      <c r="X88" s="45"/>
      <c r="Y88" s="45"/>
      <c r="Z88" s="45"/>
      <c r="AA88" s="45"/>
      <c r="AB88" s="45"/>
      <c r="AC88" s="45"/>
      <c r="AD88" s="45"/>
      <c r="AE88" s="45"/>
      <c r="AF88" s="45"/>
      <c r="AG88" s="45"/>
      <c r="AH88" s="45"/>
      <c r="AI88" s="45"/>
      <c r="AJ88" s="45"/>
      <c r="AK88" s="45"/>
      <c r="AL88" s="45"/>
      <c r="AM88" s="253">
        <f>SUM(H89:AL89)</f>
        <v>0</v>
      </c>
      <c r="AN88" s="254" t="s">
        <v>48</v>
      </c>
      <c r="AO88" s="223"/>
      <c r="AQ88" s="228"/>
      <c r="AR88" s="369"/>
      <c r="AS88" s="224"/>
      <c r="AT88" s="225"/>
      <c r="AU88" s="12" t="s">
        <v>26</v>
      </c>
      <c r="AV88" s="226"/>
      <c r="AW88" s="227"/>
      <c r="AX88" s="156"/>
      <c r="AY88" s="167" t="s">
        <v>34</v>
      </c>
      <c r="BA88" s="9"/>
    </row>
    <row r="89" spans="1:53" ht="13.5" customHeight="1">
      <c r="A89" s="249"/>
      <c r="B89" s="256"/>
      <c r="C89" s="258"/>
      <c r="D89" s="258"/>
      <c r="E89" s="260"/>
      <c r="F89" s="262"/>
      <c r="G89" s="70" t="s">
        <v>16</v>
      </c>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253"/>
      <c r="AN89" s="254"/>
      <c r="AO89" s="374"/>
      <c r="AQ89" s="228"/>
      <c r="AR89" s="369"/>
      <c r="AS89" s="224"/>
      <c r="AT89" s="225"/>
      <c r="AU89" s="12" t="s">
        <v>26</v>
      </c>
      <c r="AV89" s="226"/>
      <c r="AW89" s="227"/>
      <c r="AX89" s="156"/>
      <c r="AY89" s="167" t="s">
        <v>34</v>
      </c>
      <c r="BA89" s="9"/>
    </row>
    <row r="90" spans="1:53" ht="13.5" customHeight="1">
      <c r="A90" s="248"/>
      <c r="B90" s="273" t="s">
        <v>5</v>
      </c>
      <c r="C90" s="257" t="s">
        <v>48</v>
      </c>
      <c r="D90" s="257" t="s">
        <v>48</v>
      </c>
      <c r="E90" s="275" t="s">
        <v>10</v>
      </c>
      <c r="F90" s="262"/>
      <c r="G90" s="70" t="s">
        <v>36</v>
      </c>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253">
        <f>SUM(H91:AL91)</f>
        <v>0</v>
      </c>
      <c r="AN90" s="254" t="s">
        <v>48</v>
      </c>
      <c r="AO90" s="372"/>
      <c r="AQ90" s="228"/>
      <c r="AR90" s="369"/>
      <c r="AS90" s="224"/>
      <c r="AT90" s="225"/>
      <c r="AU90" s="12" t="s">
        <v>26</v>
      </c>
      <c r="AV90" s="226"/>
      <c r="AW90" s="227"/>
      <c r="AX90" s="156"/>
      <c r="AY90" s="167" t="s">
        <v>34</v>
      </c>
      <c r="BA90" s="9"/>
    </row>
    <row r="91" spans="1:53" ht="13.5" customHeight="1">
      <c r="A91" s="249"/>
      <c r="B91" s="274"/>
      <c r="C91" s="258"/>
      <c r="D91" s="258"/>
      <c r="E91" s="260"/>
      <c r="F91" s="262"/>
      <c r="G91" s="71" t="s">
        <v>41</v>
      </c>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276"/>
      <c r="AN91" s="272"/>
      <c r="AO91" s="374"/>
      <c r="AQ91" s="228"/>
      <c r="AR91" s="369"/>
      <c r="AS91" s="224"/>
      <c r="AT91" s="225"/>
      <c r="AU91" s="12" t="s">
        <v>26</v>
      </c>
      <c r="AV91" s="226"/>
      <c r="AW91" s="227"/>
      <c r="AX91" s="156"/>
      <c r="AY91" s="167" t="s">
        <v>34</v>
      </c>
      <c r="BA91" s="9"/>
    </row>
    <row r="92" spans="1:53" ht="13.5" customHeight="1">
      <c r="A92" s="248"/>
      <c r="B92" s="265" t="s">
        <v>38</v>
      </c>
      <c r="C92" s="257" t="s">
        <v>48</v>
      </c>
      <c r="D92" s="257" t="s">
        <v>48</v>
      </c>
      <c r="E92" s="268" t="s">
        <v>48</v>
      </c>
      <c r="F92" s="270"/>
      <c r="G92" s="70" t="s">
        <v>36</v>
      </c>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253">
        <f>SUM(H93:AL93)</f>
        <v>0</v>
      </c>
      <c r="AN92" s="254" t="s">
        <v>48</v>
      </c>
      <c r="AO92" s="372"/>
      <c r="AQ92" s="228"/>
      <c r="AR92" s="369"/>
      <c r="AS92" s="224"/>
      <c r="AT92" s="225"/>
      <c r="AU92" s="12" t="s">
        <v>26</v>
      </c>
      <c r="AV92" s="226"/>
      <c r="AW92" s="227"/>
      <c r="AX92" s="156"/>
      <c r="AY92" s="167" t="s">
        <v>34</v>
      </c>
      <c r="BA92" s="9"/>
    </row>
    <row r="93" spans="1:53" ht="13.5" customHeight="1" thickBot="1">
      <c r="A93" s="264"/>
      <c r="B93" s="266"/>
      <c r="C93" s="267"/>
      <c r="D93" s="267"/>
      <c r="E93" s="269"/>
      <c r="F93" s="271"/>
      <c r="G93" s="72" t="s">
        <v>41</v>
      </c>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1"/>
      <c r="AN93" s="341"/>
      <c r="AO93" s="373"/>
      <c r="AQ93" s="228"/>
      <c r="AR93" s="369"/>
      <c r="AS93" s="224"/>
      <c r="AT93" s="225"/>
      <c r="AU93" s="12" t="s">
        <v>26</v>
      </c>
      <c r="AV93" s="226"/>
      <c r="AW93" s="227"/>
      <c r="AX93" s="156"/>
      <c r="AY93" s="167" t="s">
        <v>34</v>
      </c>
      <c r="BA93" s="9"/>
    </row>
    <row r="94" spans="1:53" ht="13.5" customHeight="1" thickTop="1">
      <c r="A94" s="283" t="str">
        <f>IFERROR(INDEX(【従業者名簿】!F:F,MATCH(届出後4月!F94,【従業者名簿】!C:C,0)),"")</f>
        <v/>
      </c>
      <c r="B94" s="255" t="s">
        <v>4</v>
      </c>
      <c r="C94" s="285" t="str">
        <f>IF(AO94="介護福祉士","〇","")</f>
        <v/>
      </c>
      <c r="D94" s="367" t="str">
        <f>IF(A94="","",DATEDIF(A94,$AF$3,"m"))</f>
        <v/>
      </c>
      <c r="E94" s="290" t="s">
        <v>102</v>
      </c>
      <c r="F94" s="293"/>
      <c r="G94" s="73" t="s">
        <v>36</v>
      </c>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278">
        <f>SUM(H95:AL95)</f>
        <v>0</v>
      </c>
      <c r="AN94" s="386" t="str">
        <f>IFERROR(IF(SUM(AM94:AM99)&gt;$AF$125,1,ROUNDDOWN(SUM(AM94:AM99)/$AF$125,1)),"")</f>
        <v/>
      </c>
      <c r="AO94" s="343"/>
      <c r="AQ94" s="228"/>
      <c r="AR94" s="369"/>
      <c r="AS94" s="224"/>
      <c r="AT94" s="225"/>
      <c r="AU94" s="12" t="s">
        <v>26</v>
      </c>
      <c r="AV94" s="226"/>
      <c r="AW94" s="227"/>
      <c r="AX94" s="156"/>
      <c r="AY94" s="167" t="s">
        <v>34</v>
      </c>
      <c r="BA94" s="9"/>
    </row>
    <row r="95" spans="1:53" ht="13.5" customHeight="1">
      <c r="A95" s="284"/>
      <c r="B95" s="256"/>
      <c r="C95" s="286"/>
      <c r="D95" s="370"/>
      <c r="E95" s="291"/>
      <c r="F95" s="293"/>
      <c r="G95" s="70" t="s">
        <v>41</v>
      </c>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253"/>
      <c r="AN95" s="386"/>
      <c r="AO95" s="344"/>
      <c r="AQ95" s="228"/>
      <c r="AR95" s="369"/>
      <c r="AS95" s="224"/>
      <c r="AT95" s="225"/>
      <c r="AU95" s="12" t="s">
        <v>26</v>
      </c>
      <c r="AV95" s="226"/>
      <c r="AW95" s="227"/>
      <c r="AX95" s="156"/>
      <c r="AY95" s="167" t="s">
        <v>34</v>
      </c>
      <c r="BA95" s="9"/>
    </row>
    <row r="96" spans="1:53" ht="13.5" customHeight="1">
      <c r="A96" s="284"/>
      <c r="B96" s="273" t="s">
        <v>5</v>
      </c>
      <c r="C96" s="286"/>
      <c r="D96" s="370"/>
      <c r="E96" s="291"/>
      <c r="F96" s="293"/>
      <c r="G96" s="73" t="s">
        <v>36</v>
      </c>
      <c r="H96" s="38"/>
      <c r="I96" s="38"/>
      <c r="J96" s="38"/>
      <c r="K96" s="38"/>
      <c r="L96" s="164"/>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278">
        <f>SUM(H97:AL97)</f>
        <v>0</v>
      </c>
      <c r="AN96" s="386"/>
      <c r="AO96" s="345"/>
      <c r="AQ96" s="228"/>
      <c r="AR96" s="369"/>
      <c r="AS96" s="224"/>
      <c r="AT96" s="225"/>
      <c r="AU96" s="12" t="s">
        <v>26</v>
      </c>
      <c r="AV96" s="226"/>
      <c r="AW96" s="227"/>
      <c r="AX96" s="156"/>
      <c r="AY96" s="167" t="s">
        <v>34</v>
      </c>
      <c r="BA96" s="9"/>
    </row>
    <row r="97" spans="1:53" ht="13.5" customHeight="1">
      <c r="A97" s="284"/>
      <c r="B97" s="297"/>
      <c r="C97" s="286"/>
      <c r="D97" s="370"/>
      <c r="E97" s="291"/>
      <c r="F97" s="293"/>
      <c r="G97" s="70" t="s">
        <v>41</v>
      </c>
      <c r="H97" s="35"/>
      <c r="I97" s="35"/>
      <c r="J97" s="35"/>
      <c r="K97" s="35"/>
      <c r="L97" s="36"/>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253"/>
      <c r="AN97" s="386"/>
      <c r="AO97" s="344"/>
      <c r="AQ97" s="228"/>
      <c r="AR97" s="369"/>
      <c r="AS97" s="224"/>
      <c r="AT97" s="225"/>
      <c r="AU97" s="12" t="s">
        <v>26</v>
      </c>
      <c r="AV97" s="226"/>
      <c r="AW97" s="227"/>
      <c r="AX97" s="156"/>
      <c r="AY97" s="167" t="s">
        <v>34</v>
      </c>
      <c r="BA97" s="9"/>
    </row>
    <row r="98" spans="1:53" ht="13.5" customHeight="1">
      <c r="A98" s="284"/>
      <c r="B98" s="296" t="s">
        <v>33</v>
      </c>
      <c r="C98" s="286"/>
      <c r="D98" s="370"/>
      <c r="E98" s="291"/>
      <c r="F98" s="294"/>
      <c r="G98" s="73" t="s">
        <v>36</v>
      </c>
      <c r="H98" s="38"/>
      <c r="I98" s="38"/>
      <c r="J98" s="38"/>
      <c r="K98" s="38"/>
      <c r="L98" s="164"/>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278">
        <f>SUM(H99:AL99)</f>
        <v>0</v>
      </c>
      <c r="AN98" s="387"/>
      <c r="AO98" s="345"/>
      <c r="AQ98" s="228"/>
      <c r="AR98" s="369"/>
      <c r="AS98" s="224"/>
      <c r="AT98" s="225"/>
      <c r="AU98" s="12" t="s">
        <v>26</v>
      </c>
      <c r="AV98" s="226"/>
      <c r="AW98" s="227"/>
      <c r="AX98" s="156"/>
      <c r="AY98" s="167" t="s">
        <v>34</v>
      </c>
      <c r="BA98" s="9"/>
    </row>
    <row r="99" spans="1:53" ht="13.5" customHeight="1">
      <c r="A99" s="284"/>
      <c r="B99" s="255"/>
      <c r="C99" s="287"/>
      <c r="D99" s="370"/>
      <c r="E99" s="292"/>
      <c r="F99" s="295"/>
      <c r="G99" s="70" t="s">
        <v>41</v>
      </c>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253"/>
      <c r="AN99" s="387"/>
      <c r="AO99" s="346"/>
      <c r="AQ99" s="228"/>
      <c r="AR99" s="369"/>
      <c r="AS99" s="224"/>
      <c r="AT99" s="225"/>
      <c r="AU99" s="12" t="s">
        <v>26</v>
      </c>
      <c r="AV99" s="226"/>
      <c r="AW99" s="227"/>
      <c r="AX99" s="156"/>
      <c r="AY99" s="167" t="s">
        <v>34</v>
      </c>
      <c r="BA99" s="9"/>
    </row>
    <row r="100" spans="1:53" ht="13.5" customHeight="1">
      <c r="A100" s="305" t="str">
        <f>IFERROR(INDEX(【従業者名簿】!F:F,MATCH(届出後4月!F100,【従業者名簿】!C:C,0)),"")</f>
        <v/>
      </c>
      <c r="B100" s="273" t="s">
        <v>5</v>
      </c>
      <c r="C100" s="299" t="str">
        <f>IF(AO100="介護福祉士","〇","")</f>
        <v/>
      </c>
      <c r="D100" s="370" t="str">
        <f>IF(A100="","",DATEDIF(A100,$AF$3,"m"))</f>
        <v/>
      </c>
      <c r="E100" s="306" t="s">
        <v>102</v>
      </c>
      <c r="F100" s="262"/>
      <c r="G100" s="70" t="s">
        <v>36</v>
      </c>
      <c r="H100" s="164"/>
      <c r="I100" s="164"/>
      <c r="J100" s="164"/>
      <c r="K100" s="164"/>
      <c r="L100" s="164"/>
      <c r="M100" s="164"/>
      <c r="N100" s="164"/>
      <c r="O100" s="164"/>
      <c r="P100" s="164"/>
      <c r="Q100" s="164"/>
      <c r="R100" s="164"/>
      <c r="S100" s="164"/>
      <c r="T100" s="164"/>
      <c r="U100" s="164"/>
      <c r="V100" s="164"/>
      <c r="W100" s="164"/>
      <c r="X100" s="164"/>
      <c r="Y100" s="164"/>
      <c r="Z100" s="164"/>
      <c r="AA100" s="164"/>
      <c r="AB100" s="164"/>
      <c r="AC100" s="164"/>
      <c r="AD100" s="164"/>
      <c r="AE100" s="164"/>
      <c r="AF100" s="164"/>
      <c r="AG100" s="164"/>
      <c r="AH100" s="164"/>
      <c r="AI100" s="164"/>
      <c r="AJ100" s="164"/>
      <c r="AK100" s="164"/>
      <c r="AL100" s="164"/>
      <c r="AM100" s="278">
        <f>SUM(H101:AL101)</f>
        <v>0</v>
      </c>
      <c r="AN100" s="385" t="str">
        <f>IFERROR(IF(SUM(AM100:AM103)&gt;$AF$125,1,ROUNDDOWN(SUM(AM100:AM103)/$AF$125,1)),"")</f>
        <v/>
      </c>
      <c r="AO100" s="222"/>
      <c r="AP100" s="8"/>
      <c r="AQ100" s="228"/>
      <c r="AR100" s="369"/>
      <c r="AS100" s="224"/>
      <c r="AT100" s="225"/>
      <c r="AU100" s="12" t="s">
        <v>26</v>
      </c>
      <c r="AV100" s="226"/>
      <c r="AW100" s="227"/>
      <c r="AX100" s="156"/>
      <c r="AY100" s="167" t="s">
        <v>34</v>
      </c>
      <c r="BA100" s="9"/>
    </row>
    <row r="101" spans="1:53" ht="13.5" customHeight="1">
      <c r="A101" s="284"/>
      <c r="B101" s="297"/>
      <c r="C101" s="286"/>
      <c r="D101" s="370"/>
      <c r="E101" s="291"/>
      <c r="F101" s="262"/>
      <c r="G101" s="70" t="s">
        <v>41</v>
      </c>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253"/>
      <c r="AN101" s="386"/>
      <c r="AO101" s="344"/>
      <c r="AP101" s="8"/>
      <c r="AQ101" s="228"/>
      <c r="AR101" s="369"/>
      <c r="AS101" s="224"/>
      <c r="AT101" s="225"/>
      <c r="AU101" s="12" t="s">
        <v>26</v>
      </c>
      <c r="AV101" s="226"/>
      <c r="AW101" s="227"/>
      <c r="AX101" s="156"/>
      <c r="AY101" s="167" t="s">
        <v>34</v>
      </c>
      <c r="BA101" s="9"/>
    </row>
    <row r="102" spans="1:53" ht="13.5" customHeight="1">
      <c r="A102" s="284"/>
      <c r="B102" s="304" t="s">
        <v>33</v>
      </c>
      <c r="C102" s="286"/>
      <c r="D102" s="370"/>
      <c r="E102" s="291"/>
      <c r="F102" s="277"/>
      <c r="G102" s="70" t="s">
        <v>36</v>
      </c>
      <c r="H102" s="164"/>
      <c r="I102" s="164"/>
      <c r="J102" s="164"/>
      <c r="K102" s="164"/>
      <c r="L102" s="164"/>
      <c r="M102" s="164"/>
      <c r="N102" s="164"/>
      <c r="O102" s="164"/>
      <c r="P102" s="164"/>
      <c r="Q102" s="164"/>
      <c r="R102" s="164"/>
      <c r="S102" s="164"/>
      <c r="T102" s="164"/>
      <c r="U102" s="164"/>
      <c r="V102" s="164"/>
      <c r="W102" s="164"/>
      <c r="X102" s="164"/>
      <c r="Y102" s="164"/>
      <c r="Z102" s="164"/>
      <c r="AA102" s="164"/>
      <c r="AB102" s="164"/>
      <c r="AC102" s="164"/>
      <c r="AD102" s="164"/>
      <c r="AE102" s="164"/>
      <c r="AF102" s="164"/>
      <c r="AG102" s="164"/>
      <c r="AH102" s="164"/>
      <c r="AI102" s="164"/>
      <c r="AJ102" s="164"/>
      <c r="AK102" s="164"/>
      <c r="AL102" s="164"/>
      <c r="AM102" s="253">
        <f>SUM(H103:AL103)</f>
        <v>0</v>
      </c>
      <c r="AN102" s="387"/>
      <c r="AO102" s="345"/>
      <c r="AP102" s="8"/>
      <c r="AQ102" s="228"/>
      <c r="AR102" s="369"/>
      <c r="AS102" s="224"/>
      <c r="AT102" s="225"/>
      <c r="AU102" s="12" t="s">
        <v>26</v>
      </c>
      <c r="AV102" s="226"/>
      <c r="AW102" s="227"/>
      <c r="AX102" s="156"/>
      <c r="AY102" s="167" t="s">
        <v>34</v>
      </c>
      <c r="BA102" s="9"/>
    </row>
    <row r="103" spans="1:53" ht="13.5" customHeight="1">
      <c r="A103" s="284"/>
      <c r="B103" s="304"/>
      <c r="C103" s="287"/>
      <c r="D103" s="370"/>
      <c r="E103" s="292"/>
      <c r="F103" s="277"/>
      <c r="G103" s="70" t="s">
        <v>41</v>
      </c>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253"/>
      <c r="AN103" s="388"/>
      <c r="AO103" s="346"/>
      <c r="AP103" s="8"/>
      <c r="AQ103" s="228"/>
      <c r="AR103" s="369"/>
      <c r="AS103" s="224"/>
      <c r="AT103" s="225"/>
      <c r="AU103" s="12" t="s">
        <v>26</v>
      </c>
      <c r="AV103" s="226"/>
      <c r="AW103" s="227"/>
      <c r="AX103" s="156"/>
      <c r="AY103" s="167" t="s">
        <v>34</v>
      </c>
      <c r="BA103" s="9"/>
    </row>
    <row r="104" spans="1:53" ht="13.5" customHeight="1">
      <c r="A104" s="248" t="str">
        <f>IFERROR(INDEX(【従業者名簿】!F:F,MATCH(F104,【従業者名簿】!C:C,0)),"")</f>
        <v/>
      </c>
      <c r="B104" s="298" t="s">
        <v>33</v>
      </c>
      <c r="C104" s="299" t="str">
        <f>IF(AO104="介護福祉士","〇","")</f>
        <v/>
      </c>
      <c r="D104" s="366" t="str">
        <f>IF(A104="","",DATEDIF(A104,$AF$3,"m"))</f>
        <v/>
      </c>
      <c r="E104" s="301"/>
      <c r="F104" s="270"/>
      <c r="G104" s="70" t="s">
        <v>36</v>
      </c>
      <c r="H104" s="164"/>
      <c r="I104" s="164"/>
      <c r="J104" s="164"/>
      <c r="K104" s="164"/>
      <c r="L104" s="164"/>
      <c r="M104" s="164"/>
      <c r="N104" s="164"/>
      <c r="O104" s="40"/>
      <c r="P104" s="164"/>
      <c r="Q104" s="164"/>
      <c r="R104" s="164"/>
      <c r="S104" s="164"/>
      <c r="T104" s="164"/>
      <c r="U104" s="38"/>
      <c r="V104" s="38"/>
      <c r="W104" s="164"/>
      <c r="X104" s="164"/>
      <c r="Y104" s="164"/>
      <c r="Z104" s="164"/>
      <c r="AA104" s="164"/>
      <c r="AB104" s="164"/>
      <c r="AC104" s="164"/>
      <c r="AD104" s="164"/>
      <c r="AE104" s="164"/>
      <c r="AF104" s="164"/>
      <c r="AG104" s="164"/>
      <c r="AH104" s="164"/>
      <c r="AI104" s="164"/>
      <c r="AJ104" s="164"/>
      <c r="AK104" s="164"/>
      <c r="AL104" s="164"/>
      <c r="AM104" s="253">
        <f>SUM(H105:AL105)</f>
        <v>0</v>
      </c>
      <c r="AN104" s="380" t="str">
        <f>IFERROR(IF(OR(E104="Ａ",AM104&gt;$AF$125),1,ROUNDDOWN(AM104/$AF$125,1)),"")</f>
        <v/>
      </c>
      <c r="AO104" s="222"/>
      <c r="AP104" s="8"/>
      <c r="AQ104" s="228"/>
      <c r="AR104" s="369"/>
      <c r="AS104" s="224"/>
      <c r="AT104" s="226"/>
      <c r="AU104" s="12" t="s">
        <v>26</v>
      </c>
      <c r="AV104" s="226"/>
      <c r="AW104" s="311"/>
      <c r="AX104" s="156"/>
      <c r="AY104" s="167" t="s">
        <v>34</v>
      </c>
      <c r="BA104" s="9"/>
    </row>
    <row r="105" spans="1:53" ht="13.5" customHeight="1">
      <c r="A105" s="249"/>
      <c r="B105" s="255"/>
      <c r="C105" s="287"/>
      <c r="D105" s="367"/>
      <c r="E105" s="302"/>
      <c r="F105" s="261"/>
      <c r="G105" s="70" t="s">
        <v>41</v>
      </c>
      <c r="H105" s="35"/>
      <c r="I105" s="35"/>
      <c r="J105" s="35"/>
      <c r="K105" s="35"/>
      <c r="L105" s="35"/>
      <c r="M105" s="35"/>
      <c r="N105" s="35"/>
      <c r="O105" s="48"/>
      <c r="P105" s="35"/>
      <c r="Q105" s="35"/>
      <c r="R105" s="35"/>
      <c r="S105" s="35"/>
      <c r="T105" s="35"/>
      <c r="U105" s="35"/>
      <c r="V105" s="35"/>
      <c r="W105" s="35"/>
      <c r="X105" s="35"/>
      <c r="Y105" s="35"/>
      <c r="Z105" s="35"/>
      <c r="AA105" s="35"/>
      <c r="AB105" s="35"/>
      <c r="AC105" s="35"/>
      <c r="AD105" s="35"/>
      <c r="AE105" s="35"/>
      <c r="AF105" s="35"/>
      <c r="AG105" s="39"/>
      <c r="AH105" s="35"/>
      <c r="AI105" s="35"/>
      <c r="AJ105" s="35"/>
      <c r="AK105" s="35"/>
      <c r="AL105" s="35"/>
      <c r="AM105" s="253"/>
      <c r="AN105" s="380"/>
      <c r="AO105" s="223"/>
      <c r="AP105" s="8"/>
      <c r="AQ105" s="228"/>
      <c r="AR105" s="369"/>
      <c r="AS105" s="224"/>
      <c r="AT105" s="226"/>
      <c r="AU105" s="12" t="s">
        <v>26</v>
      </c>
      <c r="AV105" s="226"/>
      <c r="AW105" s="311"/>
      <c r="AX105" s="156"/>
      <c r="AY105" s="167" t="s">
        <v>34</v>
      </c>
      <c r="BA105" s="9"/>
    </row>
    <row r="106" spans="1:53" ht="13.5" customHeight="1">
      <c r="A106" s="248" t="str">
        <f>IFERROR(INDEX(【従業者名簿】!F:F,MATCH(F106,【従業者名簿】!C:C,0)),"")</f>
        <v/>
      </c>
      <c r="B106" s="298" t="s">
        <v>33</v>
      </c>
      <c r="C106" s="299" t="str">
        <f t="shared" ref="C106" si="72">IF(AO106="介護福祉士","〇","")</f>
        <v/>
      </c>
      <c r="D106" s="366" t="str">
        <f>IF(A106="","",DATEDIF(A106,$AF$3,"m"))</f>
        <v/>
      </c>
      <c r="E106" s="301"/>
      <c r="F106" s="270"/>
      <c r="G106" s="70" t="s">
        <v>36</v>
      </c>
      <c r="H106" s="164"/>
      <c r="I106" s="164"/>
      <c r="J106" s="164"/>
      <c r="K106" s="164"/>
      <c r="L106" s="164"/>
      <c r="M106" s="164"/>
      <c r="N106" s="164"/>
      <c r="O106" s="164"/>
      <c r="P106" s="164"/>
      <c r="Q106" s="40"/>
      <c r="R106" s="164"/>
      <c r="S106" s="164"/>
      <c r="T106" s="164"/>
      <c r="U106" s="164"/>
      <c r="V106" s="164"/>
      <c r="W106" s="164"/>
      <c r="X106" s="164"/>
      <c r="Y106" s="164"/>
      <c r="Z106" s="164"/>
      <c r="AA106" s="164"/>
      <c r="AB106" s="164"/>
      <c r="AC106" s="164"/>
      <c r="AD106" s="164"/>
      <c r="AE106" s="40"/>
      <c r="AF106" s="164"/>
      <c r="AG106" s="164"/>
      <c r="AH106" s="164"/>
      <c r="AI106" s="164"/>
      <c r="AJ106" s="164"/>
      <c r="AK106" s="164"/>
      <c r="AL106" s="164"/>
      <c r="AM106" s="253">
        <f>SUM(H107:AL107)</f>
        <v>0</v>
      </c>
      <c r="AN106" s="380" t="str">
        <f t="shared" ref="AN106" si="73">IFERROR(IF(OR(E106="Ａ",AM106&gt;$AF$125),1,ROUNDDOWN(AM106/$AF$125,1)),"")</f>
        <v/>
      </c>
      <c r="AO106" s="222"/>
      <c r="AP106" s="8"/>
      <c r="AQ106" s="228" t="s">
        <v>19</v>
      </c>
      <c r="AR106" s="307"/>
      <c r="AS106" s="308" t="s">
        <v>20</v>
      </c>
      <c r="AT106" s="309"/>
      <c r="AU106" s="309"/>
      <c r="AV106" s="309"/>
      <c r="AW106" s="309"/>
      <c r="AX106" s="309"/>
      <c r="AY106" s="310"/>
      <c r="BA106" s="9"/>
    </row>
    <row r="107" spans="1:53" ht="13.5" customHeight="1">
      <c r="A107" s="249"/>
      <c r="B107" s="255"/>
      <c r="C107" s="287"/>
      <c r="D107" s="367"/>
      <c r="E107" s="302"/>
      <c r="F107" s="261"/>
      <c r="G107" s="70" t="s">
        <v>41</v>
      </c>
      <c r="H107" s="35"/>
      <c r="I107" s="35"/>
      <c r="J107" s="35"/>
      <c r="K107" s="35"/>
      <c r="L107" s="35"/>
      <c r="M107" s="35"/>
      <c r="N107" s="35"/>
      <c r="O107" s="35"/>
      <c r="P107" s="35"/>
      <c r="Q107" s="48"/>
      <c r="R107" s="35"/>
      <c r="S107" s="35"/>
      <c r="T107" s="35"/>
      <c r="U107" s="35"/>
      <c r="V107" s="35"/>
      <c r="W107" s="35"/>
      <c r="X107" s="35"/>
      <c r="Y107" s="35"/>
      <c r="Z107" s="35"/>
      <c r="AA107" s="35"/>
      <c r="AB107" s="35"/>
      <c r="AC107" s="35"/>
      <c r="AD107" s="35"/>
      <c r="AE107" s="48"/>
      <c r="AF107" s="35"/>
      <c r="AG107" s="35"/>
      <c r="AH107" s="35"/>
      <c r="AI107" s="35"/>
      <c r="AJ107" s="35"/>
      <c r="AK107" s="35"/>
      <c r="AL107" s="35"/>
      <c r="AM107" s="253"/>
      <c r="AN107" s="380"/>
      <c r="AO107" s="223"/>
      <c r="AP107" s="8"/>
      <c r="AQ107" s="228" t="s">
        <v>28</v>
      </c>
      <c r="AR107" s="307"/>
      <c r="AS107" s="308" t="s">
        <v>29</v>
      </c>
      <c r="AT107" s="309"/>
      <c r="AU107" s="309"/>
      <c r="AV107" s="309"/>
      <c r="AW107" s="309"/>
      <c r="AX107" s="309"/>
      <c r="AY107" s="310"/>
      <c r="BA107" s="9"/>
    </row>
    <row r="108" spans="1:53" ht="13.5" customHeight="1">
      <c r="A108" s="248" t="str">
        <f>IFERROR(INDEX(【従業者名簿】!F:F,MATCH(F108,【従業者名簿】!C:C,0)),"")</f>
        <v/>
      </c>
      <c r="B108" s="298" t="s">
        <v>33</v>
      </c>
      <c r="C108" s="299" t="str">
        <f t="shared" ref="C108" si="74">IF(AO108="介護福祉士","〇","")</f>
        <v/>
      </c>
      <c r="D108" s="366" t="str">
        <f>IF(A108="","",DATEDIF(A108,$AF$3,"m"))</f>
        <v/>
      </c>
      <c r="E108" s="301"/>
      <c r="F108" s="270"/>
      <c r="G108" s="70" t="s">
        <v>36</v>
      </c>
      <c r="H108" s="164"/>
      <c r="I108" s="164"/>
      <c r="J108" s="164"/>
      <c r="K108" s="164"/>
      <c r="L108" s="164"/>
      <c r="M108" s="164"/>
      <c r="N108" s="164"/>
      <c r="O108" s="164"/>
      <c r="P108" s="164"/>
      <c r="Q108" s="164"/>
      <c r="R108" s="164"/>
      <c r="S108" s="164"/>
      <c r="T108" s="164"/>
      <c r="U108" s="164"/>
      <c r="V108" s="164"/>
      <c r="W108" s="164"/>
      <c r="X108" s="164"/>
      <c r="Y108" s="164"/>
      <c r="Z108" s="164"/>
      <c r="AA108" s="164"/>
      <c r="AB108" s="164"/>
      <c r="AC108" s="164"/>
      <c r="AD108" s="164"/>
      <c r="AE108" s="164"/>
      <c r="AF108" s="164"/>
      <c r="AG108" s="164"/>
      <c r="AH108" s="164"/>
      <c r="AI108" s="164"/>
      <c r="AJ108" s="164"/>
      <c r="AK108" s="164"/>
      <c r="AL108" s="164"/>
      <c r="AM108" s="253">
        <f>SUM(H109:AL109)</f>
        <v>0</v>
      </c>
      <c r="AN108" s="380" t="str">
        <f t="shared" ref="AN108" si="75">IFERROR(IF(OR(E108="Ａ",AM108&gt;$AF$125),1,ROUNDDOWN(AM108/$AF$125,1)),"")</f>
        <v/>
      </c>
      <c r="AO108" s="222"/>
      <c r="AP108" s="8"/>
      <c r="AQ108" s="228" t="s">
        <v>11</v>
      </c>
      <c r="AR108" s="307"/>
      <c r="AS108" s="308" t="s">
        <v>30</v>
      </c>
      <c r="AT108" s="309"/>
      <c r="AU108" s="309"/>
      <c r="AV108" s="309"/>
      <c r="AW108" s="309"/>
      <c r="AX108" s="309"/>
      <c r="AY108" s="310"/>
      <c r="BA108" s="9"/>
    </row>
    <row r="109" spans="1:53" ht="13.5" customHeight="1">
      <c r="A109" s="249"/>
      <c r="B109" s="255"/>
      <c r="C109" s="287"/>
      <c r="D109" s="367"/>
      <c r="E109" s="302"/>
      <c r="F109" s="261"/>
      <c r="G109" s="70" t="s">
        <v>41</v>
      </c>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253"/>
      <c r="AN109" s="380"/>
      <c r="AO109" s="223"/>
      <c r="AP109" s="8"/>
      <c r="AQ109" s="156"/>
      <c r="AR109" s="160"/>
      <c r="AS109" s="308"/>
      <c r="AT109" s="309"/>
      <c r="AU109" s="309"/>
      <c r="AV109" s="309"/>
      <c r="AW109" s="309"/>
      <c r="AX109" s="309"/>
      <c r="AY109" s="310"/>
      <c r="BA109" s="9"/>
    </row>
    <row r="110" spans="1:53" ht="13.5" customHeight="1">
      <c r="A110" s="248" t="str">
        <f>IFERROR(INDEX(【従業者名簿】!F:F,MATCH(F110,【従業者名簿】!C:C,0)),"")</f>
        <v/>
      </c>
      <c r="B110" s="298" t="s">
        <v>33</v>
      </c>
      <c r="C110" s="299" t="str">
        <f t="shared" ref="C110" si="76">IF(AO110="介護福祉士","〇","")</f>
        <v/>
      </c>
      <c r="D110" s="366" t="str">
        <f>IF(A110="","",DATEDIF(A110,$AF$3,"m"))</f>
        <v/>
      </c>
      <c r="E110" s="301"/>
      <c r="F110" s="270"/>
      <c r="G110" s="70" t="s">
        <v>36</v>
      </c>
      <c r="H110" s="164"/>
      <c r="I110" s="164"/>
      <c r="J110" s="164"/>
      <c r="K110" s="164"/>
      <c r="L110" s="164"/>
      <c r="M110" s="164"/>
      <c r="N110" s="164"/>
      <c r="O110" s="164"/>
      <c r="P110" s="164"/>
      <c r="Q110" s="164"/>
      <c r="R110" s="164"/>
      <c r="S110" s="164"/>
      <c r="T110" s="164"/>
      <c r="U110" s="164"/>
      <c r="V110" s="164"/>
      <c r="W110" s="164"/>
      <c r="X110" s="164"/>
      <c r="Y110" s="164"/>
      <c r="Z110" s="164"/>
      <c r="AA110" s="164"/>
      <c r="AB110" s="164"/>
      <c r="AC110" s="164"/>
      <c r="AD110" s="164"/>
      <c r="AE110" s="164"/>
      <c r="AF110" s="164"/>
      <c r="AG110" s="164"/>
      <c r="AH110" s="164"/>
      <c r="AI110" s="164"/>
      <c r="AJ110" s="164"/>
      <c r="AK110" s="164"/>
      <c r="AL110" s="164"/>
      <c r="AM110" s="253">
        <f>SUM(H111:AL111)</f>
        <v>0</v>
      </c>
      <c r="AN110" s="380" t="str">
        <f t="shared" ref="AN110" si="77">IFERROR(IF(OR(E110="Ａ",AM110&gt;$AF$125),1,ROUNDDOWN(AM110/$AF$125,1)),"")</f>
        <v/>
      </c>
      <c r="AO110" s="222"/>
      <c r="AP110" s="8"/>
      <c r="AQ110" s="228"/>
      <c r="AR110" s="307"/>
      <c r="AS110" s="308"/>
      <c r="AT110" s="309"/>
      <c r="AU110" s="309"/>
      <c r="AV110" s="309"/>
      <c r="AW110" s="309"/>
      <c r="AX110" s="309"/>
      <c r="AY110" s="310"/>
      <c r="BA110" s="9"/>
    </row>
    <row r="111" spans="1:53" ht="13.5" customHeight="1">
      <c r="A111" s="249"/>
      <c r="B111" s="255"/>
      <c r="C111" s="287"/>
      <c r="D111" s="367"/>
      <c r="E111" s="302"/>
      <c r="F111" s="261"/>
      <c r="G111" s="70" t="s">
        <v>41</v>
      </c>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253"/>
      <c r="AN111" s="380"/>
      <c r="AO111" s="223"/>
      <c r="AP111" s="8"/>
      <c r="AQ111" s="156"/>
      <c r="AR111" s="160"/>
      <c r="AS111" s="161"/>
      <c r="AT111" s="162"/>
      <c r="AU111" s="162"/>
      <c r="AV111" s="162"/>
      <c r="AW111" s="162"/>
      <c r="AX111" s="162"/>
      <c r="AY111" s="163"/>
      <c r="BA111" s="9"/>
    </row>
    <row r="112" spans="1:53" ht="13.5" customHeight="1">
      <c r="A112" s="248" t="str">
        <f>IFERROR(INDEX(【従業者名簿】!F:F,MATCH(F112,【従業者名簿】!C:C,0)),"")</f>
        <v/>
      </c>
      <c r="B112" s="298" t="s">
        <v>33</v>
      </c>
      <c r="C112" s="299" t="str">
        <f t="shared" ref="C112" si="78">IF(AO112="介護福祉士","〇","")</f>
        <v/>
      </c>
      <c r="D112" s="366" t="str">
        <f>IF(A112="","",DATEDIF(A112,$AF$3,"m"))</f>
        <v/>
      </c>
      <c r="E112" s="301"/>
      <c r="F112" s="270"/>
      <c r="G112" s="70" t="s">
        <v>36</v>
      </c>
      <c r="H112" s="164"/>
      <c r="I112" s="164"/>
      <c r="J112" s="164"/>
      <c r="K112" s="164"/>
      <c r="L112" s="164"/>
      <c r="M112" s="164"/>
      <c r="N112" s="164"/>
      <c r="O112" s="164"/>
      <c r="P112" s="164"/>
      <c r="Q112" s="164"/>
      <c r="R112" s="164"/>
      <c r="S112" s="164"/>
      <c r="T112" s="164"/>
      <c r="U112" s="164"/>
      <c r="V112" s="164"/>
      <c r="W112" s="164"/>
      <c r="X112" s="164"/>
      <c r="Y112" s="164"/>
      <c r="Z112" s="164"/>
      <c r="AA112" s="164"/>
      <c r="AB112" s="164"/>
      <c r="AC112" s="164"/>
      <c r="AD112" s="164"/>
      <c r="AE112" s="164"/>
      <c r="AF112" s="164"/>
      <c r="AG112" s="164"/>
      <c r="AH112" s="164"/>
      <c r="AI112" s="164"/>
      <c r="AJ112" s="164"/>
      <c r="AK112" s="164"/>
      <c r="AL112" s="164"/>
      <c r="AM112" s="253">
        <f>SUM(H113:AL113)</f>
        <v>0</v>
      </c>
      <c r="AN112" s="380" t="str">
        <f t="shared" ref="AN112" si="79">IFERROR(IF(OR(E112="Ａ",AM112&gt;$AF$125),1,ROUNDDOWN(AM112/$AF$125,1)),"")</f>
        <v/>
      </c>
      <c r="AO112" s="222"/>
      <c r="AP112" s="8"/>
      <c r="BA112" s="9"/>
    </row>
    <row r="113" spans="1:53" ht="13.5" customHeight="1">
      <c r="A113" s="249"/>
      <c r="B113" s="255"/>
      <c r="C113" s="287"/>
      <c r="D113" s="367"/>
      <c r="E113" s="302"/>
      <c r="F113" s="261"/>
      <c r="G113" s="70" t="s">
        <v>41</v>
      </c>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253"/>
      <c r="AN113" s="380"/>
      <c r="AO113" s="223"/>
      <c r="AP113" s="8"/>
      <c r="AQ113" s="332" t="s">
        <v>199</v>
      </c>
      <c r="AR113" s="334"/>
      <c r="AS113" s="347"/>
      <c r="AT113" s="252" t="s">
        <v>200</v>
      </c>
      <c r="AU113" s="351"/>
      <c r="AV113" s="351"/>
      <c r="AW113" s="252" t="s">
        <v>201</v>
      </c>
      <c r="AX113" s="351"/>
      <c r="AY113" s="351"/>
    </row>
    <row r="114" spans="1:53" ht="13.5" customHeight="1">
      <c r="A114" s="248" t="str">
        <f>IFERROR(INDEX(【従業者名簿】!F:F,MATCH(F114,【従業者名簿】!C:C,0)),"")</f>
        <v/>
      </c>
      <c r="B114" s="298" t="s">
        <v>33</v>
      </c>
      <c r="C114" s="299" t="str">
        <f t="shared" ref="C114" si="80">IF(AO114="介護福祉士","〇","")</f>
        <v/>
      </c>
      <c r="D114" s="366" t="str">
        <f>IF(A114="","",DATEDIF(A114,$AF$3,"m"))</f>
        <v/>
      </c>
      <c r="E114" s="301"/>
      <c r="F114" s="270"/>
      <c r="G114" s="70" t="s">
        <v>36</v>
      </c>
      <c r="H114" s="164"/>
      <c r="I114" s="164"/>
      <c r="J114" s="164"/>
      <c r="K114" s="164"/>
      <c r="L114" s="164"/>
      <c r="M114" s="164"/>
      <c r="N114" s="164"/>
      <c r="O114" s="164"/>
      <c r="P114" s="164"/>
      <c r="Q114" s="164"/>
      <c r="R114" s="164"/>
      <c r="S114" s="164"/>
      <c r="T114" s="164"/>
      <c r="U114" s="164"/>
      <c r="V114" s="164"/>
      <c r="W114" s="164"/>
      <c r="X114" s="164"/>
      <c r="Y114" s="164"/>
      <c r="Z114" s="164"/>
      <c r="AA114" s="164"/>
      <c r="AB114" s="164"/>
      <c r="AC114" s="164"/>
      <c r="AD114" s="164"/>
      <c r="AE114" s="164"/>
      <c r="AF114" s="164"/>
      <c r="AG114" s="164"/>
      <c r="AH114" s="164"/>
      <c r="AI114" s="164"/>
      <c r="AJ114" s="164"/>
      <c r="AK114" s="164"/>
      <c r="AL114" s="164"/>
      <c r="AM114" s="253">
        <f>SUM(H115:AL115)</f>
        <v>0</v>
      </c>
      <c r="AN114" s="380" t="str">
        <f t="shared" ref="AN114" si="81">IFERROR(IF(OR(E114="Ａ",AM114&gt;$AF$125),1,ROUNDDOWN(AM114/$AF$125,1)),"")</f>
        <v/>
      </c>
      <c r="AO114" s="222"/>
      <c r="AP114" s="8"/>
      <c r="AQ114" s="348"/>
      <c r="AR114" s="349"/>
      <c r="AS114" s="350"/>
      <c r="AT114" s="352"/>
      <c r="AU114" s="352"/>
      <c r="AV114" s="352"/>
      <c r="AW114" s="352"/>
      <c r="AX114" s="352"/>
      <c r="AY114" s="352"/>
    </row>
    <row r="115" spans="1:53" ht="13.5" customHeight="1">
      <c r="A115" s="249"/>
      <c r="B115" s="255"/>
      <c r="C115" s="287"/>
      <c r="D115" s="367"/>
      <c r="E115" s="302"/>
      <c r="F115" s="261"/>
      <c r="G115" s="70" t="s">
        <v>41</v>
      </c>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253"/>
      <c r="AN115" s="380"/>
      <c r="AO115" s="223"/>
      <c r="AP115" s="8"/>
      <c r="AQ115" s="210"/>
      <c r="AR115" s="214"/>
      <c r="AS115" s="211"/>
      <c r="AT115" s="353" t="s">
        <v>166</v>
      </c>
      <c r="AU115" s="354"/>
      <c r="AV115" s="355"/>
      <c r="AW115" s="353" t="s">
        <v>167</v>
      </c>
      <c r="AX115" s="356"/>
      <c r="AY115" s="357"/>
    </row>
    <row r="116" spans="1:53" ht="13.5" customHeight="1">
      <c r="A116" s="248" t="str">
        <f>IFERROR(INDEX(【従業者名簿】!F:F,MATCH(F116,【従業者名簿】!C:C,0)),"")</f>
        <v/>
      </c>
      <c r="B116" s="298" t="s">
        <v>33</v>
      </c>
      <c r="C116" s="299" t="str">
        <f t="shared" ref="C116" si="82">IF(AO116="介護福祉士","〇","")</f>
        <v/>
      </c>
      <c r="D116" s="366" t="str">
        <f>IF(A116="","",DATEDIF(A116,$AF$3,"m"))</f>
        <v/>
      </c>
      <c r="E116" s="275"/>
      <c r="F116" s="262"/>
      <c r="G116" s="70" t="s">
        <v>36</v>
      </c>
      <c r="H116" s="45"/>
      <c r="I116" s="45"/>
      <c r="J116" s="45"/>
      <c r="K116" s="45"/>
      <c r="L116" s="45"/>
      <c r="M116" s="45"/>
      <c r="N116" s="45"/>
      <c r="O116" s="45"/>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253">
        <f>SUM(H117:AL117)</f>
        <v>0</v>
      </c>
      <c r="AN116" s="380" t="str">
        <f t="shared" ref="AN116" si="83">IFERROR(IF(OR(E116="Ａ",AM116&gt;$AF$125),1,ROUNDDOWN(AM116/$AF$125,1)),"")</f>
        <v/>
      </c>
      <c r="AO116" s="222"/>
      <c r="AP116" s="8"/>
      <c r="AQ116" s="312" t="s">
        <v>202</v>
      </c>
      <c r="AR116" s="313"/>
      <c r="AS116" s="314"/>
      <c r="AT116" s="315">
        <f>ROUNDDOWN(SUMIF(C94:C159,"〇",AN94:AN159),1)</f>
        <v>0</v>
      </c>
      <c r="AU116" s="316"/>
      <c r="AV116" s="316"/>
      <c r="AW116" s="317" t="e">
        <f>AT116/AM124</f>
        <v>#DIV/0!</v>
      </c>
      <c r="AX116" s="318"/>
      <c r="AY116" s="318"/>
    </row>
    <row r="117" spans="1:53" ht="13.5" customHeight="1">
      <c r="A117" s="249"/>
      <c r="B117" s="255"/>
      <c r="C117" s="287"/>
      <c r="D117" s="367"/>
      <c r="E117" s="260"/>
      <c r="F117" s="262"/>
      <c r="G117" s="70" t="s">
        <v>41</v>
      </c>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253"/>
      <c r="AN117" s="380"/>
      <c r="AO117" s="223"/>
      <c r="AP117" s="8"/>
      <c r="AQ117" s="319" t="s">
        <v>203</v>
      </c>
      <c r="AR117" s="320"/>
      <c r="AS117" s="321"/>
      <c r="AT117" s="316"/>
      <c r="AU117" s="316"/>
      <c r="AV117" s="316"/>
      <c r="AW117" s="318"/>
      <c r="AX117" s="318"/>
      <c r="AY117" s="318"/>
    </row>
    <row r="118" spans="1:53" ht="13.5" customHeight="1">
      <c r="A118" s="248" t="str">
        <f>IFERROR(INDEX(【従業者名簿】!F:F,MATCH(F118,【従業者名簿】!C:C,0)),"")</f>
        <v/>
      </c>
      <c r="B118" s="298" t="s">
        <v>33</v>
      </c>
      <c r="C118" s="299" t="str">
        <f t="shared" ref="C118" si="84">IF(AO118="介護福祉士","〇","")</f>
        <v/>
      </c>
      <c r="D118" s="366" t="str">
        <f>IF(A118="","",DATEDIF(A118,$AF$3,"m"))</f>
        <v/>
      </c>
      <c r="E118" s="275"/>
      <c r="F118" s="262"/>
      <c r="G118" s="70" t="s">
        <v>36</v>
      </c>
      <c r="H118" s="45"/>
      <c r="I118" s="45"/>
      <c r="J118" s="45"/>
      <c r="K118" s="45"/>
      <c r="L118" s="45"/>
      <c r="M118" s="45"/>
      <c r="N118" s="45"/>
      <c r="O118" s="45"/>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253">
        <f>SUM(H119:AL119)</f>
        <v>0</v>
      </c>
      <c r="AN118" s="380" t="str">
        <f t="shared" ref="AN118" si="85">IFERROR(IF(OR(E118="Ａ",AM118&gt;$AF$125),1,ROUNDDOWN(AM118/$AF$125,1)),"")</f>
        <v/>
      </c>
      <c r="AO118" s="222"/>
      <c r="AP118" s="8"/>
      <c r="AQ118" s="312" t="s">
        <v>204</v>
      </c>
      <c r="AR118" s="313"/>
      <c r="AS118" s="314"/>
      <c r="AT118" s="315">
        <f>ROUNDDOWN(SUMIFS(AN94:AN159,C94:C159,"〇",D94:D159,"&gt;="&amp;BA118),1)</f>
        <v>0</v>
      </c>
      <c r="AU118" s="316"/>
      <c r="AV118" s="316"/>
      <c r="AW118" s="317" t="e">
        <f>AT118/AM124</f>
        <v>#DIV/0!</v>
      </c>
      <c r="AX118" s="318"/>
      <c r="AY118" s="318"/>
      <c r="BA118" s="358">
        <f>[1]【算定要件集計】!T7</f>
        <v>120</v>
      </c>
    </row>
    <row r="119" spans="1:53" ht="13.5" customHeight="1">
      <c r="A119" s="249"/>
      <c r="B119" s="255"/>
      <c r="C119" s="287"/>
      <c r="D119" s="367"/>
      <c r="E119" s="260"/>
      <c r="F119" s="262"/>
      <c r="G119" s="70" t="s">
        <v>41</v>
      </c>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253"/>
      <c r="AN119" s="380"/>
      <c r="AO119" s="223"/>
      <c r="AP119" s="8"/>
      <c r="AQ119" s="319" t="s">
        <v>206</v>
      </c>
      <c r="AR119" s="320"/>
      <c r="AS119" s="321"/>
      <c r="AT119" s="316"/>
      <c r="AU119" s="316"/>
      <c r="AV119" s="316"/>
      <c r="AW119" s="318"/>
      <c r="AX119" s="318"/>
      <c r="AY119" s="318"/>
      <c r="BA119" s="359"/>
    </row>
    <row r="120" spans="1:53" ht="13.5" customHeight="1">
      <c r="A120" s="248" t="str">
        <f>IFERROR(INDEX(【従業者名簿】!F:F,MATCH(F120,【従業者名簿】!C:C,0)),"")</f>
        <v/>
      </c>
      <c r="B120" s="298" t="s">
        <v>33</v>
      </c>
      <c r="C120" s="299" t="str">
        <f t="shared" ref="C120" si="86">IF(AO120="介護福祉士","〇","")</f>
        <v/>
      </c>
      <c r="D120" s="366" t="str">
        <f>IF(A120="","",DATEDIF(A120,$AF$3,"m"))</f>
        <v/>
      </c>
      <c r="E120" s="275"/>
      <c r="F120" s="262"/>
      <c r="G120" s="70" t="s">
        <v>36</v>
      </c>
      <c r="H120" s="45"/>
      <c r="I120" s="45"/>
      <c r="J120" s="45"/>
      <c r="K120" s="45"/>
      <c r="L120" s="45"/>
      <c r="M120" s="45"/>
      <c r="N120" s="45"/>
      <c r="O120" s="45"/>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253">
        <f>SUM(H121:AL121)</f>
        <v>0</v>
      </c>
      <c r="AN120" s="380" t="str">
        <f t="shared" ref="AN120" si="87">IFERROR(IF(OR(E120="Ａ",AM120&gt;$AF$125),1,ROUNDDOWN(AM120/$AF$125,1)),"")</f>
        <v/>
      </c>
      <c r="AO120" s="222"/>
      <c r="AP120" s="8"/>
      <c r="AQ120" s="312" t="s">
        <v>207</v>
      </c>
      <c r="AR120" s="313"/>
      <c r="AS120" s="314"/>
      <c r="AT120" s="315">
        <f>ROUNDDOWN(SUM(SUMIF(E94:E159,{"Ａ","Ｂ"},AN94:AN159)),1)</f>
        <v>0</v>
      </c>
      <c r="AU120" s="316"/>
      <c r="AV120" s="316"/>
      <c r="AW120" s="360" t="e">
        <f>AT120/AM124</f>
        <v>#DIV/0!</v>
      </c>
      <c r="AX120" s="361"/>
      <c r="AY120" s="362"/>
      <c r="BA120" s="169"/>
    </row>
    <row r="121" spans="1:53" ht="13.5" customHeight="1">
      <c r="A121" s="249"/>
      <c r="B121" s="255"/>
      <c r="C121" s="287"/>
      <c r="D121" s="367"/>
      <c r="E121" s="260"/>
      <c r="F121" s="262"/>
      <c r="G121" s="70" t="s">
        <v>41</v>
      </c>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253"/>
      <c r="AN121" s="380"/>
      <c r="AO121" s="223"/>
      <c r="AP121" s="8"/>
      <c r="AQ121" s="319" t="s">
        <v>208</v>
      </c>
      <c r="AR121" s="320"/>
      <c r="AS121" s="321"/>
      <c r="AT121" s="316"/>
      <c r="AU121" s="316"/>
      <c r="AV121" s="316"/>
      <c r="AW121" s="363"/>
      <c r="AX121" s="364"/>
      <c r="AY121" s="365"/>
      <c r="BA121" s="170"/>
    </row>
    <row r="122" spans="1:53" ht="13.5" customHeight="1">
      <c r="A122" s="248" t="str">
        <f>IFERROR(INDEX(【従業者名簿】!F:F,MATCH(F122,【従業者名簿】!C:C,0)),"")</f>
        <v/>
      </c>
      <c r="B122" s="298" t="s">
        <v>33</v>
      </c>
      <c r="C122" s="299" t="str">
        <f t="shared" ref="C122" si="88">IF(AO122="介護福祉士","〇","")</f>
        <v/>
      </c>
      <c r="D122" s="366" t="str">
        <f>IF(A122="","",DATEDIF(A122,$AF$3,"m"))</f>
        <v/>
      </c>
      <c r="E122" s="275"/>
      <c r="F122" s="262"/>
      <c r="G122" s="70" t="s">
        <v>36</v>
      </c>
      <c r="H122" s="45"/>
      <c r="I122" s="45"/>
      <c r="J122" s="45"/>
      <c r="K122" s="45"/>
      <c r="L122" s="45"/>
      <c r="M122" s="45"/>
      <c r="N122" s="45"/>
      <c r="O122" s="45"/>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253">
        <f>SUM(H123:AL123)</f>
        <v>0</v>
      </c>
      <c r="AN122" s="380" t="str">
        <f t="shared" ref="AN122" si="89">IFERROR(IF(OR(E122="Ａ",AM122&gt;$AF$125),1,ROUNDDOWN(AM122/$AF$125,1)),"")</f>
        <v/>
      </c>
      <c r="AO122" s="222"/>
      <c r="AP122" s="8"/>
      <c r="AQ122" s="312" t="s">
        <v>207</v>
      </c>
      <c r="AR122" s="313"/>
      <c r="AS122" s="314"/>
      <c r="AT122" s="315">
        <f>ROUNDDOWN(SUMIF(D94:D159,"&gt;="&amp;BA122,AN94:AN159),1)</f>
        <v>0</v>
      </c>
      <c r="AU122" s="316"/>
      <c r="AV122" s="316"/>
      <c r="AW122" s="360" t="e">
        <f>AT122/AM124</f>
        <v>#DIV/0!</v>
      </c>
      <c r="AX122" s="361"/>
      <c r="AY122" s="362"/>
      <c r="BA122" s="358">
        <f>[1]【算定要件集計】!T11</f>
        <v>84</v>
      </c>
    </row>
    <row r="123" spans="1:53" ht="13.5" customHeight="1">
      <c r="A123" s="249"/>
      <c r="B123" s="255"/>
      <c r="C123" s="287"/>
      <c r="D123" s="367"/>
      <c r="E123" s="260"/>
      <c r="F123" s="262"/>
      <c r="G123" s="70" t="s">
        <v>41</v>
      </c>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253"/>
      <c r="AN123" s="380"/>
      <c r="AO123" s="223"/>
      <c r="AP123" s="8"/>
      <c r="AQ123" s="319" t="s">
        <v>210</v>
      </c>
      <c r="AR123" s="320"/>
      <c r="AS123" s="321"/>
      <c r="AT123" s="316"/>
      <c r="AU123" s="316"/>
      <c r="AV123" s="316"/>
      <c r="AW123" s="363"/>
      <c r="AX123" s="364"/>
      <c r="AY123" s="365"/>
      <c r="BA123" s="359"/>
    </row>
    <row r="124" spans="1:53" ht="13.5" customHeight="1">
      <c r="B124" s="332" t="s">
        <v>51</v>
      </c>
      <c r="C124" s="333"/>
      <c r="D124" s="333"/>
      <c r="E124" s="333"/>
      <c r="F124" s="333"/>
      <c r="G124" s="25" t="s">
        <v>49</v>
      </c>
      <c r="H124" s="23"/>
      <c r="I124" s="15"/>
      <c r="J124" s="332" t="s">
        <v>46</v>
      </c>
      <c r="K124" s="334"/>
      <c r="L124" s="334"/>
      <c r="M124" s="334"/>
      <c r="N124" s="334"/>
      <c r="O124" s="334"/>
      <c r="P124" s="334"/>
      <c r="Q124" s="334"/>
      <c r="R124" s="334"/>
      <c r="S124" s="14"/>
      <c r="T124" s="26" t="s">
        <v>50</v>
      </c>
      <c r="U124" s="24"/>
      <c r="V124" s="332" t="s">
        <v>47</v>
      </c>
      <c r="W124" s="334"/>
      <c r="X124" s="334"/>
      <c r="Y124" s="334"/>
      <c r="Z124" s="334"/>
      <c r="AA124" s="334"/>
      <c r="AB124" s="334"/>
      <c r="AC124" s="333"/>
      <c r="AD124" s="333"/>
      <c r="AE124" s="333"/>
      <c r="AF124" s="14" t="s">
        <v>164</v>
      </c>
      <c r="AH124" s="27"/>
      <c r="AI124" s="27"/>
      <c r="AJ124" s="27"/>
      <c r="AK124" s="27"/>
      <c r="AL124" s="27"/>
      <c r="AM124" s="381">
        <f>ROUNDDOWN(SUM(AN94:AN123,AN130:AN159),1)</f>
        <v>0</v>
      </c>
      <c r="AN124" s="382"/>
      <c r="AO124" s="391" t="s">
        <v>173</v>
      </c>
      <c r="AP124" s="10"/>
      <c r="AQ124" s="322"/>
      <c r="AR124" s="323"/>
      <c r="AS124" s="323"/>
      <c r="AT124" s="322"/>
      <c r="AU124" s="323"/>
      <c r="AV124" s="323"/>
      <c r="AW124" s="322"/>
      <c r="AX124" s="323"/>
      <c r="AY124" s="323"/>
    </row>
    <row r="125" spans="1:53" ht="13.5" customHeight="1">
      <c r="B125" s="210"/>
      <c r="C125" s="214"/>
      <c r="D125" s="214"/>
      <c r="E125" s="214"/>
      <c r="F125" s="214"/>
      <c r="G125" s="41">
        <f>$G$45</f>
        <v>0</v>
      </c>
      <c r="H125" s="21" t="s">
        <v>16</v>
      </c>
      <c r="I125" s="20"/>
      <c r="J125" s="335"/>
      <c r="K125" s="336"/>
      <c r="L125" s="336"/>
      <c r="M125" s="336"/>
      <c r="N125" s="336"/>
      <c r="O125" s="336"/>
      <c r="P125" s="336"/>
      <c r="Q125" s="336"/>
      <c r="R125" s="336"/>
      <c r="S125" s="330" t="str">
        <f>$S$45</f>
        <v/>
      </c>
      <c r="T125" s="330"/>
      <c r="U125" s="22" t="s">
        <v>7</v>
      </c>
      <c r="V125" s="335"/>
      <c r="W125" s="336"/>
      <c r="X125" s="336"/>
      <c r="Y125" s="336"/>
      <c r="Z125" s="336"/>
      <c r="AA125" s="336"/>
      <c r="AB125" s="336"/>
      <c r="AC125" s="214"/>
      <c r="AD125" s="214"/>
      <c r="AE125" s="214"/>
      <c r="AF125" s="331" t="str">
        <f>$AF$45</f>
        <v/>
      </c>
      <c r="AG125" s="331"/>
      <c r="AH125" s="21" t="s">
        <v>16</v>
      </c>
      <c r="AI125" s="21"/>
      <c r="AJ125" s="21"/>
      <c r="AK125" s="21"/>
      <c r="AL125" s="21"/>
      <c r="AM125" s="383"/>
      <c r="AN125" s="384"/>
      <c r="AO125" s="329"/>
      <c r="AP125" s="10"/>
      <c r="AQ125" s="323"/>
      <c r="AR125" s="323"/>
      <c r="AS125" s="323"/>
      <c r="AT125" s="323"/>
      <c r="AU125" s="323"/>
      <c r="AV125" s="323"/>
      <c r="AW125" s="323"/>
      <c r="AX125" s="323"/>
      <c r="AY125" s="323"/>
    </row>
    <row r="126" spans="1:53" ht="13.5" customHeight="1">
      <c r="B126" s="43"/>
      <c r="C126" s="43"/>
      <c r="D126" s="43"/>
      <c r="E126" s="7" t="s">
        <v>92</v>
      </c>
      <c r="F126" s="43"/>
      <c r="G126" s="51"/>
      <c r="H126" s="7"/>
      <c r="I126" s="52"/>
      <c r="J126" s="52"/>
      <c r="K126" s="52"/>
      <c r="L126" s="52"/>
      <c r="M126" s="52"/>
      <c r="N126" s="52"/>
      <c r="O126" s="52"/>
      <c r="P126" s="52"/>
      <c r="Q126" s="52"/>
      <c r="R126" s="52"/>
      <c r="S126" s="53"/>
      <c r="T126" s="53"/>
      <c r="U126" s="7"/>
      <c r="V126" s="52"/>
      <c r="W126" s="52"/>
      <c r="X126" s="52"/>
      <c r="Y126" s="52"/>
      <c r="Z126" s="52"/>
      <c r="AA126" s="52"/>
      <c r="AB126" s="52"/>
      <c r="AC126" s="43"/>
      <c r="AD126" s="43"/>
      <c r="AE126" s="43"/>
      <c r="AF126" s="54"/>
      <c r="AG126" s="54"/>
      <c r="AH126" s="7"/>
      <c r="AI126" s="7"/>
      <c r="AJ126" s="7"/>
      <c r="AK126" s="7"/>
      <c r="AL126" s="7"/>
      <c r="AM126" s="137" t="s">
        <v>149</v>
      </c>
      <c r="AN126" s="56"/>
      <c r="AO126" s="57"/>
      <c r="AP126" s="10"/>
      <c r="AQ126" s="159"/>
      <c r="AR126" s="159"/>
      <c r="AS126" s="159"/>
      <c r="AT126" s="58"/>
      <c r="AU126" s="58"/>
      <c r="AV126" s="58"/>
      <c r="AW126" s="59"/>
      <c r="AX126" s="59"/>
      <c r="AY126" s="59"/>
      <c r="BA126" s="9"/>
    </row>
    <row r="127" spans="1:53" ht="13.5" customHeight="1">
      <c r="B127" s="43"/>
      <c r="C127" s="43"/>
      <c r="D127" s="43"/>
      <c r="E127" s="43"/>
      <c r="F127" s="43"/>
      <c r="G127" s="51"/>
      <c r="H127" s="7"/>
      <c r="I127" s="52"/>
      <c r="J127" s="52"/>
      <c r="K127" s="52"/>
      <c r="L127" s="52"/>
      <c r="M127" s="52"/>
      <c r="N127" s="52"/>
      <c r="O127" s="52"/>
      <c r="P127" s="52"/>
      <c r="Q127" s="52"/>
      <c r="R127" s="52"/>
      <c r="S127" s="53"/>
      <c r="T127" s="53"/>
      <c r="U127" s="7"/>
      <c r="V127" s="52"/>
      <c r="W127" s="52"/>
      <c r="X127" s="52"/>
      <c r="Y127" s="52"/>
      <c r="Z127" s="52"/>
      <c r="AA127" s="52"/>
      <c r="AB127" s="52"/>
      <c r="AC127" s="43"/>
      <c r="AD127" s="43"/>
      <c r="AE127" s="43"/>
      <c r="AF127" s="54"/>
      <c r="AG127" s="54"/>
      <c r="AH127" s="7"/>
      <c r="AI127" s="7"/>
      <c r="AJ127" s="7"/>
      <c r="AK127" s="7"/>
      <c r="AL127" s="7"/>
      <c r="AM127" s="55"/>
      <c r="AN127" s="56"/>
      <c r="AO127" s="57"/>
      <c r="AP127" s="10"/>
      <c r="AQ127" s="42"/>
      <c r="AR127" s="42"/>
      <c r="AS127" s="42"/>
      <c r="AT127" s="58"/>
      <c r="AU127" s="58"/>
      <c r="AV127" s="58"/>
      <c r="AW127" s="59"/>
      <c r="AX127" s="59"/>
      <c r="AY127" s="59"/>
      <c r="BA127" s="9"/>
    </row>
    <row r="128" spans="1:53" s="6" customFormat="1" ht="18" customHeight="1">
      <c r="A128" s="248" t="s">
        <v>60</v>
      </c>
      <c r="B128" s="238" t="s">
        <v>0</v>
      </c>
      <c r="C128" s="250" t="s">
        <v>203</v>
      </c>
      <c r="D128" s="250" t="s">
        <v>62</v>
      </c>
      <c r="E128" s="250" t="s">
        <v>1</v>
      </c>
      <c r="F128" s="238" t="s">
        <v>3</v>
      </c>
      <c r="G128" s="252" t="s">
        <v>37</v>
      </c>
      <c r="H128" s="18" t="str">
        <f>AF83</f>
        <v/>
      </c>
      <c r="I128" s="18" t="str">
        <f>IFERROR(H128+1,"")</f>
        <v/>
      </c>
      <c r="J128" s="18" t="str">
        <f>IFERROR(I128+1,"")</f>
        <v/>
      </c>
      <c r="K128" s="18" t="str">
        <f t="shared" ref="K128" si="90">IFERROR(J128+1,"")</f>
        <v/>
      </c>
      <c r="L128" s="18" t="str">
        <f t="shared" ref="L128" si="91">IFERROR(K128+1,"")</f>
        <v/>
      </c>
      <c r="M128" s="18" t="str">
        <f t="shared" ref="M128" si="92">IFERROR(L128+1,"")</f>
        <v/>
      </c>
      <c r="N128" s="18" t="str">
        <f t="shared" ref="N128" si="93">IFERROR(M128+1,"")</f>
        <v/>
      </c>
      <c r="O128" s="18" t="str">
        <f t="shared" ref="O128" si="94">IFERROR(N128+1,"")</f>
        <v/>
      </c>
      <c r="P128" s="18" t="str">
        <f t="shared" ref="P128" si="95">IFERROR(O128+1,"")</f>
        <v/>
      </c>
      <c r="Q128" s="18" t="str">
        <f t="shared" ref="Q128" si="96">IFERROR(P128+1,"")</f>
        <v/>
      </c>
      <c r="R128" s="18" t="str">
        <f t="shared" ref="R128" si="97">IFERROR(Q128+1,"")</f>
        <v/>
      </c>
      <c r="S128" s="18" t="str">
        <f t="shared" ref="S128" si="98">IFERROR(R128+1,"")</f>
        <v/>
      </c>
      <c r="T128" s="18" t="str">
        <f t="shared" ref="T128" si="99">IFERROR(S128+1,"")</f>
        <v/>
      </c>
      <c r="U128" s="18" t="str">
        <f t="shared" ref="U128" si="100">IFERROR(T128+1,"")</f>
        <v/>
      </c>
      <c r="V128" s="18" t="str">
        <f t="shared" ref="V128" si="101">IFERROR(U128+1,"")</f>
        <v/>
      </c>
      <c r="W128" s="18" t="str">
        <f t="shared" ref="W128" si="102">IFERROR(V128+1,"")</f>
        <v/>
      </c>
      <c r="X128" s="18" t="str">
        <f t="shared" ref="X128" si="103">IFERROR(W128+1,"")</f>
        <v/>
      </c>
      <c r="Y128" s="18" t="str">
        <f t="shared" ref="Y128" si="104">IFERROR(X128+1,"")</f>
        <v/>
      </c>
      <c r="Z128" s="18" t="str">
        <f t="shared" ref="Z128" si="105">IFERROR(Y128+1,"")</f>
        <v/>
      </c>
      <c r="AA128" s="18" t="str">
        <f t="shared" ref="AA128" si="106">IFERROR(Z128+1,"")</f>
        <v/>
      </c>
      <c r="AB128" s="18" t="str">
        <f t="shared" ref="AB128" si="107">IFERROR(AA128+1,"")</f>
        <v/>
      </c>
      <c r="AC128" s="18" t="str">
        <f t="shared" ref="AC128" si="108">IFERROR(AB128+1,"")</f>
        <v/>
      </c>
      <c r="AD128" s="18" t="str">
        <f t="shared" ref="AD128" si="109">IFERROR(AC128+1,"")</f>
        <v/>
      </c>
      <c r="AE128" s="18" t="str">
        <f t="shared" ref="AE128" si="110">IFERROR(AD128+1,"")</f>
        <v/>
      </c>
      <c r="AF128" s="18" t="str">
        <f t="shared" ref="AF128" si="111">IFERROR(AE128+1,"")</f>
        <v/>
      </c>
      <c r="AG128" s="18" t="str">
        <f t="shared" ref="AG128" si="112">IFERROR(AF128+1,"")</f>
        <v/>
      </c>
      <c r="AH128" s="18" t="str">
        <f t="shared" ref="AH128" si="113">IFERROR(AG128+1,"")</f>
        <v/>
      </c>
      <c r="AI128" s="18" t="str">
        <f t="shared" ref="AI128" si="114">IFERROR(AH128+1,"")</f>
        <v/>
      </c>
      <c r="AJ128" s="18" t="str">
        <f>IFERROR(IF(MONTH(AI128)&lt;&gt;MONTH(AI128+1),"",AI128+1),"")</f>
        <v/>
      </c>
      <c r="AK128" s="18" t="str">
        <f>IFERROR(IF(MONTH(AJ128)&lt;&gt;MONTH(AJ128+1),"",AJ128+1),"")</f>
        <v/>
      </c>
      <c r="AL128" s="18" t="str">
        <f>IFERROR(IF(MONTH(AK128)&lt;&gt;MONTH(AK128+1),"",AK128+1),"")</f>
        <v/>
      </c>
      <c r="AM128" s="263" t="s">
        <v>162</v>
      </c>
      <c r="AN128" s="263" t="s">
        <v>163</v>
      </c>
      <c r="AO128" s="206" t="s">
        <v>133</v>
      </c>
      <c r="AQ128" s="1"/>
      <c r="AR128" s="1"/>
      <c r="AS128" s="1"/>
      <c r="AT128" s="1"/>
      <c r="AU128" s="1"/>
      <c r="AV128" s="1"/>
      <c r="AW128" s="1"/>
      <c r="AX128" s="1"/>
      <c r="AY128" s="1"/>
    </row>
    <row r="129" spans="1:51" s="6" customFormat="1" ht="18" customHeight="1">
      <c r="A129" s="249"/>
      <c r="B129" s="238"/>
      <c r="C129" s="251"/>
      <c r="D129" s="251"/>
      <c r="E129" s="251"/>
      <c r="F129" s="238"/>
      <c r="G129" s="239"/>
      <c r="H129" s="19" t="str">
        <f>H128</f>
        <v/>
      </c>
      <c r="I129" s="19" t="str">
        <f>I128</f>
        <v/>
      </c>
      <c r="J129" s="19" t="str">
        <f t="shared" ref="J129:AL129" si="115">J128</f>
        <v/>
      </c>
      <c r="K129" s="19" t="str">
        <f t="shared" si="115"/>
        <v/>
      </c>
      <c r="L129" s="19" t="str">
        <f t="shared" si="115"/>
        <v/>
      </c>
      <c r="M129" s="19" t="str">
        <f t="shared" si="115"/>
        <v/>
      </c>
      <c r="N129" s="19" t="str">
        <f t="shared" si="115"/>
        <v/>
      </c>
      <c r="O129" s="19" t="str">
        <f t="shared" si="115"/>
        <v/>
      </c>
      <c r="P129" s="19" t="str">
        <f t="shared" si="115"/>
        <v/>
      </c>
      <c r="Q129" s="19" t="str">
        <f t="shared" si="115"/>
        <v/>
      </c>
      <c r="R129" s="19" t="str">
        <f t="shared" si="115"/>
        <v/>
      </c>
      <c r="S129" s="19" t="str">
        <f t="shared" si="115"/>
        <v/>
      </c>
      <c r="T129" s="19" t="str">
        <f t="shared" si="115"/>
        <v/>
      </c>
      <c r="U129" s="19" t="str">
        <f t="shared" si="115"/>
        <v/>
      </c>
      <c r="V129" s="19" t="str">
        <f t="shared" si="115"/>
        <v/>
      </c>
      <c r="W129" s="19" t="str">
        <f t="shared" si="115"/>
        <v/>
      </c>
      <c r="X129" s="19" t="str">
        <f t="shared" si="115"/>
        <v/>
      </c>
      <c r="Y129" s="19" t="str">
        <f t="shared" si="115"/>
        <v/>
      </c>
      <c r="Z129" s="19" t="str">
        <f t="shared" si="115"/>
        <v/>
      </c>
      <c r="AA129" s="19" t="str">
        <f t="shared" si="115"/>
        <v/>
      </c>
      <c r="AB129" s="19" t="str">
        <f t="shared" si="115"/>
        <v/>
      </c>
      <c r="AC129" s="19" t="str">
        <f t="shared" si="115"/>
        <v/>
      </c>
      <c r="AD129" s="19" t="str">
        <f t="shared" si="115"/>
        <v/>
      </c>
      <c r="AE129" s="19" t="str">
        <f t="shared" si="115"/>
        <v/>
      </c>
      <c r="AF129" s="19" t="str">
        <f t="shared" si="115"/>
        <v/>
      </c>
      <c r="AG129" s="19" t="str">
        <f t="shared" si="115"/>
        <v/>
      </c>
      <c r="AH129" s="19" t="str">
        <f t="shared" si="115"/>
        <v/>
      </c>
      <c r="AI129" s="19" t="str">
        <f t="shared" si="115"/>
        <v/>
      </c>
      <c r="AJ129" s="19" t="str">
        <f t="shared" si="115"/>
        <v/>
      </c>
      <c r="AK129" s="19" t="str">
        <f t="shared" si="115"/>
        <v/>
      </c>
      <c r="AL129" s="19" t="str">
        <f t="shared" si="115"/>
        <v/>
      </c>
      <c r="AM129" s="263"/>
      <c r="AN129" s="263"/>
      <c r="AO129" s="207"/>
      <c r="AQ129" s="1"/>
      <c r="AR129" s="1"/>
      <c r="AS129" s="1"/>
      <c r="AT129" s="1"/>
      <c r="AU129" s="1"/>
      <c r="AV129" s="1"/>
      <c r="AW129" s="1"/>
      <c r="AX129" s="1"/>
      <c r="AY129" s="1"/>
    </row>
    <row r="130" spans="1:51" ht="13.5" customHeight="1">
      <c r="A130" s="248" t="str">
        <f>IFERROR(INDEX(【従業者名簿】!F:F,MATCH(F130,【従業者名簿】!C:C,0)),"")</f>
        <v/>
      </c>
      <c r="B130" s="298" t="s">
        <v>33</v>
      </c>
      <c r="C130" s="299" t="str">
        <f>IF(AO130="介護福祉士","〇","")</f>
        <v/>
      </c>
      <c r="D130" s="366" t="str">
        <f>IF(A130="","",DATEDIF(A130,$AF$3,"m"))</f>
        <v/>
      </c>
      <c r="E130" s="301"/>
      <c r="F130" s="270"/>
      <c r="G130" s="70" t="s">
        <v>36</v>
      </c>
      <c r="H130" s="164"/>
      <c r="I130" s="164"/>
      <c r="J130" s="164"/>
      <c r="K130" s="164"/>
      <c r="L130" s="164"/>
      <c r="M130" s="164"/>
      <c r="N130" s="164"/>
      <c r="O130" s="164"/>
      <c r="P130" s="164"/>
      <c r="Q130" s="164"/>
      <c r="R130" s="164"/>
      <c r="S130" s="164"/>
      <c r="T130" s="164"/>
      <c r="U130" s="164"/>
      <c r="V130" s="164"/>
      <c r="W130" s="164"/>
      <c r="X130" s="164"/>
      <c r="Y130" s="164"/>
      <c r="Z130" s="164"/>
      <c r="AA130" s="164"/>
      <c r="AB130" s="164"/>
      <c r="AC130" s="164"/>
      <c r="AD130" s="164"/>
      <c r="AE130" s="164"/>
      <c r="AF130" s="164"/>
      <c r="AG130" s="164"/>
      <c r="AH130" s="164"/>
      <c r="AI130" s="164"/>
      <c r="AJ130" s="164"/>
      <c r="AK130" s="164"/>
      <c r="AL130" s="164"/>
      <c r="AM130" s="253">
        <f>SUM(H131:AL131)</f>
        <v>0</v>
      </c>
      <c r="AN130" s="390" t="str">
        <f>IFERROR(IF(OR(E130="Ａ",AM130&gt;$AF$125),1,ROUNDDOWN(AM130/$AF$125,1)),"")</f>
        <v/>
      </c>
      <c r="AO130" s="222"/>
      <c r="AP130" s="8"/>
    </row>
    <row r="131" spans="1:51" ht="13.5" customHeight="1">
      <c r="A131" s="249"/>
      <c r="B131" s="255"/>
      <c r="C131" s="287"/>
      <c r="D131" s="367"/>
      <c r="E131" s="302"/>
      <c r="F131" s="261"/>
      <c r="G131" s="70" t="s">
        <v>41</v>
      </c>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253"/>
      <c r="AN131" s="390"/>
      <c r="AO131" s="223"/>
      <c r="AP131" s="8"/>
    </row>
    <row r="132" spans="1:51" ht="13.5" customHeight="1">
      <c r="A132" s="248" t="str">
        <f>IFERROR(INDEX(【従業者名簿】!F:F,MATCH(F132,【従業者名簿】!C:C,0)),"")</f>
        <v/>
      </c>
      <c r="B132" s="298" t="s">
        <v>33</v>
      </c>
      <c r="C132" s="299" t="str">
        <f t="shared" ref="C132" si="116">IF(AO132="介護福祉士","〇","")</f>
        <v/>
      </c>
      <c r="D132" s="366" t="str">
        <f>IF(A132="","",DATEDIF(A132,$AF$3,"m"))</f>
        <v/>
      </c>
      <c r="E132" s="301"/>
      <c r="F132" s="262"/>
      <c r="G132" s="70" t="s">
        <v>36</v>
      </c>
      <c r="H132" s="133"/>
      <c r="I132" s="133"/>
      <c r="J132" s="133"/>
      <c r="K132" s="133"/>
      <c r="L132" s="133"/>
      <c r="M132" s="133"/>
      <c r="N132" s="133"/>
      <c r="O132" s="133"/>
      <c r="P132" s="133"/>
      <c r="Q132" s="133"/>
      <c r="R132" s="133"/>
      <c r="S132" s="133"/>
      <c r="T132" s="133"/>
      <c r="U132" s="133"/>
      <c r="V132" s="133"/>
      <c r="W132" s="133"/>
      <c r="X132" s="133"/>
      <c r="Y132" s="133"/>
      <c r="Z132" s="133"/>
      <c r="AA132" s="133"/>
      <c r="AB132" s="133"/>
      <c r="AC132" s="133"/>
      <c r="AD132" s="133"/>
      <c r="AE132" s="133"/>
      <c r="AF132" s="133"/>
      <c r="AG132" s="133"/>
      <c r="AH132" s="133"/>
      <c r="AI132" s="133"/>
      <c r="AJ132" s="133"/>
      <c r="AK132" s="133"/>
      <c r="AL132" s="133"/>
      <c r="AM132" s="253">
        <f>SUM(H133:AL133)</f>
        <v>0</v>
      </c>
      <c r="AN132" s="390" t="str">
        <f t="shared" ref="AN132" si="117">IFERROR(IF(OR(E132="Ａ",AM132&gt;$AF$125),1,ROUNDDOWN(AM132/$AF$125,1)),"")</f>
        <v/>
      </c>
      <c r="AO132" s="372"/>
      <c r="AP132" s="8"/>
    </row>
    <row r="133" spans="1:51" ht="13.5" customHeight="1">
      <c r="A133" s="249"/>
      <c r="B133" s="255"/>
      <c r="C133" s="287"/>
      <c r="D133" s="367"/>
      <c r="E133" s="302"/>
      <c r="F133" s="262"/>
      <c r="G133" s="70" t="s">
        <v>134</v>
      </c>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253"/>
      <c r="AN133" s="390"/>
      <c r="AO133" s="374"/>
      <c r="AP133" s="8"/>
    </row>
    <row r="134" spans="1:51" ht="13.5" customHeight="1">
      <c r="A134" s="248" t="str">
        <f>IFERROR(INDEX(【従業者名簿】!F:F,MATCH(F134,【従業者名簿】!C:C,0)),"")</f>
        <v/>
      </c>
      <c r="B134" s="298" t="s">
        <v>33</v>
      </c>
      <c r="C134" s="299" t="str">
        <f t="shared" ref="C134" si="118">IF(AO134="介護福祉士","〇","")</f>
        <v/>
      </c>
      <c r="D134" s="366" t="str">
        <f>IF(A134="","",DATEDIF(A134,$AF$3,"m"))</f>
        <v/>
      </c>
      <c r="E134" s="301"/>
      <c r="F134" s="262"/>
      <c r="G134" s="70" t="s">
        <v>36</v>
      </c>
      <c r="H134" s="133"/>
      <c r="I134" s="133"/>
      <c r="J134" s="133"/>
      <c r="K134" s="133"/>
      <c r="L134" s="133"/>
      <c r="M134" s="133"/>
      <c r="N134" s="133"/>
      <c r="O134" s="133"/>
      <c r="P134" s="133"/>
      <c r="Q134" s="133"/>
      <c r="R134" s="133"/>
      <c r="S134" s="133"/>
      <c r="T134" s="133"/>
      <c r="U134" s="133"/>
      <c r="V134" s="133"/>
      <c r="W134" s="133"/>
      <c r="X134" s="133"/>
      <c r="Y134" s="133"/>
      <c r="Z134" s="133"/>
      <c r="AA134" s="133"/>
      <c r="AB134" s="133"/>
      <c r="AC134" s="133"/>
      <c r="AD134" s="133"/>
      <c r="AE134" s="133"/>
      <c r="AF134" s="133"/>
      <c r="AG134" s="133"/>
      <c r="AH134" s="133"/>
      <c r="AI134" s="133"/>
      <c r="AJ134" s="133"/>
      <c r="AK134" s="133"/>
      <c r="AL134" s="133"/>
      <c r="AM134" s="253">
        <f>SUM(H135:AL135)</f>
        <v>0</v>
      </c>
      <c r="AN134" s="390" t="str">
        <f t="shared" ref="AN134" si="119">IFERROR(IF(OR(E134="Ａ",AM134&gt;$AF$125),1,ROUNDDOWN(AM134/$AF$125,1)),"")</f>
        <v/>
      </c>
      <c r="AO134" s="372"/>
      <c r="AP134" s="8"/>
    </row>
    <row r="135" spans="1:51" ht="13.5" customHeight="1">
      <c r="A135" s="249"/>
      <c r="B135" s="255"/>
      <c r="C135" s="287"/>
      <c r="D135" s="367"/>
      <c r="E135" s="302"/>
      <c r="F135" s="262"/>
      <c r="G135" s="70" t="s">
        <v>134</v>
      </c>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253"/>
      <c r="AN135" s="390"/>
      <c r="AO135" s="374"/>
      <c r="AP135" s="8"/>
    </row>
    <row r="136" spans="1:51" ht="13.5" customHeight="1">
      <c r="A136" s="248" t="str">
        <f>IFERROR(INDEX(【従業者名簿】!F:F,MATCH(F136,【従業者名簿】!C:C,0)),"")</f>
        <v/>
      </c>
      <c r="B136" s="298" t="s">
        <v>33</v>
      </c>
      <c r="C136" s="299" t="str">
        <f t="shared" ref="C136" si="120">IF(AO136="介護福祉士","〇","")</f>
        <v/>
      </c>
      <c r="D136" s="366" t="str">
        <f t="shared" ref="D136" si="121">IF(A136="","",DATEDIF(A136,$AF$3,"m"))</f>
        <v/>
      </c>
      <c r="E136" s="301"/>
      <c r="F136" s="262"/>
      <c r="G136" s="70" t="s">
        <v>36</v>
      </c>
      <c r="H136" s="133"/>
      <c r="I136" s="133"/>
      <c r="J136" s="133"/>
      <c r="K136" s="133"/>
      <c r="L136" s="133"/>
      <c r="M136" s="133"/>
      <c r="N136" s="133"/>
      <c r="O136" s="133"/>
      <c r="P136" s="133"/>
      <c r="Q136" s="133"/>
      <c r="R136" s="133"/>
      <c r="S136" s="133"/>
      <c r="T136" s="133"/>
      <c r="U136" s="133"/>
      <c r="V136" s="133"/>
      <c r="W136" s="133"/>
      <c r="X136" s="133"/>
      <c r="Y136" s="133"/>
      <c r="Z136" s="133"/>
      <c r="AA136" s="133"/>
      <c r="AB136" s="133"/>
      <c r="AC136" s="133"/>
      <c r="AD136" s="133"/>
      <c r="AE136" s="133"/>
      <c r="AF136" s="133"/>
      <c r="AG136" s="133"/>
      <c r="AH136" s="133"/>
      <c r="AI136" s="133"/>
      <c r="AJ136" s="133"/>
      <c r="AK136" s="133"/>
      <c r="AL136" s="133"/>
      <c r="AM136" s="253">
        <f t="shared" ref="AM136" si="122">SUM(H137:AL137)</f>
        <v>0</v>
      </c>
      <c r="AN136" s="390" t="str">
        <f t="shared" ref="AN136" si="123">IFERROR(IF(OR(E136="Ａ",AM136&gt;$AF$125),1,ROUNDDOWN(AM136/$AF$125,1)),"")</f>
        <v/>
      </c>
      <c r="AO136" s="372"/>
      <c r="AP136" s="8"/>
    </row>
    <row r="137" spans="1:51" ht="13.5" customHeight="1">
      <c r="A137" s="249"/>
      <c r="B137" s="255"/>
      <c r="C137" s="287"/>
      <c r="D137" s="367"/>
      <c r="E137" s="302"/>
      <c r="F137" s="262"/>
      <c r="G137" s="70" t="s">
        <v>134</v>
      </c>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253"/>
      <c r="AN137" s="390"/>
      <c r="AO137" s="374"/>
      <c r="AP137" s="8"/>
    </row>
    <row r="138" spans="1:51" ht="13.5" customHeight="1">
      <c r="A138" s="248" t="str">
        <f>IFERROR(INDEX(【従業者名簿】!F:F,MATCH(F138,【従業者名簿】!C:C,0)),"")</f>
        <v/>
      </c>
      <c r="B138" s="298" t="s">
        <v>33</v>
      </c>
      <c r="C138" s="299" t="str">
        <f t="shared" ref="C138" si="124">IF(AO138="介護福祉士","〇","")</f>
        <v/>
      </c>
      <c r="D138" s="366" t="str">
        <f t="shared" ref="D138" si="125">IF(A138="","",DATEDIF(A138,$AF$3,"m"))</f>
        <v/>
      </c>
      <c r="E138" s="301"/>
      <c r="F138" s="262"/>
      <c r="G138" s="70" t="s">
        <v>36</v>
      </c>
      <c r="H138" s="133"/>
      <c r="I138" s="133"/>
      <c r="J138" s="133"/>
      <c r="K138" s="133"/>
      <c r="L138" s="133"/>
      <c r="M138" s="133"/>
      <c r="N138" s="133"/>
      <c r="O138" s="133"/>
      <c r="P138" s="133"/>
      <c r="Q138" s="133"/>
      <c r="R138" s="133"/>
      <c r="S138" s="133"/>
      <c r="T138" s="133"/>
      <c r="U138" s="133"/>
      <c r="V138" s="133"/>
      <c r="W138" s="133"/>
      <c r="X138" s="133"/>
      <c r="Y138" s="133"/>
      <c r="Z138" s="133"/>
      <c r="AA138" s="133"/>
      <c r="AB138" s="133"/>
      <c r="AC138" s="133"/>
      <c r="AD138" s="133"/>
      <c r="AE138" s="133"/>
      <c r="AF138" s="133"/>
      <c r="AG138" s="133"/>
      <c r="AH138" s="133"/>
      <c r="AI138" s="133"/>
      <c r="AJ138" s="133"/>
      <c r="AK138" s="133"/>
      <c r="AL138" s="133"/>
      <c r="AM138" s="253">
        <f t="shared" ref="AM138" si="126">SUM(H139:AL139)</f>
        <v>0</v>
      </c>
      <c r="AN138" s="390" t="str">
        <f t="shared" ref="AN138" si="127">IFERROR(IF(OR(E138="Ａ",AM138&gt;$AF$125),1,ROUNDDOWN(AM138/$AF$125,1)),"")</f>
        <v/>
      </c>
      <c r="AO138" s="372"/>
      <c r="AP138" s="8"/>
    </row>
    <row r="139" spans="1:51" ht="13.5" customHeight="1">
      <c r="A139" s="249"/>
      <c r="B139" s="255"/>
      <c r="C139" s="287"/>
      <c r="D139" s="367"/>
      <c r="E139" s="302"/>
      <c r="F139" s="262"/>
      <c r="G139" s="70" t="s">
        <v>134</v>
      </c>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253"/>
      <c r="AN139" s="390"/>
      <c r="AO139" s="374"/>
      <c r="AP139" s="8"/>
    </row>
    <row r="140" spans="1:51" ht="13.5" customHeight="1">
      <c r="A140" s="248" t="str">
        <f>IFERROR(INDEX(【従業者名簿】!F:F,MATCH(F140,【従業者名簿】!C:C,0)),"")</f>
        <v/>
      </c>
      <c r="B140" s="298" t="s">
        <v>33</v>
      </c>
      <c r="C140" s="299" t="str">
        <f t="shared" ref="C140" si="128">IF(AO140="介護福祉士","〇","")</f>
        <v/>
      </c>
      <c r="D140" s="366" t="str">
        <f t="shared" ref="D140" si="129">IF(A140="","",DATEDIF(A140,$AF$3,"m"))</f>
        <v/>
      </c>
      <c r="E140" s="301"/>
      <c r="F140" s="262"/>
      <c r="G140" s="70" t="s">
        <v>36</v>
      </c>
      <c r="H140" s="133"/>
      <c r="I140" s="133"/>
      <c r="J140" s="133"/>
      <c r="K140" s="133"/>
      <c r="L140" s="133"/>
      <c r="M140" s="133"/>
      <c r="N140" s="133"/>
      <c r="O140" s="133"/>
      <c r="P140" s="133"/>
      <c r="Q140" s="133"/>
      <c r="R140" s="133"/>
      <c r="S140" s="133"/>
      <c r="T140" s="133"/>
      <c r="U140" s="133"/>
      <c r="V140" s="133"/>
      <c r="W140" s="133"/>
      <c r="X140" s="133"/>
      <c r="Y140" s="133"/>
      <c r="Z140" s="133"/>
      <c r="AA140" s="133"/>
      <c r="AB140" s="133"/>
      <c r="AC140" s="133"/>
      <c r="AD140" s="133"/>
      <c r="AE140" s="133"/>
      <c r="AF140" s="133"/>
      <c r="AG140" s="133"/>
      <c r="AH140" s="133"/>
      <c r="AI140" s="133"/>
      <c r="AJ140" s="133"/>
      <c r="AK140" s="133"/>
      <c r="AL140" s="133"/>
      <c r="AM140" s="253">
        <f t="shared" ref="AM140" si="130">SUM(H141:AL141)</f>
        <v>0</v>
      </c>
      <c r="AN140" s="390" t="str">
        <f t="shared" ref="AN140" si="131">IFERROR(IF(OR(E140="Ａ",AM140&gt;$AF$125),1,ROUNDDOWN(AM140/$AF$125,1)),"")</f>
        <v/>
      </c>
      <c r="AO140" s="372"/>
      <c r="AP140" s="8"/>
    </row>
    <row r="141" spans="1:51" ht="13.5" customHeight="1">
      <c r="A141" s="249"/>
      <c r="B141" s="255"/>
      <c r="C141" s="287"/>
      <c r="D141" s="367"/>
      <c r="E141" s="302"/>
      <c r="F141" s="262"/>
      <c r="G141" s="70" t="s">
        <v>134</v>
      </c>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253"/>
      <c r="AN141" s="390"/>
      <c r="AO141" s="374"/>
      <c r="AP141" s="8"/>
    </row>
    <row r="142" spans="1:51" ht="13.5" customHeight="1">
      <c r="A142" s="248" t="str">
        <f>IFERROR(INDEX(【従業者名簿】!F:F,MATCH(F142,【従業者名簿】!C:C,0)),"")</f>
        <v/>
      </c>
      <c r="B142" s="298" t="s">
        <v>33</v>
      </c>
      <c r="C142" s="299" t="str">
        <f t="shared" ref="C142" si="132">IF(AO142="介護福祉士","〇","")</f>
        <v/>
      </c>
      <c r="D142" s="366" t="str">
        <f t="shared" ref="D142" si="133">IF(A142="","",DATEDIF(A142,$AF$3,"m"))</f>
        <v/>
      </c>
      <c r="E142" s="301"/>
      <c r="F142" s="262"/>
      <c r="G142" s="70" t="s">
        <v>36</v>
      </c>
      <c r="H142" s="133"/>
      <c r="I142" s="133"/>
      <c r="J142" s="133"/>
      <c r="K142" s="133"/>
      <c r="L142" s="133"/>
      <c r="M142" s="133"/>
      <c r="N142" s="133"/>
      <c r="O142" s="133"/>
      <c r="P142" s="133"/>
      <c r="Q142" s="133"/>
      <c r="R142" s="133"/>
      <c r="S142" s="133"/>
      <c r="T142" s="133"/>
      <c r="U142" s="133"/>
      <c r="V142" s="133"/>
      <c r="W142" s="133"/>
      <c r="X142" s="133"/>
      <c r="Y142" s="133"/>
      <c r="Z142" s="133"/>
      <c r="AA142" s="133"/>
      <c r="AB142" s="133"/>
      <c r="AC142" s="133"/>
      <c r="AD142" s="133"/>
      <c r="AE142" s="133"/>
      <c r="AF142" s="133"/>
      <c r="AG142" s="133"/>
      <c r="AH142" s="133"/>
      <c r="AI142" s="133"/>
      <c r="AJ142" s="133"/>
      <c r="AK142" s="133"/>
      <c r="AL142" s="133"/>
      <c r="AM142" s="253">
        <f t="shared" ref="AM142" si="134">SUM(H143:AL143)</f>
        <v>0</v>
      </c>
      <c r="AN142" s="390" t="str">
        <f t="shared" ref="AN142" si="135">IFERROR(IF(OR(E142="Ａ",AM142&gt;$AF$125),1,ROUNDDOWN(AM142/$AF$125,1)),"")</f>
        <v/>
      </c>
      <c r="AO142" s="372"/>
      <c r="AP142" s="8"/>
    </row>
    <row r="143" spans="1:51" ht="13.5" customHeight="1">
      <c r="A143" s="249"/>
      <c r="B143" s="255"/>
      <c r="C143" s="287"/>
      <c r="D143" s="367"/>
      <c r="E143" s="302"/>
      <c r="F143" s="262"/>
      <c r="G143" s="70" t="s">
        <v>134</v>
      </c>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253"/>
      <c r="AN143" s="390"/>
      <c r="AO143" s="374"/>
      <c r="AP143" s="8"/>
    </row>
    <row r="144" spans="1:51" ht="13.5" customHeight="1">
      <c r="A144" s="248" t="str">
        <f>IFERROR(INDEX(【従業者名簿】!F:F,MATCH(F144,【従業者名簿】!C:C,0)),"")</f>
        <v/>
      </c>
      <c r="B144" s="298" t="s">
        <v>33</v>
      </c>
      <c r="C144" s="299" t="str">
        <f t="shared" ref="C144" si="136">IF(AO144="介護福祉士","〇","")</f>
        <v/>
      </c>
      <c r="D144" s="366" t="str">
        <f t="shared" ref="D144" si="137">IF(A144="","",DATEDIF(A144,$AF$3,"m"))</f>
        <v/>
      </c>
      <c r="E144" s="301"/>
      <c r="F144" s="262"/>
      <c r="G144" s="70" t="s">
        <v>36</v>
      </c>
      <c r="H144" s="133"/>
      <c r="I144" s="133"/>
      <c r="J144" s="133"/>
      <c r="K144" s="133"/>
      <c r="L144" s="133"/>
      <c r="M144" s="133"/>
      <c r="N144" s="133"/>
      <c r="O144" s="133"/>
      <c r="P144" s="133"/>
      <c r="Q144" s="133"/>
      <c r="R144" s="133"/>
      <c r="S144" s="133"/>
      <c r="T144" s="133"/>
      <c r="U144" s="133"/>
      <c r="V144" s="133"/>
      <c r="W144" s="133"/>
      <c r="X144" s="133"/>
      <c r="Y144" s="133"/>
      <c r="Z144" s="133"/>
      <c r="AA144" s="133"/>
      <c r="AB144" s="133"/>
      <c r="AC144" s="133"/>
      <c r="AD144" s="133"/>
      <c r="AE144" s="133"/>
      <c r="AF144" s="133"/>
      <c r="AG144" s="133"/>
      <c r="AH144" s="133"/>
      <c r="AI144" s="133"/>
      <c r="AJ144" s="133"/>
      <c r="AK144" s="133"/>
      <c r="AL144" s="133"/>
      <c r="AM144" s="253">
        <f t="shared" ref="AM144" si="138">SUM(H145:AL145)</f>
        <v>0</v>
      </c>
      <c r="AN144" s="390" t="str">
        <f t="shared" ref="AN144" si="139">IFERROR(IF(OR(E144="Ａ",AM144&gt;$AF$125),1,ROUNDDOWN(AM144/$AF$125,1)),"")</f>
        <v/>
      </c>
      <c r="AO144" s="372"/>
      <c r="AP144" s="8"/>
    </row>
    <row r="145" spans="1:51" ht="13.5" customHeight="1">
      <c r="A145" s="249"/>
      <c r="B145" s="255"/>
      <c r="C145" s="287"/>
      <c r="D145" s="367"/>
      <c r="E145" s="302"/>
      <c r="F145" s="262"/>
      <c r="G145" s="70" t="s">
        <v>134</v>
      </c>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253"/>
      <c r="AN145" s="390"/>
      <c r="AO145" s="374"/>
      <c r="AP145" s="8"/>
    </row>
    <row r="146" spans="1:51" ht="13.5" customHeight="1">
      <c r="A146" s="248" t="str">
        <f>IFERROR(INDEX(【従業者名簿】!F:F,MATCH(F146,【従業者名簿】!C:C,0)),"")</f>
        <v/>
      </c>
      <c r="B146" s="298" t="s">
        <v>33</v>
      </c>
      <c r="C146" s="299" t="str">
        <f t="shared" ref="C146" si="140">IF(AO146="介護福祉士","〇","")</f>
        <v/>
      </c>
      <c r="D146" s="366" t="str">
        <f t="shared" ref="D146" si="141">IF(A146="","",DATEDIF(A146,$AF$3,"m"))</f>
        <v/>
      </c>
      <c r="E146" s="301"/>
      <c r="F146" s="262"/>
      <c r="G146" s="70" t="s">
        <v>36</v>
      </c>
      <c r="H146" s="133"/>
      <c r="I146" s="133"/>
      <c r="J146" s="133"/>
      <c r="K146" s="133"/>
      <c r="L146" s="133"/>
      <c r="M146" s="133"/>
      <c r="N146" s="133"/>
      <c r="O146" s="133"/>
      <c r="P146" s="133"/>
      <c r="Q146" s="133"/>
      <c r="R146" s="133"/>
      <c r="S146" s="133"/>
      <c r="T146" s="133"/>
      <c r="U146" s="133"/>
      <c r="V146" s="133"/>
      <c r="W146" s="133"/>
      <c r="X146" s="133"/>
      <c r="Y146" s="133"/>
      <c r="Z146" s="133"/>
      <c r="AA146" s="133"/>
      <c r="AB146" s="133"/>
      <c r="AC146" s="133"/>
      <c r="AD146" s="133"/>
      <c r="AE146" s="133"/>
      <c r="AF146" s="133"/>
      <c r="AG146" s="133"/>
      <c r="AH146" s="133"/>
      <c r="AI146" s="133"/>
      <c r="AJ146" s="133"/>
      <c r="AK146" s="133"/>
      <c r="AL146" s="133"/>
      <c r="AM146" s="253">
        <f t="shared" ref="AM146" si="142">SUM(H147:AL147)</f>
        <v>0</v>
      </c>
      <c r="AN146" s="390" t="str">
        <f t="shared" ref="AN146" si="143">IFERROR(IF(OR(E146="Ａ",AM146&gt;$AF$125),1,ROUNDDOWN(AM146/$AF$125,1)),"")</f>
        <v/>
      </c>
      <c r="AO146" s="372"/>
      <c r="AP146" s="8"/>
    </row>
    <row r="147" spans="1:51" ht="13.5" customHeight="1">
      <c r="A147" s="249"/>
      <c r="B147" s="255"/>
      <c r="C147" s="287"/>
      <c r="D147" s="367"/>
      <c r="E147" s="302"/>
      <c r="F147" s="262"/>
      <c r="G147" s="70" t="s">
        <v>134</v>
      </c>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253"/>
      <c r="AN147" s="390"/>
      <c r="AO147" s="374"/>
      <c r="AP147" s="8"/>
    </row>
    <row r="148" spans="1:51" ht="13.5" customHeight="1">
      <c r="A148" s="248" t="str">
        <f>IFERROR(INDEX(【従業者名簿】!F:F,MATCH(F148,【従業者名簿】!C:C,0)),"")</f>
        <v/>
      </c>
      <c r="B148" s="298" t="s">
        <v>33</v>
      </c>
      <c r="C148" s="299" t="str">
        <f t="shared" ref="C148" si="144">IF(AO148="介護福祉士","〇","")</f>
        <v/>
      </c>
      <c r="D148" s="366" t="str">
        <f t="shared" ref="D148" si="145">IF(A148="","",DATEDIF(A148,$AF$3,"m"))</f>
        <v/>
      </c>
      <c r="E148" s="301"/>
      <c r="F148" s="262"/>
      <c r="G148" s="70" t="s">
        <v>36</v>
      </c>
      <c r="H148" s="133"/>
      <c r="I148" s="133"/>
      <c r="J148" s="133"/>
      <c r="K148" s="133"/>
      <c r="L148" s="133"/>
      <c r="M148" s="133"/>
      <c r="N148" s="133"/>
      <c r="O148" s="133"/>
      <c r="P148" s="133"/>
      <c r="Q148" s="133"/>
      <c r="R148" s="133"/>
      <c r="S148" s="133"/>
      <c r="T148" s="133"/>
      <c r="U148" s="133"/>
      <c r="V148" s="133"/>
      <c r="W148" s="133"/>
      <c r="X148" s="133"/>
      <c r="Y148" s="133"/>
      <c r="Z148" s="133"/>
      <c r="AA148" s="133"/>
      <c r="AB148" s="133"/>
      <c r="AC148" s="133"/>
      <c r="AD148" s="133"/>
      <c r="AE148" s="133"/>
      <c r="AF148" s="133"/>
      <c r="AG148" s="133"/>
      <c r="AH148" s="133"/>
      <c r="AI148" s="133"/>
      <c r="AJ148" s="133"/>
      <c r="AK148" s="133"/>
      <c r="AL148" s="133"/>
      <c r="AM148" s="253">
        <f t="shared" ref="AM148" si="146">SUM(H149:AL149)</f>
        <v>0</v>
      </c>
      <c r="AN148" s="390" t="str">
        <f t="shared" ref="AN148" si="147">IFERROR(IF(OR(E148="Ａ",AM148&gt;$AF$125),1,ROUNDDOWN(AM148/$AF$125,1)),"")</f>
        <v/>
      </c>
      <c r="AO148" s="372"/>
      <c r="AP148" s="8"/>
    </row>
    <row r="149" spans="1:51" ht="13.5" customHeight="1">
      <c r="A149" s="249"/>
      <c r="B149" s="255"/>
      <c r="C149" s="287"/>
      <c r="D149" s="367"/>
      <c r="E149" s="302"/>
      <c r="F149" s="262"/>
      <c r="G149" s="70" t="s">
        <v>134</v>
      </c>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253"/>
      <c r="AN149" s="390"/>
      <c r="AO149" s="374"/>
      <c r="AP149" s="8"/>
    </row>
    <row r="150" spans="1:51" ht="13.5" customHeight="1">
      <c r="A150" s="248" t="str">
        <f>IFERROR(INDEX(【従業者名簿】!F:F,MATCH(F150,【従業者名簿】!C:C,0)),"")</f>
        <v/>
      </c>
      <c r="B150" s="298" t="s">
        <v>33</v>
      </c>
      <c r="C150" s="299" t="str">
        <f t="shared" ref="C150" si="148">IF(AO150="介護福祉士","〇","")</f>
        <v/>
      </c>
      <c r="D150" s="366" t="str">
        <f t="shared" ref="D150" si="149">IF(A150="","",DATEDIF(A150,$AF$3,"m"))</f>
        <v/>
      </c>
      <c r="E150" s="301"/>
      <c r="F150" s="262"/>
      <c r="G150" s="70" t="s">
        <v>36</v>
      </c>
      <c r="H150" s="133"/>
      <c r="I150" s="133"/>
      <c r="J150" s="133"/>
      <c r="K150" s="133"/>
      <c r="L150" s="133"/>
      <c r="M150" s="133"/>
      <c r="N150" s="133"/>
      <c r="O150" s="133"/>
      <c r="P150" s="133"/>
      <c r="Q150" s="133"/>
      <c r="R150" s="133"/>
      <c r="S150" s="133"/>
      <c r="T150" s="133"/>
      <c r="U150" s="133"/>
      <c r="V150" s="133"/>
      <c r="W150" s="133"/>
      <c r="X150" s="133"/>
      <c r="Y150" s="133"/>
      <c r="Z150" s="133"/>
      <c r="AA150" s="133"/>
      <c r="AB150" s="133"/>
      <c r="AC150" s="133"/>
      <c r="AD150" s="133"/>
      <c r="AE150" s="133"/>
      <c r="AF150" s="133"/>
      <c r="AG150" s="133"/>
      <c r="AH150" s="133"/>
      <c r="AI150" s="133"/>
      <c r="AJ150" s="133"/>
      <c r="AK150" s="133"/>
      <c r="AL150" s="133"/>
      <c r="AM150" s="253">
        <f t="shared" ref="AM150" si="150">SUM(H151:AL151)</f>
        <v>0</v>
      </c>
      <c r="AN150" s="390" t="str">
        <f t="shared" ref="AN150" si="151">IFERROR(IF(OR(E150="Ａ",AM150&gt;$AF$125),1,ROUNDDOWN(AM150/$AF$125,1)),"")</f>
        <v/>
      </c>
      <c r="AO150" s="372"/>
      <c r="AP150" s="8"/>
    </row>
    <row r="151" spans="1:51" ht="13.5" customHeight="1">
      <c r="A151" s="249"/>
      <c r="B151" s="255"/>
      <c r="C151" s="287"/>
      <c r="D151" s="367"/>
      <c r="E151" s="302"/>
      <c r="F151" s="262"/>
      <c r="G151" s="70" t="s">
        <v>134</v>
      </c>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253"/>
      <c r="AN151" s="390"/>
      <c r="AO151" s="374"/>
      <c r="AP151" s="8"/>
    </row>
    <row r="152" spans="1:51" ht="13.5" customHeight="1">
      <c r="A152" s="248" t="str">
        <f>IFERROR(INDEX(【従業者名簿】!F:F,MATCH(F152,【従業者名簿】!C:C,0)),"")</f>
        <v/>
      </c>
      <c r="B152" s="298" t="s">
        <v>33</v>
      </c>
      <c r="C152" s="299" t="str">
        <f t="shared" ref="C152" si="152">IF(AO152="介護福祉士","〇","")</f>
        <v/>
      </c>
      <c r="D152" s="366" t="str">
        <f t="shared" ref="D152" si="153">IF(A152="","",DATEDIF(A152,$AF$3,"m"))</f>
        <v/>
      </c>
      <c r="E152" s="301"/>
      <c r="F152" s="262"/>
      <c r="G152" s="70" t="s">
        <v>36</v>
      </c>
      <c r="H152" s="133"/>
      <c r="I152" s="133"/>
      <c r="J152" s="133"/>
      <c r="K152" s="133"/>
      <c r="L152" s="133"/>
      <c r="M152" s="13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253">
        <f t="shared" ref="AM152" si="154">SUM(H153:AL153)</f>
        <v>0</v>
      </c>
      <c r="AN152" s="390" t="str">
        <f t="shared" ref="AN152" si="155">IFERROR(IF(OR(E152="Ａ",AM152&gt;$AF$125),1,ROUNDDOWN(AM152/$AF$125,1)),"")</f>
        <v/>
      </c>
      <c r="AO152" s="372"/>
      <c r="AP152" s="8"/>
    </row>
    <row r="153" spans="1:51" ht="13.5" customHeight="1">
      <c r="A153" s="249"/>
      <c r="B153" s="255"/>
      <c r="C153" s="287"/>
      <c r="D153" s="367"/>
      <c r="E153" s="302"/>
      <c r="F153" s="262"/>
      <c r="G153" s="70" t="s">
        <v>134</v>
      </c>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253"/>
      <c r="AN153" s="390"/>
      <c r="AO153" s="374"/>
      <c r="AP153" s="8"/>
    </row>
    <row r="154" spans="1:51" ht="13.5" customHeight="1">
      <c r="A154" s="248" t="str">
        <f>IFERROR(INDEX(【従業者名簿】!F:F,MATCH(F154,【従業者名簿】!C:C,0)),"")</f>
        <v/>
      </c>
      <c r="B154" s="298" t="s">
        <v>33</v>
      </c>
      <c r="C154" s="299" t="str">
        <f t="shared" ref="C154" si="156">IF(AO154="介護福祉士","〇","")</f>
        <v/>
      </c>
      <c r="D154" s="366" t="str">
        <f t="shared" ref="D154" si="157">IF(A154="","",DATEDIF(A154,$AF$3,"m"))</f>
        <v/>
      </c>
      <c r="E154" s="301"/>
      <c r="F154" s="262"/>
      <c r="G154" s="70" t="s">
        <v>36</v>
      </c>
      <c r="H154" s="133"/>
      <c r="I154" s="133"/>
      <c r="J154" s="133"/>
      <c r="K154" s="133"/>
      <c r="L154" s="133"/>
      <c r="M154" s="133"/>
      <c r="N154" s="133"/>
      <c r="O154" s="133"/>
      <c r="P154" s="133"/>
      <c r="Q154" s="133"/>
      <c r="R154" s="133"/>
      <c r="S154" s="133"/>
      <c r="T154" s="133"/>
      <c r="U154" s="133"/>
      <c r="V154" s="133"/>
      <c r="W154" s="133"/>
      <c r="X154" s="133"/>
      <c r="Y154" s="133"/>
      <c r="Z154" s="133"/>
      <c r="AA154" s="133"/>
      <c r="AB154" s="133"/>
      <c r="AC154" s="133"/>
      <c r="AD154" s="133"/>
      <c r="AE154" s="133"/>
      <c r="AF154" s="133"/>
      <c r="AG154" s="133"/>
      <c r="AH154" s="133"/>
      <c r="AI154" s="133"/>
      <c r="AJ154" s="133"/>
      <c r="AK154" s="133"/>
      <c r="AL154" s="133"/>
      <c r="AM154" s="253">
        <f t="shared" ref="AM154" si="158">SUM(H155:AL155)</f>
        <v>0</v>
      </c>
      <c r="AN154" s="390" t="str">
        <f t="shared" ref="AN154" si="159">IFERROR(IF(OR(E154="Ａ",AM154&gt;$AF$125),1,ROUNDDOWN(AM154/$AF$125,1)),"")</f>
        <v/>
      </c>
      <c r="AO154" s="372"/>
      <c r="AP154" s="8"/>
    </row>
    <row r="155" spans="1:51" ht="13.5" customHeight="1">
      <c r="A155" s="249"/>
      <c r="B155" s="255"/>
      <c r="C155" s="287"/>
      <c r="D155" s="367"/>
      <c r="E155" s="302"/>
      <c r="F155" s="262"/>
      <c r="G155" s="70" t="s">
        <v>134</v>
      </c>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253"/>
      <c r="AN155" s="390"/>
      <c r="AO155" s="374"/>
      <c r="AP155" s="8"/>
    </row>
    <row r="156" spans="1:51" ht="13.5" customHeight="1">
      <c r="A156" s="248" t="str">
        <f>IFERROR(INDEX(【従業者名簿】!F:F,MATCH(F156,【従業者名簿】!C:C,0)),"")</f>
        <v/>
      </c>
      <c r="B156" s="298" t="s">
        <v>33</v>
      </c>
      <c r="C156" s="299" t="str">
        <f t="shared" ref="C156" si="160">IF(AO156="介護福祉士","〇","")</f>
        <v/>
      </c>
      <c r="D156" s="366" t="str">
        <f t="shared" ref="D156" si="161">IF(A156="","",DATEDIF(A156,$AF$3,"m"))</f>
        <v/>
      </c>
      <c r="E156" s="301"/>
      <c r="F156" s="270"/>
      <c r="G156" s="70" t="s">
        <v>36</v>
      </c>
      <c r="H156" s="133"/>
      <c r="I156" s="133"/>
      <c r="J156" s="133"/>
      <c r="K156" s="133"/>
      <c r="L156" s="133"/>
      <c r="M156" s="133"/>
      <c r="N156" s="133"/>
      <c r="O156" s="133"/>
      <c r="P156" s="133"/>
      <c r="Q156" s="133"/>
      <c r="R156" s="133"/>
      <c r="S156" s="133"/>
      <c r="T156" s="133"/>
      <c r="U156" s="133"/>
      <c r="V156" s="133"/>
      <c r="W156" s="133"/>
      <c r="X156" s="133"/>
      <c r="Y156" s="133"/>
      <c r="Z156" s="133"/>
      <c r="AA156" s="133"/>
      <c r="AB156" s="133"/>
      <c r="AC156" s="133"/>
      <c r="AD156" s="133"/>
      <c r="AE156" s="133"/>
      <c r="AF156" s="133"/>
      <c r="AG156" s="133"/>
      <c r="AH156" s="133"/>
      <c r="AI156" s="133"/>
      <c r="AJ156" s="133"/>
      <c r="AK156" s="133"/>
      <c r="AL156" s="133"/>
      <c r="AM156" s="253">
        <f t="shared" ref="AM156" si="162">SUM(H157:AL157)</f>
        <v>0</v>
      </c>
      <c r="AN156" s="390" t="str">
        <f t="shared" ref="AN156" si="163">IFERROR(IF(OR(E156="Ａ",AM156&gt;$AF$125),1,ROUNDDOWN(AM156/$AF$125,1)),"")</f>
        <v/>
      </c>
      <c r="AO156" s="372"/>
      <c r="AP156" s="8"/>
    </row>
    <row r="157" spans="1:51" ht="13.5" customHeight="1">
      <c r="A157" s="249"/>
      <c r="B157" s="255"/>
      <c r="C157" s="287"/>
      <c r="D157" s="367"/>
      <c r="E157" s="302"/>
      <c r="F157" s="261"/>
      <c r="G157" s="70" t="s">
        <v>134</v>
      </c>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253"/>
      <c r="AN157" s="390"/>
      <c r="AO157" s="374"/>
      <c r="AP157" s="8"/>
    </row>
    <row r="158" spans="1:51" ht="13.5" customHeight="1">
      <c r="A158" s="248" t="str">
        <f>IFERROR(INDEX(【従業者名簿】!F:F,MATCH(F158,【従業者名簿】!C:C,0)),"")</f>
        <v/>
      </c>
      <c r="B158" s="298" t="s">
        <v>33</v>
      </c>
      <c r="C158" s="299" t="str">
        <f t="shared" ref="C158" si="164">IF(AO158="介護福祉士","〇","")</f>
        <v/>
      </c>
      <c r="D158" s="366" t="str">
        <f>IF(A158="","",DATEDIF(A158,$AF$3,"m"))</f>
        <v/>
      </c>
      <c r="E158" s="301"/>
      <c r="F158" s="262"/>
      <c r="G158" s="70" t="s">
        <v>36</v>
      </c>
      <c r="H158" s="133"/>
      <c r="I158" s="133"/>
      <c r="J158" s="133"/>
      <c r="K158" s="133"/>
      <c r="L158" s="133"/>
      <c r="M158" s="133"/>
      <c r="N158" s="133"/>
      <c r="O158" s="133"/>
      <c r="P158" s="133"/>
      <c r="Q158" s="133"/>
      <c r="R158" s="133"/>
      <c r="S158" s="133"/>
      <c r="T158" s="133"/>
      <c r="U158" s="133"/>
      <c r="V158" s="133"/>
      <c r="W158" s="133"/>
      <c r="X158" s="133"/>
      <c r="Y158" s="133"/>
      <c r="Z158" s="133"/>
      <c r="AA158" s="133"/>
      <c r="AB158" s="133"/>
      <c r="AC158" s="133"/>
      <c r="AD158" s="133"/>
      <c r="AE158" s="133"/>
      <c r="AF158" s="133"/>
      <c r="AG158" s="133"/>
      <c r="AH158" s="133"/>
      <c r="AI158" s="133"/>
      <c r="AJ158" s="133"/>
      <c r="AK158" s="133"/>
      <c r="AL158" s="133"/>
      <c r="AM158" s="253">
        <f>SUM(H159:AL159)</f>
        <v>0</v>
      </c>
      <c r="AN158" s="390" t="str">
        <f>IFERROR(IF(OR(E158="Ａ",AM158&gt;$AF$125),1,ROUNDDOWN(AM158/$AF$125,1)),"")</f>
        <v/>
      </c>
      <c r="AO158" s="372"/>
      <c r="AP158" s="8"/>
    </row>
    <row r="159" spans="1:51" ht="13.5" customHeight="1">
      <c r="A159" s="249"/>
      <c r="B159" s="255"/>
      <c r="C159" s="287"/>
      <c r="D159" s="367"/>
      <c r="E159" s="302"/>
      <c r="F159" s="262"/>
      <c r="G159" s="70" t="s">
        <v>41</v>
      </c>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253"/>
      <c r="AN159" s="390"/>
      <c r="AO159" s="374"/>
      <c r="AP159" s="8"/>
    </row>
    <row r="160" spans="1:51" ht="13.5" customHeight="1">
      <c r="B160" s="132"/>
      <c r="C160" s="132"/>
      <c r="D160" s="132"/>
      <c r="E160" s="7" t="s">
        <v>90</v>
      </c>
      <c r="F160" s="132"/>
      <c r="G160" s="51"/>
      <c r="H160" s="7"/>
      <c r="I160" s="52"/>
      <c r="J160" s="52"/>
      <c r="K160" s="52"/>
      <c r="L160" s="52"/>
      <c r="M160" s="52"/>
      <c r="N160" s="52"/>
      <c r="O160" s="52"/>
      <c r="P160" s="52"/>
      <c r="Q160" s="52"/>
      <c r="R160" s="52"/>
      <c r="S160" s="53"/>
      <c r="T160" s="53"/>
      <c r="U160" s="7"/>
      <c r="V160" s="52"/>
      <c r="W160" s="52"/>
      <c r="X160" s="52"/>
      <c r="Y160" s="52"/>
      <c r="Z160" s="52"/>
      <c r="AA160" s="52"/>
      <c r="AB160" s="52"/>
      <c r="AC160" s="132"/>
      <c r="AD160" s="132"/>
      <c r="AE160" s="132"/>
      <c r="AF160" s="54"/>
      <c r="AG160" s="54"/>
      <c r="AH160" s="7"/>
      <c r="AI160" s="7"/>
      <c r="AJ160" s="7"/>
      <c r="AK160" s="7"/>
      <c r="AL160" s="7"/>
      <c r="AM160" s="55"/>
      <c r="AN160" s="56"/>
      <c r="AO160" s="57"/>
      <c r="AP160" s="10"/>
      <c r="AQ160" s="159"/>
      <c r="AR160" s="159"/>
      <c r="AS160" s="159"/>
      <c r="AT160" s="58"/>
      <c r="AU160" s="58"/>
      <c r="AV160" s="58"/>
      <c r="AW160" s="59"/>
      <c r="AX160" s="59"/>
      <c r="AY160" s="59"/>
    </row>
    <row r="161" spans="1:53" ht="13.5" customHeight="1">
      <c r="B161" s="132"/>
      <c r="C161" s="132"/>
      <c r="D161" s="132"/>
      <c r="E161" s="7"/>
      <c r="F161" s="132"/>
      <c r="G161" s="51"/>
      <c r="H161" s="7"/>
      <c r="I161" s="52"/>
      <c r="J161" s="52"/>
      <c r="K161" s="52"/>
      <c r="L161" s="52"/>
      <c r="M161" s="52"/>
      <c r="N161" s="52"/>
      <c r="O161" s="52"/>
      <c r="P161" s="52"/>
      <c r="Q161" s="52"/>
      <c r="R161" s="52"/>
      <c r="S161" s="53"/>
      <c r="T161" s="53"/>
      <c r="U161" s="7"/>
      <c r="V161" s="52"/>
      <c r="W161" s="52"/>
      <c r="X161" s="52"/>
      <c r="Y161" s="52"/>
      <c r="Z161" s="52"/>
      <c r="AA161" s="52"/>
      <c r="AB161" s="52"/>
      <c r="AC161" s="132"/>
      <c r="AD161" s="132"/>
      <c r="AE161" s="132"/>
      <c r="AF161" s="54"/>
      <c r="AG161" s="54"/>
      <c r="AH161" s="7"/>
      <c r="AI161" s="7"/>
      <c r="AJ161" s="7"/>
      <c r="AK161" s="7"/>
      <c r="AL161" s="7"/>
      <c r="AM161" s="55"/>
      <c r="AN161" s="56"/>
      <c r="AO161" s="57"/>
      <c r="AP161" s="10"/>
      <c r="AQ161" s="159"/>
      <c r="AR161" s="159"/>
      <c r="AS161" s="159"/>
      <c r="AT161" s="58"/>
      <c r="AU161" s="58"/>
      <c r="AV161" s="58"/>
      <c r="AW161" s="59"/>
      <c r="AX161" s="59"/>
      <c r="AY161" s="59"/>
    </row>
    <row r="162" spans="1:53" ht="18" customHeight="1">
      <c r="B162" s="2" t="s">
        <v>2</v>
      </c>
      <c r="C162" s="2"/>
      <c r="D162" s="2"/>
      <c r="E162" s="2"/>
      <c r="F162" s="2"/>
      <c r="G162" s="2"/>
      <c r="H162" s="2"/>
      <c r="I162" s="2"/>
      <c r="J162" s="2"/>
      <c r="AF162" s="3"/>
      <c r="AO162" s="3"/>
      <c r="AY162" s="3" t="s">
        <v>35</v>
      </c>
      <c r="BA162" s="9"/>
    </row>
    <row r="163" spans="1:53" ht="18" customHeight="1">
      <c r="B163" s="233" t="s">
        <v>22</v>
      </c>
      <c r="C163" s="234"/>
      <c r="D163" s="235">
        <f>【算定要件集計】!$B$3</f>
        <v>0</v>
      </c>
      <c r="E163" s="236"/>
      <c r="F163" s="236"/>
      <c r="G163" s="236"/>
      <c r="H163" s="236"/>
      <c r="I163" s="236"/>
      <c r="J163" s="236"/>
      <c r="K163" s="237"/>
      <c r="L163" s="238" t="s">
        <v>21</v>
      </c>
      <c r="M163" s="239"/>
      <c r="N163" s="239"/>
      <c r="O163" s="240"/>
      <c r="P163" s="241"/>
      <c r="Q163" s="241"/>
      <c r="R163" s="241"/>
      <c r="S163" s="241"/>
      <c r="T163" s="241"/>
      <c r="U163" s="242"/>
      <c r="V163" s="233" t="s">
        <v>23</v>
      </c>
      <c r="W163" s="243"/>
      <c r="X163" s="203"/>
      <c r="Y163" s="244"/>
      <c r="Z163" s="245"/>
      <c r="AA163" s="233" t="s">
        <v>40</v>
      </c>
      <c r="AB163" s="246"/>
      <c r="AC163" s="246"/>
      <c r="AD163" s="246"/>
      <c r="AE163" s="247"/>
      <c r="AF163" s="375" t="str">
        <f>$AF$3</f>
        <v/>
      </c>
      <c r="AG163" s="376"/>
      <c r="AH163" s="376"/>
      <c r="AI163" s="376"/>
      <c r="AJ163" s="377"/>
      <c r="AK163" s="378"/>
      <c r="AO163" s="5"/>
      <c r="BA163" s="9"/>
    </row>
    <row r="164" spans="1:53" ht="5.0999999999999996" customHeight="1">
      <c r="BA164" s="9"/>
    </row>
    <row r="165" spans="1:53" ht="16.5" customHeight="1">
      <c r="G165" s="5" t="s">
        <v>44</v>
      </c>
      <c r="H165" s="49">
        <f>$H$5</f>
        <v>0</v>
      </c>
      <c r="I165" s="50" t="s">
        <v>43</v>
      </c>
      <c r="J165" s="49">
        <f>J$5</f>
        <v>0</v>
      </c>
      <c r="K165" s="50" t="s">
        <v>24</v>
      </c>
      <c r="L165" s="50"/>
      <c r="M165" s="49">
        <f>$M$5</f>
        <v>0</v>
      </c>
      <c r="N165" s="50" t="s">
        <v>43</v>
      </c>
      <c r="O165" s="49">
        <f>$O$5</f>
        <v>0</v>
      </c>
      <c r="P165" s="1" t="s">
        <v>25</v>
      </c>
      <c r="R165" s="7"/>
      <c r="U165" s="7"/>
      <c r="V165" s="7"/>
      <c r="W165" s="7"/>
      <c r="X165" s="7"/>
      <c r="Y165" s="7"/>
      <c r="AE165" s="5" t="s">
        <v>42</v>
      </c>
      <c r="AF165" s="220">
        <f>$AF$5</f>
        <v>0</v>
      </c>
      <c r="AG165" s="379"/>
      <c r="AH165" s="7" t="s">
        <v>31</v>
      </c>
      <c r="AI165" s="7"/>
      <c r="AJ165" s="7"/>
      <c r="AL165" s="5" t="s">
        <v>32</v>
      </c>
      <c r="AM165" s="47">
        <f>$AM$5</f>
        <v>0</v>
      </c>
      <c r="AN165" s="7" t="s">
        <v>31</v>
      </c>
      <c r="AQ165" s="1" t="s">
        <v>27</v>
      </c>
      <c r="BA165" s="9"/>
    </row>
    <row r="166" spans="1:53" s="6" customFormat="1" ht="18" customHeight="1">
      <c r="A166" s="248" t="s">
        <v>60</v>
      </c>
      <c r="B166" s="238" t="s">
        <v>0</v>
      </c>
      <c r="C166" s="250" t="s">
        <v>203</v>
      </c>
      <c r="D166" s="250" t="s">
        <v>62</v>
      </c>
      <c r="E166" s="250" t="s">
        <v>1</v>
      </c>
      <c r="F166" s="238" t="s">
        <v>3</v>
      </c>
      <c r="G166" s="252" t="s">
        <v>37</v>
      </c>
      <c r="H166" s="18" t="str">
        <f>AF163</f>
        <v/>
      </c>
      <c r="I166" s="18" t="str">
        <f>IFERROR(H166+1,"")</f>
        <v/>
      </c>
      <c r="J166" s="18" t="str">
        <f t="shared" ref="J166:AI166" si="165">IFERROR(I166+1,"")</f>
        <v/>
      </c>
      <c r="K166" s="18" t="str">
        <f t="shared" si="165"/>
        <v/>
      </c>
      <c r="L166" s="18" t="str">
        <f t="shared" si="165"/>
        <v/>
      </c>
      <c r="M166" s="18" t="str">
        <f t="shared" si="165"/>
        <v/>
      </c>
      <c r="N166" s="18" t="str">
        <f t="shared" si="165"/>
        <v/>
      </c>
      <c r="O166" s="18" t="str">
        <f t="shared" si="165"/>
        <v/>
      </c>
      <c r="P166" s="18" t="str">
        <f t="shared" si="165"/>
        <v/>
      </c>
      <c r="Q166" s="18" t="str">
        <f t="shared" si="165"/>
        <v/>
      </c>
      <c r="R166" s="18" t="str">
        <f t="shared" si="165"/>
        <v/>
      </c>
      <c r="S166" s="18" t="str">
        <f t="shared" si="165"/>
        <v/>
      </c>
      <c r="T166" s="18" t="str">
        <f t="shared" si="165"/>
        <v/>
      </c>
      <c r="U166" s="18" t="str">
        <f t="shared" si="165"/>
        <v/>
      </c>
      <c r="V166" s="18" t="str">
        <f t="shared" si="165"/>
        <v/>
      </c>
      <c r="W166" s="18" t="str">
        <f t="shared" si="165"/>
        <v/>
      </c>
      <c r="X166" s="18" t="str">
        <f t="shared" si="165"/>
        <v/>
      </c>
      <c r="Y166" s="18" t="str">
        <f t="shared" si="165"/>
        <v/>
      </c>
      <c r="Z166" s="18" t="str">
        <f t="shared" si="165"/>
        <v/>
      </c>
      <c r="AA166" s="18" t="str">
        <f t="shared" si="165"/>
        <v/>
      </c>
      <c r="AB166" s="18" t="str">
        <f t="shared" si="165"/>
        <v/>
      </c>
      <c r="AC166" s="18" t="str">
        <f t="shared" si="165"/>
        <v/>
      </c>
      <c r="AD166" s="18" t="str">
        <f t="shared" si="165"/>
        <v/>
      </c>
      <c r="AE166" s="18" t="str">
        <f t="shared" si="165"/>
        <v/>
      </c>
      <c r="AF166" s="18" t="str">
        <f t="shared" si="165"/>
        <v/>
      </c>
      <c r="AG166" s="18" t="str">
        <f t="shared" si="165"/>
        <v/>
      </c>
      <c r="AH166" s="18" t="str">
        <f t="shared" si="165"/>
        <v/>
      </c>
      <c r="AI166" s="18" t="str">
        <f t="shared" si="165"/>
        <v/>
      </c>
      <c r="AJ166" s="18" t="str">
        <f>IFERROR(IF(MONTH(AI166)&lt;&gt;MONTH(AI166+1),"",AI166+1),"")</f>
        <v/>
      </c>
      <c r="AK166" s="18" t="str">
        <f>IFERROR(IF(MONTH(AJ166)&lt;&gt;MONTH(AJ166+1),"",AJ166+1),"")</f>
        <v/>
      </c>
      <c r="AL166" s="18" t="str">
        <f>IFERROR(IF(MONTH(AK166)&lt;&gt;MONTH(AK166+1),"",AK166+1),"")</f>
        <v/>
      </c>
      <c r="AM166" s="263" t="s">
        <v>162</v>
      </c>
      <c r="AN166" s="263" t="s">
        <v>163</v>
      </c>
      <c r="AO166" s="206" t="s">
        <v>133</v>
      </c>
      <c r="AQ166" s="208" t="s">
        <v>36</v>
      </c>
      <c r="AR166" s="209"/>
      <c r="AS166" s="208" t="s">
        <v>39</v>
      </c>
      <c r="AT166" s="212"/>
      <c r="AU166" s="212"/>
      <c r="AV166" s="212"/>
      <c r="AW166" s="213"/>
      <c r="AX166" s="208" t="s">
        <v>16</v>
      </c>
      <c r="AY166" s="215"/>
      <c r="BA166" s="9"/>
    </row>
    <row r="167" spans="1:53" s="6" customFormat="1" ht="18" customHeight="1">
      <c r="A167" s="249"/>
      <c r="B167" s="238"/>
      <c r="C167" s="251"/>
      <c r="D167" s="251"/>
      <c r="E167" s="251"/>
      <c r="F167" s="238"/>
      <c r="G167" s="239"/>
      <c r="H167" s="19" t="str">
        <f>H166</f>
        <v/>
      </c>
      <c r="I167" s="19" t="str">
        <f>I166</f>
        <v/>
      </c>
      <c r="J167" s="19" t="str">
        <f t="shared" ref="J167:AL167" si="166">J166</f>
        <v/>
      </c>
      <c r="K167" s="19" t="str">
        <f t="shared" si="166"/>
        <v/>
      </c>
      <c r="L167" s="19" t="str">
        <f t="shared" si="166"/>
        <v/>
      </c>
      <c r="M167" s="19" t="str">
        <f t="shared" si="166"/>
        <v/>
      </c>
      <c r="N167" s="19" t="str">
        <f t="shared" si="166"/>
        <v/>
      </c>
      <c r="O167" s="19" t="str">
        <f t="shared" si="166"/>
        <v/>
      </c>
      <c r="P167" s="19" t="str">
        <f t="shared" si="166"/>
        <v/>
      </c>
      <c r="Q167" s="19" t="str">
        <f t="shared" si="166"/>
        <v/>
      </c>
      <c r="R167" s="19" t="str">
        <f t="shared" si="166"/>
        <v/>
      </c>
      <c r="S167" s="19" t="str">
        <f t="shared" si="166"/>
        <v/>
      </c>
      <c r="T167" s="19" t="str">
        <f t="shared" si="166"/>
        <v/>
      </c>
      <c r="U167" s="19" t="str">
        <f t="shared" si="166"/>
        <v/>
      </c>
      <c r="V167" s="19" t="str">
        <f t="shared" si="166"/>
        <v/>
      </c>
      <c r="W167" s="19" t="str">
        <f t="shared" si="166"/>
        <v/>
      </c>
      <c r="X167" s="19" t="str">
        <f t="shared" si="166"/>
        <v/>
      </c>
      <c r="Y167" s="19" t="str">
        <f t="shared" si="166"/>
        <v/>
      </c>
      <c r="Z167" s="19" t="str">
        <f t="shared" si="166"/>
        <v/>
      </c>
      <c r="AA167" s="19" t="str">
        <f t="shared" si="166"/>
        <v/>
      </c>
      <c r="AB167" s="19" t="str">
        <f t="shared" si="166"/>
        <v/>
      </c>
      <c r="AC167" s="19" t="str">
        <f t="shared" si="166"/>
        <v/>
      </c>
      <c r="AD167" s="19" t="str">
        <f t="shared" si="166"/>
        <v/>
      </c>
      <c r="AE167" s="19" t="str">
        <f t="shared" si="166"/>
        <v/>
      </c>
      <c r="AF167" s="19" t="str">
        <f t="shared" si="166"/>
        <v/>
      </c>
      <c r="AG167" s="19" t="str">
        <f t="shared" si="166"/>
        <v/>
      </c>
      <c r="AH167" s="19" t="str">
        <f t="shared" si="166"/>
        <v/>
      </c>
      <c r="AI167" s="19" t="str">
        <f t="shared" si="166"/>
        <v/>
      </c>
      <c r="AJ167" s="19" t="str">
        <f t="shared" si="166"/>
        <v/>
      </c>
      <c r="AK167" s="19" t="str">
        <f t="shared" si="166"/>
        <v/>
      </c>
      <c r="AL167" s="19" t="str">
        <f t="shared" si="166"/>
        <v/>
      </c>
      <c r="AM167" s="263"/>
      <c r="AN167" s="263"/>
      <c r="AO167" s="207"/>
      <c r="AQ167" s="210"/>
      <c r="AR167" s="211"/>
      <c r="AS167" s="210"/>
      <c r="AT167" s="214"/>
      <c r="AU167" s="214"/>
      <c r="AV167" s="214"/>
      <c r="AW167" s="211"/>
      <c r="AX167" s="210"/>
      <c r="AY167" s="211"/>
      <c r="BA167" s="9"/>
    </row>
    <row r="168" spans="1:53" s="6" customFormat="1" ht="13.5" customHeight="1">
      <c r="A168" s="248"/>
      <c r="B168" s="255" t="s">
        <v>4</v>
      </c>
      <c r="C168" s="257" t="s">
        <v>48</v>
      </c>
      <c r="D168" s="257" t="s">
        <v>48</v>
      </c>
      <c r="E168" s="259" t="s">
        <v>10</v>
      </c>
      <c r="F168" s="261"/>
      <c r="G168" s="70" t="s">
        <v>36</v>
      </c>
      <c r="H168" s="45"/>
      <c r="I168" s="45"/>
      <c r="J168" s="45"/>
      <c r="K168" s="45"/>
      <c r="L168" s="45"/>
      <c r="M168" s="45"/>
      <c r="N168" s="45"/>
      <c r="O168" s="45"/>
      <c r="P168" s="45"/>
      <c r="Q168" s="45"/>
      <c r="R168" s="45"/>
      <c r="S168" s="45"/>
      <c r="T168" s="45"/>
      <c r="U168" s="45"/>
      <c r="V168" s="45"/>
      <c r="W168" s="45"/>
      <c r="X168" s="45"/>
      <c r="Y168" s="45"/>
      <c r="Z168" s="45"/>
      <c r="AA168" s="45"/>
      <c r="AB168" s="45"/>
      <c r="AC168" s="45"/>
      <c r="AD168" s="45"/>
      <c r="AE168" s="45"/>
      <c r="AF168" s="45"/>
      <c r="AG168" s="45"/>
      <c r="AH168" s="45"/>
      <c r="AI168" s="45"/>
      <c r="AJ168" s="45"/>
      <c r="AK168" s="45"/>
      <c r="AL168" s="45"/>
      <c r="AM168" s="253">
        <f>SUM(H169:AL169)</f>
        <v>0</v>
      </c>
      <c r="AN168" s="254" t="s">
        <v>48</v>
      </c>
      <c r="AO168" s="223"/>
      <c r="AQ168" s="228"/>
      <c r="AR168" s="369"/>
      <c r="AS168" s="224"/>
      <c r="AT168" s="225"/>
      <c r="AU168" s="12" t="s">
        <v>26</v>
      </c>
      <c r="AV168" s="226"/>
      <c r="AW168" s="227"/>
      <c r="AX168" s="156"/>
      <c r="AY168" s="167" t="s">
        <v>34</v>
      </c>
      <c r="BA168" s="9"/>
    </row>
    <row r="169" spans="1:53" ht="13.5" customHeight="1">
      <c r="A169" s="249"/>
      <c r="B169" s="256"/>
      <c r="C169" s="258"/>
      <c r="D169" s="258"/>
      <c r="E169" s="260"/>
      <c r="F169" s="262"/>
      <c r="G169" s="70" t="s">
        <v>16</v>
      </c>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253"/>
      <c r="AN169" s="254"/>
      <c r="AO169" s="374"/>
      <c r="AQ169" s="228"/>
      <c r="AR169" s="369"/>
      <c r="AS169" s="224"/>
      <c r="AT169" s="225"/>
      <c r="AU169" s="12" t="s">
        <v>26</v>
      </c>
      <c r="AV169" s="226"/>
      <c r="AW169" s="227"/>
      <c r="AX169" s="156"/>
      <c r="AY169" s="167" t="s">
        <v>34</v>
      </c>
      <c r="BA169" s="9"/>
    </row>
    <row r="170" spans="1:53" ht="13.5" customHeight="1">
      <c r="A170" s="248"/>
      <c r="B170" s="273" t="s">
        <v>5</v>
      </c>
      <c r="C170" s="257" t="s">
        <v>48</v>
      </c>
      <c r="D170" s="257" t="s">
        <v>48</v>
      </c>
      <c r="E170" s="275" t="s">
        <v>10</v>
      </c>
      <c r="F170" s="262"/>
      <c r="G170" s="70" t="s">
        <v>36</v>
      </c>
      <c r="H170" s="45"/>
      <c r="I170" s="45"/>
      <c r="J170" s="45"/>
      <c r="K170" s="45"/>
      <c r="L170" s="45"/>
      <c r="M170" s="45"/>
      <c r="N170" s="45"/>
      <c r="O170" s="45"/>
      <c r="P170" s="45"/>
      <c r="Q170" s="45"/>
      <c r="R170" s="45"/>
      <c r="S170" s="45"/>
      <c r="T170" s="45"/>
      <c r="U170" s="45"/>
      <c r="V170" s="45"/>
      <c r="W170" s="45"/>
      <c r="X170" s="45"/>
      <c r="Y170" s="45"/>
      <c r="Z170" s="45"/>
      <c r="AA170" s="45"/>
      <c r="AB170" s="45"/>
      <c r="AC170" s="45"/>
      <c r="AD170" s="45"/>
      <c r="AE170" s="45"/>
      <c r="AF170" s="45"/>
      <c r="AG170" s="45"/>
      <c r="AH170" s="45"/>
      <c r="AI170" s="45"/>
      <c r="AJ170" s="45"/>
      <c r="AK170" s="45"/>
      <c r="AL170" s="45"/>
      <c r="AM170" s="253">
        <f>SUM(H171:AL171)</f>
        <v>0</v>
      </c>
      <c r="AN170" s="254" t="s">
        <v>48</v>
      </c>
      <c r="AO170" s="372"/>
      <c r="AQ170" s="228"/>
      <c r="AR170" s="369"/>
      <c r="AS170" s="224"/>
      <c r="AT170" s="225"/>
      <c r="AU170" s="12" t="s">
        <v>26</v>
      </c>
      <c r="AV170" s="226"/>
      <c r="AW170" s="227"/>
      <c r="AX170" s="156"/>
      <c r="AY170" s="167" t="s">
        <v>34</v>
      </c>
      <c r="BA170" s="9"/>
    </row>
    <row r="171" spans="1:53" ht="13.5" customHeight="1">
      <c r="A171" s="249"/>
      <c r="B171" s="274"/>
      <c r="C171" s="258"/>
      <c r="D171" s="258"/>
      <c r="E171" s="260"/>
      <c r="F171" s="262"/>
      <c r="G171" s="71" t="s">
        <v>41</v>
      </c>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276"/>
      <c r="AN171" s="272"/>
      <c r="AO171" s="374"/>
      <c r="AQ171" s="228"/>
      <c r="AR171" s="369"/>
      <c r="AS171" s="224"/>
      <c r="AT171" s="225"/>
      <c r="AU171" s="12" t="s">
        <v>26</v>
      </c>
      <c r="AV171" s="226"/>
      <c r="AW171" s="227"/>
      <c r="AX171" s="156"/>
      <c r="AY171" s="167" t="s">
        <v>34</v>
      </c>
      <c r="BA171" s="9"/>
    </row>
    <row r="172" spans="1:53" ht="13.5" customHeight="1">
      <c r="A172" s="248"/>
      <c r="B172" s="265" t="s">
        <v>38</v>
      </c>
      <c r="C172" s="257" t="s">
        <v>48</v>
      </c>
      <c r="D172" s="257" t="s">
        <v>48</v>
      </c>
      <c r="E172" s="268" t="s">
        <v>48</v>
      </c>
      <c r="F172" s="270"/>
      <c r="G172" s="70" t="s">
        <v>36</v>
      </c>
      <c r="H172" s="45"/>
      <c r="I172" s="45"/>
      <c r="J172" s="45"/>
      <c r="K172" s="45"/>
      <c r="L172" s="45"/>
      <c r="M172" s="45"/>
      <c r="N172" s="45"/>
      <c r="O172" s="45"/>
      <c r="P172" s="45"/>
      <c r="Q172" s="45"/>
      <c r="R172" s="45"/>
      <c r="S172" s="45"/>
      <c r="T172" s="45"/>
      <c r="U172" s="45"/>
      <c r="V172" s="45"/>
      <c r="W172" s="45"/>
      <c r="X172" s="45"/>
      <c r="Y172" s="45"/>
      <c r="Z172" s="45"/>
      <c r="AA172" s="45"/>
      <c r="AB172" s="45"/>
      <c r="AC172" s="45"/>
      <c r="AD172" s="45"/>
      <c r="AE172" s="45"/>
      <c r="AF172" s="45"/>
      <c r="AG172" s="45"/>
      <c r="AH172" s="45"/>
      <c r="AI172" s="45"/>
      <c r="AJ172" s="45"/>
      <c r="AK172" s="45"/>
      <c r="AL172" s="45"/>
      <c r="AM172" s="253">
        <f>SUM(H173:AL173)</f>
        <v>0</v>
      </c>
      <c r="AN172" s="254" t="s">
        <v>48</v>
      </c>
      <c r="AO172" s="372"/>
      <c r="AQ172" s="228"/>
      <c r="AR172" s="369"/>
      <c r="AS172" s="224"/>
      <c r="AT172" s="225"/>
      <c r="AU172" s="12" t="s">
        <v>26</v>
      </c>
      <c r="AV172" s="226"/>
      <c r="AW172" s="227"/>
      <c r="AX172" s="156"/>
      <c r="AY172" s="167" t="s">
        <v>34</v>
      </c>
      <c r="BA172" s="9"/>
    </row>
    <row r="173" spans="1:53" ht="13.5" customHeight="1" thickBot="1">
      <c r="A173" s="264"/>
      <c r="B173" s="266"/>
      <c r="C173" s="267"/>
      <c r="D173" s="267"/>
      <c r="E173" s="269"/>
      <c r="F173" s="271"/>
      <c r="G173" s="72" t="s">
        <v>41</v>
      </c>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1"/>
      <c r="AN173" s="341"/>
      <c r="AO173" s="373"/>
      <c r="AQ173" s="228"/>
      <c r="AR173" s="369"/>
      <c r="AS173" s="224"/>
      <c r="AT173" s="225"/>
      <c r="AU173" s="12" t="s">
        <v>26</v>
      </c>
      <c r="AV173" s="226"/>
      <c r="AW173" s="227"/>
      <c r="AX173" s="156"/>
      <c r="AY173" s="167" t="s">
        <v>34</v>
      </c>
      <c r="BA173" s="9"/>
    </row>
    <row r="174" spans="1:53" ht="13.5" customHeight="1" thickTop="1">
      <c r="A174" s="283" t="str">
        <f>IFERROR(INDEX(【従業者名簿】!F:F,MATCH(届出後4月!F174,【従業者名簿】!C:C,0)),"")</f>
        <v/>
      </c>
      <c r="B174" s="255" t="s">
        <v>4</v>
      </c>
      <c r="C174" s="285" t="str">
        <f>IF(AO174="介護福祉士","〇","")</f>
        <v/>
      </c>
      <c r="D174" s="367" t="str">
        <f>IF(A174="","",DATEDIF(A174,$AF$3,"m"))</f>
        <v/>
      </c>
      <c r="E174" s="290" t="s">
        <v>102</v>
      </c>
      <c r="F174" s="293"/>
      <c r="G174" s="73" t="s">
        <v>36</v>
      </c>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278">
        <f>SUM(H175:AL175)</f>
        <v>0</v>
      </c>
      <c r="AN174" s="280" t="str">
        <f>IFERROR(IF(SUM(AM174:AM179)&gt;$AF$205,1,ROUNDDOWN(SUM(AM174:AM179)/$AF$205,1)),"")</f>
        <v/>
      </c>
      <c r="AO174" s="343"/>
      <c r="AQ174" s="228"/>
      <c r="AR174" s="369"/>
      <c r="AS174" s="224"/>
      <c r="AT174" s="225"/>
      <c r="AU174" s="12" t="s">
        <v>26</v>
      </c>
      <c r="AV174" s="226"/>
      <c r="AW174" s="227"/>
      <c r="AX174" s="156"/>
      <c r="AY174" s="167" t="s">
        <v>34</v>
      </c>
      <c r="BA174" s="9"/>
    </row>
    <row r="175" spans="1:53" ht="13.5" customHeight="1">
      <c r="A175" s="284"/>
      <c r="B175" s="256"/>
      <c r="C175" s="286"/>
      <c r="D175" s="370"/>
      <c r="E175" s="291"/>
      <c r="F175" s="293"/>
      <c r="G175" s="70" t="s">
        <v>41</v>
      </c>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253"/>
      <c r="AN175" s="280"/>
      <c r="AO175" s="344"/>
      <c r="AQ175" s="228"/>
      <c r="AR175" s="369"/>
      <c r="AS175" s="224"/>
      <c r="AT175" s="225"/>
      <c r="AU175" s="12" t="s">
        <v>26</v>
      </c>
      <c r="AV175" s="226"/>
      <c r="AW175" s="227"/>
      <c r="AX175" s="156"/>
      <c r="AY175" s="167" t="s">
        <v>34</v>
      </c>
      <c r="BA175" s="9"/>
    </row>
    <row r="176" spans="1:53" ht="13.5" customHeight="1">
      <c r="A176" s="284"/>
      <c r="B176" s="273" t="s">
        <v>5</v>
      </c>
      <c r="C176" s="286"/>
      <c r="D176" s="370"/>
      <c r="E176" s="291"/>
      <c r="F176" s="293"/>
      <c r="G176" s="73" t="s">
        <v>36</v>
      </c>
      <c r="H176" s="38"/>
      <c r="I176" s="38"/>
      <c r="J176" s="38"/>
      <c r="K176" s="38"/>
      <c r="L176" s="164"/>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278">
        <f>SUM(H177:AL177)</f>
        <v>0</v>
      </c>
      <c r="AN176" s="280"/>
      <c r="AO176" s="345"/>
      <c r="AQ176" s="228"/>
      <c r="AR176" s="369"/>
      <c r="AS176" s="224"/>
      <c r="AT176" s="225"/>
      <c r="AU176" s="12" t="s">
        <v>26</v>
      </c>
      <c r="AV176" s="226"/>
      <c r="AW176" s="227"/>
      <c r="AX176" s="156"/>
      <c r="AY176" s="167" t="s">
        <v>34</v>
      </c>
      <c r="BA176" s="9"/>
    </row>
    <row r="177" spans="1:53" ht="13.5" customHeight="1">
      <c r="A177" s="284"/>
      <c r="B177" s="297"/>
      <c r="C177" s="286"/>
      <c r="D177" s="370"/>
      <c r="E177" s="291"/>
      <c r="F177" s="293"/>
      <c r="G177" s="70" t="s">
        <v>41</v>
      </c>
      <c r="H177" s="35"/>
      <c r="I177" s="35"/>
      <c r="J177" s="35"/>
      <c r="K177" s="35"/>
      <c r="L177" s="36"/>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253"/>
      <c r="AN177" s="280"/>
      <c r="AO177" s="344"/>
      <c r="AQ177" s="228"/>
      <c r="AR177" s="369"/>
      <c r="AS177" s="224"/>
      <c r="AT177" s="225"/>
      <c r="AU177" s="12" t="s">
        <v>26</v>
      </c>
      <c r="AV177" s="226"/>
      <c r="AW177" s="227"/>
      <c r="AX177" s="156"/>
      <c r="AY177" s="167" t="s">
        <v>34</v>
      </c>
      <c r="BA177" s="9"/>
    </row>
    <row r="178" spans="1:53" ht="13.5" customHeight="1">
      <c r="A178" s="284"/>
      <c r="B178" s="296" t="s">
        <v>33</v>
      </c>
      <c r="C178" s="286"/>
      <c r="D178" s="370"/>
      <c r="E178" s="291"/>
      <c r="F178" s="294"/>
      <c r="G178" s="73" t="s">
        <v>36</v>
      </c>
      <c r="H178" s="38"/>
      <c r="I178" s="38"/>
      <c r="J178" s="38"/>
      <c r="K178" s="38"/>
      <c r="L178" s="164"/>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278">
        <f>SUM(H179:AL179)</f>
        <v>0</v>
      </c>
      <c r="AN178" s="281"/>
      <c r="AO178" s="345"/>
      <c r="AQ178" s="228"/>
      <c r="AR178" s="369"/>
      <c r="AS178" s="224"/>
      <c r="AT178" s="225"/>
      <c r="AU178" s="12" t="s">
        <v>26</v>
      </c>
      <c r="AV178" s="226"/>
      <c r="AW178" s="227"/>
      <c r="AX178" s="156"/>
      <c r="AY178" s="167" t="s">
        <v>34</v>
      </c>
      <c r="BA178" s="9"/>
    </row>
    <row r="179" spans="1:53" ht="13.5" customHeight="1">
      <c r="A179" s="284"/>
      <c r="B179" s="255"/>
      <c r="C179" s="287"/>
      <c r="D179" s="370"/>
      <c r="E179" s="292"/>
      <c r="F179" s="295"/>
      <c r="G179" s="70" t="s">
        <v>41</v>
      </c>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253"/>
      <c r="AN179" s="281"/>
      <c r="AO179" s="346"/>
      <c r="AQ179" s="228"/>
      <c r="AR179" s="369"/>
      <c r="AS179" s="224"/>
      <c r="AT179" s="225"/>
      <c r="AU179" s="12" t="s">
        <v>26</v>
      </c>
      <c r="AV179" s="226"/>
      <c r="AW179" s="227"/>
      <c r="AX179" s="156"/>
      <c r="AY179" s="167" t="s">
        <v>34</v>
      </c>
      <c r="BA179" s="9"/>
    </row>
    <row r="180" spans="1:53" ht="13.5" customHeight="1">
      <c r="A180" s="305" t="str">
        <f>IFERROR(INDEX(【従業者名簿】!F:F,MATCH(届出後4月!F180,【従業者名簿】!C:C,0)),"")</f>
        <v/>
      </c>
      <c r="B180" s="273" t="s">
        <v>5</v>
      </c>
      <c r="C180" s="299" t="str">
        <f>IF(AO180="介護福祉士","〇","")</f>
        <v/>
      </c>
      <c r="D180" s="370" t="str">
        <f>IF(A180="","",DATEDIF(A180,$AF$3,"m"))</f>
        <v/>
      </c>
      <c r="E180" s="306" t="s">
        <v>102</v>
      </c>
      <c r="F180" s="262"/>
      <c r="G180" s="70" t="s">
        <v>36</v>
      </c>
      <c r="H180" s="164"/>
      <c r="I180" s="164"/>
      <c r="J180" s="164"/>
      <c r="K180" s="164"/>
      <c r="L180" s="164"/>
      <c r="M180" s="164"/>
      <c r="N180" s="164"/>
      <c r="O180" s="164"/>
      <c r="P180" s="164"/>
      <c r="Q180" s="164"/>
      <c r="R180" s="164"/>
      <c r="S180" s="164"/>
      <c r="T180" s="164"/>
      <c r="U180" s="164"/>
      <c r="V180" s="164"/>
      <c r="W180" s="164"/>
      <c r="X180" s="164"/>
      <c r="Y180" s="164"/>
      <c r="Z180" s="164"/>
      <c r="AA180" s="164"/>
      <c r="AB180" s="164"/>
      <c r="AC180" s="164"/>
      <c r="AD180" s="164"/>
      <c r="AE180" s="164"/>
      <c r="AF180" s="164"/>
      <c r="AG180" s="164"/>
      <c r="AH180" s="164"/>
      <c r="AI180" s="164"/>
      <c r="AJ180" s="164"/>
      <c r="AK180" s="164"/>
      <c r="AL180" s="164"/>
      <c r="AM180" s="278">
        <f>SUM(H181:AL181)</f>
        <v>0</v>
      </c>
      <c r="AN180" s="279" t="str">
        <f>IFERROR(IF(SUM(AM180:AM183)&gt;$AF$205,1,ROUNDDOWN(SUM(AM180:AM183)/$AF$205,1)),"")</f>
        <v/>
      </c>
      <c r="AO180" s="222"/>
      <c r="AP180" s="8"/>
      <c r="AQ180" s="228"/>
      <c r="AR180" s="369"/>
      <c r="AS180" s="224"/>
      <c r="AT180" s="225"/>
      <c r="AU180" s="12" t="s">
        <v>26</v>
      </c>
      <c r="AV180" s="226"/>
      <c r="AW180" s="227"/>
      <c r="AX180" s="156"/>
      <c r="AY180" s="167" t="s">
        <v>34</v>
      </c>
      <c r="BA180" s="9"/>
    </row>
    <row r="181" spans="1:53" ht="13.5" customHeight="1">
      <c r="A181" s="284"/>
      <c r="B181" s="297"/>
      <c r="C181" s="286"/>
      <c r="D181" s="370"/>
      <c r="E181" s="291"/>
      <c r="F181" s="262"/>
      <c r="G181" s="70" t="s">
        <v>41</v>
      </c>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253"/>
      <c r="AN181" s="280"/>
      <c r="AO181" s="344"/>
      <c r="AP181" s="8"/>
      <c r="AQ181" s="228"/>
      <c r="AR181" s="369"/>
      <c r="AS181" s="224"/>
      <c r="AT181" s="225"/>
      <c r="AU181" s="12" t="s">
        <v>26</v>
      </c>
      <c r="AV181" s="226"/>
      <c r="AW181" s="227"/>
      <c r="AX181" s="156"/>
      <c r="AY181" s="167" t="s">
        <v>34</v>
      </c>
      <c r="BA181" s="9"/>
    </row>
    <row r="182" spans="1:53" ht="13.5" customHeight="1">
      <c r="A182" s="284"/>
      <c r="B182" s="304" t="s">
        <v>33</v>
      </c>
      <c r="C182" s="286"/>
      <c r="D182" s="370"/>
      <c r="E182" s="291"/>
      <c r="F182" s="277"/>
      <c r="G182" s="70" t="s">
        <v>36</v>
      </c>
      <c r="H182" s="164"/>
      <c r="I182" s="164"/>
      <c r="J182" s="164"/>
      <c r="K182" s="164"/>
      <c r="L182" s="164"/>
      <c r="M182" s="164"/>
      <c r="N182" s="164"/>
      <c r="O182" s="164"/>
      <c r="P182" s="164"/>
      <c r="Q182" s="164"/>
      <c r="R182" s="164"/>
      <c r="S182" s="164"/>
      <c r="T182" s="164"/>
      <c r="U182" s="164"/>
      <c r="V182" s="164"/>
      <c r="W182" s="164"/>
      <c r="X182" s="164"/>
      <c r="Y182" s="164"/>
      <c r="Z182" s="164"/>
      <c r="AA182" s="164"/>
      <c r="AB182" s="164"/>
      <c r="AC182" s="164"/>
      <c r="AD182" s="164"/>
      <c r="AE182" s="164"/>
      <c r="AF182" s="164"/>
      <c r="AG182" s="164"/>
      <c r="AH182" s="164"/>
      <c r="AI182" s="164"/>
      <c r="AJ182" s="164"/>
      <c r="AK182" s="164"/>
      <c r="AL182" s="164"/>
      <c r="AM182" s="253">
        <f>SUM(H183:AL183)</f>
        <v>0</v>
      </c>
      <c r="AN182" s="281"/>
      <c r="AO182" s="345"/>
      <c r="AP182" s="8"/>
      <c r="AQ182" s="228"/>
      <c r="AR182" s="369"/>
      <c r="AS182" s="224"/>
      <c r="AT182" s="225"/>
      <c r="AU182" s="12" t="s">
        <v>26</v>
      </c>
      <c r="AV182" s="226"/>
      <c r="AW182" s="227"/>
      <c r="AX182" s="156"/>
      <c r="AY182" s="167" t="s">
        <v>34</v>
      </c>
      <c r="BA182" s="9"/>
    </row>
    <row r="183" spans="1:53" ht="13.5" customHeight="1">
      <c r="A183" s="284"/>
      <c r="B183" s="304"/>
      <c r="C183" s="287"/>
      <c r="D183" s="370"/>
      <c r="E183" s="292"/>
      <c r="F183" s="277"/>
      <c r="G183" s="70" t="s">
        <v>41</v>
      </c>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253"/>
      <c r="AN183" s="282"/>
      <c r="AO183" s="346"/>
      <c r="AP183" s="8"/>
      <c r="AQ183" s="228"/>
      <c r="AR183" s="369"/>
      <c r="AS183" s="224"/>
      <c r="AT183" s="225"/>
      <c r="AU183" s="12" t="s">
        <v>26</v>
      </c>
      <c r="AV183" s="226"/>
      <c r="AW183" s="227"/>
      <c r="AX183" s="156"/>
      <c r="AY183" s="167" t="s">
        <v>34</v>
      </c>
      <c r="BA183" s="9"/>
    </row>
    <row r="184" spans="1:53" ht="13.5" customHeight="1">
      <c r="A184" s="248" t="str">
        <f>IFERROR(INDEX(【従業者名簿】!F:F,MATCH(F184,【従業者名簿】!C:C,0)),"")</f>
        <v/>
      </c>
      <c r="B184" s="298" t="s">
        <v>33</v>
      </c>
      <c r="C184" s="299" t="str">
        <f>IF(AO184="介護福祉士","〇","")</f>
        <v/>
      </c>
      <c r="D184" s="366" t="str">
        <f>IF(A184="","",DATEDIF(A184,$AF$3,"m"))</f>
        <v/>
      </c>
      <c r="E184" s="301"/>
      <c r="F184" s="270"/>
      <c r="G184" s="70" t="s">
        <v>36</v>
      </c>
      <c r="H184" s="164"/>
      <c r="I184" s="164"/>
      <c r="J184" s="164"/>
      <c r="K184" s="164"/>
      <c r="L184" s="164"/>
      <c r="M184" s="164"/>
      <c r="N184" s="164"/>
      <c r="O184" s="40"/>
      <c r="P184" s="164"/>
      <c r="Q184" s="164"/>
      <c r="R184" s="164"/>
      <c r="S184" s="164"/>
      <c r="T184" s="164"/>
      <c r="U184" s="38"/>
      <c r="V184" s="38"/>
      <c r="W184" s="164"/>
      <c r="X184" s="164"/>
      <c r="Y184" s="164"/>
      <c r="Z184" s="164"/>
      <c r="AA184" s="164"/>
      <c r="AB184" s="164"/>
      <c r="AC184" s="164"/>
      <c r="AD184" s="164"/>
      <c r="AE184" s="164"/>
      <c r="AF184" s="164"/>
      <c r="AG184" s="164"/>
      <c r="AH184" s="164"/>
      <c r="AI184" s="164"/>
      <c r="AJ184" s="164"/>
      <c r="AK184" s="164"/>
      <c r="AL184" s="164"/>
      <c r="AM184" s="253">
        <f>SUM(H185:AL185)</f>
        <v>0</v>
      </c>
      <c r="AN184" s="368" t="str">
        <f>IFERROR(IF(OR(E184="Ａ",AM184&gt;$AF$205),1,ROUNDDOWN(AM184/$AF$45,1)),"")</f>
        <v/>
      </c>
      <c r="AO184" s="222"/>
      <c r="AP184" s="8"/>
      <c r="AQ184" s="228"/>
      <c r="AR184" s="369"/>
      <c r="AS184" s="224"/>
      <c r="AT184" s="226"/>
      <c r="AU184" s="12" t="s">
        <v>26</v>
      </c>
      <c r="AV184" s="226"/>
      <c r="AW184" s="311"/>
      <c r="AX184" s="156"/>
      <c r="AY184" s="167" t="s">
        <v>34</v>
      </c>
      <c r="BA184" s="9"/>
    </row>
    <row r="185" spans="1:53" ht="13.5" customHeight="1">
      <c r="A185" s="249"/>
      <c r="B185" s="255"/>
      <c r="C185" s="287"/>
      <c r="D185" s="367"/>
      <c r="E185" s="302"/>
      <c r="F185" s="261"/>
      <c r="G185" s="70" t="s">
        <v>41</v>
      </c>
      <c r="H185" s="35"/>
      <c r="I185" s="35"/>
      <c r="J185" s="35"/>
      <c r="K185" s="35"/>
      <c r="L185" s="35"/>
      <c r="M185" s="35"/>
      <c r="N185" s="35"/>
      <c r="O185" s="48"/>
      <c r="P185" s="35"/>
      <c r="Q185" s="35"/>
      <c r="R185" s="35"/>
      <c r="S185" s="35"/>
      <c r="T185" s="35"/>
      <c r="U185" s="35"/>
      <c r="V185" s="35"/>
      <c r="W185" s="35"/>
      <c r="X185" s="35"/>
      <c r="Y185" s="35"/>
      <c r="Z185" s="35"/>
      <c r="AA185" s="35"/>
      <c r="AB185" s="35"/>
      <c r="AC185" s="35"/>
      <c r="AD185" s="35"/>
      <c r="AE185" s="35"/>
      <c r="AF185" s="35"/>
      <c r="AG185" s="39"/>
      <c r="AH185" s="35"/>
      <c r="AI185" s="35"/>
      <c r="AJ185" s="35"/>
      <c r="AK185" s="35"/>
      <c r="AL185" s="35"/>
      <c r="AM185" s="253"/>
      <c r="AN185" s="368"/>
      <c r="AO185" s="223"/>
      <c r="AP185" s="8"/>
      <c r="AQ185" s="228"/>
      <c r="AR185" s="369"/>
      <c r="AS185" s="224"/>
      <c r="AT185" s="226"/>
      <c r="AU185" s="12" t="s">
        <v>26</v>
      </c>
      <c r="AV185" s="226"/>
      <c r="AW185" s="311"/>
      <c r="AX185" s="156"/>
      <c r="AY185" s="167" t="s">
        <v>34</v>
      </c>
      <c r="BA185" s="9"/>
    </row>
    <row r="186" spans="1:53" ht="13.5" customHeight="1">
      <c r="A186" s="248" t="str">
        <f>IFERROR(INDEX(【従業者名簿】!F:F,MATCH(F186,【従業者名簿】!C:C,0)),"")</f>
        <v/>
      </c>
      <c r="B186" s="298" t="s">
        <v>33</v>
      </c>
      <c r="C186" s="299" t="str">
        <f t="shared" ref="C186" si="167">IF(AO186="介護福祉士","〇","")</f>
        <v/>
      </c>
      <c r="D186" s="366" t="str">
        <f>IF(A186="","",DATEDIF(A186,$AF$3,"m"))</f>
        <v/>
      </c>
      <c r="E186" s="301"/>
      <c r="F186" s="270"/>
      <c r="G186" s="70" t="s">
        <v>36</v>
      </c>
      <c r="H186" s="164"/>
      <c r="I186" s="164"/>
      <c r="J186" s="164"/>
      <c r="K186" s="164"/>
      <c r="L186" s="164"/>
      <c r="M186" s="164"/>
      <c r="N186" s="164"/>
      <c r="O186" s="164"/>
      <c r="P186" s="164"/>
      <c r="Q186" s="40"/>
      <c r="R186" s="164"/>
      <c r="S186" s="164"/>
      <c r="T186" s="164"/>
      <c r="U186" s="164"/>
      <c r="V186" s="164"/>
      <c r="W186" s="164"/>
      <c r="X186" s="164"/>
      <c r="Y186" s="164"/>
      <c r="Z186" s="164"/>
      <c r="AA186" s="164"/>
      <c r="AB186" s="164"/>
      <c r="AC186" s="164"/>
      <c r="AD186" s="164"/>
      <c r="AE186" s="40"/>
      <c r="AF186" s="164"/>
      <c r="AG186" s="164"/>
      <c r="AH186" s="164"/>
      <c r="AI186" s="164"/>
      <c r="AJ186" s="164"/>
      <c r="AK186" s="164"/>
      <c r="AL186" s="164"/>
      <c r="AM186" s="253">
        <f>SUM(H187:AL187)</f>
        <v>0</v>
      </c>
      <c r="AN186" s="368" t="str">
        <f t="shared" ref="AN186" si="168">IFERROR(IF(OR(E186="Ａ",AM186&gt;$AF$205),1,ROUNDDOWN(AM186/$AF$45,1)),"")</f>
        <v/>
      </c>
      <c r="AO186" s="222"/>
      <c r="AP186" s="8"/>
      <c r="AQ186" s="228" t="s">
        <v>19</v>
      </c>
      <c r="AR186" s="307"/>
      <c r="AS186" s="308" t="s">
        <v>20</v>
      </c>
      <c r="AT186" s="309"/>
      <c r="AU186" s="309"/>
      <c r="AV186" s="309"/>
      <c r="AW186" s="309"/>
      <c r="AX186" s="309"/>
      <c r="AY186" s="310"/>
      <c r="BA186" s="9"/>
    </row>
    <row r="187" spans="1:53" ht="13.5" customHeight="1">
      <c r="A187" s="249"/>
      <c r="B187" s="255"/>
      <c r="C187" s="287"/>
      <c r="D187" s="367"/>
      <c r="E187" s="302"/>
      <c r="F187" s="261"/>
      <c r="G187" s="70" t="s">
        <v>41</v>
      </c>
      <c r="H187" s="35"/>
      <c r="I187" s="35"/>
      <c r="J187" s="35"/>
      <c r="K187" s="35"/>
      <c r="L187" s="35"/>
      <c r="M187" s="35"/>
      <c r="N187" s="35"/>
      <c r="O187" s="35"/>
      <c r="P187" s="35"/>
      <c r="Q187" s="48"/>
      <c r="R187" s="35"/>
      <c r="S187" s="35"/>
      <c r="T187" s="35"/>
      <c r="U187" s="35"/>
      <c r="V187" s="35"/>
      <c r="W187" s="35"/>
      <c r="X187" s="35"/>
      <c r="Y187" s="35"/>
      <c r="Z187" s="35"/>
      <c r="AA187" s="35"/>
      <c r="AB187" s="35"/>
      <c r="AC187" s="35"/>
      <c r="AD187" s="35"/>
      <c r="AE187" s="48"/>
      <c r="AF187" s="35"/>
      <c r="AG187" s="35"/>
      <c r="AH187" s="35"/>
      <c r="AI187" s="35"/>
      <c r="AJ187" s="35"/>
      <c r="AK187" s="35"/>
      <c r="AL187" s="35"/>
      <c r="AM187" s="253"/>
      <c r="AN187" s="368"/>
      <c r="AO187" s="223"/>
      <c r="AP187" s="8"/>
      <c r="AQ187" s="228" t="s">
        <v>28</v>
      </c>
      <c r="AR187" s="307"/>
      <c r="AS187" s="308" t="s">
        <v>29</v>
      </c>
      <c r="AT187" s="309"/>
      <c r="AU187" s="309"/>
      <c r="AV187" s="309"/>
      <c r="AW187" s="309"/>
      <c r="AX187" s="309"/>
      <c r="AY187" s="310"/>
      <c r="BA187" s="9"/>
    </row>
    <row r="188" spans="1:53" ht="13.5" customHeight="1">
      <c r="A188" s="248" t="str">
        <f>IFERROR(INDEX(【従業者名簿】!F:F,MATCH(F188,【従業者名簿】!C:C,0)),"")</f>
        <v/>
      </c>
      <c r="B188" s="298" t="s">
        <v>33</v>
      </c>
      <c r="C188" s="299" t="str">
        <f t="shared" ref="C188" si="169">IF(AO188="介護福祉士","〇","")</f>
        <v/>
      </c>
      <c r="D188" s="366" t="str">
        <f>IF(A188="","",DATEDIF(A188,$AF$3,"m"))</f>
        <v/>
      </c>
      <c r="E188" s="301"/>
      <c r="F188" s="270"/>
      <c r="G188" s="70" t="s">
        <v>36</v>
      </c>
      <c r="H188" s="164"/>
      <c r="I188" s="164"/>
      <c r="J188" s="164"/>
      <c r="K188" s="164"/>
      <c r="L188" s="164"/>
      <c r="M188" s="164"/>
      <c r="N188" s="164"/>
      <c r="O188" s="164"/>
      <c r="P188" s="164"/>
      <c r="Q188" s="164"/>
      <c r="R188" s="164"/>
      <c r="S188" s="164"/>
      <c r="T188" s="164"/>
      <c r="U188" s="164"/>
      <c r="V188" s="164"/>
      <c r="W188" s="164"/>
      <c r="X188" s="164"/>
      <c r="Y188" s="164"/>
      <c r="Z188" s="164"/>
      <c r="AA188" s="164"/>
      <c r="AB188" s="164"/>
      <c r="AC188" s="164"/>
      <c r="AD188" s="164"/>
      <c r="AE188" s="164"/>
      <c r="AF188" s="164"/>
      <c r="AG188" s="164"/>
      <c r="AH188" s="164"/>
      <c r="AI188" s="164"/>
      <c r="AJ188" s="164"/>
      <c r="AK188" s="164"/>
      <c r="AL188" s="164"/>
      <c r="AM188" s="253">
        <f>SUM(H189:AL189)</f>
        <v>0</v>
      </c>
      <c r="AN188" s="368" t="str">
        <f t="shared" ref="AN188" si="170">IFERROR(IF(OR(E188="Ａ",AM188&gt;$AF$205),1,ROUNDDOWN(AM188/$AF$45,1)),"")</f>
        <v/>
      </c>
      <c r="AO188" s="222"/>
      <c r="AP188" s="8"/>
      <c r="AQ188" s="228" t="s">
        <v>11</v>
      </c>
      <c r="AR188" s="307"/>
      <c r="AS188" s="308" t="s">
        <v>30</v>
      </c>
      <c r="AT188" s="309"/>
      <c r="AU188" s="309"/>
      <c r="AV188" s="309"/>
      <c r="AW188" s="309"/>
      <c r="AX188" s="309"/>
      <c r="AY188" s="310"/>
      <c r="BA188" s="9"/>
    </row>
    <row r="189" spans="1:53" ht="13.5" customHeight="1">
      <c r="A189" s="249"/>
      <c r="B189" s="255"/>
      <c r="C189" s="287"/>
      <c r="D189" s="367"/>
      <c r="E189" s="302"/>
      <c r="F189" s="261"/>
      <c r="G189" s="70" t="s">
        <v>41</v>
      </c>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253"/>
      <c r="AN189" s="368"/>
      <c r="AO189" s="223"/>
      <c r="AP189" s="8"/>
      <c r="AQ189" s="156"/>
      <c r="AR189" s="160"/>
      <c r="AS189" s="308"/>
      <c r="AT189" s="309"/>
      <c r="AU189" s="309"/>
      <c r="AV189" s="309"/>
      <c r="AW189" s="309"/>
      <c r="AX189" s="309"/>
      <c r="AY189" s="310"/>
      <c r="BA189" s="9"/>
    </row>
    <row r="190" spans="1:53" ht="13.5" customHeight="1">
      <c r="A190" s="248" t="str">
        <f>IFERROR(INDEX(【従業者名簿】!F:F,MATCH(F190,【従業者名簿】!C:C,0)),"")</f>
        <v/>
      </c>
      <c r="B190" s="298" t="s">
        <v>33</v>
      </c>
      <c r="C190" s="299" t="str">
        <f t="shared" ref="C190" si="171">IF(AO190="介護福祉士","〇","")</f>
        <v/>
      </c>
      <c r="D190" s="366" t="str">
        <f>IF(A190="","",DATEDIF(A190,$AF$3,"m"))</f>
        <v/>
      </c>
      <c r="E190" s="301"/>
      <c r="F190" s="270"/>
      <c r="G190" s="70" t="s">
        <v>36</v>
      </c>
      <c r="H190" s="164"/>
      <c r="I190" s="164"/>
      <c r="J190" s="164"/>
      <c r="K190" s="164"/>
      <c r="L190" s="164"/>
      <c r="M190" s="164"/>
      <c r="N190" s="164"/>
      <c r="O190" s="164"/>
      <c r="P190" s="164"/>
      <c r="Q190" s="164"/>
      <c r="R190" s="164"/>
      <c r="S190" s="164"/>
      <c r="T190" s="164"/>
      <c r="U190" s="164"/>
      <c r="V190" s="164"/>
      <c r="W190" s="164"/>
      <c r="X190" s="164"/>
      <c r="Y190" s="164"/>
      <c r="Z190" s="164"/>
      <c r="AA190" s="164"/>
      <c r="AB190" s="164"/>
      <c r="AC190" s="164"/>
      <c r="AD190" s="164"/>
      <c r="AE190" s="164"/>
      <c r="AF190" s="164"/>
      <c r="AG190" s="164"/>
      <c r="AH190" s="164"/>
      <c r="AI190" s="164"/>
      <c r="AJ190" s="164"/>
      <c r="AK190" s="164"/>
      <c r="AL190" s="164"/>
      <c r="AM190" s="253">
        <f>SUM(H191:AL191)</f>
        <v>0</v>
      </c>
      <c r="AN190" s="368" t="str">
        <f t="shared" ref="AN190" si="172">IFERROR(IF(OR(E190="Ａ",AM190&gt;$AF$205),1,ROUNDDOWN(AM190/$AF$45,1)),"")</f>
        <v/>
      </c>
      <c r="AO190" s="222"/>
      <c r="AP190" s="8"/>
      <c r="AQ190" s="228"/>
      <c r="AR190" s="307"/>
      <c r="AS190" s="308"/>
      <c r="AT190" s="309"/>
      <c r="AU190" s="309"/>
      <c r="AV190" s="309"/>
      <c r="AW190" s="309"/>
      <c r="AX190" s="309"/>
      <c r="AY190" s="310"/>
      <c r="BA190" s="9"/>
    </row>
    <row r="191" spans="1:53" ht="13.5" customHeight="1">
      <c r="A191" s="249"/>
      <c r="B191" s="255"/>
      <c r="C191" s="287"/>
      <c r="D191" s="367"/>
      <c r="E191" s="302"/>
      <c r="F191" s="261"/>
      <c r="G191" s="70" t="s">
        <v>41</v>
      </c>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253"/>
      <c r="AN191" s="368"/>
      <c r="AO191" s="223"/>
      <c r="AP191" s="8"/>
      <c r="AQ191" s="156"/>
      <c r="AR191" s="160"/>
      <c r="AS191" s="161"/>
      <c r="AT191" s="162"/>
      <c r="AU191" s="162"/>
      <c r="AV191" s="162"/>
      <c r="AW191" s="162"/>
      <c r="AX191" s="162"/>
      <c r="AY191" s="163"/>
      <c r="BA191" s="9"/>
    </row>
    <row r="192" spans="1:53" ht="13.5" customHeight="1">
      <c r="A192" s="248" t="str">
        <f>IFERROR(INDEX(【従業者名簿】!F:F,MATCH(F192,【従業者名簿】!C:C,0)),"")</f>
        <v/>
      </c>
      <c r="B192" s="298" t="s">
        <v>33</v>
      </c>
      <c r="C192" s="299" t="str">
        <f t="shared" ref="C192" si="173">IF(AO192="介護福祉士","〇","")</f>
        <v/>
      </c>
      <c r="D192" s="366" t="str">
        <f>IF(A192="","",DATEDIF(A192,$AF$3,"m"))</f>
        <v/>
      </c>
      <c r="E192" s="301"/>
      <c r="F192" s="270"/>
      <c r="G192" s="70" t="s">
        <v>36</v>
      </c>
      <c r="H192" s="164"/>
      <c r="I192" s="164"/>
      <c r="J192" s="164"/>
      <c r="K192" s="164"/>
      <c r="L192" s="164"/>
      <c r="M192" s="164"/>
      <c r="N192" s="164"/>
      <c r="O192" s="164"/>
      <c r="P192" s="164"/>
      <c r="Q192" s="164"/>
      <c r="R192" s="164"/>
      <c r="S192" s="164"/>
      <c r="T192" s="164"/>
      <c r="U192" s="164"/>
      <c r="V192" s="164"/>
      <c r="W192" s="164"/>
      <c r="X192" s="164"/>
      <c r="Y192" s="164"/>
      <c r="Z192" s="164"/>
      <c r="AA192" s="164"/>
      <c r="AB192" s="164"/>
      <c r="AC192" s="164"/>
      <c r="AD192" s="164"/>
      <c r="AE192" s="164"/>
      <c r="AF192" s="164"/>
      <c r="AG192" s="164"/>
      <c r="AH192" s="164"/>
      <c r="AI192" s="164"/>
      <c r="AJ192" s="164"/>
      <c r="AK192" s="164"/>
      <c r="AL192" s="164"/>
      <c r="AM192" s="253">
        <f>SUM(H193:AL193)</f>
        <v>0</v>
      </c>
      <c r="AN192" s="368" t="str">
        <f t="shared" ref="AN192" si="174">IFERROR(IF(OR(E192="Ａ",AM192&gt;$AF$205),1,ROUNDDOWN(AM192/$AF$45,1)),"")</f>
        <v/>
      </c>
      <c r="AO192" s="222"/>
      <c r="AP192" s="8"/>
      <c r="BA192" s="9"/>
    </row>
    <row r="193" spans="1:53" ht="13.5" customHeight="1">
      <c r="A193" s="249"/>
      <c r="B193" s="255"/>
      <c r="C193" s="287"/>
      <c r="D193" s="367"/>
      <c r="E193" s="302"/>
      <c r="F193" s="261"/>
      <c r="G193" s="70" t="s">
        <v>41</v>
      </c>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253"/>
      <c r="AN193" s="368"/>
      <c r="AO193" s="223"/>
      <c r="AP193" s="8"/>
      <c r="AQ193" s="332" t="s">
        <v>199</v>
      </c>
      <c r="AR193" s="334"/>
      <c r="AS193" s="347"/>
      <c r="AT193" s="252" t="s">
        <v>200</v>
      </c>
      <c r="AU193" s="351"/>
      <c r="AV193" s="351"/>
      <c r="AW193" s="252" t="s">
        <v>201</v>
      </c>
      <c r="AX193" s="351"/>
      <c r="AY193" s="351"/>
    </row>
    <row r="194" spans="1:53" ht="13.5" customHeight="1">
      <c r="A194" s="248" t="str">
        <f>IFERROR(INDEX(【従業者名簿】!F:F,MATCH(F194,【従業者名簿】!C:C,0)),"")</f>
        <v/>
      </c>
      <c r="B194" s="298" t="s">
        <v>33</v>
      </c>
      <c r="C194" s="299" t="str">
        <f t="shared" ref="C194" si="175">IF(AO194="介護福祉士","〇","")</f>
        <v/>
      </c>
      <c r="D194" s="366" t="str">
        <f>IF(A194="","",DATEDIF(A194,$AF$3,"m"))</f>
        <v/>
      </c>
      <c r="E194" s="301"/>
      <c r="F194" s="270"/>
      <c r="G194" s="70" t="s">
        <v>36</v>
      </c>
      <c r="H194" s="164"/>
      <c r="I194" s="164"/>
      <c r="J194" s="164"/>
      <c r="K194" s="164"/>
      <c r="L194" s="164"/>
      <c r="M194" s="164"/>
      <c r="N194" s="164"/>
      <c r="O194" s="164"/>
      <c r="P194" s="164"/>
      <c r="Q194" s="164"/>
      <c r="R194" s="164"/>
      <c r="S194" s="164"/>
      <c r="T194" s="164"/>
      <c r="U194" s="164"/>
      <c r="V194" s="164"/>
      <c r="W194" s="164"/>
      <c r="X194" s="164"/>
      <c r="Y194" s="164"/>
      <c r="Z194" s="164"/>
      <c r="AA194" s="164"/>
      <c r="AB194" s="164"/>
      <c r="AC194" s="164"/>
      <c r="AD194" s="164"/>
      <c r="AE194" s="164"/>
      <c r="AF194" s="164"/>
      <c r="AG194" s="164"/>
      <c r="AH194" s="164"/>
      <c r="AI194" s="164"/>
      <c r="AJ194" s="164"/>
      <c r="AK194" s="164"/>
      <c r="AL194" s="164"/>
      <c r="AM194" s="253">
        <f>SUM(H195:AL195)</f>
        <v>0</v>
      </c>
      <c r="AN194" s="368" t="str">
        <f t="shared" ref="AN194" si="176">IFERROR(IF(OR(E194="Ａ",AM194&gt;$AF$205),1,ROUNDDOWN(AM194/$AF$45,1)),"")</f>
        <v/>
      </c>
      <c r="AO194" s="222"/>
      <c r="AP194" s="8"/>
      <c r="AQ194" s="348"/>
      <c r="AR194" s="349"/>
      <c r="AS194" s="350"/>
      <c r="AT194" s="352"/>
      <c r="AU194" s="352"/>
      <c r="AV194" s="352"/>
      <c r="AW194" s="352"/>
      <c r="AX194" s="352"/>
      <c r="AY194" s="352"/>
    </row>
    <row r="195" spans="1:53" ht="13.5" customHeight="1">
      <c r="A195" s="249"/>
      <c r="B195" s="255"/>
      <c r="C195" s="287"/>
      <c r="D195" s="367"/>
      <c r="E195" s="302"/>
      <c r="F195" s="261"/>
      <c r="G195" s="70" t="s">
        <v>41</v>
      </c>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253"/>
      <c r="AN195" s="368"/>
      <c r="AO195" s="223"/>
      <c r="AP195" s="8"/>
      <c r="AQ195" s="210"/>
      <c r="AR195" s="214"/>
      <c r="AS195" s="211"/>
      <c r="AT195" s="353" t="s">
        <v>166</v>
      </c>
      <c r="AU195" s="354"/>
      <c r="AV195" s="355"/>
      <c r="AW195" s="353" t="s">
        <v>167</v>
      </c>
      <c r="AX195" s="356"/>
      <c r="AY195" s="357"/>
    </row>
    <row r="196" spans="1:53" ht="13.5" customHeight="1">
      <c r="A196" s="248" t="str">
        <f>IFERROR(INDEX(【従業者名簿】!F:F,MATCH(F196,【従業者名簿】!C:C,0)),"")</f>
        <v/>
      </c>
      <c r="B196" s="298" t="s">
        <v>33</v>
      </c>
      <c r="C196" s="299" t="str">
        <f t="shared" ref="C196" si="177">IF(AO196="介護福祉士","〇","")</f>
        <v/>
      </c>
      <c r="D196" s="366" t="str">
        <f>IF(A196="","",DATEDIF(A196,$AF$3,"m"))</f>
        <v/>
      </c>
      <c r="E196" s="275"/>
      <c r="F196" s="262"/>
      <c r="G196" s="70" t="s">
        <v>36</v>
      </c>
      <c r="H196" s="45"/>
      <c r="I196" s="45"/>
      <c r="J196" s="45"/>
      <c r="K196" s="45"/>
      <c r="L196" s="45"/>
      <c r="M196" s="45"/>
      <c r="N196" s="45"/>
      <c r="O196" s="45"/>
      <c r="P196" s="45"/>
      <c r="Q196" s="45"/>
      <c r="R196" s="45"/>
      <c r="S196" s="45"/>
      <c r="T196" s="45"/>
      <c r="U196" s="45"/>
      <c r="V196" s="45"/>
      <c r="W196" s="45"/>
      <c r="X196" s="45"/>
      <c r="Y196" s="45"/>
      <c r="Z196" s="45"/>
      <c r="AA196" s="45"/>
      <c r="AB196" s="45"/>
      <c r="AC196" s="45"/>
      <c r="AD196" s="45"/>
      <c r="AE196" s="45"/>
      <c r="AF196" s="45"/>
      <c r="AG196" s="45"/>
      <c r="AH196" s="45"/>
      <c r="AI196" s="45"/>
      <c r="AJ196" s="45"/>
      <c r="AK196" s="45"/>
      <c r="AL196" s="45"/>
      <c r="AM196" s="253">
        <f>SUM(H197:AL197)</f>
        <v>0</v>
      </c>
      <c r="AN196" s="368" t="str">
        <f t="shared" ref="AN196" si="178">IFERROR(IF(OR(E196="Ａ",AM196&gt;$AF$205),1,ROUNDDOWN(AM196/$AF$45,1)),"")</f>
        <v/>
      </c>
      <c r="AO196" s="222"/>
      <c r="AP196" s="8"/>
      <c r="AQ196" s="312" t="s">
        <v>202</v>
      </c>
      <c r="AR196" s="313"/>
      <c r="AS196" s="314"/>
      <c r="AT196" s="315">
        <f>ROUNDDOWN(SUMIF(C174:C239,"〇",AN174:AN239),1)</f>
        <v>0</v>
      </c>
      <c r="AU196" s="316"/>
      <c r="AV196" s="316"/>
      <c r="AW196" s="317" t="e">
        <f>AT196/AM204</f>
        <v>#DIV/0!</v>
      </c>
      <c r="AX196" s="318"/>
      <c r="AY196" s="318"/>
    </row>
    <row r="197" spans="1:53" ht="13.5" customHeight="1">
      <c r="A197" s="249"/>
      <c r="B197" s="255"/>
      <c r="C197" s="287"/>
      <c r="D197" s="367"/>
      <c r="E197" s="260"/>
      <c r="F197" s="262"/>
      <c r="G197" s="70" t="s">
        <v>41</v>
      </c>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253"/>
      <c r="AN197" s="368"/>
      <c r="AO197" s="223"/>
      <c r="AP197" s="8"/>
      <c r="AQ197" s="319" t="s">
        <v>203</v>
      </c>
      <c r="AR197" s="320"/>
      <c r="AS197" s="321"/>
      <c r="AT197" s="316"/>
      <c r="AU197" s="316"/>
      <c r="AV197" s="316"/>
      <c r="AW197" s="318"/>
      <c r="AX197" s="318"/>
      <c r="AY197" s="318"/>
    </row>
    <row r="198" spans="1:53" ht="13.5" customHeight="1">
      <c r="A198" s="248" t="str">
        <f>IFERROR(INDEX(【従業者名簿】!F:F,MATCH(F198,【従業者名簿】!C:C,0)),"")</f>
        <v/>
      </c>
      <c r="B198" s="298" t="s">
        <v>33</v>
      </c>
      <c r="C198" s="299" t="str">
        <f t="shared" ref="C198" si="179">IF(AO198="介護福祉士","〇","")</f>
        <v/>
      </c>
      <c r="D198" s="366" t="str">
        <f>IF(A198="","",DATEDIF(A198,$AF$3,"m"))</f>
        <v/>
      </c>
      <c r="E198" s="275"/>
      <c r="F198" s="262"/>
      <c r="G198" s="70" t="s">
        <v>36</v>
      </c>
      <c r="H198" s="45"/>
      <c r="I198" s="45"/>
      <c r="J198" s="45"/>
      <c r="K198" s="45"/>
      <c r="L198" s="45"/>
      <c r="M198" s="45"/>
      <c r="N198" s="45"/>
      <c r="O198" s="45"/>
      <c r="P198" s="45"/>
      <c r="Q198" s="45"/>
      <c r="R198" s="45"/>
      <c r="S198" s="45"/>
      <c r="T198" s="45"/>
      <c r="U198" s="45"/>
      <c r="V198" s="45"/>
      <c r="W198" s="45"/>
      <c r="X198" s="45"/>
      <c r="Y198" s="45"/>
      <c r="Z198" s="45"/>
      <c r="AA198" s="45"/>
      <c r="AB198" s="45"/>
      <c r="AC198" s="45"/>
      <c r="AD198" s="45"/>
      <c r="AE198" s="45"/>
      <c r="AF198" s="45"/>
      <c r="AG198" s="45"/>
      <c r="AH198" s="45"/>
      <c r="AI198" s="45"/>
      <c r="AJ198" s="45"/>
      <c r="AK198" s="45"/>
      <c r="AL198" s="45"/>
      <c r="AM198" s="253">
        <f>SUM(H199:AL199)</f>
        <v>0</v>
      </c>
      <c r="AN198" s="368" t="str">
        <f t="shared" ref="AN198" si="180">IFERROR(IF(OR(E198="Ａ",AM198&gt;$AF$205),1,ROUNDDOWN(AM198/$AF$45,1)),"")</f>
        <v/>
      </c>
      <c r="AO198" s="222"/>
      <c r="AP198" s="8"/>
      <c r="AQ198" s="312" t="s">
        <v>204</v>
      </c>
      <c r="AR198" s="313"/>
      <c r="AS198" s="314"/>
      <c r="AT198" s="315">
        <f>ROUNDDOWN(SUMIFS(AN174:AN239,C174:C239,"〇",D174:D239,"&gt;="&amp;BA198),1)</f>
        <v>0</v>
      </c>
      <c r="AU198" s="316"/>
      <c r="AV198" s="316"/>
      <c r="AW198" s="317" t="e">
        <f>AT198/AM204</f>
        <v>#DIV/0!</v>
      </c>
      <c r="AX198" s="318"/>
      <c r="AY198" s="318"/>
      <c r="BA198" s="358">
        <f>[1]【算定要件集計】!T7</f>
        <v>120</v>
      </c>
    </row>
    <row r="199" spans="1:53" ht="13.5" customHeight="1">
      <c r="A199" s="249"/>
      <c r="B199" s="255"/>
      <c r="C199" s="287"/>
      <c r="D199" s="367"/>
      <c r="E199" s="260"/>
      <c r="F199" s="262"/>
      <c r="G199" s="70" t="s">
        <v>41</v>
      </c>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253"/>
      <c r="AN199" s="368"/>
      <c r="AO199" s="223"/>
      <c r="AP199" s="8"/>
      <c r="AQ199" s="319" t="s">
        <v>206</v>
      </c>
      <c r="AR199" s="320"/>
      <c r="AS199" s="321"/>
      <c r="AT199" s="316"/>
      <c r="AU199" s="316"/>
      <c r="AV199" s="316"/>
      <c r="AW199" s="318"/>
      <c r="AX199" s="318"/>
      <c r="AY199" s="318"/>
      <c r="BA199" s="359"/>
    </row>
    <row r="200" spans="1:53" ht="13.5" customHeight="1">
      <c r="A200" s="248" t="str">
        <f>IFERROR(INDEX(【従業者名簿】!F:F,MATCH(F200,【従業者名簿】!C:C,0)),"")</f>
        <v/>
      </c>
      <c r="B200" s="298" t="s">
        <v>33</v>
      </c>
      <c r="C200" s="299" t="str">
        <f t="shared" ref="C200" si="181">IF(AO200="介護福祉士","〇","")</f>
        <v/>
      </c>
      <c r="D200" s="366" t="str">
        <f>IF(A200="","",DATEDIF(A200,$AF$3,"m"))</f>
        <v/>
      </c>
      <c r="E200" s="275"/>
      <c r="F200" s="262"/>
      <c r="G200" s="70" t="s">
        <v>36</v>
      </c>
      <c r="H200" s="45"/>
      <c r="I200" s="45"/>
      <c r="J200" s="45"/>
      <c r="K200" s="45"/>
      <c r="L200" s="45"/>
      <c r="M200" s="45"/>
      <c r="N200" s="45"/>
      <c r="O200" s="45"/>
      <c r="P200" s="45"/>
      <c r="Q200" s="45"/>
      <c r="R200" s="45"/>
      <c r="S200" s="45"/>
      <c r="T200" s="45"/>
      <c r="U200" s="45"/>
      <c r="V200" s="45"/>
      <c r="W200" s="45"/>
      <c r="X200" s="45"/>
      <c r="Y200" s="45"/>
      <c r="Z200" s="45"/>
      <c r="AA200" s="45"/>
      <c r="AB200" s="45"/>
      <c r="AC200" s="45"/>
      <c r="AD200" s="45"/>
      <c r="AE200" s="45"/>
      <c r="AF200" s="45"/>
      <c r="AG200" s="45"/>
      <c r="AH200" s="45"/>
      <c r="AI200" s="45"/>
      <c r="AJ200" s="45"/>
      <c r="AK200" s="45"/>
      <c r="AL200" s="45"/>
      <c r="AM200" s="253">
        <f>SUM(H201:AL201)</f>
        <v>0</v>
      </c>
      <c r="AN200" s="368" t="str">
        <f t="shared" ref="AN200" si="182">IFERROR(IF(OR(E200="Ａ",AM200&gt;$AF$205),1,ROUNDDOWN(AM200/$AF$45,1)),"")</f>
        <v/>
      </c>
      <c r="AO200" s="222"/>
      <c r="AP200" s="8"/>
      <c r="AQ200" s="312" t="s">
        <v>207</v>
      </c>
      <c r="AR200" s="313"/>
      <c r="AS200" s="314"/>
      <c r="AT200" s="315">
        <f>ROUNDDOWN(SUM(SUMIF(E174:E239,{"Ａ","Ｂ"},AN174:AN239)),1)</f>
        <v>0</v>
      </c>
      <c r="AU200" s="316"/>
      <c r="AV200" s="316"/>
      <c r="AW200" s="360" t="e">
        <f>AT200/AM204</f>
        <v>#DIV/0!</v>
      </c>
      <c r="AX200" s="361"/>
      <c r="AY200" s="362"/>
      <c r="BA200" s="169"/>
    </row>
    <row r="201" spans="1:53" ht="13.5" customHeight="1">
      <c r="A201" s="249"/>
      <c r="B201" s="255"/>
      <c r="C201" s="287"/>
      <c r="D201" s="367"/>
      <c r="E201" s="260"/>
      <c r="F201" s="262"/>
      <c r="G201" s="70" t="s">
        <v>41</v>
      </c>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253"/>
      <c r="AN201" s="368"/>
      <c r="AO201" s="223"/>
      <c r="AP201" s="8"/>
      <c r="AQ201" s="319" t="s">
        <v>208</v>
      </c>
      <c r="AR201" s="320"/>
      <c r="AS201" s="321"/>
      <c r="AT201" s="316"/>
      <c r="AU201" s="316"/>
      <c r="AV201" s="316"/>
      <c r="AW201" s="363"/>
      <c r="AX201" s="364"/>
      <c r="AY201" s="365"/>
      <c r="BA201" s="170"/>
    </row>
    <row r="202" spans="1:53" ht="13.5" customHeight="1">
      <c r="A202" s="248" t="str">
        <f>IFERROR(INDEX(【従業者名簿】!F:F,MATCH(F202,【従業者名簿】!C:C,0)),"")</f>
        <v/>
      </c>
      <c r="B202" s="298" t="s">
        <v>33</v>
      </c>
      <c r="C202" s="299" t="str">
        <f t="shared" ref="C202" si="183">IF(AO202="介護福祉士","〇","")</f>
        <v/>
      </c>
      <c r="D202" s="366" t="str">
        <f>IF(A202="","",DATEDIF(A202,$AF$3,"m"))</f>
        <v/>
      </c>
      <c r="E202" s="275"/>
      <c r="F202" s="262"/>
      <c r="G202" s="70" t="s">
        <v>36</v>
      </c>
      <c r="H202" s="45"/>
      <c r="I202" s="45"/>
      <c r="J202" s="45"/>
      <c r="K202" s="45"/>
      <c r="L202" s="45"/>
      <c r="M202" s="45"/>
      <c r="N202" s="45"/>
      <c r="O202" s="45"/>
      <c r="P202" s="45"/>
      <c r="Q202" s="45"/>
      <c r="R202" s="45"/>
      <c r="S202" s="45"/>
      <c r="T202" s="45"/>
      <c r="U202" s="45"/>
      <c r="V202" s="45"/>
      <c r="W202" s="45"/>
      <c r="X202" s="45"/>
      <c r="Y202" s="45"/>
      <c r="Z202" s="45"/>
      <c r="AA202" s="45"/>
      <c r="AB202" s="45"/>
      <c r="AC202" s="45"/>
      <c r="AD202" s="45"/>
      <c r="AE202" s="45"/>
      <c r="AF202" s="45"/>
      <c r="AG202" s="45"/>
      <c r="AH202" s="45"/>
      <c r="AI202" s="45"/>
      <c r="AJ202" s="45"/>
      <c r="AK202" s="45"/>
      <c r="AL202" s="45"/>
      <c r="AM202" s="253">
        <f>SUM(H203:AL203)</f>
        <v>0</v>
      </c>
      <c r="AN202" s="368" t="str">
        <f>IFERROR(IF(OR(E202="Ａ",AM202&gt;$AF$205),1,ROUNDDOWN(AM202/$AF$45,1)),"")</f>
        <v/>
      </c>
      <c r="AO202" s="222"/>
      <c r="AP202" s="8"/>
      <c r="AQ202" s="312" t="s">
        <v>207</v>
      </c>
      <c r="AR202" s="313"/>
      <c r="AS202" s="314"/>
      <c r="AT202" s="315">
        <f>ROUNDDOWN(SUMIF(D174:D239,"&gt;="&amp;BA202,AN174:AN239),1)</f>
        <v>0</v>
      </c>
      <c r="AU202" s="316"/>
      <c r="AV202" s="316"/>
      <c r="AW202" s="360" t="e">
        <f>AT202/AM204</f>
        <v>#DIV/0!</v>
      </c>
      <c r="AX202" s="361"/>
      <c r="AY202" s="362"/>
      <c r="BA202" s="358">
        <f>[1]【算定要件集計】!T11</f>
        <v>84</v>
      </c>
    </row>
    <row r="203" spans="1:53" ht="13.5" customHeight="1">
      <c r="A203" s="249"/>
      <c r="B203" s="255"/>
      <c r="C203" s="287"/>
      <c r="D203" s="367"/>
      <c r="E203" s="260"/>
      <c r="F203" s="262"/>
      <c r="G203" s="70" t="s">
        <v>41</v>
      </c>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253"/>
      <c r="AN203" s="368"/>
      <c r="AO203" s="223"/>
      <c r="AP203" s="8"/>
      <c r="AQ203" s="319" t="s">
        <v>210</v>
      </c>
      <c r="AR203" s="320"/>
      <c r="AS203" s="321"/>
      <c r="AT203" s="316"/>
      <c r="AU203" s="316"/>
      <c r="AV203" s="316"/>
      <c r="AW203" s="363"/>
      <c r="AX203" s="364"/>
      <c r="AY203" s="365"/>
      <c r="BA203" s="359"/>
    </row>
    <row r="204" spans="1:53" ht="13.5" customHeight="1">
      <c r="B204" s="332" t="s">
        <v>51</v>
      </c>
      <c r="C204" s="333"/>
      <c r="D204" s="333"/>
      <c r="E204" s="333"/>
      <c r="F204" s="333"/>
      <c r="G204" s="25" t="s">
        <v>49</v>
      </c>
      <c r="H204" s="23"/>
      <c r="I204" s="15"/>
      <c r="J204" s="332" t="s">
        <v>46</v>
      </c>
      <c r="K204" s="334"/>
      <c r="L204" s="334"/>
      <c r="M204" s="334"/>
      <c r="N204" s="334"/>
      <c r="O204" s="334"/>
      <c r="P204" s="334"/>
      <c r="Q204" s="334"/>
      <c r="R204" s="334"/>
      <c r="S204" s="14"/>
      <c r="T204" s="26" t="s">
        <v>50</v>
      </c>
      <c r="U204" s="24"/>
      <c r="V204" s="332" t="s">
        <v>47</v>
      </c>
      <c r="W204" s="334"/>
      <c r="X204" s="334"/>
      <c r="Y204" s="334"/>
      <c r="Z204" s="334"/>
      <c r="AA204" s="334"/>
      <c r="AB204" s="334"/>
      <c r="AC204" s="333"/>
      <c r="AD204" s="333"/>
      <c r="AE204" s="333"/>
      <c r="AF204" s="14" t="s">
        <v>175</v>
      </c>
      <c r="AH204" s="27"/>
      <c r="AI204" s="27"/>
      <c r="AJ204" s="27"/>
      <c r="AK204" s="27"/>
      <c r="AL204" s="27"/>
      <c r="AM204" s="324">
        <f>ROUNDDOWN(SUM(AN174:AN203,AN210:AN239),1)</f>
        <v>0</v>
      </c>
      <c r="AN204" s="325"/>
      <c r="AO204" s="391" t="s">
        <v>173</v>
      </c>
      <c r="AP204" s="10"/>
      <c r="AQ204" s="322"/>
      <c r="AR204" s="323"/>
      <c r="AS204" s="323"/>
      <c r="AT204" s="322"/>
      <c r="AU204" s="323"/>
      <c r="AV204" s="323"/>
      <c r="AW204" s="322"/>
      <c r="AX204" s="323"/>
      <c r="AY204" s="323"/>
    </row>
    <row r="205" spans="1:53" ht="13.5" customHeight="1">
      <c r="B205" s="210"/>
      <c r="C205" s="214"/>
      <c r="D205" s="214"/>
      <c r="E205" s="214"/>
      <c r="F205" s="214"/>
      <c r="G205" s="41">
        <f>$G$45</f>
        <v>0</v>
      </c>
      <c r="H205" s="21" t="s">
        <v>16</v>
      </c>
      <c r="I205" s="20"/>
      <c r="J205" s="335"/>
      <c r="K205" s="336"/>
      <c r="L205" s="336"/>
      <c r="M205" s="336"/>
      <c r="N205" s="336"/>
      <c r="O205" s="336"/>
      <c r="P205" s="336"/>
      <c r="Q205" s="336"/>
      <c r="R205" s="336"/>
      <c r="S205" s="330" t="str">
        <f>$S$45</f>
        <v/>
      </c>
      <c r="T205" s="330"/>
      <c r="U205" s="22" t="s">
        <v>7</v>
      </c>
      <c r="V205" s="335"/>
      <c r="W205" s="336"/>
      <c r="X205" s="336"/>
      <c r="Y205" s="336"/>
      <c r="Z205" s="336"/>
      <c r="AA205" s="336"/>
      <c r="AB205" s="336"/>
      <c r="AC205" s="214"/>
      <c r="AD205" s="214"/>
      <c r="AE205" s="214"/>
      <c r="AF205" s="331" t="str">
        <f>$AF$45</f>
        <v/>
      </c>
      <c r="AG205" s="331"/>
      <c r="AH205" s="21" t="s">
        <v>16</v>
      </c>
      <c r="AI205" s="21"/>
      <c r="AJ205" s="21"/>
      <c r="AK205" s="21"/>
      <c r="AL205" s="21"/>
      <c r="AM205" s="326"/>
      <c r="AN205" s="327"/>
      <c r="AO205" s="329"/>
      <c r="AP205" s="10"/>
      <c r="AQ205" s="323"/>
      <c r="AR205" s="323"/>
      <c r="AS205" s="323"/>
      <c r="AT205" s="323"/>
      <c r="AU205" s="323"/>
      <c r="AV205" s="323"/>
      <c r="AW205" s="323"/>
      <c r="AX205" s="323"/>
      <c r="AY205" s="323"/>
    </row>
    <row r="206" spans="1:53" ht="13.5" customHeight="1">
      <c r="B206" s="43"/>
      <c r="C206" s="43"/>
      <c r="D206" s="43"/>
      <c r="E206" s="7" t="s">
        <v>92</v>
      </c>
      <c r="F206" s="43"/>
      <c r="G206" s="51"/>
      <c r="H206" s="7"/>
      <c r="I206" s="52"/>
      <c r="J206" s="52"/>
      <c r="K206" s="52"/>
      <c r="L206" s="52"/>
      <c r="M206" s="52"/>
      <c r="N206" s="52"/>
      <c r="O206" s="52"/>
      <c r="P206" s="52"/>
      <c r="Q206" s="52"/>
      <c r="R206" s="52"/>
      <c r="S206" s="53"/>
      <c r="T206" s="53"/>
      <c r="U206" s="7"/>
      <c r="V206" s="52"/>
      <c r="W206" s="52"/>
      <c r="X206" s="52"/>
      <c r="Y206" s="52"/>
      <c r="Z206" s="52"/>
      <c r="AA206" s="52"/>
      <c r="AB206" s="52"/>
      <c r="AC206" s="43"/>
      <c r="AD206" s="43"/>
      <c r="AE206" s="43"/>
      <c r="AF206" s="54"/>
      <c r="AG206" s="54"/>
      <c r="AH206" s="7"/>
      <c r="AI206" s="7"/>
      <c r="AJ206" s="7"/>
      <c r="AK206" s="7"/>
      <c r="AL206" s="7"/>
      <c r="AM206" s="137" t="s">
        <v>149</v>
      </c>
      <c r="AN206" s="56"/>
      <c r="AO206" s="57"/>
      <c r="AP206" s="10"/>
    </row>
    <row r="207" spans="1:53" ht="13.5" customHeight="1">
      <c r="B207" s="43"/>
      <c r="C207" s="43"/>
      <c r="D207" s="43"/>
      <c r="E207" s="43"/>
      <c r="F207" s="43"/>
      <c r="G207" s="51"/>
      <c r="H207" s="7"/>
      <c r="I207" s="52"/>
      <c r="J207" s="52"/>
      <c r="K207" s="52"/>
      <c r="L207" s="52"/>
      <c r="M207" s="52"/>
      <c r="N207" s="52"/>
      <c r="O207" s="52"/>
      <c r="P207" s="52"/>
      <c r="Q207" s="52"/>
      <c r="R207" s="52"/>
      <c r="S207" s="53"/>
      <c r="T207" s="53"/>
      <c r="U207" s="7"/>
      <c r="V207" s="52"/>
      <c r="W207" s="52"/>
      <c r="X207" s="52"/>
      <c r="Y207" s="52"/>
      <c r="Z207" s="52"/>
      <c r="AA207" s="52"/>
      <c r="AB207" s="52"/>
      <c r="AC207" s="43"/>
      <c r="AD207" s="43"/>
      <c r="AE207" s="43"/>
      <c r="AF207" s="54"/>
      <c r="AG207" s="54"/>
      <c r="AH207" s="7"/>
      <c r="AI207" s="7"/>
      <c r="AJ207" s="7"/>
      <c r="AK207" s="7"/>
      <c r="AL207" s="7"/>
      <c r="AM207" s="55"/>
      <c r="AN207" s="56"/>
      <c r="AO207" s="57"/>
      <c r="AP207" s="10"/>
    </row>
    <row r="208" spans="1:53" s="6" customFormat="1" ht="18" customHeight="1">
      <c r="A208" s="248" t="s">
        <v>60</v>
      </c>
      <c r="B208" s="238" t="s">
        <v>0</v>
      </c>
      <c r="C208" s="250" t="s">
        <v>203</v>
      </c>
      <c r="D208" s="250" t="s">
        <v>62</v>
      </c>
      <c r="E208" s="250" t="s">
        <v>1</v>
      </c>
      <c r="F208" s="238" t="s">
        <v>3</v>
      </c>
      <c r="G208" s="252" t="s">
        <v>37</v>
      </c>
      <c r="H208" s="18" t="str">
        <f>AF163</f>
        <v/>
      </c>
      <c r="I208" s="18" t="str">
        <f>IFERROR(H208+1,"")</f>
        <v/>
      </c>
      <c r="J208" s="18" t="str">
        <f>IFERROR(I208+1,"")</f>
        <v/>
      </c>
      <c r="K208" s="18" t="str">
        <f t="shared" ref="K208" si="184">IFERROR(J208+1,"")</f>
        <v/>
      </c>
      <c r="L208" s="18" t="str">
        <f t="shared" ref="L208" si="185">IFERROR(K208+1,"")</f>
        <v/>
      </c>
      <c r="M208" s="18" t="str">
        <f t="shared" ref="M208" si="186">IFERROR(L208+1,"")</f>
        <v/>
      </c>
      <c r="N208" s="18" t="str">
        <f t="shared" ref="N208" si="187">IFERROR(M208+1,"")</f>
        <v/>
      </c>
      <c r="O208" s="18" t="str">
        <f t="shared" ref="O208" si="188">IFERROR(N208+1,"")</f>
        <v/>
      </c>
      <c r="P208" s="18" t="str">
        <f t="shared" ref="P208" si="189">IFERROR(O208+1,"")</f>
        <v/>
      </c>
      <c r="Q208" s="18" t="str">
        <f t="shared" ref="Q208" si="190">IFERROR(P208+1,"")</f>
        <v/>
      </c>
      <c r="R208" s="18" t="str">
        <f t="shared" ref="R208" si="191">IFERROR(Q208+1,"")</f>
        <v/>
      </c>
      <c r="S208" s="18" t="str">
        <f t="shared" ref="S208" si="192">IFERROR(R208+1,"")</f>
        <v/>
      </c>
      <c r="T208" s="18" t="str">
        <f t="shared" ref="T208" si="193">IFERROR(S208+1,"")</f>
        <v/>
      </c>
      <c r="U208" s="18" t="str">
        <f t="shared" ref="U208" si="194">IFERROR(T208+1,"")</f>
        <v/>
      </c>
      <c r="V208" s="18" t="str">
        <f t="shared" ref="V208" si="195">IFERROR(U208+1,"")</f>
        <v/>
      </c>
      <c r="W208" s="18" t="str">
        <f t="shared" ref="W208" si="196">IFERROR(V208+1,"")</f>
        <v/>
      </c>
      <c r="X208" s="18" t="str">
        <f t="shared" ref="X208" si="197">IFERROR(W208+1,"")</f>
        <v/>
      </c>
      <c r="Y208" s="18" t="str">
        <f t="shared" ref="Y208" si="198">IFERROR(X208+1,"")</f>
        <v/>
      </c>
      <c r="Z208" s="18" t="str">
        <f t="shared" ref="Z208" si="199">IFERROR(Y208+1,"")</f>
        <v/>
      </c>
      <c r="AA208" s="18" t="str">
        <f t="shared" ref="AA208" si="200">IFERROR(Z208+1,"")</f>
        <v/>
      </c>
      <c r="AB208" s="18" t="str">
        <f t="shared" ref="AB208" si="201">IFERROR(AA208+1,"")</f>
        <v/>
      </c>
      <c r="AC208" s="18" t="str">
        <f t="shared" ref="AC208" si="202">IFERROR(AB208+1,"")</f>
        <v/>
      </c>
      <c r="AD208" s="18" t="str">
        <f t="shared" ref="AD208" si="203">IFERROR(AC208+1,"")</f>
        <v/>
      </c>
      <c r="AE208" s="18" t="str">
        <f t="shared" ref="AE208" si="204">IFERROR(AD208+1,"")</f>
        <v/>
      </c>
      <c r="AF208" s="18" t="str">
        <f t="shared" ref="AF208" si="205">IFERROR(AE208+1,"")</f>
        <v/>
      </c>
      <c r="AG208" s="18" t="str">
        <f t="shared" ref="AG208" si="206">IFERROR(AF208+1,"")</f>
        <v/>
      </c>
      <c r="AH208" s="18" t="str">
        <f t="shared" ref="AH208" si="207">IFERROR(AG208+1,"")</f>
        <v/>
      </c>
      <c r="AI208" s="18" t="str">
        <f t="shared" ref="AI208" si="208">IFERROR(AH208+1,"")</f>
        <v/>
      </c>
      <c r="AJ208" s="18" t="str">
        <f>IFERROR(IF(MONTH(AI208)&lt;&gt;MONTH(AI208+1),"",AI208+1),"")</f>
        <v/>
      </c>
      <c r="AK208" s="18" t="str">
        <f>IFERROR(IF(MONTH(AJ208)&lt;&gt;MONTH(AJ208+1),"",AJ208+1),"")</f>
        <v/>
      </c>
      <c r="AL208" s="18" t="str">
        <f>IFERROR(IF(MONTH(AK208)&lt;&gt;MONTH(AK208+1),"",AK208+1),"")</f>
        <v/>
      </c>
      <c r="AM208" s="263" t="s">
        <v>162</v>
      </c>
      <c r="AN208" s="263" t="s">
        <v>163</v>
      </c>
      <c r="AO208" s="206" t="s">
        <v>133</v>
      </c>
      <c r="AQ208" s="1"/>
      <c r="AR208" s="1"/>
      <c r="AS208" s="1"/>
      <c r="AT208" s="1"/>
      <c r="AU208" s="1"/>
      <c r="AV208" s="1"/>
      <c r="AW208" s="1"/>
      <c r="AX208" s="1"/>
      <c r="AY208" s="1"/>
    </row>
    <row r="209" spans="1:51" s="6" customFormat="1" ht="18" customHeight="1">
      <c r="A209" s="249"/>
      <c r="B209" s="238"/>
      <c r="C209" s="251"/>
      <c r="D209" s="251"/>
      <c r="E209" s="251"/>
      <c r="F209" s="238"/>
      <c r="G209" s="239"/>
      <c r="H209" s="19" t="str">
        <f>H208</f>
        <v/>
      </c>
      <c r="I209" s="19" t="str">
        <f>I208</f>
        <v/>
      </c>
      <c r="J209" s="19" t="str">
        <f t="shared" ref="J209:AL209" si="209">J208</f>
        <v/>
      </c>
      <c r="K209" s="19" t="str">
        <f t="shared" si="209"/>
        <v/>
      </c>
      <c r="L209" s="19" t="str">
        <f t="shared" si="209"/>
        <v/>
      </c>
      <c r="M209" s="19" t="str">
        <f t="shared" si="209"/>
        <v/>
      </c>
      <c r="N209" s="19" t="str">
        <f t="shared" si="209"/>
        <v/>
      </c>
      <c r="O209" s="19" t="str">
        <f t="shared" si="209"/>
        <v/>
      </c>
      <c r="P209" s="19" t="str">
        <f t="shared" si="209"/>
        <v/>
      </c>
      <c r="Q209" s="19" t="str">
        <f t="shared" si="209"/>
        <v/>
      </c>
      <c r="R209" s="19" t="str">
        <f t="shared" si="209"/>
        <v/>
      </c>
      <c r="S209" s="19" t="str">
        <f t="shared" si="209"/>
        <v/>
      </c>
      <c r="T209" s="19" t="str">
        <f t="shared" si="209"/>
        <v/>
      </c>
      <c r="U209" s="19" t="str">
        <f t="shared" si="209"/>
        <v/>
      </c>
      <c r="V209" s="19" t="str">
        <f t="shared" si="209"/>
        <v/>
      </c>
      <c r="W209" s="19" t="str">
        <f t="shared" si="209"/>
        <v/>
      </c>
      <c r="X209" s="19" t="str">
        <f t="shared" si="209"/>
        <v/>
      </c>
      <c r="Y209" s="19" t="str">
        <f t="shared" si="209"/>
        <v/>
      </c>
      <c r="Z209" s="19" t="str">
        <f t="shared" si="209"/>
        <v/>
      </c>
      <c r="AA209" s="19" t="str">
        <f t="shared" si="209"/>
        <v/>
      </c>
      <c r="AB209" s="19" t="str">
        <f t="shared" si="209"/>
        <v/>
      </c>
      <c r="AC209" s="19" t="str">
        <f t="shared" si="209"/>
        <v/>
      </c>
      <c r="AD209" s="19" t="str">
        <f t="shared" si="209"/>
        <v/>
      </c>
      <c r="AE209" s="19" t="str">
        <f t="shared" si="209"/>
        <v/>
      </c>
      <c r="AF209" s="19" t="str">
        <f t="shared" si="209"/>
        <v/>
      </c>
      <c r="AG209" s="19" t="str">
        <f t="shared" si="209"/>
        <v/>
      </c>
      <c r="AH209" s="19" t="str">
        <f t="shared" si="209"/>
        <v/>
      </c>
      <c r="AI209" s="19" t="str">
        <f t="shared" si="209"/>
        <v/>
      </c>
      <c r="AJ209" s="19" t="str">
        <f t="shared" si="209"/>
        <v/>
      </c>
      <c r="AK209" s="19" t="str">
        <f t="shared" si="209"/>
        <v/>
      </c>
      <c r="AL209" s="19" t="str">
        <f t="shared" si="209"/>
        <v/>
      </c>
      <c r="AM209" s="263"/>
      <c r="AN209" s="263"/>
      <c r="AO209" s="207"/>
      <c r="AQ209" s="1"/>
      <c r="AR209" s="1"/>
      <c r="AS209" s="1"/>
      <c r="AT209" s="1"/>
      <c r="AU209" s="1"/>
      <c r="AV209" s="1"/>
      <c r="AW209" s="1"/>
      <c r="AX209" s="1"/>
      <c r="AY209" s="1"/>
    </row>
    <row r="210" spans="1:51" ht="13.5" customHeight="1">
      <c r="A210" s="248" t="str">
        <f>IFERROR(INDEX(【従業者名簿】!F:F,MATCH(F210,【従業者名簿】!C:C,0)),"")</f>
        <v/>
      </c>
      <c r="B210" s="298" t="s">
        <v>33</v>
      </c>
      <c r="C210" s="299" t="str">
        <f>IF(AO210="介護福祉士","〇","")</f>
        <v/>
      </c>
      <c r="D210" s="366" t="str">
        <f>IF(A210="","",DATEDIF(A210,$AF$3,"m"))</f>
        <v/>
      </c>
      <c r="E210" s="301"/>
      <c r="F210" s="270"/>
      <c r="G210" s="70" t="s">
        <v>36</v>
      </c>
      <c r="H210" s="164"/>
      <c r="I210" s="164"/>
      <c r="J210" s="164"/>
      <c r="K210" s="164"/>
      <c r="L210" s="164"/>
      <c r="M210" s="164"/>
      <c r="N210" s="164"/>
      <c r="O210" s="164"/>
      <c r="P210" s="164"/>
      <c r="Q210" s="164"/>
      <c r="R210" s="164"/>
      <c r="S210" s="164"/>
      <c r="T210" s="164"/>
      <c r="U210" s="164"/>
      <c r="V210" s="164"/>
      <c r="W210" s="164"/>
      <c r="X210" s="164"/>
      <c r="Y210" s="164"/>
      <c r="Z210" s="164"/>
      <c r="AA210" s="164"/>
      <c r="AB210" s="164"/>
      <c r="AC210" s="164"/>
      <c r="AD210" s="164"/>
      <c r="AE210" s="164"/>
      <c r="AF210" s="164"/>
      <c r="AG210" s="164"/>
      <c r="AH210" s="164"/>
      <c r="AI210" s="164"/>
      <c r="AJ210" s="164"/>
      <c r="AK210" s="164"/>
      <c r="AL210" s="164"/>
      <c r="AM210" s="253">
        <f>SUM(H211:AL211)</f>
        <v>0</v>
      </c>
      <c r="AN210" s="368" t="str">
        <f>IFERROR(IF(OR(E210="Ａ",AM210&gt;$AF$205),1,ROUNDDOWN(AM210/$AF$205,1)),"")</f>
        <v/>
      </c>
      <c r="AO210" s="222"/>
      <c r="AP210" s="8"/>
    </row>
    <row r="211" spans="1:51" ht="13.5" customHeight="1">
      <c r="A211" s="249"/>
      <c r="B211" s="255"/>
      <c r="C211" s="287"/>
      <c r="D211" s="367"/>
      <c r="E211" s="302"/>
      <c r="F211" s="261"/>
      <c r="G211" s="70" t="s">
        <v>41</v>
      </c>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253"/>
      <c r="AN211" s="368"/>
      <c r="AO211" s="223"/>
      <c r="AP211" s="8"/>
    </row>
    <row r="212" spans="1:51" ht="13.5" customHeight="1">
      <c r="A212" s="248" t="str">
        <f>IFERROR(INDEX(【従業者名簿】!F:F,MATCH(F212,【従業者名簿】!C:C,0)),"")</f>
        <v/>
      </c>
      <c r="B212" s="298" t="s">
        <v>33</v>
      </c>
      <c r="C212" s="299" t="str">
        <f t="shared" ref="C212" si="210">IF(AO212="介護福祉士","〇","")</f>
        <v/>
      </c>
      <c r="D212" s="366" t="str">
        <f>IF(A212="","",DATEDIF(A212,$AF$3,"m"))</f>
        <v/>
      </c>
      <c r="E212" s="301"/>
      <c r="F212" s="262"/>
      <c r="G212" s="70" t="s">
        <v>36</v>
      </c>
      <c r="H212" s="133"/>
      <c r="I212" s="133"/>
      <c r="J212" s="133"/>
      <c r="K212" s="133"/>
      <c r="L212" s="133"/>
      <c r="M212" s="133"/>
      <c r="N212" s="133"/>
      <c r="O212" s="133"/>
      <c r="P212" s="133"/>
      <c r="Q212" s="133"/>
      <c r="R212" s="133"/>
      <c r="S212" s="133"/>
      <c r="T212" s="133"/>
      <c r="U212" s="133"/>
      <c r="V212" s="133"/>
      <c r="W212" s="133"/>
      <c r="X212" s="133"/>
      <c r="Y212" s="133"/>
      <c r="Z212" s="133"/>
      <c r="AA212" s="133"/>
      <c r="AB212" s="133"/>
      <c r="AC212" s="133"/>
      <c r="AD212" s="133"/>
      <c r="AE212" s="133"/>
      <c r="AF212" s="133"/>
      <c r="AG212" s="133"/>
      <c r="AH212" s="133"/>
      <c r="AI212" s="133"/>
      <c r="AJ212" s="133"/>
      <c r="AK212" s="133"/>
      <c r="AL212" s="133"/>
      <c r="AM212" s="253">
        <f>SUM(H213:AL213)</f>
        <v>0</v>
      </c>
      <c r="AN212" s="368" t="str">
        <f t="shared" ref="AN212" si="211">IFERROR(IF(OR(E212="Ａ",AM212&gt;$AF$205),1,ROUNDDOWN(AM212/$AF$205,1)),"")</f>
        <v/>
      </c>
      <c r="AO212" s="372"/>
      <c r="AP212" s="8"/>
    </row>
    <row r="213" spans="1:51" ht="13.5" customHeight="1">
      <c r="A213" s="249"/>
      <c r="B213" s="255"/>
      <c r="C213" s="287"/>
      <c r="D213" s="367"/>
      <c r="E213" s="302"/>
      <c r="F213" s="262"/>
      <c r="G213" s="70" t="s">
        <v>134</v>
      </c>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253"/>
      <c r="AN213" s="368"/>
      <c r="AO213" s="374"/>
      <c r="AP213" s="8"/>
    </row>
    <row r="214" spans="1:51" ht="13.5" customHeight="1">
      <c r="A214" s="248" t="str">
        <f>IFERROR(INDEX(【従業者名簿】!F:F,MATCH(F214,【従業者名簿】!C:C,0)),"")</f>
        <v/>
      </c>
      <c r="B214" s="298" t="s">
        <v>33</v>
      </c>
      <c r="C214" s="299" t="str">
        <f t="shared" ref="C214" si="212">IF(AO214="介護福祉士","〇","")</f>
        <v/>
      </c>
      <c r="D214" s="366" t="str">
        <f>IF(A214="","",DATEDIF(A214,$AF$3,"m"))</f>
        <v/>
      </c>
      <c r="E214" s="301"/>
      <c r="F214" s="262"/>
      <c r="G214" s="70" t="s">
        <v>36</v>
      </c>
      <c r="H214" s="133"/>
      <c r="I214" s="133"/>
      <c r="J214" s="133"/>
      <c r="K214" s="133"/>
      <c r="L214" s="133"/>
      <c r="M214" s="133"/>
      <c r="N214" s="133"/>
      <c r="O214" s="133"/>
      <c r="P214" s="133"/>
      <c r="Q214" s="133"/>
      <c r="R214" s="133"/>
      <c r="S214" s="133"/>
      <c r="T214" s="133"/>
      <c r="U214" s="133"/>
      <c r="V214" s="133"/>
      <c r="W214" s="133"/>
      <c r="X214" s="133"/>
      <c r="Y214" s="133"/>
      <c r="Z214" s="133"/>
      <c r="AA214" s="133"/>
      <c r="AB214" s="133"/>
      <c r="AC214" s="133"/>
      <c r="AD214" s="133"/>
      <c r="AE214" s="133"/>
      <c r="AF214" s="133"/>
      <c r="AG214" s="133"/>
      <c r="AH214" s="133"/>
      <c r="AI214" s="133"/>
      <c r="AJ214" s="133"/>
      <c r="AK214" s="133"/>
      <c r="AL214" s="133"/>
      <c r="AM214" s="253">
        <f>SUM(H215:AL215)</f>
        <v>0</v>
      </c>
      <c r="AN214" s="368" t="str">
        <f t="shared" ref="AN214" si="213">IFERROR(IF(OR(E214="Ａ",AM214&gt;$AF$205),1,ROUNDDOWN(AM214/$AF$205,1)),"")</f>
        <v/>
      </c>
      <c r="AO214" s="372"/>
      <c r="AP214" s="8"/>
    </row>
    <row r="215" spans="1:51" ht="13.5" customHeight="1">
      <c r="A215" s="249"/>
      <c r="B215" s="255"/>
      <c r="C215" s="287"/>
      <c r="D215" s="367"/>
      <c r="E215" s="302"/>
      <c r="F215" s="262"/>
      <c r="G215" s="70" t="s">
        <v>134</v>
      </c>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253"/>
      <c r="AN215" s="368"/>
      <c r="AO215" s="374"/>
      <c r="AP215" s="8"/>
    </row>
    <row r="216" spans="1:51" ht="13.5" customHeight="1">
      <c r="A216" s="248" t="str">
        <f>IFERROR(INDEX(【従業者名簿】!F:F,MATCH(F216,【従業者名簿】!C:C,0)),"")</f>
        <v/>
      </c>
      <c r="B216" s="298" t="s">
        <v>33</v>
      </c>
      <c r="C216" s="299" t="str">
        <f t="shared" ref="C216" si="214">IF(AO216="介護福祉士","〇","")</f>
        <v/>
      </c>
      <c r="D216" s="366" t="str">
        <f t="shared" ref="D216" si="215">IF(A216="","",DATEDIF(A216,$AF$3,"m"))</f>
        <v/>
      </c>
      <c r="E216" s="301"/>
      <c r="F216" s="262"/>
      <c r="G216" s="70" t="s">
        <v>36</v>
      </c>
      <c r="H216" s="133"/>
      <c r="I216" s="133"/>
      <c r="J216" s="133"/>
      <c r="K216" s="133"/>
      <c r="L216" s="133"/>
      <c r="M216" s="133"/>
      <c r="N216" s="133"/>
      <c r="O216" s="133"/>
      <c r="P216" s="133"/>
      <c r="Q216" s="133"/>
      <c r="R216" s="133"/>
      <c r="S216" s="133"/>
      <c r="T216" s="133"/>
      <c r="U216" s="133"/>
      <c r="V216" s="133"/>
      <c r="W216" s="133"/>
      <c r="X216" s="133"/>
      <c r="Y216" s="133"/>
      <c r="Z216" s="133"/>
      <c r="AA216" s="133"/>
      <c r="AB216" s="133"/>
      <c r="AC216" s="133"/>
      <c r="AD216" s="133"/>
      <c r="AE216" s="133"/>
      <c r="AF216" s="133"/>
      <c r="AG216" s="133"/>
      <c r="AH216" s="133"/>
      <c r="AI216" s="133"/>
      <c r="AJ216" s="133"/>
      <c r="AK216" s="133"/>
      <c r="AL216" s="133"/>
      <c r="AM216" s="253">
        <f t="shared" ref="AM216" si="216">SUM(H217:AL217)</f>
        <v>0</v>
      </c>
      <c r="AN216" s="368" t="str">
        <f t="shared" ref="AN216" si="217">IFERROR(IF(OR(E216="Ａ",AM216&gt;$AF$205),1,ROUNDDOWN(AM216/$AF$205,1)),"")</f>
        <v/>
      </c>
      <c r="AO216" s="372"/>
      <c r="AP216" s="8"/>
    </row>
    <row r="217" spans="1:51" ht="13.5" customHeight="1">
      <c r="A217" s="249"/>
      <c r="B217" s="255"/>
      <c r="C217" s="287"/>
      <c r="D217" s="367"/>
      <c r="E217" s="302"/>
      <c r="F217" s="262"/>
      <c r="G217" s="70" t="s">
        <v>134</v>
      </c>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253"/>
      <c r="AN217" s="368"/>
      <c r="AO217" s="374"/>
      <c r="AP217" s="8"/>
    </row>
    <row r="218" spans="1:51" ht="13.5" customHeight="1">
      <c r="A218" s="248" t="str">
        <f>IFERROR(INDEX(【従業者名簿】!F:F,MATCH(F218,【従業者名簿】!C:C,0)),"")</f>
        <v/>
      </c>
      <c r="B218" s="298" t="s">
        <v>33</v>
      </c>
      <c r="C218" s="299" t="str">
        <f t="shared" ref="C218" si="218">IF(AO218="介護福祉士","〇","")</f>
        <v/>
      </c>
      <c r="D218" s="366" t="str">
        <f t="shared" ref="D218" si="219">IF(A218="","",DATEDIF(A218,$AF$3,"m"))</f>
        <v/>
      </c>
      <c r="E218" s="301"/>
      <c r="F218" s="262"/>
      <c r="G218" s="70" t="s">
        <v>36</v>
      </c>
      <c r="H218" s="133"/>
      <c r="I218" s="133"/>
      <c r="J218" s="133"/>
      <c r="K218" s="133"/>
      <c r="L218" s="133"/>
      <c r="M218" s="133"/>
      <c r="N218" s="133"/>
      <c r="O218" s="133"/>
      <c r="P218" s="133"/>
      <c r="Q218" s="133"/>
      <c r="R218" s="133"/>
      <c r="S218" s="133"/>
      <c r="T218" s="133"/>
      <c r="U218" s="133"/>
      <c r="V218" s="133"/>
      <c r="W218" s="133"/>
      <c r="X218" s="133"/>
      <c r="Y218" s="133"/>
      <c r="Z218" s="133"/>
      <c r="AA218" s="133"/>
      <c r="AB218" s="133"/>
      <c r="AC218" s="133"/>
      <c r="AD218" s="133"/>
      <c r="AE218" s="133"/>
      <c r="AF218" s="133"/>
      <c r="AG218" s="133"/>
      <c r="AH218" s="133"/>
      <c r="AI218" s="133"/>
      <c r="AJ218" s="133"/>
      <c r="AK218" s="133"/>
      <c r="AL218" s="133"/>
      <c r="AM218" s="253">
        <f t="shared" ref="AM218" si="220">SUM(H219:AL219)</f>
        <v>0</v>
      </c>
      <c r="AN218" s="368" t="str">
        <f t="shared" ref="AN218" si="221">IFERROR(IF(OR(E218="Ａ",AM218&gt;$AF$205),1,ROUNDDOWN(AM218/$AF$205,1)),"")</f>
        <v/>
      </c>
      <c r="AO218" s="372"/>
      <c r="AP218" s="8"/>
    </row>
    <row r="219" spans="1:51" ht="13.5" customHeight="1">
      <c r="A219" s="249"/>
      <c r="B219" s="255"/>
      <c r="C219" s="287"/>
      <c r="D219" s="367"/>
      <c r="E219" s="302"/>
      <c r="F219" s="262"/>
      <c r="G219" s="70" t="s">
        <v>134</v>
      </c>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253"/>
      <c r="AN219" s="368"/>
      <c r="AO219" s="374"/>
      <c r="AP219" s="8"/>
    </row>
    <row r="220" spans="1:51" ht="13.5" customHeight="1">
      <c r="A220" s="248" t="str">
        <f>IFERROR(INDEX(【従業者名簿】!F:F,MATCH(F220,【従業者名簿】!C:C,0)),"")</f>
        <v/>
      </c>
      <c r="B220" s="298" t="s">
        <v>33</v>
      </c>
      <c r="C220" s="299" t="str">
        <f t="shared" ref="C220" si="222">IF(AO220="介護福祉士","〇","")</f>
        <v/>
      </c>
      <c r="D220" s="366" t="str">
        <f t="shared" ref="D220" si="223">IF(A220="","",DATEDIF(A220,$AF$3,"m"))</f>
        <v/>
      </c>
      <c r="E220" s="301"/>
      <c r="F220" s="262"/>
      <c r="G220" s="70" t="s">
        <v>36</v>
      </c>
      <c r="H220" s="133"/>
      <c r="I220" s="133"/>
      <c r="J220" s="133"/>
      <c r="K220" s="133"/>
      <c r="L220" s="133"/>
      <c r="M220" s="133"/>
      <c r="N220" s="133"/>
      <c r="O220" s="133"/>
      <c r="P220" s="133"/>
      <c r="Q220" s="133"/>
      <c r="R220" s="133"/>
      <c r="S220" s="133"/>
      <c r="T220" s="133"/>
      <c r="U220" s="133"/>
      <c r="V220" s="133"/>
      <c r="W220" s="133"/>
      <c r="X220" s="133"/>
      <c r="Y220" s="133"/>
      <c r="Z220" s="133"/>
      <c r="AA220" s="133"/>
      <c r="AB220" s="133"/>
      <c r="AC220" s="133"/>
      <c r="AD220" s="133"/>
      <c r="AE220" s="133"/>
      <c r="AF220" s="133"/>
      <c r="AG220" s="133"/>
      <c r="AH220" s="133"/>
      <c r="AI220" s="133"/>
      <c r="AJ220" s="133"/>
      <c r="AK220" s="133"/>
      <c r="AL220" s="133"/>
      <c r="AM220" s="253">
        <f t="shared" ref="AM220" si="224">SUM(H221:AL221)</f>
        <v>0</v>
      </c>
      <c r="AN220" s="368" t="str">
        <f t="shared" ref="AN220" si="225">IFERROR(IF(OR(E220="Ａ",AM220&gt;$AF$205),1,ROUNDDOWN(AM220/$AF$205,1)),"")</f>
        <v/>
      </c>
      <c r="AO220" s="372"/>
      <c r="AP220" s="8"/>
    </row>
    <row r="221" spans="1:51" ht="13.5" customHeight="1">
      <c r="A221" s="249"/>
      <c r="B221" s="255"/>
      <c r="C221" s="287"/>
      <c r="D221" s="367"/>
      <c r="E221" s="302"/>
      <c r="F221" s="262"/>
      <c r="G221" s="70" t="s">
        <v>134</v>
      </c>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253"/>
      <c r="AN221" s="368"/>
      <c r="AO221" s="374"/>
      <c r="AP221" s="8"/>
    </row>
    <row r="222" spans="1:51" ht="13.5" customHeight="1">
      <c r="A222" s="248" t="str">
        <f>IFERROR(INDEX(【従業者名簿】!F:F,MATCH(F222,【従業者名簿】!C:C,0)),"")</f>
        <v/>
      </c>
      <c r="B222" s="298" t="s">
        <v>33</v>
      </c>
      <c r="C222" s="299" t="str">
        <f t="shared" ref="C222" si="226">IF(AO222="介護福祉士","〇","")</f>
        <v/>
      </c>
      <c r="D222" s="366" t="str">
        <f t="shared" ref="D222" si="227">IF(A222="","",DATEDIF(A222,$AF$3,"m"))</f>
        <v/>
      </c>
      <c r="E222" s="301"/>
      <c r="F222" s="262"/>
      <c r="G222" s="70" t="s">
        <v>36</v>
      </c>
      <c r="H222" s="133"/>
      <c r="I222" s="133"/>
      <c r="J222" s="133"/>
      <c r="K222" s="133"/>
      <c r="L222" s="133"/>
      <c r="M222" s="133"/>
      <c r="N222" s="133"/>
      <c r="O222" s="133"/>
      <c r="P222" s="133"/>
      <c r="Q222" s="133"/>
      <c r="R222" s="133"/>
      <c r="S222" s="133"/>
      <c r="T222" s="133"/>
      <c r="U222" s="133"/>
      <c r="V222" s="133"/>
      <c r="W222" s="133"/>
      <c r="X222" s="133"/>
      <c r="Y222" s="133"/>
      <c r="Z222" s="133"/>
      <c r="AA222" s="133"/>
      <c r="AB222" s="133"/>
      <c r="AC222" s="133"/>
      <c r="AD222" s="133"/>
      <c r="AE222" s="133"/>
      <c r="AF222" s="133"/>
      <c r="AG222" s="133"/>
      <c r="AH222" s="133"/>
      <c r="AI222" s="133"/>
      <c r="AJ222" s="133"/>
      <c r="AK222" s="133"/>
      <c r="AL222" s="133"/>
      <c r="AM222" s="253">
        <f t="shared" ref="AM222" si="228">SUM(H223:AL223)</f>
        <v>0</v>
      </c>
      <c r="AN222" s="368" t="str">
        <f t="shared" ref="AN222" si="229">IFERROR(IF(OR(E222="Ａ",AM222&gt;$AF$205),1,ROUNDDOWN(AM222/$AF$205,1)),"")</f>
        <v/>
      </c>
      <c r="AO222" s="372"/>
      <c r="AP222" s="8"/>
    </row>
    <row r="223" spans="1:51" ht="13.5" customHeight="1">
      <c r="A223" s="249"/>
      <c r="B223" s="255"/>
      <c r="C223" s="287"/>
      <c r="D223" s="367"/>
      <c r="E223" s="302"/>
      <c r="F223" s="262"/>
      <c r="G223" s="70" t="s">
        <v>134</v>
      </c>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253"/>
      <c r="AN223" s="368"/>
      <c r="AO223" s="374"/>
      <c r="AP223" s="8"/>
    </row>
    <row r="224" spans="1:51" ht="13.5" customHeight="1">
      <c r="A224" s="248" t="str">
        <f>IFERROR(INDEX(【従業者名簿】!F:F,MATCH(F224,【従業者名簿】!C:C,0)),"")</f>
        <v/>
      </c>
      <c r="B224" s="298" t="s">
        <v>33</v>
      </c>
      <c r="C224" s="299" t="str">
        <f t="shared" ref="C224" si="230">IF(AO224="介護福祉士","〇","")</f>
        <v/>
      </c>
      <c r="D224" s="366" t="str">
        <f t="shared" ref="D224" si="231">IF(A224="","",DATEDIF(A224,$AF$3,"m"))</f>
        <v/>
      </c>
      <c r="E224" s="301"/>
      <c r="F224" s="262"/>
      <c r="G224" s="70" t="s">
        <v>36</v>
      </c>
      <c r="H224" s="133"/>
      <c r="I224" s="133"/>
      <c r="J224" s="133"/>
      <c r="K224" s="133"/>
      <c r="L224" s="133"/>
      <c r="M224" s="133"/>
      <c r="N224" s="133"/>
      <c r="O224" s="133"/>
      <c r="P224" s="133"/>
      <c r="Q224" s="133"/>
      <c r="R224" s="133"/>
      <c r="S224" s="133"/>
      <c r="T224" s="133"/>
      <c r="U224" s="133"/>
      <c r="V224" s="133"/>
      <c r="W224" s="133"/>
      <c r="X224" s="133"/>
      <c r="Y224" s="133"/>
      <c r="Z224" s="133"/>
      <c r="AA224" s="133"/>
      <c r="AB224" s="133"/>
      <c r="AC224" s="133"/>
      <c r="AD224" s="133"/>
      <c r="AE224" s="133"/>
      <c r="AF224" s="133"/>
      <c r="AG224" s="133"/>
      <c r="AH224" s="133"/>
      <c r="AI224" s="133"/>
      <c r="AJ224" s="133"/>
      <c r="AK224" s="133"/>
      <c r="AL224" s="133"/>
      <c r="AM224" s="253">
        <f t="shared" ref="AM224" si="232">SUM(H225:AL225)</f>
        <v>0</v>
      </c>
      <c r="AN224" s="368" t="str">
        <f t="shared" ref="AN224" si="233">IFERROR(IF(OR(E224="Ａ",AM224&gt;$AF$205),1,ROUNDDOWN(AM224/$AF$205,1)),"")</f>
        <v/>
      </c>
      <c r="AO224" s="372"/>
      <c r="AP224" s="8"/>
    </row>
    <row r="225" spans="1:51" ht="13.5" customHeight="1">
      <c r="A225" s="249"/>
      <c r="B225" s="255"/>
      <c r="C225" s="287"/>
      <c r="D225" s="367"/>
      <c r="E225" s="302"/>
      <c r="F225" s="262"/>
      <c r="G225" s="70" t="s">
        <v>134</v>
      </c>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253"/>
      <c r="AN225" s="368"/>
      <c r="AO225" s="374"/>
      <c r="AP225" s="8"/>
    </row>
    <row r="226" spans="1:51" ht="13.5" customHeight="1">
      <c r="A226" s="248" t="str">
        <f>IFERROR(INDEX(【従業者名簿】!F:F,MATCH(F226,【従業者名簿】!C:C,0)),"")</f>
        <v/>
      </c>
      <c r="B226" s="298" t="s">
        <v>33</v>
      </c>
      <c r="C226" s="299" t="str">
        <f t="shared" ref="C226" si="234">IF(AO226="介護福祉士","〇","")</f>
        <v/>
      </c>
      <c r="D226" s="366" t="str">
        <f t="shared" ref="D226" si="235">IF(A226="","",DATEDIF(A226,$AF$3,"m"))</f>
        <v/>
      </c>
      <c r="E226" s="301"/>
      <c r="F226" s="262"/>
      <c r="G226" s="70" t="s">
        <v>36</v>
      </c>
      <c r="H226" s="133"/>
      <c r="I226" s="133"/>
      <c r="J226" s="133"/>
      <c r="K226" s="133"/>
      <c r="L226" s="133"/>
      <c r="M226" s="133"/>
      <c r="N226" s="133"/>
      <c r="O226" s="133"/>
      <c r="P226" s="133"/>
      <c r="Q226" s="133"/>
      <c r="R226" s="133"/>
      <c r="S226" s="133"/>
      <c r="T226" s="133"/>
      <c r="U226" s="133"/>
      <c r="V226" s="133"/>
      <c r="W226" s="133"/>
      <c r="X226" s="133"/>
      <c r="Y226" s="133"/>
      <c r="Z226" s="133"/>
      <c r="AA226" s="133"/>
      <c r="AB226" s="133"/>
      <c r="AC226" s="133"/>
      <c r="AD226" s="133"/>
      <c r="AE226" s="133"/>
      <c r="AF226" s="133"/>
      <c r="AG226" s="133"/>
      <c r="AH226" s="133"/>
      <c r="AI226" s="133"/>
      <c r="AJ226" s="133"/>
      <c r="AK226" s="133"/>
      <c r="AL226" s="133"/>
      <c r="AM226" s="253">
        <f t="shared" ref="AM226" si="236">SUM(H227:AL227)</f>
        <v>0</v>
      </c>
      <c r="AN226" s="368" t="str">
        <f t="shared" ref="AN226" si="237">IFERROR(IF(OR(E226="Ａ",AM226&gt;$AF$205),1,ROUNDDOWN(AM226/$AF$205,1)),"")</f>
        <v/>
      </c>
      <c r="AO226" s="372"/>
      <c r="AP226" s="8"/>
    </row>
    <row r="227" spans="1:51" ht="13.5" customHeight="1">
      <c r="A227" s="249"/>
      <c r="B227" s="255"/>
      <c r="C227" s="287"/>
      <c r="D227" s="367"/>
      <c r="E227" s="302"/>
      <c r="F227" s="262"/>
      <c r="G227" s="70" t="s">
        <v>134</v>
      </c>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253"/>
      <c r="AN227" s="368"/>
      <c r="AO227" s="374"/>
      <c r="AP227" s="8"/>
    </row>
    <row r="228" spans="1:51" ht="13.5" customHeight="1">
      <c r="A228" s="248" t="str">
        <f>IFERROR(INDEX(【従業者名簿】!F:F,MATCH(F228,【従業者名簿】!C:C,0)),"")</f>
        <v/>
      </c>
      <c r="B228" s="298" t="s">
        <v>33</v>
      </c>
      <c r="C228" s="299" t="str">
        <f t="shared" ref="C228" si="238">IF(AO228="介護福祉士","〇","")</f>
        <v/>
      </c>
      <c r="D228" s="366" t="str">
        <f t="shared" ref="D228" si="239">IF(A228="","",DATEDIF(A228,$AF$3,"m"))</f>
        <v/>
      </c>
      <c r="E228" s="301"/>
      <c r="F228" s="262"/>
      <c r="G228" s="70" t="s">
        <v>36</v>
      </c>
      <c r="H228" s="133"/>
      <c r="I228" s="133"/>
      <c r="J228" s="133"/>
      <c r="K228" s="133"/>
      <c r="L228" s="133"/>
      <c r="M228" s="133"/>
      <c r="N228" s="133"/>
      <c r="O228" s="133"/>
      <c r="P228" s="133"/>
      <c r="Q228" s="133"/>
      <c r="R228" s="133"/>
      <c r="S228" s="133"/>
      <c r="T228" s="133"/>
      <c r="U228" s="133"/>
      <c r="V228" s="133"/>
      <c r="W228" s="133"/>
      <c r="X228" s="133"/>
      <c r="Y228" s="133"/>
      <c r="Z228" s="133"/>
      <c r="AA228" s="133"/>
      <c r="AB228" s="133"/>
      <c r="AC228" s="133"/>
      <c r="AD228" s="133"/>
      <c r="AE228" s="133"/>
      <c r="AF228" s="133"/>
      <c r="AG228" s="133"/>
      <c r="AH228" s="133"/>
      <c r="AI228" s="133"/>
      <c r="AJ228" s="133"/>
      <c r="AK228" s="133"/>
      <c r="AL228" s="133"/>
      <c r="AM228" s="253">
        <f t="shared" ref="AM228" si="240">SUM(H229:AL229)</f>
        <v>0</v>
      </c>
      <c r="AN228" s="368" t="str">
        <f t="shared" ref="AN228" si="241">IFERROR(IF(OR(E228="Ａ",AM228&gt;$AF$205),1,ROUNDDOWN(AM228/$AF$205,1)),"")</f>
        <v/>
      </c>
      <c r="AO228" s="372"/>
      <c r="AP228" s="8"/>
    </row>
    <row r="229" spans="1:51" ht="13.5" customHeight="1">
      <c r="A229" s="249"/>
      <c r="B229" s="255"/>
      <c r="C229" s="287"/>
      <c r="D229" s="367"/>
      <c r="E229" s="302"/>
      <c r="F229" s="262"/>
      <c r="G229" s="70" t="s">
        <v>134</v>
      </c>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253"/>
      <c r="AN229" s="368"/>
      <c r="AO229" s="374"/>
      <c r="AP229" s="8"/>
    </row>
    <row r="230" spans="1:51" ht="13.5" customHeight="1">
      <c r="A230" s="248" t="str">
        <f>IFERROR(INDEX(【従業者名簿】!F:F,MATCH(F230,【従業者名簿】!C:C,0)),"")</f>
        <v/>
      </c>
      <c r="B230" s="298" t="s">
        <v>33</v>
      </c>
      <c r="C230" s="299" t="str">
        <f t="shared" ref="C230" si="242">IF(AO230="介護福祉士","〇","")</f>
        <v/>
      </c>
      <c r="D230" s="366" t="str">
        <f t="shared" ref="D230" si="243">IF(A230="","",DATEDIF(A230,$AF$3,"m"))</f>
        <v/>
      </c>
      <c r="E230" s="301"/>
      <c r="F230" s="262"/>
      <c r="G230" s="70" t="s">
        <v>36</v>
      </c>
      <c r="H230" s="133"/>
      <c r="I230" s="133"/>
      <c r="J230" s="133"/>
      <c r="K230" s="133"/>
      <c r="L230" s="133"/>
      <c r="M230" s="133"/>
      <c r="N230" s="133"/>
      <c r="O230" s="133"/>
      <c r="P230" s="133"/>
      <c r="Q230" s="133"/>
      <c r="R230" s="133"/>
      <c r="S230" s="133"/>
      <c r="T230" s="133"/>
      <c r="U230" s="133"/>
      <c r="V230" s="133"/>
      <c r="W230" s="133"/>
      <c r="X230" s="133"/>
      <c r="Y230" s="133"/>
      <c r="Z230" s="133"/>
      <c r="AA230" s="133"/>
      <c r="AB230" s="133"/>
      <c r="AC230" s="133"/>
      <c r="AD230" s="133"/>
      <c r="AE230" s="133"/>
      <c r="AF230" s="133"/>
      <c r="AG230" s="133"/>
      <c r="AH230" s="133"/>
      <c r="AI230" s="133"/>
      <c r="AJ230" s="133"/>
      <c r="AK230" s="133"/>
      <c r="AL230" s="133"/>
      <c r="AM230" s="253">
        <f t="shared" ref="AM230" si="244">SUM(H231:AL231)</f>
        <v>0</v>
      </c>
      <c r="AN230" s="368" t="str">
        <f t="shared" ref="AN230" si="245">IFERROR(IF(OR(E230="Ａ",AM230&gt;$AF$205),1,ROUNDDOWN(AM230/$AF$205,1)),"")</f>
        <v/>
      </c>
      <c r="AO230" s="372"/>
      <c r="AP230" s="8"/>
    </row>
    <row r="231" spans="1:51" ht="13.5" customHeight="1">
      <c r="A231" s="249"/>
      <c r="B231" s="255"/>
      <c r="C231" s="287"/>
      <c r="D231" s="367"/>
      <c r="E231" s="302"/>
      <c r="F231" s="262"/>
      <c r="G231" s="70" t="s">
        <v>134</v>
      </c>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253"/>
      <c r="AN231" s="368"/>
      <c r="AO231" s="374"/>
      <c r="AP231" s="8"/>
    </row>
    <row r="232" spans="1:51" ht="13.5" customHeight="1">
      <c r="A232" s="248" t="str">
        <f>IFERROR(INDEX(【従業者名簿】!F:F,MATCH(F232,【従業者名簿】!C:C,0)),"")</f>
        <v/>
      </c>
      <c r="B232" s="298" t="s">
        <v>33</v>
      </c>
      <c r="C232" s="299" t="str">
        <f t="shared" ref="C232" si="246">IF(AO232="介護福祉士","〇","")</f>
        <v/>
      </c>
      <c r="D232" s="366" t="str">
        <f t="shared" ref="D232" si="247">IF(A232="","",DATEDIF(A232,$AF$3,"m"))</f>
        <v/>
      </c>
      <c r="E232" s="301"/>
      <c r="F232" s="262"/>
      <c r="G232" s="70" t="s">
        <v>36</v>
      </c>
      <c r="H232" s="133"/>
      <c r="I232" s="133"/>
      <c r="J232" s="133"/>
      <c r="K232" s="133"/>
      <c r="L232" s="133"/>
      <c r="M232" s="133"/>
      <c r="N232" s="133"/>
      <c r="O232" s="133"/>
      <c r="P232" s="133"/>
      <c r="Q232" s="133"/>
      <c r="R232" s="133"/>
      <c r="S232" s="133"/>
      <c r="T232" s="133"/>
      <c r="U232" s="133"/>
      <c r="V232" s="133"/>
      <c r="W232" s="133"/>
      <c r="X232" s="133"/>
      <c r="Y232" s="133"/>
      <c r="Z232" s="133"/>
      <c r="AA232" s="133"/>
      <c r="AB232" s="133"/>
      <c r="AC232" s="133"/>
      <c r="AD232" s="133"/>
      <c r="AE232" s="133"/>
      <c r="AF232" s="133"/>
      <c r="AG232" s="133"/>
      <c r="AH232" s="133"/>
      <c r="AI232" s="133"/>
      <c r="AJ232" s="133"/>
      <c r="AK232" s="133"/>
      <c r="AL232" s="133"/>
      <c r="AM232" s="253">
        <f t="shared" ref="AM232" si="248">SUM(H233:AL233)</f>
        <v>0</v>
      </c>
      <c r="AN232" s="368" t="str">
        <f t="shared" ref="AN232" si="249">IFERROR(IF(OR(E232="Ａ",AM232&gt;$AF$205),1,ROUNDDOWN(AM232/$AF$205,1)),"")</f>
        <v/>
      </c>
      <c r="AO232" s="372"/>
      <c r="AP232" s="8"/>
    </row>
    <row r="233" spans="1:51" ht="13.5" customHeight="1">
      <c r="A233" s="249"/>
      <c r="B233" s="255"/>
      <c r="C233" s="287"/>
      <c r="D233" s="367"/>
      <c r="E233" s="302"/>
      <c r="F233" s="262"/>
      <c r="G233" s="70" t="s">
        <v>134</v>
      </c>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253"/>
      <c r="AN233" s="368"/>
      <c r="AO233" s="374"/>
      <c r="AP233" s="8"/>
    </row>
    <row r="234" spans="1:51" ht="13.5" customHeight="1">
      <c r="A234" s="248" t="str">
        <f>IFERROR(INDEX(【従業者名簿】!F:F,MATCH(F234,【従業者名簿】!C:C,0)),"")</f>
        <v/>
      </c>
      <c r="B234" s="298" t="s">
        <v>33</v>
      </c>
      <c r="C234" s="299" t="str">
        <f t="shared" ref="C234" si="250">IF(AO234="介護福祉士","〇","")</f>
        <v/>
      </c>
      <c r="D234" s="366" t="str">
        <f t="shared" ref="D234" si="251">IF(A234="","",DATEDIF(A234,$AF$3,"m"))</f>
        <v/>
      </c>
      <c r="E234" s="301"/>
      <c r="F234" s="262"/>
      <c r="G234" s="70" t="s">
        <v>36</v>
      </c>
      <c r="H234" s="133"/>
      <c r="I234" s="133"/>
      <c r="J234" s="133"/>
      <c r="K234" s="133"/>
      <c r="L234" s="133"/>
      <c r="M234" s="133"/>
      <c r="N234" s="133"/>
      <c r="O234" s="133"/>
      <c r="P234" s="133"/>
      <c r="Q234" s="133"/>
      <c r="R234" s="133"/>
      <c r="S234" s="133"/>
      <c r="T234" s="133"/>
      <c r="U234" s="133"/>
      <c r="V234" s="133"/>
      <c r="W234" s="133"/>
      <c r="X234" s="133"/>
      <c r="Y234" s="133"/>
      <c r="Z234" s="133"/>
      <c r="AA234" s="133"/>
      <c r="AB234" s="133"/>
      <c r="AC234" s="133"/>
      <c r="AD234" s="133"/>
      <c r="AE234" s="133"/>
      <c r="AF234" s="133"/>
      <c r="AG234" s="133"/>
      <c r="AH234" s="133"/>
      <c r="AI234" s="133"/>
      <c r="AJ234" s="133"/>
      <c r="AK234" s="133"/>
      <c r="AL234" s="133"/>
      <c r="AM234" s="253">
        <f t="shared" ref="AM234" si="252">SUM(H235:AL235)</f>
        <v>0</v>
      </c>
      <c r="AN234" s="368" t="str">
        <f t="shared" ref="AN234" si="253">IFERROR(IF(OR(E234="Ａ",AM234&gt;$AF$205),1,ROUNDDOWN(AM234/$AF$205,1)),"")</f>
        <v/>
      </c>
      <c r="AO234" s="372"/>
      <c r="AP234" s="8"/>
    </row>
    <row r="235" spans="1:51" ht="13.5" customHeight="1">
      <c r="A235" s="249"/>
      <c r="B235" s="255"/>
      <c r="C235" s="287"/>
      <c r="D235" s="367"/>
      <c r="E235" s="302"/>
      <c r="F235" s="262"/>
      <c r="G235" s="70" t="s">
        <v>134</v>
      </c>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253"/>
      <c r="AN235" s="368"/>
      <c r="AO235" s="374"/>
      <c r="AP235" s="8"/>
    </row>
    <row r="236" spans="1:51" ht="13.5" customHeight="1">
      <c r="A236" s="248" t="str">
        <f>IFERROR(INDEX(【従業者名簿】!F:F,MATCH(F236,【従業者名簿】!C:C,0)),"")</f>
        <v/>
      </c>
      <c r="B236" s="298" t="s">
        <v>33</v>
      </c>
      <c r="C236" s="299" t="str">
        <f t="shared" ref="C236" si="254">IF(AO236="介護福祉士","〇","")</f>
        <v/>
      </c>
      <c r="D236" s="366" t="str">
        <f t="shared" ref="D236" si="255">IF(A236="","",DATEDIF(A236,$AF$3,"m"))</f>
        <v/>
      </c>
      <c r="E236" s="301"/>
      <c r="F236" s="270"/>
      <c r="G236" s="70" t="s">
        <v>36</v>
      </c>
      <c r="H236" s="133"/>
      <c r="I236" s="133"/>
      <c r="J236" s="133"/>
      <c r="K236" s="133"/>
      <c r="L236" s="133"/>
      <c r="M236" s="133"/>
      <c r="N236" s="133"/>
      <c r="O236" s="133"/>
      <c r="P236" s="133"/>
      <c r="Q236" s="133"/>
      <c r="R236" s="133"/>
      <c r="S236" s="133"/>
      <c r="T236" s="133"/>
      <c r="U236" s="133"/>
      <c r="V236" s="133"/>
      <c r="W236" s="133"/>
      <c r="X236" s="133"/>
      <c r="Y236" s="133"/>
      <c r="Z236" s="133"/>
      <c r="AA236" s="133"/>
      <c r="AB236" s="133"/>
      <c r="AC236" s="133"/>
      <c r="AD236" s="133"/>
      <c r="AE236" s="133"/>
      <c r="AF236" s="133"/>
      <c r="AG236" s="133"/>
      <c r="AH236" s="133"/>
      <c r="AI236" s="133"/>
      <c r="AJ236" s="133"/>
      <c r="AK236" s="133"/>
      <c r="AL236" s="133"/>
      <c r="AM236" s="253">
        <f t="shared" ref="AM236" si="256">SUM(H237:AL237)</f>
        <v>0</v>
      </c>
      <c r="AN236" s="368" t="str">
        <f t="shared" ref="AN236" si="257">IFERROR(IF(OR(E236="Ａ",AM236&gt;$AF$205),1,ROUNDDOWN(AM236/$AF$205,1)),"")</f>
        <v/>
      </c>
      <c r="AO236" s="372"/>
      <c r="AP236" s="8"/>
    </row>
    <row r="237" spans="1:51" ht="13.5" customHeight="1">
      <c r="A237" s="249"/>
      <c r="B237" s="255"/>
      <c r="C237" s="287"/>
      <c r="D237" s="367"/>
      <c r="E237" s="302"/>
      <c r="F237" s="261"/>
      <c r="G237" s="70" t="s">
        <v>134</v>
      </c>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253"/>
      <c r="AN237" s="368"/>
      <c r="AO237" s="374"/>
      <c r="AP237" s="8"/>
    </row>
    <row r="238" spans="1:51" ht="13.5" customHeight="1">
      <c r="A238" s="248" t="str">
        <f>IFERROR(INDEX(【従業者名簿】!F:F,MATCH(F238,【従業者名簿】!C:C,0)),"")</f>
        <v/>
      </c>
      <c r="B238" s="298" t="s">
        <v>33</v>
      </c>
      <c r="C238" s="299" t="str">
        <f t="shared" ref="C238" si="258">IF(AO238="介護福祉士","〇","")</f>
        <v/>
      </c>
      <c r="D238" s="366" t="str">
        <f>IF(A238="","",DATEDIF(A238,$AF$3,"m"))</f>
        <v/>
      </c>
      <c r="E238" s="301"/>
      <c r="F238" s="262"/>
      <c r="G238" s="70" t="s">
        <v>36</v>
      </c>
      <c r="H238" s="133"/>
      <c r="I238" s="133"/>
      <c r="J238" s="133"/>
      <c r="K238" s="133"/>
      <c r="L238" s="133"/>
      <c r="M238" s="133"/>
      <c r="N238" s="133"/>
      <c r="O238" s="133"/>
      <c r="P238" s="133"/>
      <c r="Q238" s="133"/>
      <c r="R238" s="133"/>
      <c r="S238" s="133"/>
      <c r="T238" s="133"/>
      <c r="U238" s="133"/>
      <c r="V238" s="133"/>
      <c r="W238" s="133"/>
      <c r="X238" s="133"/>
      <c r="Y238" s="133"/>
      <c r="Z238" s="133"/>
      <c r="AA238" s="133"/>
      <c r="AB238" s="133"/>
      <c r="AC238" s="133"/>
      <c r="AD238" s="133"/>
      <c r="AE238" s="133"/>
      <c r="AF238" s="133"/>
      <c r="AG238" s="133"/>
      <c r="AH238" s="133"/>
      <c r="AI238" s="133"/>
      <c r="AJ238" s="133"/>
      <c r="AK238" s="133"/>
      <c r="AL238" s="133"/>
      <c r="AM238" s="253">
        <f>SUM(H239:AL239)</f>
        <v>0</v>
      </c>
      <c r="AN238" s="368" t="str">
        <f>IFERROR(IF(OR(E238="Ａ",AM238&gt;$AF$205),1,ROUNDDOWN(AM238/$AF$205,1)),"")</f>
        <v/>
      </c>
      <c r="AO238" s="372"/>
      <c r="AP238" s="8"/>
    </row>
    <row r="239" spans="1:51" ht="13.5" customHeight="1">
      <c r="A239" s="249"/>
      <c r="B239" s="255"/>
      <c r="C239" s="287"/>
      <c r="D239" s="367"/>
      <c r="E239" s="302"/>
      <c r="F239" s="262"/>
      <c r="G239" s="70" t="s">
        <v>41</v>
      </c>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253"/>
      <c r="AN239" s="368"/>
      <c r="AO239" s="374"/>
      <c r="AP239" s="8"/>
    </row>
    <row r="240" spans="1:51" ht="13.5" customHeight="1">
      <c r="B240" s="132"/>
      <c r="C240" s="132"/>
      <c r="D240" s="132"/>
      <c r="E240" s="7" t="s">
        <v>90</v>
      </c>
      <c r="F240" s="132"/>
      <c r="G240" s="51"/>
      <c r="H240" s="7"/>
      <c r="I240" s="52"/>
      <c r="J240" s="52"/>
      <c r="K240" s="52"/>
      <c r="L240" s="52"/>
      <c r="M240" s="52"/>
      <c r="N240" s="52"/>
      <c r="O240" s="52"/>
      <c r="P240" s="52"/>
      <c r="Q240" s="52"/>
      <c r="R240" s="52"/>
      <c r="S240" s="53"/>
      <c r="T240" s="53"/>
      <c r="U240" s="7"/>
      <c r="V240" s="52"/>
      <c r="W240" s="52"/>
      <c r="X240" s="52"/>
      <c r="Y240" s="52"/>
      <c r="Z240" s="52"/>
      <c r="AA240" s="52"/>
      <c r="AB240" s="52"/>
      <c r="AC240" s="132"/>
      <c r="AD240" s="132"/>
      <c r="AE240" s="132"/>
      <c r="AF240" s="54"/>
      <c r="AG240" s="54"/>
      <c r="AH240" s="7"/>
      <c r="AI240" s="7"/>
      <c r="AJ240" s="7"/>
      <c r="AK240" s="7"/>
      <c r="AL240" s="7"/>
      <c r="AM240" s="55"/>
      <c r="AN240" s="56"/>
      <c r="AO240" s="57"/>
      <c r="AP240" s="10"/>
      <c r="AQ240" s="132"/>
      <c r="AR240" s="132"/>
      <c r="AS240" s="132"/>
      <c r="AT240" s="58"/>
      <c r="AU240" s="58"/>
      <c r="AV240" s="58"/>
      <c r="AW240" s="59"/>
      <c r="AX240" s="59"/>
      <c r="AY240" s="59"/>
    </row>
  </sheetData>
  <sheetProtection sheet="1" objects="1" scenarios="1"/>
  <mergeCells count="1222">
    <mergeCell ref="AQ197:AS197"/>
    <mergeCell ref="AT198:AV199"/>
    <mergeCell ref="AW198:AY199"/>
    <mergeCell ref="BA198:BA199"/>
    <mergeCell ref="AQ199:AS199"/>
    <mergeCell ref="AQ200:AS200"/>
    <mergeCell ref="AT200:AV201"/>
    <mergeCell ref="AW200:AY201"/>
    <mergeCell ref="AQ201:AS201"/>
    <mergeCell ref="AT202:AV203"/>
    <mergeCell ref="AW202:AY203"/>
    <mergeCell ref="BA202:BA203"/>
    <mergeCell ref="AQ203:AS203"/>
    <mergeCell ref="AQ204:AS205"/>
    <mergeCell ref="AT204:AV205"/>
    <mergeCell ref="AW204:AY205"/>
    <mergeCell ref="AO14:AO15"/>
    <mergeCell ref="AO16:AO17"/>
    <mergeCell ref="AO18:AO19"/>
    <mergeCell ref="AO20:AO21"/>
    <mergeCell ref="AO22:AO23"/>
    <mergeCell ref="AO94:AO95"/>
    <mergeCell ref="AO96:AO97"/>
    <mergeCell ref="AO98:AO99"/>
    <mergeCell ref="AO100:AO101"/>
    <mergeCell ref="AO102:AO103"/>
    <mergeCell ref="AO174:AO175"/>
    <mergeCell ref="AO176:AO177"/>
    <mergeCell ref="AO178:AO179"/>
    <mergeCell ref="AO180:AO181"/>
    <mergeCell ref="AO182:AO183"/>
    <mergeCell ref="BA118:BA119"/>
    <mergeCell ref="AQ119:AS119"/>
    <mergeCell ref="AQ120:AS120"/>
    <mergeCell ref="AT120:AV121"/>
    <mergeCell ref="AW120:AY121"/>
    <mergeCell ref="AQ121:AS121"/>
    <mergeCell ref="AT122:AV123"/>
    <mergeCell ref="AW122:AY123"/>
    <mergeCell ref="BA122:BA123"/>
    <mergeCell ref="AQ123:AS123"/>
    <mergeCell ref="AQ124:AS125"/>
    <mergeCell ref="AT124:AV125"/>
    <mergeCell ref="AW124:AY125"/>
    <mergeCell ref="AQ193:AS195"/>
    <mergeCell ref="AT193:AV194"/>
    <mergeCell ref="AW193:AY194"/>
    <mergeCell ref="AT195:AV195"/>
    <mergeCell ref="AW195:AY195"/>
    <mergeCell ref="AV169:AW169"/>
    <mergeCell ref="AQ184:AR184"/>
    <mergeCell ref="AS184:AT184"/>
    <mergeCell ref="AV184:AW184"/>
    <mergeCell ref="AV183:AW183"/>
    <mergeCell ref="AQ171:AR171"/>
    <mergeCell ref="AX166:AY167"/>
    <mergeCell ref="BA38:BA39"/>
    <mergeCell ref="AQ39:AS39"/>
    <mergeCell ref="AQ40:AS40"/>
    <mergeCell ref="AT40:AV41"/>
    <mergeCell ref="AW40:AY41"/>
    <mergeCell ref="AQ41:AS41"/>
    <mergeCell ref="AT42:AV43"/>
    <mergeCell ref="AW42:AY43"/>
    <mergeCell ref="BA42:BA43"/>
    <mergeCell ref="AQ43:AS43"/>
    <mergeCell ref="AQ44:AS45"/>
    <mergeCell ref="AT44:AV45"/>
    <mergeCell ref="AW44:AY45"/>
    <mergeCell ref="AQ113:AS115"/>
    <mergeCell ref="AT113:AV114"/>
    <mergeCell ref="AW113:AY114"/>
    <mergeCell ref="AT115:AV115"/>
    <mergeCell ref="AW115:AY115"/>
    <mergeCell ref="AS104:AT104"/>
    <mergeCell ref="AV104:AW104"/>
    <mergeCell ref="AS105:AT105"/>
    <mergeCell ref="AV105:AW105"/>
    <mergeCell ref="AQ104:AR104"/>
    <mergeCell ref="AQ105:AR105"/>
    <mergeCell ref="AV103:AW103"/>
    <mergeCell ref="AX86:AY87"/>
    <mergeCell ref="AW38:AY39"/>
    <mergeCell ref="A238:A239"/>
    <mergeCell ref="B238:B239"/>
    <mergeCell ref="C238:C239"/>
    <mergeCell ref="D238:D239"/>
    <mergeCell ref="E238:E239"/>
    <mergeCell ref="F238:F239"/>
    <mergeCell ref="AM238:AM239"/>
    <mergeCell ref="AN238:AN239"/>
    <mergeCell ref="AO238:AO239"/>
    <mergeCell ref="A236:A237"/>
    <mergeCell ref="B236:B237"/>
    <mergeCell ref="C236:C237"/>
    <mergeCell ref="D236:D237"/>
    <mergeCell ref="E236:E237"/>
    <mergeCell ref="F236:F237"/>
    <mergeCell ref="AM236:AM237"/>
    <mergeCell ref="AN236:AN237"/>
    <mergeCell ref="AO236:AO237"/>
    <mergeCell ref="A234:A235"/>
    <mergeCell ref="B234:B235"/>
    <mergeCell ref="C234:C235"/>
    <mergeCell ref="D234:D235"/>
    <mergeCell ref="E234:E235"/>
    <mergeCell ref="F234:F235"/>
    <mergeCell ref="AM234:AM235"/>
    <mergeCell ref="AN234:AN235"/>
    <mergeCell ref="AO234:AO235"/>
    <mergeCell ref="A232:A233"/>
    <mergeCell ref="B232:B233"/>
    <mergeCell ref="C232:C233"/>
    <mergeCell ref="D232:D233"/>
    <mergeCell ref="E232:E233"/>
    <mergeCell ref="F232:F233"/>
    <mergeCell ref="AM232:AM233"/>
    <mergeCell ref="AN232:AN233"/>
    <mergeCell ref="AO232:AO233"/>
    <mergeCell ref="A230:A231"/>
    <mergeCell ref="B230:B231"/>
    <mergeCell ref="C230:C231"/>
    <mergeCell ref="D230:D231"/>
    <mergeCell ref="E230:E231"/>
    <mergeCell ref="F230:F231"/>
    <mergeCell ref="AM230:AM231"/>
    <mergeCell ref="AN230:AN231"/>
    <mergeCell ref="AO230:AO231"/>
    <mergeCell ref="A228:A229"/>
    <mergeCell ref="B228:B229"/>
    <mergeCell ref="C228:C229"/>
    <mergeCell ref="D228:D229"/>
    <mergeCell ref="E228:E229"/>
    <mergeCell ref="F228:F229"/>
    <mergeCell ref="AM228:AM229"/>
    <mergeCell ref="AN228:AN229"/>
    <mergeCell ref="AO228:AO229"/>
    <mergeCell ref="A226:A227"/>
    <mergeCell ref="B226:B227"/>
    <mergeCell ref="C226:C227"/>
    <mergeCell ref="D226:D227"/>
    <mergeCell ref="E226:E227"/>
    <mergeCell ref="F226:F227"/>
    <mergeCell ref="AM226:AM227"/>
    <mergeCell ref="AN226:AN227"/>
    <mergeCell ref="AO226:AO227"/>
    <mergeCell ref="A224:A225"/>
    <mergeCell ref="B224:B225"/>
    <mergeCell ref="C224:C225"/>
    <mergeCell ref="D224:D225"/>
    <mergeCell ref="E224:E225"/>
    <mergeCell ref="F224:F225"/>
    <mergeCell ref="AM224:AM225"/>
    <mergeCell ref="AN224:AN225"/>
    <mergeCell ref="AO224:AO225"/>
    <mergeCell ref="A222:A223"/>
    <mergeCell ref="B222:B223"/>
    <mergeCell ref="C222:C223"/>
    <mergeCell ref="D222:D223"/>
    <mergeCell ref="E222:E223"/>
    <mergeCell ref="F222:F223"/>
    <mergeCell ref="AM222:AM223"/>
    <mergeCell ref="AN222:AN223"/>
    <mergeCell ref="AO222:AO223"/>
    <mergeCell ref="A220:A221"/>
    <mergeCell ref="B220:B221"/>
    <mergeCell ref="C220:C221"/>
    <mergeCell ref="D220:D221"/>
    <mergeCell ref="E220:E221"/>
    <mergeCell ref="F220:F221"/>
    <mergeCell ref="AM220:AM221"/>
    <mergeCell ref="AN220:AN221"/>
    <mergeCell ref="AO220:AO221"/>
    <mergeCell ref="A218:A219"/>
    <mergeCell ref="B218:B219"/>
    <mergeCell ref="C218:C219"/>
    <mergeCell ref="D218:D219"/>
    <mergeCell ref="E218:E219"/>
    <mergeCell ref="F218:F219"/>
    <mergeCell ref="AM218:AM219"/>
    <mergeCell ref="AN218:AN219"/>
    <mergeCell ref="AO218:AO219"/>
    <mergeCell ref="A216:A217"/>
    <mergeCell ref="B216:B217"/>
    <mergeCell ref="C216:C217"/>
    <mergeCell ref="D216:D217"/>
    <mergeCell ref="E216:E217"/>
    <mergeCell ref="F216:F217"/>
    <mergeCell ref="AM216:AM217"/>
    <mergeCell ref="AN216:AN217"/>
    <mergeCell ref="AO216:AO217"/>
    <mergeCell ref="A214:A215"/>
    <mergeCell ref="B214:B215"/>
    <mergeCell ref="C214:C215"/>
    <mergeCell ref="D214:D215"/>
    <mergeCell ref="E214:E215"/>
    <mergeCell ref="F214:F215"/>
    <mergeCell ref="AM214:AM215"/>
    <mergeCell ref="AN214:AN215"/>
    <mergeCell ref="AO214:AO215"/>
    <mergeCell ref="A212:A213"/>
    <mergeCell ref="B212:B213"/>
    <mergeCell ref="C212:C213"/>
    <mergeCell ref="D212:D213"/>
    <mergeCell ref="E212:E213"/>
    <mergeCell ref="F212:F213"/>
    <mergeCell ref="AM212:AM213"/>
    <mergeCell ref="AN212:AN213"/>
    <mergeCell ref="AO212:AO213"/>
    <mergeCell ref="AO208:AO209"/>
    <mergeCell ref="A210:A211"/>
    <mergeCell ref="B210:B211"/>
    <mergeCell ref="C210:C211"/>
    <mergeCell ref="D210:D211"/>
    <mergeCell ref="E210:E211"/>
    <mergeCell ref="F210:F211"/>
    <mergeCell ref="AM210:AM211"/>
    <mergeCell ref="AN210:AN211"/>
    <mergeCell ref="AO210:AO211"/>
    <mergeCell ref="A208:A209"/>
    <mergeCell ref="B208:B209"/>
    <mergeCell ref="C208:C209"/>
    <mergeCell ref="D208:D209"/>
    <mergeCell ref="E208:E209"/>
    <mergeCell ref="F208:F209"/>
    <mergeCell ref="G208:G209"/>
    <mergeCell ref="AM208:AM209"/>
    <mergeCell ref="AN208:AN209"/>
    <mergeCell ref="A158:A159"/>
    <mergeCell ref="B158:B159"/>
    <mergeCell ref="C158:C159"/>
    <mergeCell ref="D158:D159"/>
    <mergeCell ref="E158:E159"/>
    <mergeCell ref="F158:F159"/>
    <mergeCell ref="AM158:AM159"/>
    <mergeCell ref="AN158:AN159"/>
    <mergeCell ref="AO158:AO159"/>
    <mergeCell ref="A156:A157"/>
    <mergeCell ref="B156:B157"/>
    <mergeCell ref="C156:C157"/>
    <mergeCell ref="D156:D157"/>
    <mergeCell ref="E156:E157"/>
    <mergeCell ref="F156:F157"/>
    <mergeCell ref="AM156:AM157"/>
    <mergeCell ref="AN156:AN157"/>
    <mergeCell ref="AO156:AO157"/>
    <mergeCell ref="A154:A155"/>
    <mergeCell ref="B154:B155"/>
    <mergeCell ref="C154:C155"/>
    <mergeCell ref="D154:D155"/>
    <mergeCell ref="E154:E155"/>
    <mergeCell ref="F154:F155"/>
    <mergeCell ref="AM154:AM155"/>
    <mergeCell ref="AN154:AN155"/>
    <mergeCell ref="AO154:AO155"/>
    <mergeCell ref="A152:A153"/>
    <mergeCell ref="B152:B153"/>
    <mergeCell ref="C152:C153"/>
    <mergeCell ref="D152:D153"/>
    <mergeCell ref="E152:E153"/>
    <mergeCell ref="F152:F153"/>
    <mergeCell ref="AM152:AM153"/>
    <mergeCell ref="AN152:AN153"/>
    <mergeCell ref="AO152:AO153"/>
    <mergeCell ref="A150:A151"/>
    <mergeCell ref="B150:B151"/>
    <mergeCell ref="C150:C151"/>
    <mergeCell ref="D150:D151"/>
    <mergeCell ref="E150:E151"/>
    <mergeCell ref="F150:F151"/>
    <mergeCell ref="AM150:AM151"/>
    <mergeCell ref="AN150:AN151"/>
    <mergeCell ref="AO150:AO151"/>
    <mergeCell ref="A148:A149"/>
    <mergeCell ref="B148:B149"/>
    <mergeCell ref="C148:C149"/>
    <mergeCell ref="D148:D149"/>
    <mergeCell ref="E148:E149"/>
    <mergeCell ref="F148:F149"/>
    <mergeCell ref="AM148:AM149"/>
    <mergeCell ref="AN148:AN149"/>
    <mergeCell ref="AO148:AO149"/>
    <mergeCell ref="B146:B147"/>
    <mergeCell ref="C146:C147"/>
    <mergeCell ref="D146:D147"/>
    <mergeCell ref="E146:E147"/>
    <mergeCell ref="F146:F147"/>
    <mergeCell ref="AM146:AM147"/>
    <mergeCell ref="AN146:AN147"/>
    <mergeCell ref="AO146:AO147"/>
    <mergeCell ref="A144:A145"/>
    <mergeCell ref="B144:B145"/>
    <mergeCell ref="C144:C145"/>
    <mergeCell ref="D144:D145"/>
    <mergeCell ref="E144:E145"/>
    <mergeCell ref="F144:F145"/>
    <mergeCell ref="AM144:AM145"/>
    <mergeCell ref="AN144:AN145"/>
    <mergeCell ref="AO144:AO145"/>
    <mergeCell ref="AM138:AM139"/>
    <mergeCell ref="AN138:AN139"/>
    <mergeCell ref="AO138:AO139"/>
    <mergeCell ref="A136:A137"/>
    <mergeCell ref="B136:B137"/>
    <mergeCell ref="C136:C137"/>
    <mergeCell ref="D136:D137"/>
    <mergeCell ref="E136:E137"/>
    <mergeCell ref="F136:F137"/>
    <mergeCell ref="AM136:AM137"/>
    <mergeCell ref="AN136:AN137"/>
    <mergeCell ref="AO136:AO137"/>
    <mergeCell ref="A142:A143"/>
    <mergeCell ref="B142:B143"/>
    <mergeCell ref="C142:C143"/>
    <mergeCell ref="D142:D143"/>
    <mergeCell ref="E142:E143"/>
    <mergeCell ref="F142:F143"/>
    <mergeCell ref="AM142:AM143"/>
    <mergeCell ref="AN142:AN143"/>
    <mergeCell ref="AO142:AO143"/>
    <mergeCell ref="A140:A141"/>
    <mergeCell ref="B140:B141"/>
    <mergeCell ref="C140:C141"/>
    <mergeCell ref="D140:D141"/>
    <mergeCell ref="E140:E141"/>
    <mergeCell ref="F140:F141"/>
    <mergeCell ref="AM140:AM141"/>
    <mergeCell ref="AN140:AN141"/>
    <mergeCell ref="AO140:AO141"/>
    <mergeCell ref="AM130:AM131"/>
    <mergeCell ref="AN130:AN131"/>
    <mergeCell ref="AO130:AO131"/>
    <mergeCell ref="A128:A129"/>
    <mergeCell ref="B128:B129"/>
    <mergeCell ref="C128:C129"/>
    <mergeCell ref="D128:D129"/>
    <mergeCell ref="E128:E129"/>
    <mergeCell ref="F128:F129"/>
    <mergeCell ref="G128:G129"/>
    <mergeCell ref="AM128:AM129"/>
    <mergeCell ref="AN128:AN129"/>
    <mergeCell ref="A134:A135"/>
    <mergeCell ref="B134:B135"/>
    <mergeCell ref="C134:C135"/>
    <mergeCell ref="D134:D135"/>
    <mergeCell ref="E134:E135"/>
    <mergeCell ref="F134:F135"/>
    <mergeCell ref="AM134:AM135"/>
    <mergeCell ref="AN134:AN135"/>
    <mergeCell ref="AO134:AO135"/>
    <mergeCell ref="A132:A133"/>
    <mergeCell ref="B132:B133"/>
    <mergeCell ref="C132:C133"/>
    <mergeCell ref="D132:D133"/>
    <mergeCell ref="E132:E133"/>
    <mergeCell ref="F132:F133"/>
    <mergeCell ref="AM132:AM133"/>
    <mergeCell ref="AN132:AN133"/>
    <mergeCell ref="AO132:AO133"/>
    <mergeCell ref="A78:A79"/>
    <mergeCell ref="B78:B79"/>
    <mergeCell ref="C78:C79"/>
    <mergeCell ref="D78:D79"/>
    <mergeCell ref="E78:E79"/>
    <mergeCell ref="F78:F79"/>
    <mergeCell ref="AM78:AM79"/>
    <mergeCell ref="AN78:AN79"/>
    <mergeCell ref="AO78:AO79"/>
    <mergeCell ref="A76:A77"/>
    <mergeCell ref="B76:B77"/>
    <mergeCell ref="C76:C77"/>
    <mergeCell ref="D76:D77"/>
    <mergeCell ref="E76:E77"/>
    <mergeCell ref="F76:F77"/>
    <mergeCell ref="AM76:AM77"/>
    <mergeCell ref="AN76:AN77"/>
    <mergeCell ref="AO76:AO77"/>
    <mergeCell ref="A74:A75"/>
    <mergeCell ref="B74:B75"/>
    <mergeCell ref="C74:C75"/>
    <mergeCell ref="D74:D75"/>
    <mergeCell ref="E74:E75"/>
    <mergeCell ref="F74:F75"/>
    <mergeCell ref="AM74:AM75"/>
    <mergeCell ref="AN74:AN75"/>
    <mergeCell ref="AO74:AO75"/>
    <mergeCell ref="A72:A73"/>
    <mergeCell ref="B72:B73"/>
    <mergeCell ref="C72:C73"/>
    <mergeCell ref="D72:D73"/>
    <mergeCell ref="E72:E73"/>
    <mergeCell ref="F72:F73"/>
    <mergeCell ref="AM72:AM73"/>
    <mergeCell ref="AN72:AN73"/>
    <mergeCell ref="AO72:AO73"/>
    <mergeCell ref="A70:A71"/>
    <mergeCell ref="B70:B71"/>
    <mergeCell ref="C70:C71"/>
    <mergeCell ref="D70:D71"/>
    <mergeCell ref="E70:E71"/>
    <mergeCell ref="F70:F71"/>
    <mergeCell ref="AM70:AM71"/>
    <mergeCell ref="AN70:AN71"/>
    <mergeCell ref="AO70:AO71"/>
    <mergeCell ref="A68:A69"/>
    <mergeCell ref="B68:B69"/>
    <mergeCell ref="C68:C69"/>
    <mergeCell ref="D68:D69"/>
    <mergeCell ref="E68:E69"/>
    <mergeCell ref="F68:F69"/>
    <mergeCell ref="AM68:AM69"/>
    <mergeCell ref="AN68:AN69"/>
    <mergeCell ref="AO68:AO69"/>
    <mergeCell ref="B66:B67"/>
    <mergeCell ref="C66:C67"/>
    <mergeCell ref="D66:D67"/>
    <mergeCell ref="E66:E67"/>
    <mergeCell ref="F66:F67"/>
    <mergeCell ref="AM66:AM67"/>
    <mergeCell ref="AN66:AN67"/>
    <mergeCell ref="AO66:AO67"/>
    <mergeCell ref="A64:A65"/>
    <mergeCell ref="B64:B65"/>
    <mergeCell ref="C64:C65"/>
    <mergeCell ref="D64:D65"/>
    <mergeCell ref="E64:E65"/>
    <mergeCell ref="F64:F65"/>
    <mergeCell ref="AM64:AM65"/>
    <mergeCell ref="AN64:AN65"/>
    <mergeCell ref="AO64:AO65"/>
    <mergeCell ref="AM58:AM59"/>
    <mergeCell ref="AN58:AN59"/>
    <mergeCell ref="AO58:AO59"/>
    <mergeCell ref="A56:A57"/>
    <mergeCell ref="B56:B57"/>
    <mergeCell ref="C56:C57"/>
    <mergeCell ref="D56:D57"/>
    <mergeCell ref="E56:E57"/>
    <mergeCell ref="F56:F57"/>
    <mergeCell ref="AM56:AM57"/>
    <mergeCell ref="AN56:AN57"/>
    <mergeCell ref="AO56:AO57"/>
    <mergeCell ref="A62:A63"/>
    <mergeCell ref="B62:B63"/>
    <mergeCell ref="C62:C63"/>
    <mergeCell ref="D62:D63"/>
    <mergeCell ref="E62:E63"/>
    <mergeCell ref="F62:F63"/>
    <mergeCell ref="AM62:AM63"/>
    <mergeCell ref="AN62:AN63"/>
    <mergeCell ref="AO62:AO63"/>
    <mergeCell ref="A60:A61"/>
    <mergeCell ref="B60:B61"/>
    <mergeCell ref="C60:C61"/>
    <mergeCell ref="D60:D61"/>
    <mergeCell ref="E60:E61"/>
    <mergeCell ref="F60:F61"/>
    <mergeCell ref="AM60:AM61"/>
    <mergeCell ref="AN60:AN61"/>
    <mergeCell ref="AO60:AO61"/>
    <mergeCell ref="AM50:AM51"/>
    <mergeCell ref="AN50:AN51"/>
    <mergeCell ref="AO50:AO51"/>
    <mergeCell ref="A48:A49"/>
    <mergeCell ref="B48:B49"/>
    <mergeCell ref="C48:C49"/>
    <mergeCell ref="D48:D49"/>
    <mergeCell ref="E48:E49"/>
    <mergeCell ref="F48:F49"/>
    <mergeCell ref="G48:G49"/>
    <mergeCell ref="AM48:AM49"/>
    <mergeCell ref="AN48:AN49"/>
    <mergeCell ref="A54:A55"/>
    <mergeCell ref="B54:B55"/>
    <mergeCell ref="C54:C55"/>
    <mergeCell ref="D54:D55"/>
    <mergeCell ref="E54:E55"/>
    <mergeCell ref="F54:F55"/>
    <mergeCell ref="AM54:AM55"/>
    <mergeCell ref="AN54:AN55"/>
    <mergeCell ref="AO54:AO55"/>
    <mergeCell ref="A52:A53"/>
    <mergeCell ref="B52:B53"/>
    <mergeCell ref="C52:C53"/>
    <mergeCell ref="D52:D53"/>
    <mergeCell ref="E52:E53"/>
    <mergeCell ref="F52:F53"/>
    <mergeCell ref="AM52:AM53"/>
    <mergeCell ref="AN52:AN53"/>
    <mergeCell ref="AO52:AO53"/>
    <mergeCell ref="A200:A201"/>
    <mergeCell ref="B200:B201"/>
    <mergeCell ref="C200:C201"/>
    <mergeCell ref="B96:B97"/>
    <mergeCell ref="AM96:AM97"/>
    <mergeCell ref="AQ96:AR96"/>
    <mergeCell ref="AS96:AT96"/>
    <mergeCell ref="AV96:AW96"/>
    <mergeCell ref="AQ97:AR97"/>
    <mergeCell ref="AS97:AT97"/>
    <mergeCell ref="AV97:AW97"/>
    <mergeCell ref="B176:B177"/>
    <mergeCell ref="AM176:AM177"/>
    <mergeCell ref="AQ176:AR176"/>
    <mergeCell ref="AS176:AT176"/>
    <mergeCell ref="AV176:AW176"/>
    <mergeCell ref="AQ177:AR177"/>
    <mergeCell ref="AO128:AO129"/>
    <mergeCell ref="AQ100:AR100"/>
    <mergeCell ref="AQ101:AR101"/>
    <mergeCell ref="AS172:AT172"/>
    <mergeCell ref="AV172:AW172"/>
    <mergeCell ref="AS173:AT173"/>
    <mergeCell ref="AV173:AW173"/>
    <mergeCell ref="AQ172:AR172"/>
    <mergeCell ref="AQ173:AR173"/>
    <mergeCell ref="AM168:AM169"/>
    <mergeCell ref="AN168:AN169"/>
    <mergeCell ref="AO168:AO169"/>
    <mergeCell ref="AS168:AT168"/>
    <mergeCell ref="D200:D201"/>
    <mergeCell ref="E200:E201"/>
    <mergeCell ref="AQ202:AS202"/>
    <mergeCell ref="A202:A203"/>
    <mergeCell ref="B202:B203"/>
    <mergeCell ref="C202:C203"/>
    <mergeCell ref="D202:D203"/>
    <mergeCell ref="E202:E203"/>
    <mergeCell ref="F202:F203"/>
    <mergeCell ref="B204:F205"/>
    <mergeCell ref="J204:R205"/>
    <mergeCell ref="V204:AE205"/>
    <mergeCell ref="AM204:AN205"/>
    <mergeCell ref="AO204:AO205"/>
    <mergeCell ref="S205:T205"/>
    <mergeCell ref="AF205:AG205"/>
    <mergeCell ref="AM202:AM203"/>
    <mergeCell ref="AN202:AN203"/>
    <mergeCell ref="AO202:AO203"/>
    <mergeCell ref="F200:F201"/>
    <mergeCell ref="AM200:AM201"/>
    <mergeCell ref="AN200:AN201"/>
    <mergeCell ref="AM198:AM199"/>
    <mergeCell ref="AN198:AN199"/>
    <mergeCell ref="AO198:AO199"/>
    <mergeCell ref="AQ198:AS198"/>
    <mergeCell ref="AO200:AO201"/>
    <mergeCell ref="A198:A199"/>
    <mergeCell ref="B198:B199"/>
    <mergeCell ref="C198:C199"/>
    <mergeCell ref="D198:D199"/>
    <mergeCell ref="E198:E199"/>
    <mergeCell ref="F198:F199"/>
    <mergeCell ref="A188:A189"/>
    <mergeCell ref="AN196:AN197"/>
    <mergeCell ref="AO196:AO197"/>
    <mergeCell ref="AN194:AN195"/>
    <mergeCell ref="AO194:AO195"/>
    <mergeCell ref="A194:A195"/>
    <mergeCell ref="B194:B195"/>
    <mergeCell ref="C194:C195"/>
    <mergeCell ref="D194:D195"/>
    <mergeCell ref="E194:E195"/>
    <mergeCell ref="F194:F195"/>
    <mergeCell ref="AM194:AM195"/>
    <mergeCell ref="A196:A197"/>
    <mergeCell ref="B196:B197"/>
    <mergeCell ref="C196:C197"/>
    <mergeCell ref="D196:D197"/>
    <mergeCell ref="E196:E197"/>
    <mergeCell ref="F196:F197"/>
    <mergeCell ref="AM196:AM197"/>
    <mergeCell ref="B188:B189"/>
    <mergeCell ref="C188:C189"/>
    <mergeCell ref="D188:D189"/>
    <mergeCell ref="E188:E189"/>
    <mergeCell ref="F188:F189"/>
    <mergeCell ref="AQ196:AS196"/>
    <mergeCell ref="AT196:AV197"/>
    <mergeCell ref="AW196:AY197"/>
    <mergeCell ref="A186:A187"/>
    <mergeCell ref="B186:B187"/>
    <mergeCell ref="C186:C187"/>
    <mergeCell ref="D186:D187"/>
    <mergeCell ref="E186:E187"/>
    <mergeCell ref="F186:F187"/>
    <mergeCell ref="D180:D183"/>
    <mergeCell ref="E180:E183"/>
    <mergeCell ref="F180:F183"/>
    <mergeCell ref="AM180:AM181"/>
    <mergeCell ref="AN180:AN183"/>
    <mergeCell ref="AM190:AM191"/>
    <mergeCell ref="AN190:AN191"/>
    <mergeCell ref="AO190:AO191"/>
    <mergeCell ref="AQ190:AR190"/>
    <mergeCell ref="AS190:AY190"/>
    <mergeCell ref="A192:A193"/>
    <mergeCell ref="B192:B193"/>
    <mergeCell ref="C192:C193"/>
    <mergeCell ref="D192:D193"/>
    <mergeCell ref="E192:E193"/>
    <mergeCell ref="A190:A191"/>
    <mergeCell ref="B190:B191"/>
    <mergeCell ref="C190:C191"/>
    <mergeCell ref="D190:D191"/>
    <mergeCell ref="E190:E191"/>
    <mergeCell ref="F190:F191"/>
    <mergeCell ref="F192:F193"/>
    <mergeCell ref="AM192:AM193"/>
    <mergeCell ref="AN192:AN193"/>
    <mergeCell ref="AO192:AO193"/>
    <mergeCell ref="AM188:AM189"/>
    <mergeCell ref="AM186:AM187"/>
    <mergeCell ref="AN186:AN187"/>
    <mergeCell ref="AO186:AO187"/>
    <mergeCell ref="AQ186:AR186"/>
    <mergeCell ref="AS186:AY186"/>
    <mergeCell ref="AQ187:AR187"/>
    <mergeCell ref="AS187:AY187"/>
    <mergeCell ref="AS185:AT185"/>
    <mergeCell ref="AV185:AW185"/>
    <mergeCell ref="AQ185:AR185"/>
    <mergeCell ref="AN188:AN189"/>
    <mergeCell ref="AO188:AO189"/>
    <mergeCell ref="AQ188:AR188"/>
    <mergeCell ref="AS188:AY188"/>
    <mergeCell ref="AS189:AY189"/>
    <mergeCell ref="A184:A185"/>
    <mergeCell ref="B184:B185"/>
    <mergeCell ref="C184:C185"/>
    <mergeCell ref="D184:D185"/>
    <mergeCell ref="E184:E185"/>
    <mergeCell ref="F184:F185"/>
    <mergeCell ref="AM184:AM185"/>
    <mergeCell ref="AN184:AN185"/>
    <mergeCell ref="AO184:AO185"/>
    <mergeCell ref="AS180:AT180"/>
    <mergeCell ref="AV180:AW180"/>
    <mergeCell ref="AS181:AT181"/>
    <mergeCell ref="AV181:AW181"/>
    <mergeCell ref="B182:B183"/>
    <mergeCell ref="AS182:AT182"/>
    <mergeCell ref="AV182:AW182"/>
    <mergeCell ref="AS183:AT183"/>
    <mergeCell ref="A180:A183"/>
    <mergeCell ref="B180:B181"/>
    <mergeCell ref="C180:C183"/>
    <mergeCell ref="AQ182:AR182"/>
    <mergeCell ref="AQ183:AR183"/>
    <mergeCell ref="AM182:AM183"/>
    <mergeCell ref="AQ180:AR180"/>
    <mergeCell ref="AQ181:AR181"/>
    <mergeCell ref="A170:A171"/>
    <mergeCell ref="B170:B171"/>
    <mergeCell ref="C170:C171"/>
    <mergeCell ref="D170:D171"/>
    <mergeCell ref="E170:E171"/>
    <mergeCell ref="F170:F171"/>
    <mergeCell ref="A174:A179"/>
    <mergeCell ref="B174:B175"/>
    <mergeCell ref="C174:C179"/>
    <mergeCell ref="D174:D179"/>
    <mergeCell ref="E174:E179"/>
    <mergeCell ref="F174:F179"/>
    <mergeCell ref="B178:B179"/>
    <mergeCell ref="AS179:AT179"/>
    <mergeCell ref="AV179:AW179"/>
    <mergeCell ref="AS174:AT174"/>
    <mergeCell ref="AV174:AW174"/>
    <mergeCell ref="AS175:AT175"/>
    <mergeCell ref="AQ174:AR174"/>
    <mergeCell ref="AQ175:AR175"/>
    <mergeCell ref="AQ178:AR178"/>
    <mergeCell ref="AM174:AM175"/>
    <mergeCell ref="AN174:AN179"/>
    <mergeCell ref="AQ179:AR179"/>
    <mergeCell ref="AV175:AW175"/>
    <mergeCell ref="AM178:AM179"/>
    <mergeCell ref="AS178:AT178"/>
    <mergeCell ref="AV178:AW178"/>
    <mergeCell ref="AN172:AN173"/>
    <mergeCell ref="AO172:AO173"/>
    <mergeCell ref="A168:A169"/>
    <mergeCell ref="B168:B169"/>
    <mergeCell ref="C168:C169"/>
    <mergeCell ref="D168:D169"/>
    <mergeCell ref="E168:E169"/>
    <mergeCell ref="F168:F169"/>
    <mergeCell ref="AQ168:AR168"/>
    <mergeCell ref="AQ169:AR169"/>
    <mergeCell ref="AM166:AM167"/>
    <mergeCell ref="AN166:AN167"/>
    <mergeCell ref="AO166:AO167"/>
    <mergeCell ref="AQ166:AR167"/>
    <mergeCell ref="AS166:AW167"/>
    <mergeCell ref="AV168:AW168"/>
    <mergeCell ref="AS169:AT169"/>
    <mergeCell ref="AS177:AT177"/>
    <mergeCell ref="AV177:AW177"/>
    <mergeCell ref="A172:A173"/>
    <mergeCell ref="B172:B173"/>
    <mergeCell ref="C172:C173"/>
    <mergeCell ref="D172:D173"/>
    <mergeCell ref="E172:E173"/>
    <mergeCell ref="F172:F173"/>
    <mergeCell ref="AM170:AM171"/>
    <mergeCell ref="AN170:AN171"/>
    <mergeCell ref="AO170:AO171"/>
    <mergeCell ref="AM172:AM173"/>
    <mergeCell ref="AS170:AT170"/>
    <mergeCell ref="AV170:AW170"/>
    <mergeCell ref="AS171:AT171"/>
    <mergeCell ref="AV171:AW171"/>
    <mergeCell ref="AQ170:AR170"/>
    <mergeCell ref="AA163:AE163"/>
    <mergeCell ref="AF163:AK163"/>
    <mergeCell ref="AF165:AG165"/>
    <mergeCell ref="A166:A167"/>
    <mergeCell ref="B166:B167"/>
    <mergeCell ref="C166:C167"/>
    <mergeCell ref="D166:D167"/>
    <mergeCell ref="E166:E167"/>
    <mergeCell ref="F166:F167"/>
    <mergeCell ref="G166:G167"/>
    <mergeCell ref="B163:C163"/>
    <mergeCell ref="D163:K163"/>
    <mergeCell ref="L163:N163"/>
    <mergeCell ref="O163:U163"/>
    <mergeCell ref="V163:X163"/>
    <mergeCell ref="Y163:Z163"/>
    <mergeCell ref="V124:AE125"/>
    <mergeCell ref="B124:F125"/>
    <mergeCell ref="J124:R125"/>
    <mergeCell ref="A130:A131"/>
    <mergeCell ref="B130:B131"/>
    <mergeCell ref="C130:C131"/>
    <mergeCell ref="D130:D131"/>
    <mergeCell ref="E130:E131"/>
    <mergeCell ref="F130:F131"/>
    <mergeCell ref="A138:A139"/>
    <mergeCell ref="B138:B139"/>
    <mergeCell ref="C138:C139"/>
    <mergeCell ref="D138:D139"/>
    <mergeCell ref="E138:E139"/>
    <mergeCell ref="F138:F139"/>
    <mergeCell ref="A146:A147"/>
    <mergeCell ref="AO124:AO125"/>
    <mergeCell ref="S125:T125"/>
    <mergeCell ref="AF125:AG125"/>
    <mergeCell ref="AM122:AM123"/>
    <mergeCell ref="AN122:AN123"/>
    <mergeCell ref="AO122:AO123"/>
    <mergeCell ref="AQ122:AS122"/>
    <mergeCell ref="A122:A123"/>
    <mergeCell ref="B122:B123"/>
    <mergeCell ref="C122:C123"/>
    <mergeCell ref="D122:D123"/>
    <mergeCell ref="E122:E123"/>
    <mergeCell ref="F122:F123"/>
    <mergeCell ref="A120:A121"/>
    <mergeCell ref="B120:B121"/>
    <mergeCell ref="C120:C121"/>
    <mergeCell ref="D120:D121"/>
    <mergeCell ref="E120:E121"/>
    <mergeCell ref="F120:F121"/>
    <mergeCell ref="AM120:AM121"/>
    <mergeCell ref="AN120:AN121"/>
    <mergeCell ref="AM124:AN125"/>
    <mergeCell ref="AM118:AM119"/>
    <mergeCell ref="AN118:AN119"/>
    <mergeCell ref="AO118:AO119"/>
    <mergeCell ref="AQ118:AS118"/>
    <mergeCell ref="AO120:AO121"/>
    <mergeCell ref="A118:A119"/>
    <mergeCell ref="B118:B119"/>
    <mergeCell ref="C118:C119"/>
    <mergeCell ref="D118:D119"/>
    <mergeCell ref="E118:E119"/>
    <mergeCell ref="F118:F119"/>
    <mergeCell ref="AT118:AV119"/>
    <mergeCell ref="AW118:AY119"/>
    <mergeCell ref="AN116:AN117"/>
    <mergeCell ref="AO116:AO117"/>
    <mergeCell ref="AN114:AN115"/>
    <mergeCell ref="AO114:AO115"/>
    <mergeCell ref="A114:A115"/>
    <mergeCell ref="B114:B115"/>
    <mergeCell ref="C114:C115"/>
    <mergeCell ref="D114:D115"/>
    <mergeCell ref="E114:E115"/>
    <mergeCell ref="F114:F115"/>
    <mergeCell ref="AM114:AM115"/>
    <mergeCell ref="A116:A117"/>
    <mergeCell ref="B116:B117"/>
    <mergeCell ref="C116:C117"/>
    <mergeCell ref="D116:D117"/>
    <mergeCell ref="E116:E117"/>
    <mergeCell ref="F116:F117"/>
    <mergeCell ref="AM116:AM117"/>
    <mergeCell ref="AQ116:AS116"/>
    <mergeCell ref="AT116:AV117"/>
    <mergeCell ref="AW116:AY117"/>
    <mergeCell ref="AQ117:AS117"/>
    <mergeCell ref="AM110:AM111"/>
    <mergeCell ref="AN110:AN111"/>
    <mergeCell ref="AO110:AO111"/>
    <mergeCell ref="AQ110:AR110"/>
    <mergeCell ref="AS110:AY110"/>
    <mergeCell ref="A112:A113"/>
    <mergeCell ref="B112:B113"/>
    <mergeCell ref="C112:C113"/>
    <mergeCell ref="D112:D113"/>
    <mergeCell ref="E112:E113"/>
    <mergeCell ref="A110:A111"/>
    <mergeCell ref="B110:B111"/>
    <mergeCell ref="C110:C111"/>
    <mergeCell ref="D110:D111"/>
    <mergeCell ref="E110:E111"/>
    <mergeCell ref="F110:F111"/>
    <mergeCell ref="F112:F113"/>
    <mergeCell ref="AM112:AM113"/>
    <mergeCell ref="AN112:AN113"/>
    <mergeCell ref="AO112:AO113"/>
    <mergeCell ref="AM108:AM109"/>
    <mergeCell ref="AN108:AN109"/>
    <mergeCell ref="AO108:AO109"/>
    <mergeCell ref="AQ108:AR108"/>
    <mergeCell ref="AS108:AY108"/>
    <mergeCell ref="AS109:AY109"/>
    <mergeCell ref="A108:A109"/>
    <mergeCell ref="B108:B109"/>
    <mergeCell ref="C108:C109"/>
    <mergeCell ref="D108:D109"/>
    <mergeCell ref="E108:E109"/>
    <mergeCell ref="F108:F109"/>
    <mergeCell ref="AM106:AM107"/>
    <mergeCell ref="AN106:AN107"/>
    <mergeCell ref="AO106:AO107"/>
    <mergeCell ref="AQ106:AR106"/>
    <mergeCell ref="AS106:AY106"/>
    <mergeCell ref="AQ107:AR107"/>
    <mergeCell ref="AS107:AY107"/>
    <mergeCell ref="A106:A107"/>
    <mergeCell ref="B106:B107"/>
    <mergeCell ref="C106:C107"/>
    <mergeCell ref="D106:D107"/>
    <mergeCell ref="E106:E107"/>
    <mergeCell ref="F106:F107"/>
    <mergeCell ref="A104:A105"/>
    <mergeCell ref="B104:B105"/>
    <mergeCell ref="C104:C105"/>
    <mergeCell ref="D104:D105"/>
    <mergeCell ref="E104:E105"/>
    <mergeCell ref="F104:F105"/>
    <mergeCell ref="AM104:AM105"/>
    <mergeCell ref="AN104:AN105"/>
    <mergeCell ref="AO104:AO105"/>
    <mergeCell ref="AS100:AT100"/>
    <mergeCell ref="AV100:AW100"/>
    <mergeCell ref="AS101:AT101"/>
    <mergeCell ref="AV101:AW101"/>
    <mergeCell ref="B102:B103"/>
    <mergeCell ref="AM102:AM103"/>
    <mergeCell ref="AS102:AT102"/>
    <mergeCell ref="AV102:AW102"/>
    <mergeCell ref="AS103:AT103"/>
    <mergeCell ref="A100:A103"/>
    <mergeCell ref="B100:B101"/>
    <mergeCell ref="C100:C103"/>
    <mergeCell ref="D100:D103"/>
    <mergeCell ref="E100:E103"/>
    <mergeCell ref="F100:F103"/>
    <mergeCell ref="AM100:AM101"/>
    <mergeCell ref="AN100:AN103"/>
    <mergeCell ref="A94:A99"/>
    <mergeCell ref="B94:B95"/>
    <mergeCell ref="C94:C99"/>
    <mergeCell ref="D94:D99"/>
    <mergeCell ref="E94:E99"/>
    <mergeCell ref="F94:F99"/>
    <mergeCell ref="B98:B99"/>
    <mergeCell ref="AQ102:AR102"/>
    <mergeCell ref="AQ103:AR103"/>
    <mergeCell ref="AQ94:AR94"/>
    <mergeCell ref="AQ95:AR95"/>
    <mergeCell ref="AQ98:AR98"/>
    <mergeCell ref="AM94:AM95"/>
    <mergeCell ref="AN94:AN99"/>
    <mergeCell ref="AS94:AT94"/>
    <mergeCell ref="AV94:AW94"/>
    <mergeCell ref="AS95:AT95"/>
    <mergeCell ref="AV95:AW95"/>
    <mergeCell ref="AM98:AM99"/>
    <mergeCell ref="AS98:AT98"/>
    <mergeCell ref="AV98:AW98"/>
    <mergeCell ref="AQ99:AR99"/>
    <mergeCell ref="A92:A93"/>
    <mergeCell ref="B92:B93"/>
    <mergeCell ref="C92:C93"/>
    <mergeCell ref="D92:D93"/>
    <mergeCell ref="E92:E93"/>
    <mergeCell ref="F92:F93"/>
    <mergeCell ref="AS99:AT99"/>
    <mergeCell ref="AV99:AW99"/>
    <mergeCell ref="AS92:AT92"/>
    <mergeCell ref="AM90:AM91"/>
    <mergeCell ref="AN90:AN91"/>
    <mergeCell ref="AO90:AO91"/>
    <mergeCell ref="AM92:AM93"/>
    <mergeCell ref="AN92:AN93"/>
    <mergeCell ref="AO92:AO93"/>
    <mergeCell ref="AV90:AW90"/>
    <mergeCell ref="AS91:AT91"/>
    <mergeCell ref="AV91:AW91"/>
    <mergeCell ref="AQ90:AR90"/>
    <mergeCell ref="AQ91:AR91"/>
    <mergeCell ref="A90:A91"/>
    <mergeCell ref="B90:B91"/>
    <mergeCell ref="C90:C91"/>
    <mergeCell ref="D90:D91"/>
    <mergeCell ref="E90:E91"/>
    <mergeCell ref="F90:F91"/>
    <mergeCell ref="AV92:AW92"/>
    <mergeCell ref="AS93:AT93"/>
    <mergeCell ref="AV93:AW93"/>
    <mergeCell ref="AQ92:AR92"/>
    <mergeCell ref="AQ93:AR93"/>
    <mergeCell ref="AS90:AT90"/>
    <mergeCell ref="AM88:AM89"/>
    <mergeCell ref="AN88:AN89"/>
    <mergeCell ref="AO88:AO89"/>
    <mergeCell ref="AS88:AT88"/>
    <mergeCell ref="AV88:AW88"/>
    <mergeCell ref="AS89:AT89"/>
    <mergeCell ref="AV89:AW89"/>
    <mergeCell ref="A88:A89"/>
    <mergeCell ref="B88:B89"/>
    <mergeCell ref="C88:C89"/>
    <mergeCell ref="D88:D89"/>
    <mergeCell ref="E88:E89"/>
    <mergeCell ref="F88:F89"/>
    <mergeCell ref="AQ88:AR88"/>
    <mergeCell ref="AQ89:AR89"/>
    <mergeCell ref="AM86:AM87"/>
    <mergeCell ref="AN86:AN87"/>
    <mergeCell ref="AO86:AO87"/>
    <mergeCell ref="AQ86:AR87"/>
    <mergeCell ref="AS86:AW87"/>
    <mergeCell ref="AA83:AE83"/>
    <mergeCell ref="AF83:AK83"/>
    <mergeCell ref="AF85:AG85"/>
    <mergeCell ref="A86:A87"/>
    <mergeCell ref="B86:B87"/>
    <mergeCell ref="C86:C87"/>
    <mergeCell ref="D86:D87"/>
    <mergeCell ref="E86:E87"/>
    <mergeCell ref="F86:F87"/>
    <mergeCell ref="G86:G87"/>
    <mergeCell ref="B83:C83"/>
    <mergeCell ref="D83:K83"/>
    <mergeCell ref="L83:N83"/>
    <mergeCell ref="O83:U83"/>
    <mergeCell ref="V83:X83"/>
    <mergeCell ref="Y83:Z83"/>
    <mergeCell ref="B44:F45"/>
    <mergeCell ref="J44:R45"/>
    <mergeCell ref="V44:AE45"/>
    <mergeCell ref="A50:A51"/>
    <mergeCell ref="B50:B51"/>
    <mergeCell ref="C50:C51"/>
    <mergeCell ref="D50:D51"/>
    <mergeCell ref="E50:E51"/>
    <mergeCell ref="F50:F51"/>
    <mergeCell ref="A58:A59"/>
    <mergeCell ref="B58:B59"/>
    <mergeCell ref="C58:C59"/>
    <mergeCell ref="D58:D59"/>
    <mergeCell ref="E58:E59"/>
    <mergeCell ref="F58:F59"/>
    <mergeCell ref="A66:A67"/>
    <mergeCell ref="A40:A41"/>
    <mergeCell ref="B40:B41"/>
    <mergeCell ref="C40:C41"/>
    <mergeCell ref="D40:D41"/>
    <mergeCell ref="E40:E41"/>
    <mergeCell ref="F40:F41"/>
    <mergeCell ref="AM38:AM39"/>
    <mergeCell ref="AN38:AN39"/>
    <mergeCell ref="AO38:AO39"/>
    <mergeCell ref="AQ38:AS38"/>
    <mergeCell ref="AT38:AV39"/>
    <mergeCell ref="AM44:AN45"/>
    <mergeCell ref="AO44:AO45"/>
    <mergeCell ref="S45:T45"/>
    <mergeCell ref="AF45:AG45"/>
    <mergeCell ref="AO48:AO49"/>
    <mergeCell ref="AM42:AM43"/>
    <mergeCell ref="AN42:AN43"/>
    <mergeCell ref="AO42:AO43"/>
    <mergeCell ref="AQ42:AS42"/>
    <mergeCell ref="A42:A43"/>
    <mergeCell ref="B42:B43"/>
    <mergeCell ref="C42:C43"/>
    <mergeCell ref="D42:D43"/>
    <mergeCell ref="E42:E43"/>
    <mergeCell ref="F42:F43"/>
    <mergeCell ref="AM40:AM41"/>
    <mergeCell ref="AN40:AN41"/>
    <mergeCell ref="AO40:AO41"/>
    <mergeCell ref="AO34:AO35"/>
    <mergeCell ref="A34:A35"/>
    <mergeCell ref="B34:B35"/>
    <mergeCell ref="C34:C35"/>
    <mergeCell ref="D34:D35"/>
    <mergeCell ref="E34:E35"/>
    <mergeCell ref="F34:F35"/>
    <mergeCell ref="AM34:AM35"/>
    <mergeCell ref="A36:A37"/>
    <mergeCell ref="B36:B37"/>
    <mergeCell ref="C36:C37"/>
    <mergeCell ref="D36:D37"/>
    <mergeCell ref="E36:E37"/>
    <mergeCell ref="F36:F37"/>
    <mergeCell ref="AM36:AM37"/>
    <mergeCell ref="A38:A39"/>
    <mergeCell ref="B38:B39"/>
    <mergeCell ref="C38:C39"/>
    <mergeCell ref="D38:D39"/>
    <mergeCell ref="E38:E39"/>
    <mergeCell ref="F38:F39"/>
    <mergeCell ref="AQ33:AS35"/>
    <mergeCell ref="AT33:AV34"/>
    <mergeCell ref="AW33:AY34"/>
    <mergeCell ref="AT35:AV35"/>
    <mergeCell ref="AW35:AY35"/>
    <mergeCell ref="AQ36:AS36"/>
    <mergeCell ref="AT36:AV37"/>
    <mergeCell ref="AW36:AY37"/>
    <mergeCell ref="AQ37:AS37"/>
    <mergeCell ref="AM30:AM31"/>
    <mergeCell ref="AN30:AN31"/>
    <mergeCell ref="AO30:AO31"/>
    <mergeCell ref="AQ30:AR30"/>
    <mergeCell ref="AS30:AY30"/>
    <mergeCell ref="A32:A33"/>
    <mergeCell ref="B32:B33"/>
    <mergeCell ref="C32:C33"/>
    <mergeCell ref="D32:D33"/>
    <mergeCell ref="E32:E33"/>
    <mergeCell ref="A30:A31"/>
    <mergeCell ref="B30:B31"/>
    <mergeCell ref="C30:C31"/>
    <mergeCell ref="D30:D31"/>
    <mergeCell ref="E30:E31"/>
    <mergeCell ref="F30:F31"/>
    <mergeCell ref="F32:F33"/>
    <mergeCell ref="AM32:AM33"/>
    <mergeCell ref="AN32:AN33"/>
    <mergeCell ref="AO32:AO33"/>
    <mergeCell ref="AN36:AN37"/>
    <mergeCell ref="AO36:AO37"/>
    <mergeCell ref="AN34:AN35"/>
    <mergeCell ref="AM28:AM29"/>
    <mergeCell ref="AN28:AN29"/>
    <mergeCell ref="AO28:AO29"/>
    <mergeCell ref="AQ28:AR28"/>
    <mergeCell ref="AS28:AY28"/>
    <mergeCell ref="AS29:AY29"/>
    <mergeCell ref="A28:A29"/>
    <mergeCell ref="B28:B29"/>
    <mergeCell ref="C28:C29"/>
    <mergeCell ref="D28:D29"/>
    <mergeCell ref="E28:E29"/>
    <mergeCell ref="F28:F29"/>
    <mergeCell ref="AS26:AY26"/>
    <mergeCell ref="AQ27:AR27"/>
    <mergeCell ref="AS27:AY27"/>
    <mergeCell ref="AS24:AT24"/>
    <mergeCell ref="AV24:AW24"/>
    <mergeCell ref="AS25:AT25"/>
    <mergeCell ref="AV25:AW25"/>
    <mergeCell ref="AQ24:AR24"/>
    <mergeCell ref="AQ25:AR25"/>
    <mergeCell ref="A26:A27"/>
    <mergeCell ref="B26:B27"/>
    <mergeCell ref="C26:C27"/>
    <mergeCell ref="D26:D27"/>
    <mergeCell ref="E26:E27"/>
    <mergeCell ref="F26:F27"/>
    <mergeCell ref="AM26:AM27"/>
    <mergeCell ref="AN26:AN27"/>
    <mergeCell ref="AO26:AO27"/>
    <mergeCell ref="AQ26:AR26"/>
    <mergeCell ref="AV23:AW23"/>
    <mergeCell ref="A24:A25"/>
    <mergeCell ref="B24:B25"/>
    <mergeCell ref="C24:C25"/>
    <mergeCell ref="D24:D25"/>
    <mergeCell ref="E24:E25"/>
    <mergeCell ref="F24:F25"/>
    <mergeCell ref="AM24:AM25"/>
    <mergeCell ref="AN24:AN25"/>
    <mergeCell ref="AO24:AO25"/>
    <mergeCell ref="AS20:AT20"/>
    <mergeCell ref="AV20:AW20"/>
    <mergeCell ref="AS21:AT21"/>
    <mergeCell ref="AV21:AW21"/>
    <mergeCell ref="B22:B23"/>
    <mergeCell ref="AM22:AM23"/>
    <mergeCell ref="AS22:AT22"/>
    <mergeCell ref="AQ20:AR20"/>
    <mergeCell ref="AQ21:AR21"/>
    <mergeCell ref="AQ22:AR22"/>
    <mergeCell ref="AQ23:AR23"/>
    <mergeCell ref="AV22:AW22"/>
    <mergeCell ref="AS23:AT23"/>
    <mergeCell ref="B16:B17"/>
    <mergeCell ref="AM16:AM17"/>
    <mergeCell ref="AQ16:AR16"/>
    <mergeCell ref="AQ17:AR17"/>
    <mergeCell ref="A20:A23"/>
    <mergeCell ref="B20:B21"/>
    <mergeCell ref="C20:C23"/>
    <mergeCell ref="D20:D23"/>
    <mergeCell ref="E20:E23"/>
    <mergeCell ref="F20:F23"/>
    <mergeCell ref="AM20:AM21"/>
    <mergeCell ref="AN20:AN23"/>
    <mergeCell ref="A14:A19"/>
    <mergeCell ref="B14:B15"/>
    <mergeCell ref="C14:C19"/>
    <mergeCell ref="D14:D19"/>
    <mergeCell ref="E14:E19"/>
    <mergeCell ref="F14:F19"/>
    <mergeCell ref="B18:B19"/>
    <mergeCell ref="AS12:AT12"/>
    <mergeCell ref="AV12:AW12"/>
    <mergeCell ref="AS13:AT13"/>
    <mergeCell ref="AV13:AW13"/>
    <mergeCell ref="AQ12:AR12"/>
    <mergeCell ref="AQ13:AR13"/>
    <mergeCell ref="AM14:AM15"/>
    <mergeCell ref="AN14:AN19"/>
    <mergeCell ref="AS14:AT14"/>
    <mergeCell ref="AV14:AW14"/>
    <mergeCell ref="AS15:AT15"/>
    <mergeCell ref="AV15:AW15"/>
    <mergeCell ref="AM18:AM19"/>
    <mergeCell ref="AS18:AT18"/>
    <mergeCell ref="AV18:AW18"/>
    <mergeCell ref="AQ19:AR19"/>
    <mergeCell ref="AS19:AT19"/>
    <mergeCell ref="AV19:AW19"/>
    <mergeCell ref="AS16:AT16"/>
    <mergeCell ref="AV16:AW16"/>
    <mergeCell ref="AS17:AT17"/>
    <mergeCell ref="AV17:AW17"/>
    <mergeCell ref="AQ14:AR14"/>
    <mergeCell ref="AQ15:AR15"/>
    <mergeCell ref="AQ18:AR18"/>
    <mergeCell ref="AS10:AT10"/>
    <mergeCell ref="AV10:AW10"/>
    <mergeCell ref="AS11:AT11"/>
    <mergeCell ref="AV11:AW11"/>
    <mergeCell ref="AQ10:AR10"/>
    <mergeCell ref="AQ11:AR11"/>
    <mergeCell ref="A10:A11"/>
    <mergeCell ref="B10:B11"/>
    <mergeCell ref="C10:C11"/>
    <mergeCell ref="D10:D11"/>
    <mergeCell ref="E10:E11"/>
    <mergeCell ref="F10:F11"/>
    <mergeCell ref="AO8:AO9"/>
    <mergeCell ref="AS8:AT8"/>
    <mergeCell ref="AV8:AW8"/>
    <mergeCell ref="AS9:AT9"/>
    <mergeCell ref="AV9:AW9"/>
    <mergeCell ref="B1:E1"/>
    <mergeCell ref="B3:C3"/>
    <mergeCell ref="D3:K3"/>
    <mergeCell ref="L3:N3"/>
    <mergeCell ref="A12:A13"/>
    <mergeCell ref="B12:B13"/>
    <mergeCell ref="C12:C13"/>
    <mergeCell ref="D12:D13"/>
    <mergeCell ref="E12:E13"/>
    <mergeCell ref="F12:F13"/>
    <mergeCell ref="AM10:AM11"/>
    <mergeCell ref="AN10:AN11"/>
    <mergeCell ref="AO10:AO11"/>
    <mergeCell ref="AM12:AM13"/>
    <mergeCell ref="AN12:AN13"/>
    <mergeCell ref="AO12:AO13"/>
    <mergeCell ref="AQ8:AR8"/>
    <mergeCell ref="AQ9:AR9"/>
    <mergeCell ref="O3:U3"/>
    <mergeCell ref="V3:X3"/>
    <mergeCell ref="Y3:Z3"/>
    <mergeCell ref="AA3:AE3"/>
    <mergeCell ref="AF3:AK3"/>
    <mergeCell ref="AQ6:AR7"/>
    <mergeCell ref="AS6:AW7"/>
    <mergeCell ref="AX6:AY7"/>
    <mergeCell ref="AF5:AG5"/>
    <mergeCell ref="AM6:AM7"/>
    <mergeCell ref="AN6:AN7"/>
    <mergeCell ref="AO6:AO7"/>
    <mergeCell ref="AM8:AM9"/>
    <mergeCell ref="AN8:AN9"/>
    <mergeCell ref="A6:A7"/>
    <mergeCell ref="B6:B7"/>
    <mergeCell ref="C6:C7"/>
    <mergeCell ref="D6:D7"/>
    <mergeCell ref="E6:E7"/>
    <mergeCell ref="F6:F7"/>
    <mergeCell ref="G6:G7"/>
    <mergeCell ref="A8:A9"/>
    <mergeCell ref="B8:B9"/>
    <mergeCell ref="C8:C9"/>
    <mergeCell ref="D8:D9"/>
    <mergeCell ref="E8:E9"/>
    <mergeCell ref="F8:F9"/>
  </mergeCells>
  <phoneticPr fontId="2"/>
  <dataValidations count="1">
    <dataValidation type="list" allowBlank="1" showInputMessage="1" showErrorMessage="1" sqref="E14:E43 E130:E159 E94:E123 E174:E203 E50:E79 E210:E239">
      <formula1>$BA$10:$BA$13</formula1>
    </dataValidation>
  </dataValidations>
  <printOptions horizontalCentered="1"/>
  <pageMargins left="0.19685039370078741" right="0.19685039370078741" top="0.70866141732283472" bottom="0.19685039370078741" header="0.19685039370078741" footer="0.19685039370078741"/>
  <pageSetup paperSize="9" scale="89" fitToHeight="0" orientation="landscape" r:id="rId1"/>
  <headerFooter alignWithMargins="0">
    <oddFooter>&amp;C&amp;P／&amp;N</oddFooter>
  </headerFooter>
  <rowBreaks count="5" manualBreakCount="5">
    <brk id="47" max="16383" man="1"/>
    <brk id="81" min="1" max="50" man="1"/>
    <brk id="127" max="16383" man="1"/>
    <brk id="161" min="1" max="50" man="1"/>
    <brk id="207" max="16383" man="1"/>
  </rowBreaks>
  <colBreaks count="1" manualBreakCount="1">
    <brk id="1" max="1048575" man="1"/>
  </col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8000"/>
    <pageSetUpPr fitToPage="1"/>
  </sheetPr>
  <dimension ref="A1:BA240"/>
  <sheetViews>
    <sheetView showZeros="0" view="pageBreakPreview" zoomScaleNormal="130" zoomScaleSheetLayoutView="100" zoomScalePageLayoutView="115" workbookViewId="0">
      <pane xSplit="1" ySplit="7" topLeftCell="B14" activePane="bottomRight" state="frozen"/>
      <selection activeCell="B4" sqref="B4:AY4"/>
      <selection pane="topRight" activeCell="B4" sqref="B4:AY4"/>
      <selection pane="bottomLeft" activeCell="B4" sqref="B4:AY4"/>
      <selection pane="bottomRight" activeCell="O3" sqref="O3:U3"/>
    </sheetView>
  </sheetViews>
  <sheetFormatPr defaultRowHeight="12"/>
  <cols>
    <col min="1" max="1" width="9" style="1"/>
    <col min="2" max="2" width="7.625" style="1" customWidth="1"/>
    <col min="3" max="4" width="4.625" style="1" customWidth="1"/>
    <col min="5" max="5" width="3.625" style="1" customWidth="1"/>
    <col min="6" max="6" width="11.375" style="1" customWidth="1"/>
    <col min="7" max="7" width="4.625" style="1" customWidth="1"/>
    <col min="8" max="38" width="2.625" style="1" customWidth="1"/>
    <col min="39" max="39" width="5.125" style="1" customWidth="1"/>
    <col min="40" max="40" width="5.625" style="1" customWidth="1"/>
    <col min="41" max="41" width="10.625" style="1" customWidth="1"/>
    <col min="42" max="42" width="0.875" style="1" customWidth="1"/>
    <col min="43" max="51" width="2.625" style="1" customWidth="1"/>
    <col min="52" max="16384" width="9" style="1"/>
  </cols>
  <sheetData>
    <row r="1" spans="1:53" ht="18" customHeight="1">
      <c r="B1" s="232"/>
      <c r="C1" s="232"/>
      <c r="D1" s="232"/>
      <c r="E1" s="232"/>
      <c r="AP1" s="11"/>
      <c r="AQ1" s="11"/>
      <c r="AR1" s="11"/>
      <c r="AY1" s="13"/>
    </row>
    <row r="2" spans="1:53" ht="18" customHeight="1">
      <c r="B2" s="2" t="s">
        <v>2</v>
      </c>
      <c r="C2" s="2"/>
      <c r="D2" s="2"/>
      <c r="E2" s="2"/>
      <c r="F2" s="2"/>
      <c r="G2" s="2"/>
      <c r="H2" s="2"/>
      <c r="I2" s="2"/>
      <c r="J2" s="2"/>
      <c r="AF2" s="3"/>
      <c r="AO2" s="3"/>
      <c r="AY2" s="3" t="s">
        <v>212</v>
      </c>
    </row>
    <row r="3" spans="1:53" ht="18" customHeight="1">
      <c r="B3" s="233" t="s">
        <v>22</v>
      </c>
      <c r="C3" s="234"/>
      <c r="D3" s="235">
        <f>【算定要件集計】!B3</f>
        <v>0</v>
      </c>
      <c r="E3" s="236"/>
      <c r="F3" s="236"/>
      <c r="G3" s="236"/>
      <c r="H3" s="236"/>
      <c r="I3" s="236"/>
      <c r="J3" s="236"/>
      <c r="K3" s="237"/>
      <c r="L3" s="238" t="s">
        <v>21</v>
      </c>
      <c r="M3" s="239"/>
      <c r="N3" s="239"/>
      <c r="O3" s="392" t="s">
        <v>217</v>
      </c>
      <c r="P3" s="393"/>
      <c r="Q3" s="393"/>
      <c r="R3" s="393"/>
      <c r="S3" s="393"/>
      <c r="T3" s="393"/>
      <c r="U3" s="394"/>
      <c r="V3" s="233" t="s">
        <v>23</v>
      </c>
      <c r="W3" s="243"/>
      <c r="X3" s="203"/>
      <c r="Y3" s="244"/>
      <c r="Z3" s="245"/>
      <c r="AA3" s="233" t="s">
        <v>40</v>
      </c>
      <c r="AB3" s="246"/>
      <c r="AC3" s="246"/>
      <c r="AD3" s="246"/>
      <c r="AE3" s="247"/>
      <c r="AF3" s="375" t="str">
        <f>【算定要件集計】!F15</f>
        <v/>
      </c>
      <c r="AG3" s="376"/>
      <c r="AH3" s="376"/>
      <c r="AI3" s="376"/>
      <c r="AJ3" s="377"/>
      <c r="AK3" s="378"/>
      <c r="AO3" s="5"/>
    </row>
    <row r="4" spans="1:53" ht="5.0999999999999996" customHeight="1"/>
    <row r="5" spans="1:53" ht="16.5" customHeight="1">
      <c r="G5" s="5" t="s">
        <v>44</v>
      </c>
      <c r="H5" s="46"/>
      <c r="I5" s="1" t="s">
        <v>43</v>
      </c>
      <c r="J5" s="46"/>
      <c r="K5" s="1" t="s">
        <v>24</v>
      </c>
      <c r="M5" s="46"/>
      <c r="N5" s="1" t="s">
        <v>43</v>
      </c>
      <c r="O5" s="46"/>
      <c r="P5" s="1" t="s">
        <v>25</v>
      </c>
      <c r="R5" s="7"/>
      <c r="U5" s="7"/>
      <c r="V5" s="7"/>
      <c r="W5" s="7"/>
      <c r="X5" s="7"/>
      <c r="Y5" s="7"/>
      <c r="AE5" s="5" t="s">
        <v>42</v>
      </c>
      <c r="AF5" s="220">
        <f>【算定要件集計】!$K$5</f>
        <v>0</v>
      </c>
      <c r="AG5" s="379"/>
      <c r="AH5" s="7" t="s">
        <v>31</v>
      </c>
      <c r="AI5" s="7"/>
      <c r="AJ5" s="7"/>
      <c r="AL5" s="5" t="s">
        <v>32</v>
      </c>
      <c r="AM5" s="47">
        <f>【算定要件集計】!$N$5</f>
        <v>0</v>
      </c>
      <c r="AN5" s="7" t="s">
        <v>31</v>
      </c>
      <c r="AQ5" s="1" t="s">
        <v>27</v>
      </c>
    </row>
    <row r="6" spans="1:53" s="6" customFormat="1" ht="18" customHeight="1">
      <c r="A6" s="248" t="s">
        <v>60</v>
      </c>
      <c r="B6" s="238" t="s">
        <v>0</v>
      </c>
      <c r="C6" s="250" t="s">
        <v>203</v>
      </c>
      <c r="D6" s="250" t="s">
        <v>62</v>
      </c>
      <c r="E6" s="250" t="s">
        <v>1</v>
      </c>
      <c r="F6" s="238" t="s">
        <v>3</v>
      </c>
      <c r="G6" s="252" t="s">
        <v>37</v>
      </c>
      <c r="H6" s="18" t="str">
        <f>AF3</f>
        <v/>
      </c>
      <c r="I6" s="18" t="str">
        <f>IFERROR(H6+1,"")</f>
        <v/>
      </c>
      <c r="J6" s="18" t="str">
        <f>IFERROR(I6+1,"")</f>
        <v/>
      </c>
      <c r="K6" s="18" t="str">
        <f t="shared" ref="K6:AI6" si="0">IFERROR(J6+1,"")</f>
        <v/>
      </c>
      <c r="L6" s="18" t="str">
        <f t="shared" si="0"/>
        <v/>
      </c>
      <c r="M6" s="18" t="str">
        <f t="shared" si="0"/>
        <v/>
      </c>
      <c r="N6" s="18" t="str">
        <f t="shared" si="0"/>
        <v/>
      </c>
      <c r="O6" s="18" t="str">
        <f t="shared" si="0"/>
        <v/>
      </c>
      <c r="P6" s="18" t="str">
        <f t="shared" si="0"/>
        <v/>
      </c>
      <c r="Q6" s="18" t="str">
        <f t="shared" si="0"/>
        <v/>
      </c>
      <c r="R6" s="18" t="str">
        <f t="shared" si="0"/>
        <v/>
      </c>
      <c r="S6" s="18" t="str">
        <f t="shared" si="0"/>
        <v/>
      </c>
      <c r="T6" s="18" t="str">
        <f t="shared" si="0"/>
        <v/>
      </c>
      <c r="U6" s="18" t="str">
        <f t="shared" si="0"/>
        <v/>
      </c>
      <c r="V6" s="18" t="str">
        <f t="shared" si="0"/>
        <v/>
      </c>
      <c r="W6" s="18" t="str">
        <f t="shared" si="0"/>
        <v/>
      </c>
      <c r="X6" s="18" t="str">
        <f t="shared" si="0"/>
        <v/>
      </c>
      <c r="Y6" s="18" t="str">
        <f t="shared" si="0"/>
        <v/>
      </c>
      <c r="Z6" s="18" t="str">
        <f t="shared" si="0"/>
        <v/>
      </c>
      <c r="AA6" s="18" t="str">
        <f t="shared" si="0"/>
        <v/>
      </c>
      <c r="AB6" s="18" t="str">
        <f t="shared" si="0"/>
        <v/>
      </c>
      <c r="AC6" s="18" t="str">
        <f t="shared" si="0"/>
        <v/>
      </c>
      <c r="AD6" s="18" t="str">
        <f t="shared" si="0"/>
        <v/>
      </c>
      <c r="AE6" s="18" t="str">
        <f t="shared" si="0"/>
        <v/>
      </c>
      <c r="AF6" s="18" t="str">
        <f t="shared" si="0"/>
        <v/>
      </c>
      <c r="AG6" s="18" t="str">
        <f t="shared" si="0"/>
        <v/>
      </c>
      <c r="AH6" s="18" t="str">
        <f t="shared" si="0"/>
        <v/>
      </c>
      <c r="AI6" s="18" t="str">
        <f t="shared" si="0"/>
        <v/>
      </c>
      <c r="AJ6" s="18" t="str">
        <f>IFERROR(IF(MONTH(AI6)&lt;&gt;MONTH(AI6+1),"",AI6+1),"")</f>
        <v/>
      </c>
      <c r="AK6" s="18" t="str">
        <f>IFERROR(IF(MONTH(AJ6)&lt;&gt;MONTH(AJ6+1),"",AJ6+1),"")</f>
        <v/>
      </c>
      <c r="AL6" s="18" t="str">
        <f>IFERROR(IF(MONTH(AK6)&lt;&gt;MONTH(AK6+1),"",AK6+1),"")</f>
        <v/>
      </c>
      <c r="AM6" s="263" t="s">
        <v>162</v>
      </c>
      <c r="AN6" s="263" t="s">
        <v>163</v>
      </c>
      <c r="AO6" s="206" t="s">
        <v>133</v>
      </c>
      <c r="AQ6" s="208" t="s">
        <v>36</v>
      </c>
      <c r="AR6" s="209"/>
      <c r="AS6" s="208" t="s">
        <v>39</v>
      </c>
      <c r="AT6" s="212"/>
      <c r="AU6" s="212"/>
      <c r="AV6" s="212"/>
      <c r="AW6" s="213"/>
      <c r="AX6" s="208" t="s">
        <v>16</v>
      </c>
      <c r="AY6" s="215"/>
    </row>
    <row r="7" spans="1:53" s="6" customFormat="1" ht="18" customHeight="1">
      <c r="A7" s="249"/>
      <c r="B7" s="238"/>
      <c r="C7" s="251"/>
      <c r="D7" s="251"/>
      <c r="E7" s="251"/>
      <c r="F7" s="238"/>
      <c r="G7" s="239"/>
      <c r="H7" s="19" t="str">
        <f>H6</f>
        <v/>
      </c>
      <c r="I7" s="19" t="str">
        <f>I6</f>
        <v/>
      </c>
      <c r="J7" s="19" t="str">
        <f t="shared" ref="J7:AL7" si="1">J6</f>
        <v/>
      </c>
      <c r="K7" s="19" t="str">
        <f t="shared" si="1"/>
        <v/>
      </c>
      <c r="L7" s="19" t="str">
        <f t="shared" si="1"/>
        <v/>
      </c>
      <c r="M7" s="19" t="str">
        <f t="shared" si="1"/>
        <v/>
      </c>
      <c r="N7" s="19" t="str">
        <f t="shared" si="1"/>
        <v/>
      </c>
      <c r="O7" s="19" t="str">
        <f t="shared" si="1"/>
        <v/>
      </c>
      <c r="P7" s="19" t="str">
        <f t="shared" si="1"/>
        <v/>
      </c>
      <c r="Q7" s="19" t="str">
        <f t="shared" si="1"/>
        <v/>
      </c>
      <c r="R7" s="19" t="str">
        <f t="shared" si="1"/>
        <v/>
      </c>
      <c r="S7" s="19" t="str">
        <f t="shared" si="1"/>
        <v/>
      </c>
      <c r="T7" s="19" t="str">
        <f t="shared" si="1"/>
        <v/>
      </c>
      <c r="U7" s="19" t="str">
        <f t="shared" si="1"/>
        <v/>
      </c>
      <c r="V7" s="19" t="str">
        <f t="shared" si="1"/>
        <v/>
      </c>
      <c r="W7" s="19" t="str">
        <f t="shared" si="1"/>
        <v/>
      </c>
      <c r="X7" s="19" t="str">
        <f t="shared" si="1"/>
        <v/>
      </c>
      <c r="Y7" s="19" t="str">
        <f t="shared" si="1"/>
        <v/>
      </c>
      <c r="Z7" s="19" t="str">
        <f t="shared" si="1"/>
        <v/>
      </c>
      <c r="AA7" s="19" t="str">
        <f t="shared" si="1"/>
        <v/>
      </c>
      <c r="AB7" s="19" t="str">
        <f t="shared" si="1"/>
        <v/>
      </c>
      <c r="AC7" s="19" t="str">
        <f t="shared" si="1"/>
        <v/>
      </c>
      <c r="AD7" s="19" t="str">
        <f t="shared" si="1"/>
        <v/>
      </c>
      <c r="AE7" s="19" t="str">
        <f t="shared" si="1"/>
        <v/>
      </c>
      <c r="AF7" s="19" t="str">
        <f t="shared" si="1"/>
        <v/>
      </c>
      <c r="AG7" s="19" t="str">
        <f t="shared" si="1"/>
        <v/>
      </c>
      <c r="AH7" s="19" t="str">
        <f t="shared" si="1"/>
        <v/>
      </c>
      <c r="AI7" s="19" t="str">
        <f t="shared" si="1"/>
        <v/>
      </c>
      <c r="AJ7" s="19" t="str">
        <f t="shared" si="1"/>
        <v/>
      </c>
      <c r="AK7" s="19" t="str">
        <f t="shared" si="1"/>
        <v/>
      </c>
      <c r="AL7" s="19" t="str">
        <f t="shared" si="1"/>
        <v/>
      </c>
      <c r="AM7" s="263"/>
      <c r="AN7" s="263"/>
      <c r="AO7" s="207"/>
      <c r="AQ7" s="210"/>
      <c r="AR7" s="211"/>
      <c r="AS7" s="210"/>
      <c r="AT7" s="214"/>
      <c r="AU7" s="214"/>
      <c r="AV7" s="214"/>
      <c r="AW7" s="211"/>
      <c r="AX7" s="210"/>
      <c r="AY7" s="211"/>
    </row>
    <row r="8" spans="1:53" s="6" customFormat="1" ht="13.5" customHeight="1">
      <c r="A8" s="248"/>
      <c r="B8" s="255" t="s">
        <v>4</v>
      </c>
      <c r="C8" s="257" t="s">
        <v>48</v>
      </c>
      <c r="D8" s="257" t="s">
        <v>48</v>
      </c>
      <c r="E8" s="259" t="s">
        <v>10</v>
      </c>
      <c r="F8" s="261"/>
      <c r="G8" s="70" t="s">
        <v>36</v>
      </c>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253">
        <f>SUM(H9:AL9)</f>
        <v>0</v>
      </c>
      <c r="AN8" s="254" t="s">
        <v>48</v>
      </c>
      <c r="AO8" s="223"/>
      <c r="AQ8" s="228"/>
      <c r="AR8" s="369"/>
      <c r="AS8" s="224"/>
      <c r="AT8" s="225"/>
      <c r="AU8" s="12" t="s">
        <v>26</v>
      </c>
      <c r="AV8" s="226"/>
      <c r="AW8" s="227"/>
      <c r="AX8" s="156"/>
      <c r="AY8" s="167" t="s">
        <v>34</v>
      </c>
      <c r="BA8" s="44" t="s">
        <v>95</v>
      </c>
    </row>
    <row r="9" spans="1:53" ht="13.5" customHeight="1">
      <c r="A9" s="249"/>
      <c r="B9" s="256"/>
      <c r="C9" s="258"/>
      <c r="D9" s="258"/>
      <c r="E9" s="260"/>
      <c r="F9" s="262"/>
      <c r="G9" s="70" t="s">
        <v>16</v>
      </c>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253"/>
      <c r="AN9" s="254"/>
      <c r="AO9" s="374"/>
      <c r="AQ9" s="228"/>
      <c r="AR9" s="369"/>
      <c r="AS9" s="224"/>
      <c r="AT9" s="225"/>
      <c r="AU9" s="12" t="s">
        <v>26</v>
      </c>
      <c r="AV9" s="226"/>
      <c r="AW9" s="227"/>
      <c r="AX9" s="156"/>
      <c r="AY9" s="167" t="s">
        <v>34</v>
      </c>
      <c r="BA9" s="165" t="s">
        <v>66</v>
      </c>
    </row>
    <row r="10" spans="1:53" ht="13.5" customHeight="1">
      <c r="A10" s="248"/>
      <c r="B10" s="273" t="s">
        <v>5</v>
      </c>
      <c r="C10" s="257" t="s">
        <v>48</v>
      </c>
      <c r="D10" s="257" t="s">
        <v>48</v>
      </c>
      <c r="E10" s="275" t="s">
        <v>10</v>
      </c>
      <c r="F10" s="262"/>
      <c r="G10" s="70" t="s">
        <v>36</v>
      </c>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253">
        <f>SUM(H11:AL11)</f>
        <v>0</v>
      </c>
      <c r="AN10" s="254" t="s">
        <v>48</v>
      </c>
      <c r="AO10" s="372"/>
      <c r="AQ10" s="228"/>
      <c r="AR10" s="369"/>
      <c r="AS10" s="224"/>
      <c r="AT10" s="225"/>
      <c r="AU10" s="12" t="s">
        <v>26</v>
      </c>
      <c r="AV10" s="226"/>
      <c r="AW10" s="227"/>
      <c r="AX10" s="156"/>
      <c r="AY10" s="167" t="s">
        <v>34</v>
      </c>
      <c r="BA10" s="69" t="s">
        <v>10</v>
      </c>
    </row>
    <row r="11" spans="1:53" ht="13.5" customHeight="1">
      <c r="A11" s="249"/>
      <c r="B11" s="274"/>
      <c r="C11" s="258"/>
      <c r="D11" s="258"/>
      <c r="E11" s="260"/>
      <c r="F11" s="262"/>
      <c r="G11" s="71" t="s">
        <v>41</v>
      </c>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276"/>
      <c r="AN11" s="272"/>
      <c r="AO11" s="374"/>
      <c r="AQ11" s="228"/>
      <c r="AR11" s="369"/>
      <c r="AS11" s="224"/>
      <c r="AT11" s="225"/>
      <c r="AU11" s="12" t="s">
        <v>26</v>
      </c>
      <c r="AV11" s="226"/>
      <c r="AW11" s="227"/>
      <c r="AX11" s="156"/>
      <c r="AY11" s="167" t="s">
        <v>34</v>
      </c>
      <c r="BA11" s="69" t="s">
        <v>64</v>
      </c>
    </row>
    <row r="12" spans="1:53" ht="13.5" customHeight="1">
      <c r="A12" s="248"/>
      <c r="B12" s="265" t="s">
        <v>38</v>
      </c>
      <c r="C12" s="257" t="s">
        <v>48</v>
      </c>
      <c r="D12" s="257" t="s">
        <v>48</v>
      </c>
      <c r="E12" s="268" t="s">
        <v>48</v>
      </c>
      <c r="F12" s="270"/>
      <c r="G12" s="70" t="s">
        <v>36</v>
      </c>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253">
        <f>SUM(H13:AL13)</f>
        <v>0</v>
      </c>
      <c r="AN12" s="254" t="s">
        <v>48</v>
      </c>
      <c r="AO12" s="372"/>
      <c r="AQ12" s="228"/>
      <c r="AR12" s="369"/>
      <c r="AS12" s="224"/>
      <c r="AT12" s="225"/>
      <c r="AU12" s="12" t="s">
        <v>26</v>
      </c>
      <c r="AV12" s="226"/>
      <c r="AW12" s="227"/>
      <c r="AX12" s="156"/>
      <c r="AY12" s="167" t="s">
        <v>34</v>
      </c>
      <c r="BA12" s="69" t="s">
        <v>15</v>
      </c>
    </row>
    <row r="13" spans="1:53" ht="13.5" customHeight="1" thickBot="1">
      <c r="A13" s="264"/>
      <c r="B13" s="266"/>
      <c r="C13" s="267"/>
      <c r="D13" s="267"/>
      <c r="E13" s="269"/>
      <c r="F13" s="271"/>
      <c r="G13" s="72" t="s">
        <v>41</v>
      </c>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1"/>
      <c r="AN13" s="341"/>
      <c r="AO13" s="373"/>
      <c r="AQ13" s="228"/>
      <c r="AR13" s="369"/>
      <c r="AS13" s="224"/>
      <c r="AT13" s="225"/>
      <c r="AU13" s="12" t="s">
        <v>26</v>
      </c>
      <c r="AV13" s="226"/>
      <c r="AW13" s="227"/>
      <c r="AX13" s="156"/>
      <c r="AY13" s="167" t="s">
        <v>34</v>
      </c>
      <c r="BA13" s="69" t="s">
        <v>65</v>
      </c>
    </row>
    <row r="14" spans="1:53" ht="13.5" customHeight="1" thickTop="1">
      <c r="A14" s="283" t="str">
        <f>IFERROR(INDEX(【従業者名簿】!F:F,MATCH(届出後5月!F14,【従業者名簿】!C:C,0)),"")</f>
        <v/>
      </c>
      <c r="B14" s="255" t="s">
        <v>4</v>
      </c>
      <c r="C14" s="285" t="str">
        <f>IF(AO14="介護福祉士","〇","")</f>
        <v/>
      </c>
      <c r="D14" s="367" t="str">
        <f>IF(A14="","",DATEDIF(A14,$AF$3,"m"))</f>
        <v/>
      </c>
      <c r="E14" s="290" t="s">
        <v>102</v>
      </c>
      <c r="F14" s="293"/>
      <c r="G14" s="73" t="s">
        <v>36</v>
      </c>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278">
        <f>SUM(H15:AL15)</f>
        <v>0</v>
      </c>
      <c r="AN14" s="280" t="str">
        <f>IFERROR(IF(SUM(AM14:AM19)&gt;$AF$45,1,ROUNDDOWN(SUM(AM14:AM19)/$AF$45,1)),"")</f>
        <v/>
      </c>
      <c r="AO14" s="343"/>
      <c r="AQ14" s="228"/>
      <c r="AR14" s="369"/>
      <c r="AS14" s="224"/>
      <c r="AT14" s="225"/>
      <c r="AU14" s="12" t="s">
        <v>26</v>
      </c>
      <c r="AV14" s="226"/>
      <c r="AW14" s="227"/>
      <c r="AX14" s="156"/>
      <c r="AY14" s="167" t="s">
        <v>34</v>
      </c>
    </row>
    <row r="15" spans="1:53" ht="13.5" customHeight="1">
      <c r="A15" s="284"/>
      <c r="B15" s="256"/>
      <c r="C15" s="286"/>
      <c r="D15" s="370"/>
      <c r="E15" s="291"/>
      <c r="F15" s="293"/>
      <c r="G15" s="70" t="s">
        <v>41</v>
      </c>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253"/>
      <c r="AN15" s="280"/>
      <c r="AO15" s="344"/>
      <c r="AQ15" s="228"/>
      <c r="AR15" s="369"/>
      <c r="AS15" s="224"/>
      <c r="AT15" s="225"/>
      <c r="AU15" s="12" t="s">
        <v>26</v>
      </c>
      <c r="AV15" s="226"/>
      <c r="AW15" s="227"/>
      <c r="AX15" s="156"/>
      <c r="AY15" s="167" t="s">
        <v>34</v>
      </c>
    </row>
    <row r="16" spans="1:53" ht="13.5" customHeight="1">
      <c r="A16" s="284"/>
      <c r="B16" s="273" t="s">
        <v>5</v>
      </c>
      <c r="C16" s="286"/>
      <c r="D16" s="370"/>
      <c r="E16" s="291"/>
      <c r="F16" s="293"/>
      <c r="G16" s="73" t="s">
        <v>36</v>
      </c>
      <c r="H16" s="38"/>
      <c r="I16" s="38"/>
      <c r="J16" s="38"/>
      <c r="K16" s="38"/>
      <c r="L16" s="164"/>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278">
        <f>SUM(H17:AL17)</f>
        <v>0</v>
      </c>
      <c r="AN16" s="280"/>
      <c r="AO16" s="345"/>
      <c r="AQ16" s="228"/>
      <c r="AR16" s="369"/>
      <c r="AS16" s="224"/>
      <c r="AT16" s="225"/>
      <c r="AU16" s="12" t="s">
        <v>26</v>
      </c>
      <c r="AV16" s="226"/>
      <c r="AW16" s="227"/>
      <c r="AX16" s="156"/>
      <c r="AY16" s="167" t="s">
        <v>34</v>
      </c>
    </row>
    <row r="17" spans="1:51" ht="13.5" customHeight="1">
      <c r="A17" s="284"/>
      <c r="B17" s="297"/>
      <c r="C17" s="286"/>
      <c r="D17" s="370"/>
      <c r="E17" s="291"/>
      <c r="F17" s="293"/>
      <c r="G17" s="70" t="s">
        <v>41</v>
      </c>
      <c r="H17" s="35"/>
      <c r="I17" s="35"/>
      <c r="J17" s="35"/>
      <c r="K17" s="35"/>
      <c r="L17" s="36"/>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253"/>
      <c r="AN17" s="280"/>
      <c r="AO17" s="344"/>
      <c r="AQ17" s="228"/>
      <c r="AR17" s="369"/>
      <c r="AS17" s="224"/>
      <c r="AT17" s="225"/>
      <c r="AU17" s="12" t="s">
        <v>26</v>
      </c>
      <c r="AV17" s="226"/>
      <c r="AW17" s="227"/>
      <c r="AX17" s="156"/>
      <c r="AY17" s="167" t="s">
        <v>34</v>
      </c>
    </row>
    <row r="18" spans="1:51" ht="13.5" customHeight="1">
      <c r="A18" s="284"/>
      <c r="B18" s="296" t="s">
        <v>33</v>
      </c>
      <c r="C18" s="286"/>
      <c r="D18" s="370"/>
      <c r="E18" s="291"/>
      <c r="F18" s="294"/>
      <c r="G18" s="73" t="s">
        <v>36</v>
      </c>
      <c r="H18" s="38"/>
      <c r="I18" s="38"/>
      <c r="J18" s="38"/>
      <c r="K18" s="38"/>
      <c r="L18" s="164"/>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278">
        <f>SUM(H19:AL19)</f>
        <v>0</v>
      </c>
      <c r="AN18" s="281"/>
      <c r="AO18" s="345"/>
      <c r="AQ18" s="228"/>
      <c r="AR18" s="369"/>
      <c r="AS18" s="224"/>
      <c r="AT18" s="225"/>
      <c r="AU18" s="12" t="s">
        <v>26</v>
      </c>
      <c r="AV18" s="226"/>
      <c r="AW18" s="227"/>
      <c r="AX18" s="156"/>
      <c r="AY18" s="167" t="s">
        <v>34</v>
      </c>
    </row>
    <row r="19" spans="1:51" ht="13.5" customHeight="1">
      <c r="A19" s="284"/>
      <c r="B19" s="255"/>
      <c r="C19" s="287"/>
      <c r="D19" s="370"/>
      <c r="E19" s="292"/>
      <c r="F19" s="295"/>
      <c r="G19" s="70" t="s">
        <v>41</v>
      </c>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253"/>
      <c r="AN19" s="281"/>
      <c r="AO19" s="346"/>
      <c r="AQ19" s="228"/>
      <c r="AR19" s="369"/>
      <c r="AS19" s="224"/>
      <c r="AT19" s="225"/>
      <c r="AU19" s="12" t="s">
        <v>26</v>
      </c>
      <c r="AV19" s="226"/>
      <c r="AW19" s="227"/>
      <c r="AX19" s="156"/>
      <c r="AY19" s="167" t="s">
        <v>34</v>
      </c>
    </row>
    <row r="20" spans="1:51" ht="13.5" customHeight="1">
      <c r="A20" s="305" t="str">
        <f>IFERROR(INDEX(【従業者名簿】!F:F,MATCH(届出後5月!F20,【従業者名簿】!C:C,0)),"")</f>
        <v/>
      </c>
      <c r="B20" s="273" t="s">
        <v>5</v>
      </c>
      <c r="C20" s="299" t="str">
        <f>IF(AO20="介護福祉士","〇","")</f>
        <v/>
      </c>
      <c r="D20" s="370" t="str">
        <f>IF(A20="","",DATEDIF(A20,$AF$3,"m"))</f>
        <v/>
      </c>
      <c r="E20" s="306" t="s">
        <v>102</v>
      </c>
      <c r="F20" s="262"/>
      <c r="G20" s="70" t="s">
        <v>36</v>
      </c>
      <c r="H20" s="164"/>
      <c r="I20" s="164"/>
      <c r="J20" s="164"/>
      <c r="K20" s="164"/>
      <c r="L20" s="164"/>
      <c r="M20" s="164"/>
      <c r="N20" s="164"/>
      <c r="O20" s="164"/>
      <c r="P20" s="164"/>
      <c r="Q20" s="164"/>
      <c r="R20" s="164"/>
      <c r="S20" s="164"/>
      <c r="T20" s="164"/>
      <c r="U20" s="164"/>
      <c r="V20" s="164"/>
      <c r="W20" s="164"/>
      <c r="X20" s="164"/>
      <c r="Y20" s="164"/>
      <c r="Z20" s="164"/>
      <c r="AA20" s="164"/>
      <c r="AB20" s="164"/>
      <c r="AC20" s="164"/>
      <c r="AD20" s="164"/>
      <c r="AE20" s="164"/>
      <c r="AF20" s="164"/>
      <c r="AG20" s="164"/>
      <c r="AH20" s="164"/>
      <c r="AI20" s="164"/>
      <c r="AJ20" s="164"/>
      <c r="AK20" s="164"/>
      <c r="AL20" s="164"/>
      <c r="AM20" s="278">
        <f>SUM(H21:AL21)</f>
        <v>0</v>
      </c>
      <c r="AN20" s="279" t="str">
        <f>IFERROR(IF(SUM(AM20:AM23)&gt;$AF$45,1,ROUNDDOWN(SUM(AM20:AM23)/$AF$45,1)),"")</f>
        <v/>
      </c>
      <c r="AO20" s="222"/>
      <c r="AP20" s="8"/>
      <c r="AQ20" s="228"/>
      <c r="AR20" s="369"/>
      <c r="AS20" s="224"/>
      <c r="AT20" s="225"/>
      <c r="AU20" s="12" t="s">
        <v>26</v>
      </c>
      <c r="AV20" s="226"/>
      <c r="AW20" s="227"/>
      <c r="AX20" s="156"/>
      <c r="AY20" s="167" t="s">
        <v>34</v>
      </c>
    </row>
    <row r="21" spans="1:51" ht="13.5" customHeight="1">
      <c r="A21" s="284"/>
      <c r="B21" s="297"/>
      <c r="C21" s="286"/>
      <c r="D21" s="370"/>
      <c r="E21" s="291"/>
      <c r="F21" s="262"/>
      <c r="G21" s="70" t="s">
        <v>41</v>
      </c>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253"/>
      <c r="AN21" s="280"/>
      <c r="AO21" s="344"/>
      <c r="AP21" s="8"/>
      <c r="AQ21" s="228"/>
      <c r="AR21" s="369"/>
      <c r="AS21" s="224"/>
      <c r="AT21" s="225"/>
      <c r="AU21" s="12" t="s">
        <v>26</v>
      </c>
      <c r="AV21" s="226"/>
      <c r="AW21" s="227"/>
      <c r="AX21" s="156"/>
      <c r="AY21" s="167" t="s">
        <v>34</v>
      </c>
    </row>
    <row r="22" spans="1:51" ht="13.5" customHeight="1">
      <c r="A22" s="284"/>
      <c r="B22" s="304" t="s">
        <v>33</v>
      </c>
      <c r="C22" s="286"/>
      <c r="D22" s="370"/>
      <c r="E22" s="291"/>
      <c r="F22" s="277"/>
      <c r="G22" s="70" t="s">
        <v>36</v>
      </c>
      <c r="H22" s="164"/>
      <c r="I22" s="164"/>
      <c r="J22" s="164"/>
      <c r="K22" s="164"/>
      <c r="L22" s="164"/>
      <c r="M22" s="164"/>
      <c r="N22" s="164"/>
      <c r="O22" s="164"/>
      <c r="P22" s="164"/>
      <c r="Q22" s="164"/>
      <c r="R22" s="164"/>
      <c r="S22" s="164"/>
      <c r="T22" s="164"/>
      <c r="U22" s="164"/>
      <c r="V22" s="164"/>
      <c r="W22" s="164"/>
      <c r="X22" s="164"/>
      <c r="Y22" s="164"/>
      <c r="Z22" s="164"/>
      <c r="AA22" s="164"/>
      <c r="AB22" s="164"/>
      <c r="AC22" s="164"/>
      <c r="AD22" s="164"/>
      <c r="AE22" s="164"/>
      <c r="AF22" s="164"/>
      <c r="AG22" s="164"/>
      <c r="AH22" s="164"/>
      <c r="AI22" s="164"/>
      <c r="AJ22" s="164"/>
      <c r="AK22" s="164"/>
      <c r="AL22" s="164"/>
      <c r="AM22" s="253">
        <f>SUM(H23:AL23)</f>
        <v>0</v>
      </c>
      <c r="AN22" s="281"/>
      <c r="AO22" s="345"/>
      <c r="AP22" s="8"/>
      <c r="AQ22" s="228"/>
      <c r="AR22" s="369"/>
      <c r="AS22" s="224"/>
      <c r="AT22" s="225"/>
      <c r="AU22" s="12" t="s">
        <v>26</v>
      </c>
      <c r="AV22" s="226"/>
      <c r="AW22" s="227"/>
      <c r="AX22" s="156"/>
      <c r="AY22" s="167" t="s">
        <v>34</v>
      </c>
    </row>
    <row r="23" spans="1:51" ht="13.5" customHeight="1">
      <c r="A23" s="284"/>
      <c r="B23" s="304"/>
      <c r="C23" s="287"/>
      <c r="D23" s="370"/>
      <c r="E23" s="292"/>
      <c r="F23" s="277"/>
      <c r="G23" s="70" t="s">
        <v>41</v>
      </c>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253"/>
      <c r="AN23" s="282"/>
      <c r="AO23" s="346"/>
      <c r="AP23" s="8"/>
      <c r="AQ23" s="228"/>
      <c r="AR23" s="369"/>
      <c r="AS23" s="224"/>
      <c r="AT23" s="225"/>
      <c r="AU23" s="12" t="s">
        <v>26</v>
      </c>
      <c r="AV23" s="226"/>
      <c r="AW23" s="227"/>
      <c r="AX23" s="156"/>
      <c r="AY23" s="167" t="s">
        <v>34</v>
      </c>
    </row>
    <row r="24" spans="1:51" ht="13.5" customHeight="1">
      <c r="A24" s="248" t="str">
        <f>IFERROR(INDEX(【従業者名簿】!F:F,MATCH(F24,【従業者名簿】!C:C,0)),"")</f>
        <v/>
      </c>
      <c r="B24" s="298" t="s">
        <v>33</v>
      </c>
      <c r="C24" s="299" t="str">
        <f>IF(AO24="介護福祉士","〇","")</f>
        <v/>
      </c>
      <c r="D24" s="366" t="str">
        <f>IF(A24="","",DATEDIF(A24,$AF$3,"m"))</f>
        <v/>
      </c>
      <c r="E24" s="301"/>
      <c r="F24" s="270"/>
      <c r="G24" s="70" t="s">
        <v>36</v>
      </c>
      <c r="H24" s="164"/>
      <c r="I24" s="164"/>
      <c r="J24" s="164"/>
      <c r="K24" s="164"/>
      <c r="L24" s="164"/>
      <c r="M24" s="164"/>
      <c r="N24" s="164"/>
      <c r="O24" s="40"/>
      <c r="P24" s="164"/>
      <c r="Q24" s="164"/>
      <c r="R24" s="164"/>
      <c r="S24" s="164"/>
      <c r="T24" s="164"/>
      <c r="U24" s="38"/>
      <c r="V24" s="38"/>
      <c r="W24" s="164"/>
      <c r="X24" s="164"/>
      <c r="Y24" s="164"/>
      <c r="Z24" s="164"/>
      <c r="AA24" s="164"/>
      <c r="AB24" s="164"/>
      <c r="AC24" s="164"/>
      <c r="AD24" s="164"/>
      <c r="AE24" s="164"/>
      <c r="AF24" s="164"/>
      <c r="AG24" s="164"/>
      <c r="AH24" s="164"/>
      <c r="AI24" s="164"/>
      <c r="AJ24" s="164"/>
      <c r="AK24" s="164"/>
      <c r="AL24" s="164"/>
      <c r="AM24" s="253">
        <f>SUM(H25:AL25)</f>
        <v>0</v>
      </c>
      <c r="AN24" s="368" t="str">
        <f>IFERROR(IF(OR(E24="Ａ",AM24&gt;$AF$45),1,ROUNDDOWN(AM24/$AF$45,1)),"")</f>
        <v/>
      </c>
      <c r="AO24" s="222"/>
      <c r="AP24" s="8"/>
      <c r="AQ24" s="228"/>
      <c r="AR24" s="369"/>
      <c r="AS24" s="224"/>
      <c r="AT24" s="226"/>
      <c r="AU24" s="12" t="s">
        <v>26</v>
      </c>
      <c r="AV24" s="226"/>
      <c r="AW24" s="311"/>
      <c r="AX24" s="156"/>
      <c r="AY24" s="167" t="s">
        <v>34</v>
      </c>
    </row>
    <row r="25" spans="1:51" ht="13.5" customHeight="1">
      <c r="A25" s="249"/>
      <c r="B25" s="255"/>
      <c r="C25" s="287"/>
      <c r="D25" s="367"/>
      <c r="E25" s="302"/>
      <c r="F25" s="261"/>
      <c r="G25" s="70" t="s">
        <v>41</v>
      </c>
      <c r="H25" s="35"/>
      <c r="I25" s="35"/>
      <c r="J25" s="35"/>
      <c r="K25" s="35"/>
      <c r="L25" s="35"/>
      <c r="M25" s="35"/>
      <c r="N25" s="35"/>
      <c r="O25" s="48"/>
      <c r="P25" s="35"/>
      <c r="Q25" s="35"/>
      <c r="R25" s="35"/>
      <c r="S25" s="35"/>
      <c r="T25" s="35"/>
      <c r="U25" s="35"/>
      <c r="V25" s="35"/>
      <c r="W25" s="35"/>
      <c r="X25" s="35"/>
      <c r="Y25" s="35"/>
      <c r="Z25" s="35"/>
      <c r="AA25" s="35"/>
      <c r="AB25" s="35"/>
      <c r="AC25" s="35"/>
      <c r="AD25" s="35"/>
      <c r="AE25" s="35"/>
      <c r="AF25" s="35"/>
      <c r="AG25" s="39"/>
      <c r="AH25" s="35"/>
      <c r="AI25" s="35"/>
      <c r="AJ25" s="35"/>
      <c r="AK25" s="35"/>
      <c r="AL25" s="35"/>
      <c r="AM25" s="253"/>
      <c r="AN25" s="368"/>
      <c r="AO25" s="223"/>
      <c r="AP25" s="8"/>
      <c r="AQ25" s="228"/>
      <c r="AR25" s="369"/>
      <c r="AS25" s="224"/>
      <c r="AT25" s="226"/>
      <c r="AU25" s="12" t="s">
        <v>26</v>
      </c>
      <c r="AV25" s="226"/>
      <c r="AW25" s="311"/>
      <c r="AX25" s="156"/>
      <c r="AY25" s="167" t="s">
        <v>34</v>
      </c>
    </row>
    <row r="26" spans="1:51" ht="13.5" customHeight="1">
      <c r="A26" s="248" t="str">
        <f>IFERROR(INDEX(【従業者名簿】!F:F,MATCH(F26,【従業者名簿】!C:C,0)),"")</f>
        <v/>
      </c>
      <c r="B26" s="298" t="s">
        <v>33</v>
      </c>
      <c r="C26" s="299" t="str">
        <f t="shared" ref="C26" si="2">IF(AO26="介護福祉士","〇","")</f>
        <v/>
      </c>
      <c r="D26" s="366" t="str">
        <f>IF(A26="","",DATEDIF(A26,$AF$3,"m"))</f>
        <v/>
      </c>
      <c r="E26" s="301"/>
      <c r="F26" s="270"/>
      <c r="G26" s="70" t="s">
        <v>36</v>
      </c>
      <c r="H26" s="164"/>
      <c r="I26" s="164"/>
      <c r="J26" s="164"/>
      <c r="K26" s="164"/>
      <c r="L26" s="164"/>
      <c r="M26" s="164"/>
      <c r="N26" s="164"/>
      <c r="O26" s="164"/>
      <c r="P26" s="164"/>
      <c r="Q26" s="40"/>
      <c r="R26" s="164"/>
      <c r="S26" s="164"/>
      <c r="T26" s="164"/>
      <c r="U26" s="164"/>
      <c r="V26" s="164"/>
      <c r="W26" s="164"/>
      <c r="X26" s="164"/>
      <c r="Y26" s="164"/>
      <c r="Z26" s="164"/>
      <c r="AA26" s="164"/>
      <c r="AB26" s="164"/>
      <c r="AC26" s="164"/>
      <c r="AD26" s="164"/>
      <c r="AE26" s="40"/>
      <c r="AF26" s="164"/>
      <c r="AG26" s="164"/>
      <c r="AH26" s="164"/>
      <c r="AI26" s="164"/>
      <c r="AJ26" s="164"/>
      <c r="AK26" s="164"/>
      <c r="AL26" s="164"/>
      <c r="AM26" s="253">
        <f>SUM(H27:AL27)</f>
        <v>0</v>
      </c>
      <c r="AN26" s="368" t="str">
        <f t="shared" ref="AN26" si="3">IFERROR(IF(OR(E26="Ａ",AM26&gt;$AF$45),1,ROUNDDOWN(AM26/$AF$45,1)),"")</f>
        <v/>
      </c>
      <c r="AO26" s="222"/>
      <c r="AP26" s="8"/>
      <c r="AQ26" s="228" t="s">
        <v>19</v>
      </c>
      <c r="AR26" s="307"/>
      <c r="AS26" s="308" t="s">
        <v>20</v>
      </c>
      <c r="AT26" s="309"/>
      <c r="AU26" s="309"/>
      <c r="AV26" s="309"/>
      <c r="AW26" s="309"/>
      <c r="AX26" s="309"/>
      <c r="AY26" s="310"/>
    </row>
    <row r="27" spans="1:51" ht="13.5" customHeight="1">
      <c r="A27" s="249"/>
      <c r="B27" s="255"/>
      <c r="C27" s="287"/>
      <c r="D27" s="367"/>
      <c r="E27" s="302"/>
      <c r="F27" s="261"/>
      <c r="G27" s="70" t="s">
        <v>41</v>
      </c>
      <c r="H27" s="35"/>
      <c r="I27" s="35"/>
      <c r="J27" s="35"/>
      <c r="K27" s="35"/>
      <c r="L27" s="35"/>
      <c r="M27" s="35"/>
      <c r="N27" s="35"/>
      <c r="O27" s="35"/>
      <c r="P27" s="35"/>
      <c r="Q27" s="48"/>
      <c r="R27" s="35"/>
      <c r="S27" s="35"/>
      <c r="T27" s="35"/>
      <c r="U27" s="35"/>
      <c r="V27" s="35"/>
      <c r="W27" s="35"/>
      <c r="X27" s="35"/>
      <c r="Y27" s="35"/>
      <c r="Z27" s="35"/>
      <c r="AA27" s="35"/>
      <c r="AB27" s="35"/>
      <c r="AC27" s="35"/>
      <c r="AD27" s="35"/>
      <c r="AE27" s="48"/>
      <c r="AF27" s="35"/>
      <c r="AG27" s="35"/>
      <c r="AH27" s="35"/>
      <c r="AI27" s="35"/>
      <c r="AJ27" s="35"/>
      <c r="AK27" s="35"/>
      <c r="AL27" s="35"/>
      <c r="AM27" s="253"/>
      <c r="AN27" s="368"/>
      <c r="AO27" s="223"/>
      <c r="AP27" s="8"/>
      <c r="AQ27" s="228" t="s">
        <v>28</v>
      </c>
      <c r="AR27" s="307"/>
      <c r="AS27" s="308" t="s">
        <v>29</v>
      </c>
      <c r="AT27" s="309"/>
      <c r="AU27" s="309"/>
      <c r="AV27" s="309"/>
      <c r="AW27" s="309"/>
      <c r="AX27" s="309"/>
      <c r="AY27" s="310"/>
    </row>
    <row r="28" spans="1:51" ht="13.5" customHeight="1">
      <c r="A28" s="248" t="str">
        <f>IFERROR(INDEX(【従業者名簿】!F:F,MATCH(F28,【従業者名簿】!C:C,0)),"")</f>
        <v/>
      </c>
      <c r="B28" s="298" t="s">
        <v>33</v>
      </c>
      <c r="C28" s="299" t="str">
        <f t="shared" ref="C28" si="4">IF(AO28="介護福祉士","〇","")</f>
        <v/>
      </c>
      <c r="D28" s="366" t="str">
        <f>IF(A28="","",DATEDIF(A28,$AF$3,"m"))</f>
        <v/>
      </c>
      <c r="E28" s="301"/>
      <c r="F28" s="270"/>
      <c r="G28" s="70" t="s">
        <v>36</v>
      </c>
      <c r="H28" s="164"/>
      <c r="I28" s="164"/>
      <c r="J28" s="164"/>
      <c r="K28" s="164"/>
      <c r="L28" s="164"/>
      <c r="M28" s="164"/>
      <c r="N28" s="164"/>
      <c r="O28" s="164"/>
      <c r="P28" s="164"/>
      <c r="Q28" s="164"/>
      <c r="R28" s="164"/>
      <c r="S28" s="164"/>
      <c r="T28" s="164"/>
      <c r="U28" s="164"/>
      <c r="V28" s="164"/>
      <c r="W28" s="164"/>
      <c r="X28" s="164"/>
      <c r="Y28" s="164"/>
      <c r="Z28" s="164"/>
      <c r="AA28" s="164"/>
      <c r="AB28" s="164"/>
      <c r="AC28" s="164"/>
      <c r="AD28" s="164"/>
      <c r="AE28" s="164"/>
      <c r="AF28" s="164"/>
      <c r="AG28" s="164"/>
      <c r="AH28" s="164"/>
      <c r="AI28" s="164"/>
      <c r="AJ28" s="164"/>
      <c r="AK28" s="164"/>
      <c r="AL28" s="164"/>
      <c r="AM28" s="253">
        <f>SUM(H29:AL29)</f>
        <v>0</v>
      </c>
      <c r="AN28" s="368" t="str">
        <f t="shared" ref="AN28" si="5">IFERROR(IF(OR(E28="Ａ",AM28&gt;$AF$45),1,ROUNDDOWN(AM28/$AF$45,1)),"")</f>
        <v/>
      </c>
      <c r="AO28" s="222"/>
      <c r="AP28" s="8"/>
      <c r="AQ28" s="228" t="s">
        <v>11</v>
      </c>
      <c r="AR28" s="307"/>
      <c r="AS28" s="308" t="s">
        <v>30</v>
      </c>
      <c r="AT28" s="309"/>
      <c r="AU28" s="309"/>
      <c r="AV28" s="309"/>
      <c r="AW28" s="309"/>
      <c r="AX28" s="309"/>
      <c r="AY28" s="310"/>
    </row>
    <row r="29" spans="1:51" ht="13.5" customHeight="1">
      <c r="A29" s="249"/>
      <c r="B29" s="255"/>
      <c r="C29" s="287"/>
      <c r="D29" s="367"/>
      <c r="E29" s="302"/>
      <c r="F29" s="261"/>
      <c r="G29" s="70" t="s">
        <v>41</v>
      </c>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253"/>
      <c r="AN29" s="368"/>
      <c r="AO29" s="223"/>
      <c r="AP29" s="8"/>
      <c r="AQ29" s="156"/>
      <c r="AR29" s="160"/>
      <c r="AS29" s="308"/>
      <c r="AT29" s="309"/>
      <c r="AU29" s="309"/>
      <c r="AV29" s="309"/>
      <c r="AW29" s="309"/>
      <c r="AX29" s="309"/>
      <c r="AY29" s="310"/>
    </row>
    <row r="30" spans="1:51" ht="13.5" customHeight="1">
      <c r="A30" s="248" t="str">
        <f>IFERROR(INDEX(【従業者名簿】!F:F,MATCH(F30,【従業者名簿】!C:C,0)),"")</f>
        <v/>
      </c>
      <c r="B30" s="298" t="s">
        <v>33</v>
      </c>
      <c r="C30" s="299" t="str">
        <f t="shared" ref="C30" si="6">IF(AO30="介護福祉士","〇","")</f>
        <v/>
      </c>
      <c r="D30" s="366" t="str">
        <f>IF(A30="","",DATEDIF(A30,$AF$3,"m"))</f>
        <v/>
      </c>
      <c r="E30" s="301"/>
      <c r="F30" s="270"/>
      <c r="G30" s="70" t="s">
        <v>36</v>
      </c>
      <c r="H30" s="164"/>
      <c r="I30" s="164"/>
      <c r="J30" s="164"/>
      <c r="K30" s="164"/>
      <c r="L30" s="164"/>
      <c r="M30" s="164"/>
      <c r="N30" s="164"/>
      <c r="O30" s="164"/>
      <c r="P30" s="164"/>
      <c r="Q30" s="164"/>
      <c r="R30" s="164"/>
      <c r="S30" s="164"/>
      <c r="T30" s="164"/>
      <c r="U30" s="164"/>
      <c r="V30" s="164"/>
      <c r="W30" s="164"/>
      <c r="X30" s="164"/>
      <c r="Y30" s="164"/>
      <c r="Z30" s="164"/>
      <c r="AA30" s="164"/>
      <c r="AB30" s="164"/>
      <c r="AC30" s="164"/>
      <c r="AD30" s="164"/>
      <c r="AE30" s="164"/>
      <c r="AF30" s="164"/>
      <c r="AG30" s="164"/>
      <c r="AH30" s="164"/>
      <c r="AI30" s="164"/>
      <c r="AJ30" s="164"/>
      <c r="AK30" s="164"/>
      <c r="AL30" s="164"/>
      <c r="AM30" s="253">
        <f>SUM(H31:AL31)</f>
        <v>0</v>
      </c>
      <c r="AN30" s="368" t="str">
        <f t="shared" ref="AN30" si="7">IFERROR(IF(OR(E30="Ａ",AM30&gt;$AF$45),1,ROUNDDOWN(AM30/$AF$45,1)),"")</f>
        <v/>
      </c>
      <c r="AO30" s="222"/>
      <c r="AP30" s="8"/>
      <c r="AQ30" s="228"/>
      <c r="AR30" s="307"/>
      <c r="AS30" s="308"/>
      <c r="AT30" s="309"/>
      <c r="AU30" s="309"/>
      <c r="AV30" s="309"/>
      <c r="AW30" s="309"/>
      <c r="AX30" s="309"/>
      <c r="AY30" s="310"/>
    </row>
    <row r="31" spans="1:51" ht="13.5" customHeight="1">
      <c r="A31" s="249"/>
      <c r="B31" s="255"/>
      <c r="C31" s="287"/>
      <c r="D31" s="367"/>
      <c r="E31" s="302"/>
      <c r="F31" s="261"/>
      <c r="G31" s="70" t="s">
        <v>41</v>
      </c>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253"/>
      <c r="AN31" s="368"/>
      <c r="AO31" s="223"/>
      <c r="AP31" s="8"/>
      <c r="AQ31" s="156"/>
      <c r="AR31" s="160"/>
      <c r="AS31" s="161"/>
      <c r="AT31" s="162"/>
      <c r="AU31" s="162"/>
      <c r="AV31" s="162"/>
      <c r="AW31" s="162"/>
      <c r="AX31" s="162"/>
      <c r="AY31" s="163"/>
    </row>
    <row r="32" spans="1:51" ht="13.5" customHeight="1">
      <c r="A32" s="248" t="str">
        <f>IFERROR(INDEX(【従業者名簿】!F:F,MATCH(F32,【従業者名簿】!C:C,0)),"")</f>
        <v/>
      </c>
      <c r="B32" s="298" t="s">
        <v>33</v>
      </c>
      <c r="C32" s="299" t="str">
        <f t="shared" ref="C32" si="8">IF(AO32="介護福祉士","〇","")</f>
        <v/>
      </c>
      <c r="D32" s="366" t="str">
        <f>IF(A32="","",DATEDIF(A32,$AF$3,"m"))</f>
        <v/>
      </c>
      <c r="E32" s="301"/>
      <c r="F32" s="270"/>
      <c r="G32" s="70" t="s">
        <v>36</v>
      </c>
      <c r="H32" s="164"/>
      <c r="I32" s="164"/>
      <c r="J32" s="164"/>
      <c r="K32" s="164"/>
      <c r="L32" s="164"/>
      <c r="M32" s="164"/>
      <c r="N32" s="164"/>
      <c r="O32" s="164"/>
      <c r="P32" s="164"/>
      <c r="Q32" s="164"/>
      <c r="R32" s="164"/>
      <c r="S32" s="164"/>
      <c r="T32" s="164"/>
      <c r="U32" s="164"/>
      <c r="V32" s="164"/>
      <c r="W32" s="164"/>
      <c r="X32" s="164"/>
      <c r="Y32" s="164"/>
      <c r="Z32" s="164"/>
      <c r="AA32" s="164"/>
      <c r="AB32" s="164"/>
      <c r="AC32" s="164"/>
      <c r="AD32" s="164"/>
      <c r="AE32" s="164"/>
      <c r="AF32" s="164"/>
      <c r="AG32" s="164"/>
      <c r="AH32" s="164"/>
      <c r="AI32" s="164"/>
      <c r="AJ32" s="164"/>
      <c r="AK32" s="164"/>
      <c r="AL32" s="164"/>
      <c r="AM32" s="253">
        <f>SUM(H33:AL33)</f>
        <v>0</v>
      </c>
      <c r="AN32" s="368" t="str">
        <f t="shared" ref="AN32" si="9">IFERROR(IF(OR(E32="Ａ",AM32&gt;$AF$45),1,ROUNDDOWN(AM32/$AF$45,1)),"")</f>
        <v/>
      </c>
      <c r="AO32" s="222"/>
      <c r="AP32" s="8"/>
    </row>
    <row r="33" spans="1:53" ht="13.5" customHeight="1">
      <c r="A33" s="249"/>
      <c r="B33" s="255"/>
      <c r="C33" s="287"/>
      <c r="D33" s="367"/>
      <c r="E33" s="302"/>
      <c r="F33" s="261"/>
      <c r="G33" s="70" t="s">
        <v>41</v>
      </c>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253"/>
      <c r="AN33" s="368"/>
      <c r="AO33" s="223"/>
      <c r="AP33" s="8"/>
      <c r="AQ33" s="332" t="s">
        <v>199</v>
      </c>
      <c r="AR33" s="334"/>
      <c r="AS33" s="347"/>
      <c r="AT33" s="252" t="s">
        <v>200</v>
      </c>
      <c r="AU33" s="351"/>
      <c r="AV33" s="351"/>
      <c r="AW33" s="252" t="s">
        <v>201</v>
      </c>
      <c r="AX33" s="351"/>
      <c r="AY33" s="351"/>
    </row>
    <row r="34" spans="1:53" ht="13.5" customHeight="1">
      <c r="A34" s="248" t="str">
        <f>IFERROR(INDEX(【従業者名簿】!F:F,MATCH(F34,【従業者名簿】!C:C,0)),"")</f>
        <v/>
      </c>
      <c r="B34" s="298" t="s">
        <v>33</v>
      </c>
      <c r="C34" s="299" t="str">
        <f t="shared" ref="C34" si="10">IF(AO34="介護福祉士","〇","")</f>
        <v/>
      </c>
      <c r="D34" s="366" t="str">
        <f>IF(A34="","",DATEDIF(A34,$AF$3,"m"))</f>
        <v/>
      </c>
      <c r="E34" s="301"/>
      <c r="F34" s="270"/>
      <c r="G34" s="70" t="s">
        <v>36</v>
      </c>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4"/>
      <c r="AF34" s="164"/>
      <c r="AG34" s="164"/>
      <c r="AH34" s="164"/>
      <c r="AI34" s="164"/>
      <c r="AJ34" s="164"/>
      <c r="AK34" s="164"/>
      <c r="AL34" s="164"/>
      <c r="AM34" s="253">
        <f>SUM(H35:AL35)</f>
        <v>0</v>
      </c>
      <c r="AN34" s="368" t="str">
        <f t="shared" ref="AN34" si="11">IFERROR(IF(OR(E34="Ａ",AM34&gt;$AF$45),1,ROUNDDOWN(AM34/$AF$45,1)),"")</f>
        <v/>
      </c>
      <c r="AO34" s="222"/>
      <c r="AP34" s="8"/>
      <c r="AQ34" s="348"/>
      <c r="AR34" s="349"/>
      <c r="AS34" s="350"/>
      <c r="AT34" s="352"/>
      <c r="AU34" s="352"/>
      <c r="AV34" s="352"/>
      <c r="AW34" s="352"/>
      <c r="AX34" s="352"/>
      <c r="AY34" s="352"/>
    </row>
    <row r="35" spans="1:53" ht="13.5" customHeight="1">
      <c r="A35" s="249"/>
      <c r="B35" s="255"/>
      <c r="C35" s="287"/>
      <c r="D35" s="367"/>
      <c r="E35" s="302"/>
      <c r="F35" s="261"/>
      <c r="G35" s="70" t="s">
        <v>41</v>
      </c>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253"/>
      <c r="AN35" s="368"/>
      <c r="AO35" s="223"/>
      <c r="AP35" s="8"/>
      <c r="AQ35" s="210"/>
      <c r="AR35" s="214"/>
      <c r="AS35" s="211"/>
      <c r="AT35" s="353" t="s">
        <v>166</v>
      </c>
      <c r="AU35" s="354"/>
      <c r="AV35" s="355"/>
      <c r="AW35" s="353" t="s">
        <v>167</v>
      </c>
      <c r="AX35" s="356"/>
      <c r="AY35" s="357"/>
    </row>
    <row r="36" spans="1:53" ht="13.5" customHeight="1">
      <c r="A36" s="248" t="str">
        <f>IFERROR(INDEX(【従業者名簿】!F:F,MATCH(F36,【従業者名簿】!C:C,0)),"")</f>
        <v/>
      </c>
      <c r="B36" s="298" t="s">
        <v>33</v>
      </c>
      <c r="C36" s="299" t="str">
        <f t="shared" ref="C36" si="12">IF(AO36="介護福祉士","〇","")</f>
        <v/>
      </c>
      <c r="D36" s="366" t="str">
        <f>IF(A36="","",DATEDIF(A36,$AF$3,"m"))</f>
        <v/>
      </c>
      <c r="E36" s="301"/>
      <c r="F36" s="262"/>
      <c r="G36" s="70" t="s">
        <v>36</v>
      </c>
      <c r="H36" s="45"/>
      <c r="I36" s="45"/>
      <c r="J36" s="45"/>
      <c r="K36" s="45"/>
      <c r="L36" s="45"/>
      <c r="M36" s="45"/>
      <c r="N36" s="45"/>
      <c r="O36" s="45"/>
      <c r="P36" s="45"/>
      <c r="Q36" s="45"/>
      <c r="R36" s="45"/>
      <c r="S36" s="45"/>
      <c r="T36" s="45"/>
      <c r="U36" s="45"/>
      <c r="V36" s="45"/>
      <c r="W36" s="45"/>
      <c r="X36" s="45"/>
      <c r="Y36" s="45"/>
      <c r="Z36" s="45"/>
      <c r="AA36" s="45"/>
      <c r="AB36" s="45"/>
      <c r="AC36" s="45"/>
      <c r="AD36" s="45"/>
      <c r="AE36" s="45"/>
      <c r="AF36" s="45"/>
      <c r="AG36" s="45"/>
      <c r="AH36" s="45"/>
      <c r="AI36" s="45"/>
      <c r="AJ36" s="45"/>
      <c r="AK36" s="45"/>
      <c r="AL36" s="45"/>
      <c r="AM36" s="253">
        <f>SUM(H37:AL37)</f>
        <v>0</v>
      </c>
      <c r="AN36" s="368" t="str">
        <f t="shared" ref="AN36" si="13">IFERROR(IF(OR(E36="Ａ",AM36&gt;$AF$45),1,ROUNDDOWN(AM36/$AF$45,1)),"")</f>
        <v/>
      </c>
      <c r="AO36" s="222"/>
      <c r="AP36" s="8"/>
      <c r="AQ36" s="312" t="s">
        <v>202</v>
      </c>
      <c r="AR36" s="313"/>
      <c r="AS36" s="314"/>
      <c r="AT36" s="315">
        <f>ROUNDDOWN(SUMIF(C14:C79,"〇",AN14:AN79),1)</f>
        <v>0</v>
      </c>
      <c r="AU36" s="316"/>
      <c r="AV36" s="316"/>
      <c r="AW36" s="317" t="e">
        <f>AT36/AM44</f>
        <v>#DIV/0!</v>
      </c>
      <c r="AX36" s="318"/>
      <c r="AY36" s="318"/>
    </row>
    <row r="37" spans="1:53" ht="13.5" customHeight="1">
      <c r="A37" s="249"/>
      <c r="B37" s="255"/>
      <c r="C37" s="287"/>
      <c r="D37" s="367"/>
      <c r="E37" s="302"/>
      <c r="F37" s="262"/>
      <c r="G37" s="70" t="s">
        <v>41</v>
      </c>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253"/>
      <c r="AN37" s="368"/>
      <c r="AO37" s="223"/>
      <c r="AP37" s="8"/>
      <c r="AQ37" s="319" t="s">
        <v>203</v>
      </c>
      <c r="AR37" s="320"/>
      <c r="AS37" s="321"/>
      <c r="AT37" s="316"/>
      <c r="AU37" s="316"/>
      <c r="AV37" s="316"/>
      <c r="AW37" s="318"/>
      <c r="AX37" s="318"/>
      <c r="AY37" s="318"/>
    </row>
    <row r="38" spans="1:53" ht="13.5" customHeight="1">
      <c r="A38" s="248" t="str">
        <f>IFERROR(INDEX(【従業者名簿】!F:F,MATCH(F38,【従業者名簿】!C:C,0)),"")</f>
        <v/>
      </c>
      <c r="B38" s="298" t="s">
        <v>33</v>
      </c>
      <c r="C38" s="299" t="str">
        <f t="shared" ref="C38" si="14">IF(AO38="介護福祉士","〇","")</f>
        <v/>
      </c>
      <c r="D38" s="366" t="str">
        <f>IF(A38="","",DATEDIF(A38,$AF$3,"m"))</f>
        <v/>
      </c>
      <c r="E38" s="301"/>
      <c r="F38" s="262"/>
      <c r="G38" s="70" t="s">
        <v>36</v>
      </c>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253">
        <f>SUM(H39:AL39)</f>
        <v>0</v>
      </c>
      <c r="AN38" s="368" t="str">
        <f t="shared" ref="AN38" si="15">IFERROR(IF(OR(E38="Ａ",AM38&gt;$AF$45),1,ROUNDDOWN(AM38/$AF$45,1)),"")</f>
        <v/>
      </c>
      <c r="AO38" s="222"/>
      <c r="AP38" s="8"/>
      <c r="AQ38" s="312" t="s">
        <v>204</v>
      </c>
      <c r="AR38" s="313"/>
      <c r="AS38" s="314"/>
      <c r="AT38" s="315">
        <f>ROUNDDOWN(SUMIFS(AN14:AN79,C14:C79,"〇",D14:D79,"&gt;="&amp;BA38),1)</f>
        <v>0</v>
      </c>
      <c r="AU38" s="316"/>
      <c r="AV38" s="316"/>
      <c r="AW38" s="317" t="e">
        <f>AT38/AM44</f>
        <v>#DIV/0!</v>
      </c>
      <c r="AX38" s="318"/>
      <c r="AY38" s="318"/>
      <c r="BA38" s="358">
        <f>[1]【算定要件集計】!T7</f>
        <v>120</v>
      </c>
    </row>
    <row r="39" spans="1:53" ht="13.5" customHeight="1">
      <c r="A39" s="249"/>
      <c r="B39" s="255"/>
      <c r="C39" s="287"/>
      <c r="D39" s="367"/>
      <c r="E39" s="302"/>
      <c r="F39" s="262"/>
      <c r="G39" s="70" t="s">
        <v>41</v>
      </c>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253"/>
      <c r="AN39" s="368"/>
      <c r="AO39" s="223"/>
      <c r="AP39" s="8"/>
      <c r="AQ39" s="319" t="s">
        <v>206</v>
      </c>
      <c r="AR39" s="320"/>
      <c r="AS39" s="321"/>
      <c r="AT39" s="316"/>
      <c r="AU39" s="316"/>
      <c r="AV39" s="316"/>
      <c r="AW39" s="318"/>
      <c r="AX39" s="318"/>
      <c r="AY39" s="318"/>
      <c r="BA39" s="359"/>
    </row>
    <row r="40" spans="1:53" ht="13.5" customHeight="1">
      <c r="A40" s="248" t="str">
        <f>IFERROR(INDEX(【従業者名簿】!F:F,MATCH(F40,【従業者名簿】!C:C,0)),"")</f>
        <v/>
      </c>
      <c r="B40" s="298" t="s">
        <v>33</v>
      </c>
      <c r="C40" s="299" t="str">
        <f t="shared" ref="C40" si="16">IF(AO40="介護福祉士","〇","")</f>
        <v/>
      </c>
      <c r="D40" s="366" t="str">
        <f>IF(A40="","",DATEDIF(A40,$AF$3,"m"))</f>
        <v/>
      </c>
      <c r="E40" s="301"/>
      <c r="F40" s="262"/>
      <c r="G40" s="70" t="s">
        <v>36</v>
      </c>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253">
        <f>SUM(H41:AL41)</f>
        <v>0</v>
      </c>
      <c r="AN40" s="368" t="str">
        <f t="shared" ref="AN40" si="17">IFERROR(IF(OR(E40="Ａ",AM40&gt;$AF$45),1,ROUNDDOWN(AM40/$AF$45,1)),"")</f>
        <v/>
      </c>
      <c r="AO40" s="222"/>
      <c r="AP40" s="8"/>
      <c r="AQ40" s="312" t="s">
        <v>207</v>
      </c>
      <c r="AR40" s="313"/>
      <c r="AS40" s="314"/>
      <c r="AT40" s="315">
        <f>ROUNDDOWN(SUM(SUMIF(E14:E79,{"Ａ","Ｂ"},AN14:AN79)),1)</f>
        <v>0</v>
      </c>
      <c r="AU40" s="316"/>
      <c r="AV40" s="316"/>
      <c r="AW40" s="360" t="e">
        <f>AT40/AM44</f>
        <v>#DIV/0!</v>
      </c>
      <c r="AX40" s="361"/>
      <c r="AY40" s="362"/>
      <c r="BA40" s="169"/>
    </row>
    <row r="41" spans="1:53" ht="13.5" customHeight="1">
      <c r="A41" s="249"/>
      <c r="B41" s="255"/>
      <c r="C41" s="287"/>
      <c r="D41" s="367"/>
      <c r="E41" s="302"/>
      <c r="F41" s="262"/>
      <c r="G41" s="70" t="s">
        <v>41</v>
      </c>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253"/>
      <c r="AN41" s="368"/>
      <c r="AO41" s="223"/>
      <c r="AP41" s="8"/>
      <c r="AQ41" s="319" t="s">
        <v>208</v>
      </c>
      <c r="AR41" s="320"/>
      <c r="AS41" s="321"/>
      <c r="AT41" s="316"/>
      <c r="AU41" s="316"/>
      <c r="AV41" s="316"/>
      <c r="AW41" s="363"/>
      <c r="AX41" s="364"/>
      <c r="AY41" s="365"/>
      <c r="BA41" s="170"/>
    </row>
    <row r="42" spans="1:53" ht="13.5" customHeight="1">
      <c r="A42" s="248" t="str">
        <f>IFERROR(INDEX(【従業者名簿】!F:F,MATCH(F42,【従業者名簿】!C:C,0)),"")</f>
        <v/>
      </c>
      <c r="B42" s="298" t="s">
        <v>33</v>
      </c>
      <c r="C42" s="299" t="str">
        <f t="shared" ref="C42" si="18">IF(AO42="介護福祉士","〇","")</f>
        <v/>
      </c>
      <c r="D42" s="366" t="str">
        <f>IF(A42="","",DATEDIF(A42,$AF$3,"m"))</f>
        <v/>
      </c>
      <c r="E42" s="275"/>
      <c r="F42" s="262"/>
      <c r="G42" s="70" t="s">
        <v>36</v>
      </c>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253">
        <f>SUM(H43:AL43)</f>
        <v>0</v>
      </c>
      <c r="AN42" s="368" t="str">
        <f>IFERROR(IF(OR(E42="Ａ",AM42&gt;$AF$45),1,ROUNDDOWN(AM42/$AF$45,1)),"")</f>
        <v/>
      </c>
      <c r="AO42" s="222"/>
      <c r="AP42" s="8"/>
      <c r="AQ42" s="312" t="s">
        <v>207</v>
      </c>
      <c r="AR42" s="313"/>
      <c r="AS42" s="314"/>
      <c r="AT42" s="315">
        <f>ROUNDDOWN(SUMIF(D14:D79,"&gt;="&amp;BA42,AN14:AN79),1)</f>
        <v>0</v>
      </c>
      <c r="AU42" s="316"/>
      <c r="AV42" s="316"/>
      <c r="AW42" s="360" t="e">
        <f>AT42/AM44</f>
        <v>#DIV/0!</v>
      </c>
      <c r="AX42" s="361"/>
      <c r="AY42" s="362"/>
      <c r="BA42" s="358">
        <f>[1]【算定要件集計】!T11</f>
        <v>84</v>
      </c>
    </row>
    <row r="43" spans="1:53" ht="13.5" customHeight="1">
      <c r="A43" s="249"/>
      <c r="B43" s="255"/>
      <c r="C43" s="287"/>
      <c r="D43" s="367"/>
      <c r="E43" s="260"/>
      <c r="F43" s="262"/>
      <c r="G43" s="70" t="s">
        <v>41</v>
      </c>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253"/>
      <c r="AN43" s="368"/>
      <c r="AO43" s="223"/>
      <c r="AP43" s="8"/>
      <c r="AQ43" s="319" t="s">
        <v>210</v>
      </c>
      <c r="AR43" s="320"/>
      <c r="AS43" s="321"/>
      <c r="AT43" s="316"/>
      <c r="AU43" s="316"/>
      <c r="AV43" s="316"/>
      <c r="AW43" s="363"/>
      <c r="AX43" s="364"/>
      <c r="AY43" s="365"/>
      <c r="BA43" s="359"/>
    </row>
    <row r="44" spans="1:53" ht="13.5" customHeight="1">
      <c r="B44" s="332" t="s">
        <v>51</v>
      </c>
      <c r="C44" s="333"/>
      <c r="D44" s="333"/>
      <c r="E44" s="333"/>
      <c r="F44" s="333"/>
      <c r="G44" s="25" t="s">
        <v>49</v>
      </c>
      <c r="H44" s="23"/>
      <c r="I44" s="15"/>
      <c r="J44" s="332" t="s">
        <v>46</v>
      </c>
      <c r="K44" s="334"/>
      <c r="L44" s="334"/>
      <c r="M44" s="334"/>
      <c r="N44" s="334"/>
      <c r="O44" s="334"/>
      <c r="P44" s="334"/>
      <c r="Q44" s="334"/>
      <c r="R44" s="334"/>
      <c r="S44" s="14"/>
      <c r="T44" s="26" t="s">
        <v>50</v>
      </c>
      <c r="U44" s="24"/>
      <c r="V44" s="332" t="s">
        <v>47</v>
      </c>
      <c r="W44" s="334"/>
      <c r="X44" s="334"/>
      <c r="Y44" s="334"/>
      <c r="Z44" s="334"/>
      <c r="AA44" s="334"/>
      <c r="AB44" s="334"/>
      <c r="AC44" s="333"/>
      <c r="AD44" s="333"/>
      <c r="AE44" s="333"/>
      <c r="AF44" s="14" t="s">
        <v>164</v>
      </c>
      <c r="AH44" s="27"/>
      <c r="AI44" s="27"/>
      <c r="AJ44" s="27"/>
      <c r="AK44" s="27"/>
      <c r="AL44" s="27"/>
      <c r="AM44" s="324">
        <f>ROUNDDOWN(SUM(AN14:AN43,AN50:AN79),1)</f>
        <v>0</v>
      </c>
      <c r="AN44" s="325"/>
      <c r="AO44" s="391" t="s">
        <v>173</v>
      </c>
      <c r="AP44" s="10"/>
      <c r="AQ44" s="322"/>
      <c r="AR44" s="323"/>
      <c r="AS44" s="323"/>
      <c r="AT44" s="322"/>
      <c r="AU44" s="323"/>
      <c r="AV44" s="323"/>
      <c r="AW44" s="322"/>
      <c r="AX44" s="323"/>
      <c r="AY44" s="323"/>
    </row>
    <row r="45" spans="1:53" ht="13.5" customHeight="1">
      <c r="B45" s="210"/>
      <c r="C45" s="214"/>
      <c r="D45" s="214"/>
      <c r="E45" s="214"/>
      <c r="F45" s="214"/>
      <c r="G45" s="41">
        <f>AF5</f>
        <v>0</v>
      </c>
      <c r="H45" s="21" t="s">
        <v>16</v>
      </c>
      <c r="I45" s="20"/>
      <c r="J45" s="335"/>
      <c r="K45" s="336"/>
      <c r="L45" s="336"/>
      <c r="M45" s="336"/>
      <c r="N45" s="336"/>
      <c r="O45" s="336"/>
      <c r="P45" s="336"/>
      <c r="Q45" s="336"/>
      <c r="R45" s="336"/>
      <c r="S45" s="330" t="str">
        <f>IFERROR((AM5/AF5*4)+(COUNT(H6:AL6)-28)*(AM5/AF5/7),"")</f>
        <v/>
      </c>
      <c r="T45" s="330"/>
      <c r="U45" s="22" t="s">
        <v>7</v>
      </c>
      <c r="V45" s="335"/>
      <c r="W45" s="336"/>
      <c r="X45" s="336"/>
      <c r="Y45" s="336"/>
      <c r="Z45" s="336"/>
      <c r="AA45" s="336"/>
      <c r="AB45" s="336"/>
      <c r="AC45" s="214"/>
      <c r="AD45" s="214"/>
      <c r="AE45" s="214"/>
      <c r="AF45" s="331" t="str">
        <f>IFERROR(ROUNDDOWN(G45*S45,0),"")</f>
        <v/>
      </c>
      <c r="AG45" s="331"/>
      <c r="AH45" s="21" t="s">
        <v>16</v>
      </c>
      <c r="AI45" s="21"/>
      <c r="AJ45" s="21"/>
      <c r="AK45" s="21"/>
      <c r="AL45" s="21"/>
      <c r="AM45" s="326"/>
      <c r="AN45" s="327"/>
      <c r="AO45" s="329"/>
      <c r="AP45" s="10"/>
      <c r="AQ45" s="323"/>
      <c r="AR45" s="323"/>
      <c r="AS45" s="323"/>
      <c r="AT45" s="323"/>
      <c r="AU45" s="323"/>
      <c r="AV45" s="323"/>
      <c r="AW45" s="323"/>
      <c r="AX45" s="323"/>
      <c r="AY45" s="323"/>
    </row>
    <row r="46" spans="1:53" ht="13.5" customHeight="1">
      <c r="B46" s="43"/>
      <c r="C46" s="43"/>
      <c r="D46" s="43"/>
      <c r="E46" s="7" t="s">
        <v>91</v>
      </c>
      <c r="F46" s="43"/>
      <c r="G46" s="51"/>
      <c r="H46" s="7"/>
      <c r="I46" s="52"/>
      <c r="J46" s="52"/>
      <c r="K46" s="52"/>
      <c r="L46" s="52"/>
      <c r="M46" s="52"/>
      <c r="N46" s="52"/>
      <c r="O46" s="52"/>
      <c r="P46" s="52"/>
      <c r="Q46" s="52"/>
      <c r="R46" s="52"/>
      <c r="S46" s="53"/>
      <c r="T46" s="53"/>
      <c r="U46" s="7"/>
      <c r="V46" s="52"/>
      <c r="W46" s="52"/>
      <c r="X46" s="52"/>
      <c r="Y46" s="52"/>
      <c r="Z46" s="52"/>
      <c r="AA46" s="52"/>
      <c r="AB46" s="52"/>
      <c r="AC46" s="43"/>
      <c r="AD46" s="43"/>
      <c r="AE46" s="43"/>
      <c r="AF46" s="54"/>
      <c r="AG46" s="54"/>
      <c r="AH46" s="7"/>
      <c r="AI46" s="7"/>
      <c r="AJ46" s="7"/>
      <c r="AK46" s="7"/>
      <c r="AL46" s="7"/>
      <c r="AM46" s="137" t="s">
        <v>149</v>
      </c>
      <c r="AN46" s="56"/>
      <c r="AO46" s="57"/>
      <c r="AP46" s="10"/>
      <c r="AQ46" s="159"/>
      <c r="AR46" s="159"/>
      <c r="AS46" s="159"/>
      <c r="AT46" s="58"/>
      <c r="AU46" s="58"/>
      <c r="AV46" s="58"/>
      <c r="AW46" s="59"/>
      <c r="AX46" s="59"/>
      <c r="AY46" s="59"/>
    </row>
    <row r="47" spans="1:53" ht="13.5" customHeight="1">
      <c r="B47" s="43"/>
      <c r="C47" s="43"/>
      <c r="D47" s="43"/>
      <c r="E47" s="7"/>
      <c r="F47" s="43"/>
      <c r="G47" s="51"/>
      <c r="H47" s="7"/>
      <c r="I47" s="52"/>
      <c r="J47" s="52"/>
      <c r="K47" s="52"/>
      <c r="L47" s="52"/>
      <c r="M47" s="52"/>
      <c r="N47" s="52"/>
      <c r="O47" s="52"/>
      <c r="P47" s="52"/>
      <c r="Q47" s="52"/>
      <c r="R47" s="52"/>
      <c r="S47" s="53"/>
      <c r="T47" s="53"/>
      <c r="U47" s="7"/>
      <c r="V47" s="52"/>
      <c r="W47" s="52"/>
      <c r="X47" s="52"/>
      <c r="Y47" s="52"/>
      <c r="Z47" s="52"/>
      <c r="AA47" s="52"/>
      <c r="AB47" s="52"/>
      <c r="AC47" s="43"/>
      <c r="AD47" s="43"/>
      <c r="AE47" s="43"/>
      <c r="AF47" s="54"/>
      <c r="AG47" s="54"/>
      <c r="AH47" s="7"/>
      <c r="AI47" s="7"/>
      <c r="AJ47" s="7"/>
      <c r="AK47" s="7"/>
      <c r="AL47" s="7"/>
      <c r="AM47" s="55"/>
      <c r="AN47" s="56"/>
      <c r="AO47" s="57"/>
      <c r="AP47" s="10"/>
      <c r="AQ47" s="159"/>
      <c r="AR47" s="159"/>
      <c r="AS47" s="159"/>
      <c r="AT47" s="58"/>
      <c r="AU47" s="58"/>
      <c r="AV47" s="58"/>
      <c r="AW47" s="59"/>
      <c r="AX47" s="59"/>
      <c r="AY47" s="59"/>
    </row>
    <row r="48" spans="1:53" s="6" customFormat="1" ht="18" customHeight="1">
      <c r="A48" s="248" t="s">
        <v>60</v>
      </c>
      <c r="B48" s="238" t="s">
        <v>0</v>
      </c>
      <c r="C48" s="250" t="s">
        <v>203</v>
      </c>
      <c r="D48" s="250" t="s">
        <v>62</v>
      </c>
      <c r="E48" s="250" t="s">
        <v>1</v>
      </c>
      <c r="F48" s="238" t="s">
        <v>3</v>
      </c>
      <c r="G48" s="252" t="s">
        <v>37</v>
      </c>
      <c r="H48" s="18" t="str">
        <f>AF3</f>
        <v/>
      </c>
      <c r="I48" s="18" t="str">
        <f>IFERROR(H48+1,"")</f>
        <v/>
      </c>
      <c r="J48" s="18" t="str">
        <f>IFERROR(I48+1,"")</f>
        <v/>
      </c>
      <c r="K48" s="18" t="str">
        <f t="shared" ref="K48:AI48" si="19">IFERROR(J48+1,"")</f>
        <v/>
      </c>
      <c r="L48" s="18" t="str">
        <f t="shared" si="19"/>
        <v/>
      </c>
      <c r="M48" s="18" t="str">
        <f t="shared" si="19"/>
        <v/>
      </c>
      <c r="N48" s="18" t="str">
        <f t="shared" si="19"/>
        <v/>
      </c>
      <c r="O48" s="18" t="str">
        <f t="shared" si="19"/>
        <v/>
      </c>
      <c r="P48" s="18" t="str">
        <f t="shared" si="19"/>
        <v/>
      </c>
      <c r="Q48" s="18" t="str">
        <f t="shared" si="19"/>
        <v/>
      </c>
      <c r="R48" s="18" t="str">
        <f t="shared" si="19"/>
        <v/>
      </c>
      <c r="S48" s="18" t="str">
        <f t="shared" si="19"/>
        <v/>
      </c>
      <c r="T48" s="18" t="str">
        <f t="shared" si="19"/>
        <v/>
      </c>
      <c r="U48" s="18" t="str">
        <f t="shared" si="19"/>
        <v/>
      </c>
      <c r="V48" s="18" t="str">
        <f t="shared" si="19"/>
        <v/>
      </c>
      <c r="W48" s="18" t="str">
        <f t="shared" si="19"/>
        <v/>
      </c>
      <c r="X48" s="18" t="str">
        <f t="shared" si="19"/>
        <v/>
      </c>
      <c r="Y48" s="18" t="str">
        <f t="shared" si="19"/>
        <v/>
      </c>
      <c r="Z48" s="18" t="str">
        <f t="shared" si="19"/>
        <v/>
      </c>
      <c r="AA48" s="18" t="str">
        <f t="shared" si="19"/>
        <v/>
      </c>
      <c r="AB48" s="18" t="str">
        <f t="shared" si="19"/>
        <v/>
      </c>
      <c r="AC48" s="18" t="str">
        <f t="shared" si="19"/>
        <v/>
      </c>
      <c r="AD48" s="18" t="str">
        <f t="shared" si="19"/>
        <v/>
      </c>
      <c r="AE48" s="18" t="str">
        <f t="shared" si="19"/>
        <v/>
      </c>
      <c r="AF48" s="18" t="str">
        <f t="shared" si="19"/>
        <v/>
      </c>
      <c r="AG48" s="18" t="str">
        <f t="shared" si="19"/>
        <v/>
      </c>
      <c r="AH48" s="18" t="str">
        <f t="shared" si="19"/>
        <v/>
      </c>
      <c r="AI48" s="18" t="str">
        <f t="shared" si="19"/>
        <v/>
      </c>
      <c r="AJ48" s="18" t="str">
        <f>IFERROR(IF(MONTH(AI48)&lt;&gt;MONTH(AI48+1),"",AI48+1),"")</f>
        <v/>
      </c>
      <c r="AK48" s="18" t="str">
        <f>IFERROR(IF(MONTH(AJ48)&lt;&gt;MONTH(AJ48+1),"",AJ48+1),"")</f>
        <v/>
      </c>
      <c r="AL48" s="18" t="str">
        <f>IFERROR(IF(MONTH(AK48)&lt;&gt;MONTH(AK48+1),"",AK48+1),"")</f>
        <v/>
      </c>
      <c r="AM48" s="263" t="s">
        <v>162</v>
      </c>
      <c r="AN48" s="263" t="s">
        <v>163</v>
      </c>
      <c r="AO48" s="206" t="s">
        <v>133</v>
      </c>
      <c r="AQ48" s="1"/>
      <c r="AR48" s="1"/>
      <c r="AS48" s="1"/>
      <c r="AT48" s="1"/>
      <c r="AU48" s="1"/>
      <c r="AV48" s="1"/>
      <c r="AW48" s="1"/>
      <c r="AX48" s="1"/>
      <c r="AY48" s="1"/>
    </row>
    <row r="49" spans="1:51" s="6" customFormat="1" ht="18" customHeight="1">
      <c r="A49" s="249"/>
      <c r="B49" s="238"/>
      <c r="C49" s="251"/>
      <c r="D49" s="251"/>
      <c r="E49" s="251"/>
      <c r="F49" s="238"/>
      <c r="G49" s="239"/>
      <c r="H49" s="19" t="str">
        <f>H48</f>
        <v/>
      </c>
      <c r="I49" s="19" t="str">
        <f>I48</f>
        <v/>
      </c>
      <c r="J49" s="19" t="str">
        <f t="shared" ref="J49:AL49" si="20">J48</f>
        <v/>
      </c>
      <c r="K49" s="19" t="str">
        <f t="shared" si="20"/>
        <v/>
      </c>
      <c r="L49" s="19" t="str">
        <f t="shared" si="20"/>
        <v/>
      </c>
      <c r="M49" s="19" t="str">
        <f t="shared" si="20"/>
        <v/>
      </c>
      <c r="N49" s="19" t="str">
        <f t="shared" si="20"/>
        <v/>
      </c>
      <c r="O49" s="19" t="str">
        <f t="shared" si="20"/>
        <v/>
      </c>
      <c r="P49" s="19" t="str">
        <f t="shared" si="20"/>
        <v/>
      </c>
      <c r="Q49" s="19" t="str">
        <f t="shared" si="20"/>
        <v/>
      </c>
      <c r="R49" s="19" t="str">
        <f t="shared" si="20"/>
        <v/>
      </c>
      <c r="S49" s="19" t="str">
        <f t="shared" si="20"/>
        <v/>
      </c>
      <c r="T49" s="19" t="str">
        <f t="shared" si="20"/>
        <v/>
      </c>
      <c r="U49" s="19" t="str">
        <f t="shared" si="20"/>
        <v/>
      </c>
      <c r="V49" s="19" t="str">
        <f t="shared" si="20"/>
        <v/>
      </c>
      <c r="W49" s="19" t="str">
        <f t="shared" si="20"/>
        <v/>
      </c>
      <c r="X49" s="19" t="str">
        <f t="shared" si="20"/>
        <v/>
      </c>
      <c r="Y49" s="19" t="str">
        <f t="shared" si="20"/>
        <v/>
      </c>
      <c r="Z49" s="19" t="str">
        <f t="shared" si="20"/>
        <v/>
      </c>
      <c r="AA49" s="19" t="str">
        <f t="shared" si="20"/>
        <v/>
      </c>
      <c r="AB49" s="19" t="str">
        <f t="shared" si="20"/>
        <v/>
      </c>
      <c r="AC49" s="19" t="str">
        <f t="shared" si="20"/>
        <v/>
      </c>
      <c r="AD49" s="19" t="str">
        <f t="shared" si="20"/>
        <v/>
      </c>
      <c r="AE49" s="19" t="str">
        <f t="shared" si="20"/>
        <v/>
      </c>
      <c r="AF49" s="19" t="str">
        <f t="shared" si="20"/>
        <v/>
      </c>
      <c r="AG49" s="19" t="str">
        <f t="shared" si="20"/>
        <v/>
      </c>
      <c r="AH49" s="19" t="str">
        <f t="shared" si="20"/>
        <v/>
      </c>
      <c r="AI49" s="19" t="str">
        <f t="shared" si="20"/>
        <v/>
      </c>
      <c r="AJ49" s="19" t="str">
        <f t="shared" si="20"/>
        <v/>
      </c>
      <c r="AK49" s="19" t="str">
        <f t="shared" si="20"/>
        <v/>
      </c>
      <c r="AL49" s="19" t="str">
        <f t="shared" si="20"/>
        <v/>
      </c>
      <c r="AM49" s="263"/>
      <c r="AN49" s="263"/>
      <c r="AO49" s="207"/>
      <c r="AQ49" s="1"/>
      <c r="AR49" s="1"/>
      <c r="AS49" s="1"/>
      <c r="AT49" s="1"/>
      <c r="AU49" s="1"/>
      <c r="AV49" s="1"/>
      <c r="AW49" s="1"/>
      <c r="AX49" s="1"/>
      <c r="AY49" s="1"/>
    </row>
    <row r="50" spans="1:51" ht="13.5" customHeight="1">
      <c r="A50" s="248" t="str">
        <f>IFERROR(INDEX(【従業者名簿】!F:F,MATCH(F50,【従業者名簿】!C:C,0)),"")</f>
        <v/>
      </c>
      <c r="B50" s="298" t="s">
        <v>33</v>
      </c>
      <c r="C50" s="299" t="str">
        <f>IF(AO50="介護福祉士","〇","")</f>
        <v/>
      </c>
      <c r="D50" s="366" t="str">
        <f>IF(A50="","",DATEDIF(A50,$AF$3,"m"))</f>
        <v/>
      </c>
      <c r="E50" s="301"/>
      <c r="F50" s="270"/>
      <c r="G50" s="70" t="s">
        <v>36</v>
      </c>
      <c r="H50" s="164"/>
      <c r="I50" s="164"/>
      <c r="J50" s="164"/>
      <c r="K50" s="164"/>
      <c r="L50" s="164"/>
      <c r="M50" s="164"/>
      <c r="N50" s="164"/>
      <c r="O50" s="164"/>
      <c r="P50" s="164"/>
      <c r="Q50" s="164"/>
      <c r="R50" s="164"/>
      <c r="S50" s="164"/>
      <c r="T50" s="164"/>
      <c r="U50" s="164"/>
      <c r="V50" s="164"/>
      <c r="W50" s="164"/>
      <c r="X50" s="164"/>
      <c r="Y50" s="164"/>
      <c r="Z50" s="164"/>
      <c r="AA50" s="164"/>
      <c r="AB50" s="164"/>
      <c r="AC50" s="164"/>
      <c r="AD50" s="164"/>
      <c r="AE50" s="164"/>
      <c r="AF50" s="164"/>
      <c r="AG50" s="164"/>
      <c r="AH50" s="164"/>
      <c r="AI50" s="164"/>
      <c r="AJ50" s="164"/>
      <c r="AK50" s="164"/>
      <c r="AL50" s="164"/>
      <c r="AM50" s="253">
        <f>SUM(H51:AL51)</f>
        <v>0</v>
      </c>
      <c r="AN50" s="389" t="str">
        <f>IFERROR(IF(OR(E50="Ａ",AM50&gt;$AF$45),1,ROUNDDOWN(AM50/$AF$45,1)),"")</f>
        <v/>
      </c>
      <c r="AO50" s="222"/>
      <c r="AP50" s="8"/>
    </row>
    <row r="51" spans="1:51" ht="13.5" customHeight="1">
      <c r="A51" s="249"/>
      <c r="B51" s="255"/>
      <c r="C51" s="287"/>
      <c r="D51" s="367"/>
      <c r="E51" s="302"/>
      <c r="F51" s="261"/>
      <c r="G51" s="70" t="s">
        <v>134</v>
      </c>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253"/>
      <c r="AN51" s="389"/>
      <c r="AO51" s="223"/>
      <c r="AP51" s="8"/>
    </row>
    <row r="52" spans="1:51" ht="13.5" customHeight="1">
      <c r="A52" s="248" t="str">
        <f>IFERROR(INDEX(【従業者名簿】!F:F,MATCH(F52,【従業者名簿】!C:C,0)),"")</f>
        <v/>
      </c>
      <c r="B52" s="298" t="s">
        <v>33</v>
      </c>
      <c r="C52" s="299" t="str">
        <f t="shared" ref="C52" si="21">IF(AO52="介護福祉士","〇","")</f>
        <v/>
      </c>
      <c r="D52" s="366" t="str">
        <f>IF(A52="","",DATEDIF(A52,$AF$3,"m"))</f>
        <v/>
      </c>
      <c r="E52" s="301"/>
      <c r="F52" s="262"/>
      <c r="G52" s="70" t="s">
        <v>36</v>
      </c>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c r="AI52" s="133"/>
      <c r="AJ52" s="133"/>
      <c r="AK52" s="133"/>
      <c r="AL52" s="133"/>
      <c r="AM52" s="253">
        <f>SUM(H53:AL53)</f>
        <v>0</v>
      </c>
      <c r="AN52" s="389" t="str">
        <f t="shared" ref="AN52" si="22">IFERROR(IF(OR(E52="Ａ",AM52&gt;$AF$45),1,ROUNDDOWN(AM52/$AF$45,1)),"")</f>
        <v/>
      </c>
      <c r="AO52" s="372"/>
      <c r="AP52" s="8"/>
    </row>
    <row r="53" spans="1:51" ht="13.5" customHeight="1">
      <c r="A53" s="249"/>
      <c r="B53" s="255"/>
      <c r="C53" s="287"/>
      <c r="D53" s="367"/>
      <c r="E53" s="302"/>
      <c r="F53" s="262"/>
      <c r="G53" s="70" t="s">
        <v>134</v>
      </c>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253"/>
      <c r="AN53" s="389"/>
      <c r="AO53" s="374"/>
      <c r="AP53" s="8"/>
    </row>
    <row r="54" spans="1:51" ht="13.5" customHeight="1">
      <c r="A54" s="248" t="str">
        <f>IFERROR(INDEX(【従業者名簿】!F:F,MATCH(F54,【従業者名簿】!C:C,0)),"")</f>
        <v/>
      </c>
      <c r="B54" s="298" t="s">
        <v>33</v>
      </c>
      <c r="C54" s="299" t="str">
        <f t="shared" ref="C54" si="23">IF(AO54="介護福祉士","〇","")</f>
        <v/>
      </c>
      <c r="D54" s="366" t="str">
        <f>IF(A54="","",DATEDIF(A54,$AF$3,"m"))</f>
        <v/>
      </c>
      <c r="E54" s="301"/>
      <c r="F54" s="262"/>
      <c r="G54" s="70" t="s">
        <v>36</v>
      </c>
      <c r="H54" s="133"/>
      <c r="I54" s="133"/>
      <c r="J54" s="133"/>
      <c r="K54" s="133"/>
      <c r="L54" s="133"/>
      <c r="M54" s="133"/>
      <c r="N54" s="133"/>
      <c r="O54" s="133"/>
      <c r="P54" s="133"/>
      <c r="Q54" s="133"/>
      <c r="R54" s="133"/>
      <c r="S54" s="133"/>
      <c r="T54" s="133"/>
      <c r="U54" s="133"/>
      <c r="V54" s="133"/>
      <c r="W54" s="133"/>
      <c r="X54" s="133"/>
      <c r="Y54" s="133"/>
      <c r="Z54" s="133"/>
      <c r="AA54" s="133"/>
      <c r="AB54" s="133"/>
      <c r="AC54" s="133"/>
      <c r="AD54" s="133"/>
      <c r="AE54" s="133"/>
      <c r="AF54" s="133"/>
      <c r="AG54" s="133"/>
      <c r="AH54" s="133"/>
      <c r="AI54" s="133"/>
      <c r="AJ54" s="133"/>
      <c r="AK54" s="133"/>
      <c r="AL54" s="133"/>
      <c r="AM54" s="253">
        <f>SUM(H55:AL55)</f>
        <v>0</v>
      </c>
      <c r="AN54" s="389" t="str">
        <f t="shared" ref="AN54" si="24">IFERROR(IF(OR(E54="Ａ",AM54&gt;$AF$45),1,ROUNDDOWN(AM54/$AF$45,1)),"")</f>
        <v/>
      </c>
      <c r="AO54" s="372"/>
      <c r="AP54" s="8"/>
    </row>
    <row r="55" spans="1:51" ht="13.5" customHeight="1">
      <c r="A55" s="249"/>
      <c r="B55" s="255"/>
      <c r="C55" s="287"/>
      <c r="D55" s="367"/>
      <c r="E55" s="302"/>
      <c r="F55" s="262"/>
      <c r="G55" s="70" t="s">
        <v>134</v>
      </c>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253"/>
      <c r="AN55" s="389"/>
      <c r="AO55" s="374"/>
      <c r="AP55" s="8"/>
    </row>
    <row r="56" spans="1:51" ht="13.5" customHeight="1">
      <c r="A56" s="248" t="str">
        <f>IFERROR(INDEX(【従業者名簿】!F:F,MATCH(F56,【従業者名簿】!C:C,0)),"")</f>
        <v/>
      </c>
      <c r="B56" s="298" t="s">
        <v>33</v>
      </c>
      <c r="C56" s="299" t="str">
        <f t="shared" ref="C56" si="25">IF(AO56="介護福祉士","〇","")</f>
        <v/>
      </c>
      <c r="D56" s="366" t="str">
        <f t="shared" ref="D56" si="26">IF(A56="","",DATEDIF(A56,$AF$3,"m"))</f>
        <v/>
      </c>
      <c r="E56" s="301"/>
      <c r="F56" s="262"/>
      <c r="G56" s="70" t="s">
        <v>36</v>
      </c>
      <c r="H56" s="133"/>
      <c r="I56" s="133"/>
      <c r="J56" s="133"/>
      <c r="K56" s="133"/>
      <c r="L56" s="133"/>
      <c r="M56" s="133"/>
      <c r="N56" s="133"/>
      <c r="O56" s="133"/>
      <c r="P56" s="133"/>
      <c r="Q56" s="133"/>
      <c r="R56" s="133"/>
      <c r="S56" s="133"/>
      <c r="T56" s="133"/>
      <c r="U56" s="133"/>
      <c r="V56" s="133"/>
      <c r="W56" s="133"/>
      <c r="X56" s="133"/>
      <c r="Y56" s="133"/>
      <c r="Z56" s="133"/>
      <c r="AA56" s="133"/>
      <c r="AB56" s="133"/>
      <c r="AC56" s="133"/>
      <c r="AD56" s="133"/>
      <c r="AE56" s="133"/>
      <c r="AF56" s="133"/>
      <c r="AG56" s="133"/>
      <c r="AH56" s="133"/>
      <c r="AI56" s="133"/>
      <c r="AJ56" s="133"/>
      <c r="AK56" s="133"/>
      <c r="AL56" s="133"/>
      <c r="AM56" s="253">
        <f t="shared" ref="AM56" si="27">SUM(H57:AL57)</f>
        <v>0</v>
      </c>
      <c r="AN56" s="389" t="str">
        <f t="shared" ref="AN56" si="28">IFERROR(IF(OR(E56="Ａ",AM56&gt;$AF$45),1,ROUNDDOWN(AM56/$AF$45,1)),"")</f>
        <v/>
      </c>
      <c r="AO56" s="372"/>
      <c r="AP56" s="8"/>
    </row>
    <row r="57" spans="1:51" ht="13.5" customHeight="1">
      <c r="A57" s="249"/>
      <c r="B57" s="255"/>
      <c r="C57" s="287"/>
      <c r="D57" s="367"/>
      <c r="E57" s="302"/>
      <c r="F57" s="262"/>
      <c r="G57" s="70" t="s">
        <v>134</v>
      </c>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253"/>
      <c r="AN57" s="389"/>
      <c r="AO57" s="374"/>
      <c r="AP57" s="8"/>
    </row>
    <row r="58" spans="1:51" ht="13.5" customHeight="1">
      <c r="A58" s="248" t="str">
        <f>IFERROR(INDEX(【従業者名簿】!F:F,MATCH(F58,【従業者名簿】!C:C,0)),"")</f>
        <v/>
      </c>
      <c r="B58" s="298" t="s">
        <v>33</v>
      </c>
      <c r="C58" s="299" t="str">
        <f t="shared" ref="C58" si="29">IF(AO58="介護福祉士","〇","")</f>
        <v/>
      </c>
      <c r="D58" s="366" t="str">
        <f t="shared" ref="D58" si="30">IF(A58="","",DATEDIF(A58,$AF$3,"m"))</f>
        <v/>
      </c>
      <c r="E58" s="301"/>
      <c r="F58" s="262"/>
      <c r="G58" s="70" t="s">
        <v>36</v>
      </c>
      <c r="H58" s="133"/>
      <c r="I58" s="133"/>
      <c r="J58" s="133"/>
      <c r="K58" s="133"/>
      <c r="L58" s="133"/>
      <c r="M58" s="133"/>
      <c r="N58" s="133"/>
      <c r="O58" s="133"/>
      <c r="P58" s="133"/>
      <c r="Q58" s="133"/>
      <c r="R58" s="133"/>
      <c r="S58" s="133"/>
      <c r="T58" s="133"/>
      <c r="U58" s="133"/>
      <c r="V58" s="133"/>
      <c r="W58" s="133"/>
      <c r="X58" s="133"/>
      <c r="Y58" s="133"/>
      <c r="Z58" s="133"/>
      <c r="AA58" s="133"/>
      <c r="AB58" s="133"/>
      <c r="AC58" s="133"/>
      <c r="AD58" s="133"/>
      <c r="AE58" s="133"/>
      <c r="AF58" s="133"/>
      <c r="AG58" s="133"/>
      <c r="AH58" s="133"/>
      <c r="AI58" s="133"/>
      <c r="AJ58" s="133"/>
      <c r="AK58" s="133"/>
      <c r="AL58" s="133"/>
      <c r="AM58" s="253">
        <f t="shared" ref="AM58" si="31">SUM(H59:AL59)</f>
        <v>0</v>
      </c>
      <c r="AN58" s="389" t="str">
        <f t="shared" ref="AN58" si="32">IFERROR(IF(OR(E58="Ａ",AM58&gt;$AF$45),1,ROUNDDOWN(AM58/$AF$45,1)),"")</f>
        <v/>
      </c>
      <c r="AO58" s="372"/>
      <c r="AP58" s="8"/>
    </row>
    <row r="59" spans="1:51" ht="13.5" customHeight="1">
      <c r="A59" s="249"/>
      <c r="B59" s="255"/>
      <c r="C59" s="287"/>
      <c r="D59" s="367"/>
      <c r="E59" s="302"/>
      <c r="F59" s="262"/>
      <c r="G59" s="70" t="s">
        <v>134</v>
      </c>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253"/>
      <c r="AN59" s="389"/>
      <c r="AO59" s="374"/>
      <c r="AP59" s="8"/>
    </row>
    <row r="60" spans="1:51" ht="13.5" customHeight="1">
      <c r="A60" s="248" t="str">
        <f>IFERROR(INDEX(【従業者名簿】!F:F,MATCH(F60,【従業者名簿】!C:C,0)),"")</f>
        <v/>
      </c>
      <c r="B60" s="298" t="s">
        <v>33</v>
      </c>
      <c r="C60" s="299" t="str">
        <f t="shared" ref="C60" si="33">IF(AO60="介護福祉士","〇","")</f>
        <v/>
      </c>
      <c r="D60" s="366" t="str">
        <f t="shared" ref="D60" si="34">IF(A60="","",DATEDIF(A60,$AF$3,"m"))</f>
        <v/>
      </c>
      <c r="E60" s="301"/>
      <c r="F60" s="262"/>
      <c r="G60" s="70" t="s">
        <v>36</v>
      </c>
      <c r="H60" s="133"/>
      <c r="I60" s="133"/>
      <c r="J60" s="133"/>
      <c r="K60" s="133"/>
      <c r="L60" s="133"/>
      <c r="M60" s="133"/>
      <c r="N60" s="133"/>
      <c r="O60" s="133"/>
      <c r="P60" s="133"/>
      <c r="Q60" s="133"/>
      <c r="R60" s="133"/>
      <c r="S60" s="133"/>
      <c r="T60" s="133"/>
      <c r="U60" s="133"/>
      <c r="V60" s="133"/>
      <c r="W60" s="133"/>
      <c r="X60" s="133"/>
      <c r="Y60" s="133"/>
      <c r="Z60" s="133"/>
      <c r="AA60" s="133"/>
      <c r="AB60" s="133"/>
      <c r="AC60" s="133"/>
      <c r="AD60" s="133"/>
      <c r="AE60" s="133"/>
      <c r="AF60" s="133"/>
      <c r="AG60" s="133"/>
      <c r="AH60" s="133"/>
      <c r="AI60" s="133"/>
      <c r="AJ60" s="133"/>
      <c r="AK60" s="133"/>
      <c r="AL60" s="133"/>
      <c r="AM60" s="253">
        <f t="shared" ref="AM60" si="35">SUM(H61:AL61)</f>
        <v>0</v>
      </c>
      <c r="AN60" s="389" t="str">
        <f t="shared" ref="AN60" si="36">IFERROR(IF(OR(E60="Ａ",AM60&gt;$AF$45),1,ROUNDDOWN(AM60/$AF$45,1)),"")</f>
        <v/>
      </c>
      <c r="AO60" s="372"/>
      <c r="AP60" s="8"/>
    </row>
    <row r="61" spans="1:51" ht="13.5" customHeight="1">
      <c r="A61" s="249"/>
      <c r="B61" s="255"/>
      <c r="C61" s="287"/>
      <c r="D61" s="367"/>
      <c r="E61" s="302"/>
      <c r="F61" s="262"/>
      <c r="G61" s="70" t="s">
        <v>134</v>
      </c>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253"/>
      <c r="AN61" s="389"/>
      <c r="AO61" s="374"/>
      <c r="AP61" s="8"/>
    </row>
    <row r="62" spans="1:51" ht="13.5" customHeight="1">
      <c r="A62" s="248" t="str">
        <f>IFERROR(INDEX(【従業者名簿】!F:F,MATCH(F62,【従業者名簿】!C:C,0)),"")</f>
        <v/>
      </c>
      <c r="B62" s="298" t="s">
        <v>33</v>
      </c>
      <c r="C62" s="299" t="str">
        <f t="shared" ref="C62" si="37">IF(AO62="介護福祉士","〇","")</f>
        <v/>
      </c>
      <c r="D62" s="366" t="str">
        <f t="shared" ref="D62" si="38">IF(A62="","",DATEDIF(A62,$AF$3,"m"))</f>
        <v/>
      </c>
      <c r="E62" s="301"/>
      <c r="F62" s="262"/>
      <c r="G62" s="70" t="s">
        <v>36</v>
      </c>
      <c r="H62" s="133"/>
      <c r="I62" s="133"/>
      <c r="J62" s="133"/>
      <c r="K62" s="133"/>
      <c r="L62" s="133"/>
      <c r="M62" s="133"/>
      <c r="N62" s="133"/>
      <c r="O62" s="133"/>
      <c r="P62" s="133"/>
      <c r="Q62" s="133"/>
      <c r="R62" s="133"/>
      <c r="S62" s="133"/>
      <c r="T62" s="133"/>
      <c r="U62" s="133"/>
      <c r="V62" s="133"/>
      <c r="W62" s="133"/>
      <c r="X62" s="133"/>
      <c r="Y62" s="133"/>
      <c r="Z62" s="133"/>
      <c r="AA62" s="133"/>
      <c r="AB62" s="133"/>
      <c r="AC62" s="133"/>
      <c r="AD62" s="133"/>
      <c r="AE62" s="133"/>
      <c r="AF62" s="133"/>
      <c r="AG62" s="133"/>
      <c r="AH62" s="133"/>
      <c r="AI62" s="133"/>
      <c r="AJ62" s="133"/>
      <c r="AK62" s="133"/>
      <c r="AL62" s="133"/>
      <c r="AM62" s="253">
        <f t="shared" ref="AM62" si="39">SUM(H63:AL63)</f>
        <v>0</v>
      </c>
      <c r="AN62" s="389" t="str">
        <f t="shared" ref="AN62" si="40">IFERROR(IF(OR(E62="Ａ",AM62&gt;$AF$45),1,ROUNDDOWN(AM62/$AF$45,1)),"")</f>
        <v/>
      </c>
      <c r="AO62" s="372"/>
      <c r="AP62" s="8"/>
    </row>
    <row r="63" spans="1:51" ht="13.5" customHeight="1">
      <c r="A63" s="249"/>
      <c r="B63" s="255"/>
      <c r="C63" s="287"/>
      <c r="D63" s="367"/>
      <c r="E63" s="302"/>
      <c r="F63" s="262"/>
      <c r="G63" s="70" t="s">
        <v>134</v>
      </c>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253"/>
      <c r="AN63" s="389"/>
      <c r="AO63" s="374"/>
      <c r="AP63" s="8"/>
    </row>
    <row r="64" spans="1:51" ht="13.5" customHeight="1">
      <c r="A64" s="248" t="str">
        <f>IFERROR(INDEX(【従業者名簿】!F:F,MATCH(F64,【従業者名簿】!C:C,0)),"")</f>
        <v/>
      </c>
      <c r="B64" s="298" t="s">
        <v>33</v>
      </c>
      <c r="C64" s="299" t="str">
        <f t="shared" ref="C64" si="41">IF(AO64="介護福祉士","〇","")</f>
        <v/>
      </c>
      <c r="D64" s="366" t="str">
        <f t="shared" ref="D64" si="42">IF(A64="","",DATEDIF(A64,$AF$3,"m"))</f>
        <v/>
      </c>
      <c r="E64" s="301"/>
      <c r="F64" s="262"/>
      <c r="G64" s="70" t="s">
        <v>36</v>
      </c>
      <c r="H64" s="133"/>
      <c r="I64" s="133"/>
      <c r="J64" s="133"/>
      <c r="K64" s="133"/>
      <c r="L64" s="133"/>
      <c r="M64" s="133"/>
      <c r="N64" s="133"/>
      <c r="O64" s="133"/>
      <c r="P64" s="133"/>
      <c r="Q64" s="133"/>
      <c r="R64" s="133"/>
      <c r="S64" s="133"/>
      <c r="T64" s="133"/>
      <c r="U64" s="133"/>
      <c r="V64" s="133"/>
      <c r="W64" s="133"/>
      <c r="X64" s="133"/>
      <c r="Y64" s="133"/>
      <c r="Z64" s="133"/>
      <c r="AA64" s="133"/>
      <c r="AB64" s="133"/>
      <c r="AC64" s="133"/>
      <c r="AD64" s="133"/>
      <c r="AE64" s="133"/>
      <c r="AF64" s="133"/>
      <c r="AG64" s="133"/>
      <c r="AH64" s="133"/>
      <c r="AI64" s="133"/>
      <c r="AJ64" s="133"/>
      <c r="AK64" s="133"/>
      <c r="AL64" s="133"/>
      <c r="AM64" s="253">
        <f t="shared" ref="AM64" si="43">SUM(H65:AL65)</f>
        <v>0</v>
      </c>
      <c r="AN64" s="389" t="str">
        <f t="shared" ref="AN64" si="44">IFERROR(IF(OR(E64="Ａ",AM64&gt;$AF$45),1,ROUNDDOWN(AM64/$AF$45,1)),"")</f>
        <v/>
      </c>
      <c r="AO64" s="372"/>
      <c r="AP64" s="8"/>
    </row>
    <row r="65" spans="1:51" ht="13.5" customHeight="1">
      <c r="A65" s="249"/>
      <c r="B65" s="255"/>
      <c r="C65" s="287"/>
      <c r="D65" s="367"/>
      <c r="E65" s="302"/>
      <c r="F65" s="262"/>
      <c r="G65" s="70" t="s">
        <v>134</v>
      </c>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253"/>
      <c r="AN65" s="389"/>
      <c r="AO65" s="374"/>
      <c r="AP65" s="8"/>
    </row>
    <row r="66" spans="1:51" ht="13.5" customHeight="1">
      <c r="A66" s="248" t="str">
        <f>IFERROR(INDEX(【従業者名簿】!F:F,MATCH(F66,【従業者名簿】!C:C,0)),"")</f>
        <v/>
      </c>
      <c r="B66" s="298" t="s">
        <v>33</v>
      </c>
      <c r="C66" s="299" t="str">
        <f t="shared" ref="C66" si="45">IF(AO66="介護福祉士","〇","")</f>
        <v/>
      </c>
      <c r="D66" s="366" t="str">
        <f t="shared" ref="D66" si="46">IF(A66="","",DATEDIF(A66,$AF$3,"m"))</f>
        <v/>
      </c>
      <c r="E66" s="301"/>
      <c r="F66" s="262"/>
      <c r="G66" s="70" t="s">
        <v>36</v>
      </c>
      <c r="H66" s="133"/>
      <c r="I66" s="133"/>
      <c r="J66" s="133"/>
      <c r="K66" s="133"/>
      <c r="L66" s="133"/>
      <c r="M66" s="133"/>
      <c r="N66" s="133"/>
      <c r="O66" s="133"/>
      <c r="P66" s="133"/>
      <c r="Q66" s="133"/>
      <c r="R66" s="133"/>
      <c r="S66" s="133"/>
      <c r="T66" s="133"/>
      <c r="U66" s="133"/>
      <c r="V66" s="133"/>
      <c r="W66" s="133"/>
      <c r="X66" s="133"/>
      <c r="Y66" s="133"/>
      <c r="Z66" s="133"/>
      <c r="AA66" s="133"/>
      <c r="AB66" s="133"/>
      <c r="AC66" s="133"/>
      <c r="AD66" s="133"/>
      <c r="AE66" s="133"/>
      <c r="AF66" s="133"/>
      <c r="AG66" s="133"/>
      <c r="AH66" s="133"/>
      <c r="AI66" s="133"/>
      <c r="AJ66" s="133"/>
      <c r="AK66" s="133"/>
      <c r="AL66" s="133"/>
      <c r="AM66" s="253">
        <f t="shared" ref="AM66" si="47">SUM(H67:AL67)</f>
        <v>0</v>
      </c>
      <c r="AN66" s="389" t="str">
        <f t="shared" ref="AN66" si="48">IFERROR(IF(OR(E66="Ａ",AM66&gt;$AF$45),1,ROUNDDOWN(AM66/$AF$45,1)),"")</f>
        <v/>
      </c>
      <c r="AO66" s="372"/>
      <c r="AP66" s="8"/>
    </row>
    <row r="67" spans="1:51" ht="13.5" customHeight="1">
      <c r="A67" s="249"/>
      <c r="B67" s="255"/>
      <c r="C67" s="287"/>
      <c r="D67" s="367"/>
      <c r="E67" s="302"/>
      <c r="F67" s="262"/>
      <c r="G67" s="70" t="s">
        <v>134</v>
      </c>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253"/>
      <c r="AN67" s="389"/>
      <c r="AO67" s="374"/>
      <c r="AP67" s="8"/>
    </row>
    <row r="68" spans="1:51" ht="13.5" customHeight="1">
      <c r="A68" s="248" t="str">
        <f>IFERROR(INDEX(【従業者名簿】!F:F,MATCH(F68,【従業者名簿】!C:C,0)),"")</f>
        <v/>
      </c>
      <c r="B68" s="298" t="s">
        <v>33</v>
      </c>
      <c r="C68" s="299" t="str">
        <f t="shared" ref="C68" si="49">IF(AO68="介護福祉士","〇","")</f>
        <v/>
      </c>
      <c r="D68" s="366" t="str">
        <f t="shared" ref="D68" si="50">IF(A68="","",DATEDIF(A68,$AF$3,"m"))</f>
        <v/>
      </c>
      <c r="E68" s="301"/>
      <c r="F68" s="262"/>
      <c r="G68" s="70" t="s">
        <v>36</v>
      </c>
      <c r="H68" s="133"/>
      <c r="I68" s="133"/>
      <c r="J68" s="133"/>
      <c r="K68" s="133"/>
      <c r="L68" s="133"/>
      <c r="M68" s="133"/>
      <c r="N68" s="133"/>
      <c r="O68" s="133"/>
      <c r="P68" s="133"/>
      <c r="Q68" s="133"/>
      <c r="R68" s="133"/>
      <c r="S68" s="133"/>
      <c r="T68" s="133"/>
      <c r="U68" s="133"/>
      <c r="V68" s="133"/>
      <c r="W68" s="133"/>
      <c r="X68" s="133"/>
      <c r="Y68" s="133"/>
      <c r="Z68" s="133"/>
      <c r="AA68" s="133"/>
      <c r="AB68" s="133"/>
      <c r="AC68" s="133"/>
      <c r="AD68" s="133"/>
      <c r="AE68" s="133"/>
      <c r="AF68" s="133"/>
      <c r="AG68" s="133"/>
      <c r="AH68" s="133"/>
      <c r="AI68" s="133"/>
      <c r="AJ68" s="133"/>
      <c r="AK68" s="133"/>
      <c r="AL68" s="133"/>
      <c r="AM68" s="253">
        <f t="shared" ref="AM68" si="51">SUM(H69:AL69)</f>
        <v>0</v>
      </c>
      <c r="AN68" s="389" t="str">
        <f t="shared" ref="AN68" si="52">IFERROR(IF(OR(E68="Ａ",AM68&gt;$AF$45),1,ROUNDDOWN(AM68/$AF$45,1)),"")</f>
        <v/>
      </c>
      <c r="AO68" s="372"/>
      <c r="AP68" s="8"/>
    </row>
    <row r="69" spans="1:51" ht="13.5" customHeight="1">
      <c r="A69" s="249"/>
      <c r="B69" s="255"/>
      <c r="C69" s="287"/>
      <c r="D69" s="367"/>
      <c r="E69" s="302"/>
      <c r="F69" s="262"/>
      <c r="G69" s="70" t="s">
        <v>134</v>
      </c>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253"/>
      <c r="AN69" s="389"/>
      <c r="AO69" s="374"/>
      <c r="AP69" s="8"/>
    </row>
    <row r="70" spans="1:51" ht="13.5" customHeight="1">
      <c r="A70" s="248" t="str">
        <f>IFERROR(INDEX(【従業者名簿】!F:F,MATCH(F70,【従業者名簿】!C:C,0)),"")</f>
        <v/>
      </c>
      <c r="B70" s="298" t="s">
        <v>33</v>
      </c>
      <c r="C70" s="299" t="str">
        <f t="shared" ref="C70" si="53">IF(AO70="介護福祉士","〇","")</f>
        <v/>
      </c>
      <c r="D70" s="366" t="str">
        <f t="shared" ref="D70" si="54">IF(A70="","",DATEDIF(A70,$AF$3,"m"))</f>
        <v/>
      </c>
      <c r="E70" s="301"/>
      <c r="F70" s="262"/>
      <c r="G70" s="70" t="s">
        <v>36</v>
      </c>
      <c r="H70" s="133"/>
      <c r="I70" s="133"/>
      <c r="J70" s="133"/>
      <c r="K70" s="133"/>
      <c r="L70" s="133"/>
      <c r="M70" s="133"/>
      <c r="N70" s="133"/>
      <c r="O70" s="133"/>
      <c r="P70" s="133"/>
      <c r="Q70" s="133"/>
      <c r="R70" s="133"/>
      <c r="S70" s="133"/>
      <c r="T70" s="133"/>
      <c r="U70" s="133"/>
      <c r="V70" s="133"/>
      <c r="W70" s="133"/>
      <c r="X70" s="133"/>
      <c r="Y70" s="133"/>
      <c r="Z70" s="133"/>
      <c r="AA70" s="133"/>
      <c r="AB70" s="133"/>
      <c r="AC70" s="133"/>
      <c r="AD70" s="133"/>
      <c r="AE70" s="133"/>
      <c r="AF70" s="133"/>
      <c r="AG70" s="133"/>
      <c r="AH70" s="133"/>
      <c r="AI70" s="133"/>
      <c r="AJ70" s="133"/>
      <c r="AK70" s="133"/>
      <c r="AL70" s="133"/>
      <c r="AM70" s="253">
        <f t="shared" ref="AM70" si="55">SUM(H71:AL71)</f>
        <v>0</v>
      </c>
      <c r="AN70" s="389" t="str">
        <f t="shared" ref="AN70" si="56">IFERROR(IF(OR(E70="Ａ",AM70&gt;$AF$45),1,ROUNDDOWN(AM70/$AF$45,1)),"")</f>
        <v/>
      </c>
      <c r="AO70" s="372"/>
      <c r="AP70" s="8"/>
    </row>
    <row r="71" spans="1:51" ht="13.5" customHeight="1">
      <c r="A71" s="249"/>
      <c r="B71" s="255"/>
      <c r="C71" s="287"/>
      <c r="D71" s="367"/>
      <c r="E71" s="302"/>
      <c r="F71" s="262"/>
      <c r="G71" s="70" t="s">
        <v>134</v>
      </c>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253"/>
      <c r="AN71" s="389"/>
      <c r="AO71" s="374"/>
      <c r="AP71" s="8"/>
    </row>
    <row r="72" spans="1:51" ht="13.5" customHeight="1">
      <c r="A72" s="248" t="str">
        <f>IFERROR(INDEX(【従業者名簿】!F:F,MATCH(F72,【従業者名簿】!C:C,0)),"")</f>
        <v/>
      </c>
      <c r="B72" s="298" t="s">
        <v>33</v>
      </c>
      <c r="C72" s="299" t="str">
        <f t="shared" ref="C72" si="57">IF(AO72="介護福祉士","〇","")</f>
        <v/>
      </c>
      <c r="D72" s="366" t="str">
        <f t="shared" ref="D72" si="58">IF(A72="","",DATEDIF(A72,$AF$3,"m"))</f>
        <v/>
      </c>
      <c r="E72" s="301"/>
      <c r="F72" s="262"/>
      <c r="G72" s="70" t="s">
        <v>36</v>
      </c>
      <c r="H72" s="133"/>
      <c r="I72" s="133"/>
      <c r="J72" s="133"/>
      <c r="K72" s="133"/>
      <c r="L72" s="133"/>
      <c r="M72" s="133"/>
      <c r="N72" s="133"/>
      <c r="O72" s="133"/>
      <c r="P72" s="133"/>
      <c r="Q72" s="133"/>
      <c r="R72" s="133"/>
      <c r="S72" s="133"/>
      <c r="T72" s="133"/>
      <c r="U72" s="133"/>
      <c r="V72" s="133"/>
      <c r="W72" s="133"/>
      <c r="X72" s="133"/>
      <c r="Y72" s="133"/>
      <c r="Z72" s="133"/>
      <c r="AA72" s="133"/>
      <c r="AB72" s="133"/>
      <c r="AC72" s="133"/>
      <c r="AD72" s="133"/>
      <c r="AE72" s="133"/>
      <c r="AF72" s="133"/>
      <c r="AG72" s="133"/>
      <c r="AH72" s="133"/>
      <c r="AI72" s="133"/>
      <c r="AJ72" s="133"/>
      <c r="AK72" s="133"/>
      <c r="AL72" s="133"/>
      <c r="AM72" s="253">
        <f t="shared" ref="AM72" si="59">SUM(H73:AL73)</f>
        <v>0</v>
      </c>
      <c r="AN72" s="389" t="str">
        <f t="shared" ref="AN72" si="60">IFERROR(IF(OR(E72="Ａ",AM72&gt;$AF$45),1,ROUNDDOWN(AM72/$AF$45,1)),"")</f>
        <v/>
      </c>
      <c r="AO72" s="372"/>
      <c r="AP72" s="8"/>
    </row>
    <row r="73" spans="1:51" ht="13.5" customHeight="1">
      <c r="A73" s="249"/>
      <c r="B73" s="255"/>
      <c r="C73" s="287"/>
      <c r="D73" s="367"/>
      <c r="E73" s="302"/>
      <c r="F73" s="262"/>
      <c r="G73" s="70" t="s">
        <v>134</v>
      </c>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253"/>
      <c r="AN73" s="389"/>
      <c r="AO73" s="374"/>
      <c r="AP73" s="8"/>
    </row>
    <row r="74" spans="1:51" ht="13.5" customHeight="1">
      <c r="A74" s="248" t="str">
        <f>IFERROR(INDEX(【従業者名簿】!F:F,MATCH(F74,【従業者名簿】!C:C,0)),"")</f>
        <v/>
      </c>
      <c r="B74" s="298" t="s">
        <v>33</v>
      </c>
      <c r="C74" s="299" t="str">
        <f t="shared" ref="C74" si="61">IF(AO74="介護福祉士","〇","")</f>
        <v/>
      </c>
      <c r="D74" s="366" t="str">
        <f t="shared" ref="D74" si="62">IF(A74="","",DATEDIF(A74,$AF$3,"m"))</f>
        <v/>
      </c>
      <c r="E74" s="301"/>
      <c r="F74" s="262"/>
      <c r="G74" s="70" t="s">
        <v>36</v>
      </c>
      <c r="H74" s="133"/>
      <c r="I74" s="133"/>
      <c r="J74" s="133"/>
      <c r="K74" s="133"/>
      <c r="L74" s="133"/>
      <c r="M74" s="133"/>
      <c r="N74" s="133"/>
      <c r="O74" s="133"/>
      <c r="P74" s="133"/>
      <c r="Q74" s="133"/>
      <c r="R74" s="133"/>
      <c r="S74" s="133"/>
      <c r="T74" s="133"/>
      <c r="U74" s="133"/>
      <c r="V74" s="133"/>
      <c r="W74" s="133"/>
      <c r="X74" s="133"/>
      <c r="Y74" s="133"/>
      <c r="Z74" s="133"/>
      <c r="AA74" s="133"/>
      <c r="AB74" s="133"/>
      <c r="AC74" s="133"/>
      <c r="AD74" s="133"/>
      <c r="AE74" s="133"/>
      <c r="AF74" s="133"/>
      <c r="AG74" s="133"/>
      <c r="AH74" s="133"/>
      <c r="AI74" s="133"/>
      <c r="AJ74" s="133"/>
      <c r="AK74" s="133"/>
      <c r="AL74" s="133"/>
      <c r="AM74" s="253">
        <f t="shared" ref="AM74" si="63">SUM(H75:AL75)</f>
        <v>0</v>
      </c>
      <c r="AN74" s="389" t="str">
        <f t="shared" ref="AN74" si="64">IFERROR(IF(OR(E74="Ａ",AM74&gt;$AF$45),1,ROUNDDOWN(AM74/$AF$45,1)),"")</f>
        <v/>
      </c>
      <c r="AO74" s="372"/>
      <c r="AP74" s="8"/>
    </row>
    <row r="75" spans="1:51" ht="13.5" customHeight="1">
      <c r="A75" s="249"/>
      <c r="B75" s="255"/>
      <c r="C75" s="287"/>
      <c r="D75" s="367"/>
      <c r="E75" s="302"/>
      <c r="F75" s="262"/>
      <c r="G75" s="70" t="s">
        <v>134</v>
      </c>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253"/>
      <c r="AN75" s="389"/>
      <c r="AO75" s="374"/>
      <c r="AP75" s="8"/>
    </row>
    <row r="76" spans="1:51" ht="13.5" customHeight="1">
      <c r="A76" s="248" t="str">
        <f>IFERROR(INDEX(【従業者名簿】!F:F,MATCH(F76,【従業者名簿】!C:C,0)),"")</f>
        <v/>
      </c>
      <c r="B76" s="298" t="s">
        <v>33</v>
      </c>
      <c r="C76" s="299" t="str">
        <f t="shared" ref="C76" si="65">IF(AO76="介護福祉士","〇","")</f>
        <v/>
      </c>
      <c r="D76" s="366" t="str">
        <f t="shared" ref="D76" si="66">IF(A76="","",DATEDIF(A76,$AF$3,"m"))</f>
        <v/>
      </c>
      <c r="E76" s="301"/>
      <c r="F76" s="270"/>
      <c r="G76" s="70" t="s">
        <v>36</v>
      </c>
      <c r="H76" s="133"/>
      <c r="I76" s="133"/>
      <c r="J76" s="133"/>
      <c r="K76" s="133"/>
      <c r="L76" s="133"/>
      <c r="M76" s="133"/>
      <c r="N76" s="133"/>
      <c r="O76" s="133"/>
      <c r="P76" s="133"/>
      <c r="Q76" s="133"/>
      <c r="R76" s="133"/>
      <c r="S76" s="133"/>
      <c r="T76" s="133"/>
      <c r="U76" s="133"/>
      <c r="V76" s="133"/>
      <c r="W76" s="133"/>
      <c r="X76" s="133"/>
      <c r="Y76" s="133"/>
      <c r="Z76" s="133"/>
      <c r="AA76" s="133"/>
      <c r="AB76" s="133"/>
      <c r="AC76" s="133"/>
      <c r="AD76" s="133"/>
      <c r="AE76" s="133"/>
      <c r="AF76" s="133"/>
      <c r="AG76" s="133"/>
      <c r="AH76" s="133"/>
      <c r="AI76" s="133"/>
      <c r="AJ76" s="133"/>
      <c r="AK76" s="133"/>
      <c r="AL76" s="133"/>
      <c r="AM76" s="253">
        <f t="shared" ref="AM76" si="67">SUM(H77:AL77)</f>
        <v>0</v>
      </c>
      <c r="AN76" s="389" t="str">
        <f t="shared" ref="AN76" si="68">IFERROR(IF(OR(E76="Ａ",AM76&gt;$AF$45),1,ROUNDDOWN(AM76/$AF$45,1)),"")</f>
        <v/>
      </c>
      <c r="AO76" s="372"/>
      <c r="AP76" s="8"/>
    </row>
    <row r="77" spans="1:51" ht="13.5" customHeight="1">
      <c r="A77" s="249"/>
      <c r="B77" s="255"/>
      <c r="C77" s="287"/>
      <c r="D77" s="367"/>
      <c r="E77" s="302"/>
      <c r="F77" s="261"/>
      <c r="G77" s="70" t="s">
        <v>134</v>
      </c>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253"/>
      <c r="AN77" s="389"/>
      <c r="AO77" s="374"/>
      <c r="AP77" s="8"/>
    </row>
    <row r="78" spans="1:51" ht="13.5" customHeight="1">
      <c r="A78" s="248" t="str">
        <f>IFERROR(INDEX(【従業者名簿】!F:F,MATCH(F78,【従業者名簿】!C:C,0)),"")</f>
        <v/>
      </c>
      <c r="B78" s="298" t="s">
        <v>33</v>
      </c>
      <c r="C78" s="299" t="str">
        <f t="shared" ref="C78" si="69">IF(AO78="介護福祉士","〇","")</f>
        <v/>
      </c>
      <c r="D78" s="366" t="str">
        <f>IF(A78="","",DATEDIF(A78,$AF$3,"m"))</f>
        <v/>
      </c>
      <c r="E78" s="301"/>
      <c r="F78" s="262"/>
      <c r="G78" s="70" t="s">
        <v>36</v>
      </c>
      <c r="H78" s="133"/>
      <c r="I78" s="133"/>
      <c r="J78" s="133"/>
      <c r="K78" s="133"/>
      <c r="L78" s="133"/>
      <c r="M78" s="133"/>
      <c r="N78" s="133"/>
      <c r="O78" s="133"/>
      <c r="P78" s="133"/>
      <c r="Q78" s="133"/>
      <c r="R78" s="133"/>
      <c r="S78" s="133"/>
      <c r="T78" s="133"/>
      <c r="U78" s="133"/>
      <c r="V78" s="133"/>
      <c r="W78" s="133"/>
      <c r="X78" s="133"/>
      <c r="Y78" s="133"/>
      <c r="Z78" s="133"/>
      <c r="AA78" s="133"/>
      <c r="AB78" s="133"/>
      <c r="AC78" s="133"/>
      <c r="AD78" s="133"/>
      <c r="AE78" s="133"/>
      <c r="AF78" s="133"/>
      <c r="AG78" s="133"/>
      <c r="AH78" s="133"/>
      <c r="AI78" s="133"/>
      <c r="AJ78" s="133"/>
      <c r="AK78" s="133"/>
      <c r="AL78" s="133"/>
      <c r="AM78" s="253">
        <f>SUM(H79:AL79)</f>
        <v>0</v>
      </c>
      <c r="AN78" s="389" t="str">
        <f>IFERROR(IF(OR(E78="Ａ",AM78&gt;$AF$45),1,ROUNDDOWN(AM78/$AF$45,1)),"")</f>
        <v/>
      </c>
      <c r="AO78" s="372"/>
      <c r="AP78" s="8"/>
    </row>
    <row r="79" spans="1:51" ht="13.5" customHeight="1">
      <c r="A79" s="249"/>
      <c r="B79" s="255"/>
      <c r="C79" s="287"/>
      <c r="D79" s="367"/>
      <c r="E79" s="302"/>
      <c r="F79" s="262"/>
      <c r="G79" s="70" t="s">
        <v>134</v>
      </c>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253"/>
      <c r="AN79" s="389"/>
      <c r="AO79" s="374"/>
      <c r="AP79" s="8"/>
    </row>
    <row r="80" spans="1:51" ht="13.5" customHeight="1">
      <c r="B80" s="132"/>
      <c r="C80" s="132"/>
      <c r="D80" s="132"/>
      <c r="E80" s="7" t="s">
        <v>137</v>
      </c>
      <c r="F80" s="132"/>
      <c r="G80" s="51"/>
      <c r="H80" s="7"/>
      <c r="I80" s="52"/>
      <c r="J80" s="52"/>
      <c r="K80" s="52"/>
      <c r="L80" s="52"/>
      <c r="M80" s="52"/>
      <c r="N80" s="52"/>
      <c r="O80" s="52"/>
      <c r="P80" s="52"/>
      <c r="Q80" s="52"/>
      <c r="R80" s="52"/>
      <c r="S80" s="53"/>
      <c r="T80" s="53"/>
      <c r="U80" s="7"/>
      <c r="V80" s="52"/>
      <c r="W80" s="52"/>
      <c r="X80" s="52"/>
      <c r="Y80" s="52"/>
      <c r="Z80" s="52"/>
      <c r="AA80" s="52"/>
      <c r="AB80" s="52"/>
      <c r="AC80" s="132"/>
      <c r="AD80" s="132"/>
      <c r="AE80" s="132"/>
      <c r="AF80" s="54"/>
      <c r="AG80" s="54"/>
      <c r="AH80" s="7"/>
      <c r="AI80" s="7"/>
      <c r="AJ80" s="7"/>
      <c r="AK80" s="7"/>
      <c r="AL80" s="7"/>
      <c r="AM80" s="55"/>
      <c r="AN80" s="56"/>
      <c r="AO80" s="57"/>
      <c r="AP80" s="10"/>
      <c r="AQ80" s="159"/>
      <c r="AR80" s="159"/>
      <c r="AS80" s="159"/>
      <c r="AT80" s="58"/>
      <c r="AU80" s="58"/>
      <c r="AV80" s="58"/>
      <c r="AW80" s="59"/>
      <c r="AX80" s="59"/>
      <c r="AY80" s="59"/>
    </row>
    <row r="81" spans="1:53" ht="13.5" customHeight="1">
      <c r="B81" s="132"/>
      <c r="C81" s="132"/>
      <c r="D81" s="132"/>
      <c r="E81" s="7"/>
      <c r="F81" s="132"/>
      <c r="G81" s="51"/>
      <c r="H81" s="7"/>
      <c r="I81" s="52"/>
      <c r="J81" s="52"/>
      <c r="K81" s="52"/>
      <c r="L81" s="52"/>
      <c r="M81" s="52"/>
      <c r="N81" s="52"/>
      <c r="O81" s="52"/>
      <c r="P81" s="52"/>
      <c r="Q81" s="52"/>
      <c r="R81" s="52"/>
      <c r="S81" s="53"/>
      <c r="T81" s="53"/>
      <c r="U81" s="7"/>
      <c r="V81" s="52"/>
      <c r="W81" s="52"/>
      <c r="X81" s="52"/>
      <c r="Y81" s="52"/>
      <c r="Z81" s="52"/>
      <c r="AA81" s="52"/>
      <c r="AB81" s="52"/>
      <c r="AC81" s="132"/>
      <c r="AD81" s="132"/>
      <c r="AE81" s="132"/>
      <c r="AF81" s="54"/>
      <c r="AG81" s="54"/>
      <c r="AH81" s="7"/>
      <c r="AI81" s="7"/>
      <c r="AJ81" s="7"/>
      <c r="AK81" s="7"/>
      <c r="AL81" s="7"/>
      <c r="AM81" s="55"/>
      <c r="AN81" s="56"/>
      <c r="AO81" s="57"/>
      <c r="AP81" s="10"/>
      <c r="AQ81" s="159"/>
      <c r="AR81" s="159"/>
      <c r="AS81" s="159"/>
      <c r="AT81" s="58"/>
      <c r="AU81" s="58"/>
      <c r="AV81" s="58"/>
      <c r="AW81" s="59"/>
      <c r="AX81" s="59"/>
      <c r="AY81" s="59"/>
    </row>
    <row r="82" spans="1:53" ht="18" customHeight="1">
      <c r="B82" s="2" t="s">
        <v>2</v>
      </c>
      <c r="C82" s="2"/>
      <c r="D82" s="2"/>
      <c r="E82" s="2"/>
      <c r="F82" s="2"/>
      <c r="G82" s="2"/>
      <c r="H82" s="2"/>
      <c r="I82" s="2"/>
      <c r="J82" s="2"/>
      <c r="AF82" s="3"/>
      <c r="AO82" s="3"/>
      <c r="AY82" s="3" t="s">
        <v>35</v>
      </c>
      <c r="BA82" s="9"/>
    </row>
    <row r="83" spans="1:53" ht="18" customHeight="1">
      <c r="B83" s="233" t="s">
        <v>22</v>
      </c>
      <c r="C83" s="234"/>
      <c r="D83" s="235">
        <f>【算定要件集計】!$B$3</f>
        <v>0</v>
      </c>
      <c r="E83" s="236"/>
      <c r="F83" s="236"/>
      <c r="G83" s="236"/>
      <c r="H83" s="236"/>
      <c r="I83" s="236"/>
      <c r="J83" s="236"/>
      <c r="K83" s="237"/>
      <c r="L83" s="238" t="s">
        <v>21</v>
      </c>
      <c r="M83" s="239"/>
      <c r="N83" s="239"/>
      <c r="O83" s="240"/>
      <c r="P83" s="241"/>
      <c r="Q83" s="241"/>
      <c r="R83" s="241"/>
      <c r="S83" s="241"/>
      <c r="T83" s="241"/>
      <c r="U83" s="242"/>
      <c r="V83" s="233" t="s">
        <v>23</v>
      </c>
      <c r="W83" s="243"/>
      <c r="X83" s="203"/>
      <c r="Y83" s="244"/>
      <c r="Z83" s="245"/>
      <c r="AA83" s="233" t="s">
        <v>40</v>
      </c>
      <c r="AB83" s="246"/>
      <c r="AC83" s="246"/>
      <c r="AD83" s="246"/>
      <c r="AE83" s="247"/>
      <c r="AF83" s="375" t="str">
        <f>$AF$3</f>
        <v/>
      </c>
      <c r="AG83" s="376"/>
      <c r="AH83" s="376"/>
      <c r="AI83" s="376"/>
      <c r="AJ83" s="377"/>
      <c r="AK83" s="378"/>
      <c r="AO83" s="5"/>
      <c r="BA83" s="9"/>
    </row>
    <row r="84" spans="1:53" ht="5.0999999999999996" customHeight="1">
      <c r="BA84" s="9"/>
    </row>
    <row r="85" spans="1:53" ht="16.5" customHeight="1">
      <c r="G85" s="5" t="s">
        <v>44</v>
      </c>
      <c r="H85" s="49">
        <f>$H$5</f>
        <v>0</v>
      </c>
      <c r="I85" s="50" t="s">
        <v>43</v>
      </c>
      <c r="J85" s="49">
        <f>$J$5</f>
        <v>0</v>
      </c>
      <c r="K85" s="50" t="s">
        <v>24</v>
      </c>
      <c r="L85" s="50"/>
      <c r="M85" s="49">
        <f>$M$5</f>
        <v>0</v>
      </c>
      <c r="N85" s="50" t="s">
        <v>43</v>
      </c>
      <c r="O85" s="49">
        <f>$O$5</f>
        <v>0</v>
      </c>
      <c r="P85" s="1" t="s">
        <v>25</v>
      </c>
      <c r="R85" s="7"/>
      <c r="U85" s="7"/>
      <c r="V85" s="7"/>
      <c r="W85" s="7"/>
      <c r="X85" s="7"/>
      <c r="Y85" s="7"/>
      <c r="AE85" s="5" t="s">
        <v>42</v>
      </c>
      <c r="AF85" s="220">
        <f>$AF$5</f>
        <v>0</v>
      </c>
      <c r="AG85" s="379"/>
      <c r="AH85" s="7" t="s">
        <v>31</v>
      </c>
      <c r="AI85" s="7"/>
      <c r="AJ85" s="7"/>
      <c r="AL85" s="5" t="s">
        <v>32</v>
      </c>
      <c r="AM85" s="47">
        <f>$AM$5</f>
        <v>0</v>
      </c>
      <c r="AN85" s="7" t="s">
        <v>31</v>
      </c>
      <c r="AQ85" s="1" t="s">
        <v>27</v>
      </c>
      <c r="BA85" s="9"/>
    </row>
    <row r="86" spans="1:53" s="6" customFormat="1" ht="18" customHeight="1">
      <c r="A86" s="248" t="s">
        <v>60</v>
      </c>
      <c r="B86" s="238" t="s">
        <v>0</v>
      </c>
      <c r="C86" s="250" t="s">
        <v>203</v>
      </c>
      <c r="D86" s="250" t="s">
        <v>62</v>
      </c>
      <c r="E86" s="250" t="s">
        <v>1</v>
      </c>
      <c r="F86" s="238" t="s">
        <v>3</v>
      </c>
      <c r="G86" s="252" t="s">
        <v>37</v>
      </c>
      <c r="H86" s="18" t="str">
        <f>AF83</f>
        <v/>
      </c>
      <c r="I86" s="18" t="str">
        <f>IFERROR(H86+1,"")</f>
        <v/>
      </c>
      <c r="J86" s="18" t="str">
        <f t="shared" ref="J86:AI86" si="70">IFERROR(I86+1,"")</f>
        <v/>
      </c>
      <c r="K86" s="18" t="str">
        <f t="shared" si="70"/>
        <v/>
      </c>
      <c r="L86" s="18" t="str">
        <f t="shared" si="70"/>
        <v/>
      </c>
      <c r="M86" s="18" t="str">
        <f t="shared" si="70"/>
        <v/>
      </c>
      <c r="N86" s="18" t="str">
        <f t="shared" si="70"/>
        <v/>
      </c>
      <c r="O86" s="18" t="str">
        <f t="shared" si="70"/>
        <v/>
      </c>
      <c r="P86" s="18" t="str">
        <f t="shared" si="70"/>
        <v/>
      </c>
      <c r="Q86" s="18" t="str">
        <f t="shared" si="70"/>
        <v/>
      </c>
      <c r="R86" s="18" t="str">
        <f t="shared" si="70"/>
        <v/>
      </c>
      <c r="S86" s="18" t="str">
        <f t="shared" si="70"/>
        <v/>
      </c>
      <c r="T86" s="18" t="str">
        <f t="shared" si="70"/>
        <v/>
      </c>
      <c r="U86" s="18" t="str">
        <f t="shared" si="70"/>
        <v/>
      </c>
      <c r="V86" s="18" t="str">
        <f t="shared" si="70"/>
        <v/>
      </c>
      <c r="W86" s="18" t="str">
        <f t="shared" si="70"/>
        <v/>
      </c>
      <c r="X86" s="18" t="str">
        <f t="shared" si="70"/>
        <v/>
      </c>
      <c r="Y86" s="18" t="str">
        <f t="shared" si="70"/>
        <v/>
      </c>
      <c r="Z86" s="18" t="str">
        <f t="shared" si="70"/>
        <v/>
      </c>
      <c r="AA86" s="18" t="str">
        <f t="shared" si="70"/>
        <v/>
      </c>
      <c r="AB86" s="18" t="str">
        <f t="shared" si="70"/>
        <v/>
      </c>
      <c r="AC86" s="18" t="str">
        <f t="shared" si="70"/>
        <v/>
      </c>
      <c r="AD86" s="18" t="str">
        <f t="shared" si="70"/>
        <v/>
      </c>
      <c r="AE86" s="18" t="str">
        <f t="shared" si="70"/>
        <v/>
      </c>
      <c r="AF86" s="18" t="str">
        <f t="shared" si="70"/>
        <v/>
      </c>
      <c r="AG86" s="18" t="str">
        <f t="shared" si="70"/>
        <v/>
      </c>
      <c r="AH86" s="18" t="str">
        <f t="shared" si="70"/>
        <v/>
      </c>
      <c r="AI86" s="18" t="str">
        <f t="shared" si="70"/>
        <v/>
      </c>
      <c r="AJ86" s="18" t="str">
        <f>IFERROR(IF(MONTH(AI86)&lt;&gt;MONTH(AI86+1),"",AI86+1),"")</f>
        <v/>
      </c>
      <c r="AK86" s="18" t="str">
        <f>IFERROR(IF(MONTH(AJ86)&lt;&gt;MONTH(AJ86+1),"",AJ86+1),"")</f>
        <v/>
      </c>
      <c r="AL86" s="18" t="str">
        <f>IFERROR(IF(MONTH(AK86)&lt;&gt;MONTH(AK86+1),"",AK86+1),"")</f>
        <v/>
      </c>
      <c r="AM86" s="263" t="s">
        <v>162</v>
      </c>
      <c r="AN86" s="263" t="s">
        <v>163</v>
      </c>
      <c r="AO86" s="206" t="s">
        <v>133</v>
      </c>
      <c r="AQ86" s="208" t="s">
        <v>36</v>
      </c>
      <c r="AR86" s="209"/>
      <c r="AS86" s="208" t="s">
        <v>39</v>
      </c>
      <c r="AT86" s="212"/>
      <c r="AU86" s="212"/>
      <c r="AV86" s="212"/>
      <c r="AW86" s="213"/>
      <c r="AX86" s="208" t="s">
        <v>16</v>
      </c>
      <c r="AY86" s="215"/>
      <c r="BA86" s="9"/>
    </row>
    <row r="87" spans="1:53" s="6" customFormat="1" ht="18" customHeight="1">
      <c r="A87" s="249"/>
      <c r="B87" s="238"/>
      <c r="C87" s="251"/>
      <c r="D87" s="251"/>
      <c r="E87" s="251"/>
      <c r="F87" s="238"/>
      <c r="G87" s="239"/>
      <c r="H87" s="19" t="str">
        <f>H86</f>
        <v/>
      </c>
      <c r="I87" s="19" t="str">
        <f>I86</f>
        <v/>
      </c>
      <c r="J87" s="19" t="str">
        <f t="shared" ref="J87:AL87" si="71">J86</f>
        <v/>
      </c>
      <c r="K87" s="19" t="str">
        <f t="shared" si="71"/>
        <v/>
      </c>
      <c r="L87" s="19" t="str">
        <f t="shared" si="71"/>
        <v/>
      </c>
      <c r="M87" s="19" t="str">
        <f t="shared" si="71"/>
        <v/>
      </c>
      <c r="N87" s="19" t="str">
        <f t="shared" si="71"/>
        <v/>
      </c>
      <c r="O87" s="19" t="str">
        <f t="shared" si="71"/>
        <v/>
      </c>
      <c r="P87" s="19" t="str">
        <f t="shared" si="71"/>
        <v/>
      </c>
      <c r="Q87" s="19" t="str">
        <f t="shared" si="71"/>
        <v/>
      </c>
      <c r="R87" s="19" t="str">
        <f t="shared" si="71"/>
        <v/>
      </c>
      <c r="S87" s="19" t="str">
        <f t="shared" si="71"/>
        <v/>
      </c>
      <c r="T87" s="19" t="str">
        <f t="shared" si="71"/>
        <v/>
      </c>
      <c r="U87" s="19" t="str">
        <f t="shared" si="71"/>
        <v/>
      </c>
      <c r="V87" s="19" t="str">
        <f t="shared" si="71"/>
        <v/>
      </c>
      <c r="W87" s="19" t="str">
        <f t="shared" si="71"/>
        <v/>
      </c>
      <c r="X87" s="19" t="str">
        <f t="shared" si="71"/>
        <v/>
      </c>
      <c r="Y87" s="19" t="str">
        <f t="shared" si="71"/>
        <v/>
      </c>
      <c r="Z87" s="19" t="str">
        <f t="shared" si="71"/>
        <v/>
      </c>
      <c r="AA87" s="19" t="str">
        <f t="shared" si="71"/>
        <v/>
      </c>
      <c r="AB87" s="19" t="str">
        <f t="shared" si="71"/>
        <v/>
      </c>
      <c r="AC87" s="19" t="str">
        <f t="shared" si="71"/>
        <v/>
      </c>
      <c r="AD87" s="19" t="str">
        <f t="shared" si="71"/>
        <v/>
      </c>
      <c r="AE87" s="19" t="str">
        <f t="shared" si="71"/>
        <v/>
      </c>
      <c r="AF87" s="19" t="str">
        <f t="shared" si="71"/>
        <v/>
      </c>
      <c r="AG87" s="19" t="str">
        <f t="shared" si="71"/>
        <v/>
      </c>
      <c r="AH87" s="19" t="str">
        <f t="shared" si="71"/>
        <v/>
      </c>
      <c r="AI87" s="19" t="str">
        <f t="shared" si="71"/>
        <v/>
      </c>
      <c r="AJ87" s="19" t="str">
        <f t="shared" si="71"/>
        <v/>
      </c>
      <c r="AK87" s="19" t="str">
        <f t="shared" si="71"/>
        <v/>
      </c>
      <c r="AL87" s="19" t="str">
        <f t="shared" si="71"/>
        <v/>
      </c>
      <c r="AM87" s="263"/>
      <c r="AN87" s="263"/>
      <c r="AO87" s="207"/>
      <c r="AQ87" s="210"/>
      <c r="AR87" s="211"/>
      <c r="AS87" s="210"/>
      <c r="AT87" s="214"/>
      <c r="AU87" s="214"/>
      <c r="AV87" s="214"/>
      <c r="AW87" s="211"/>
      <c r="AX87" s="210"/>
      <c r="AY87" s="211"/>
      <c r="BA87" s="9"/>
    </row>
    <row r="88" spans="1:53" s="6" customFormat="1" ht="13.5" customHeight="1">
      <c r="A88" s="248"/>
      <c r="B88" s="255" t="s">
        <v>4</v>
      </c>
      <c r="C88" s="257" t="s">
        <v>48</v>
      </c>
      <c r="D88" s="257" t="s">
        <v>48</v>
      </c>
      <c r="E88" s="259" t="s">
        <v>10</v>
      </c>
      <c r="F88" s="261"/>
      <c r="G88" s="70" t="s">
        <v>36</v>
      </c>
      <c r="H88" s="45"/>
      <c r="I88" s="45"/>
      <c r="J88" s="45"/>
      <c r="K88" s="45"/>
      <c r="L88" s="45"/>
      <c r="M88" s="45"/>
      <c r="N88" s="45"/>
      <c r="O88" s="45"/>
      <c r="P88" s="45"/>
      <c r="Q88" s="45"/>
      <c r="R88" s="45"/>
      <c r="S88" s="45"/>
      <c r="T88" s="45"/>
      <c r="U88" s="45"/>
      <c r="V88" s="45"/>
      <c r="W88" s="45"/>
      <c r="X88" s="45"/>
      <c r="Y88" s="45"/>
      <c r="Z88" s="45"/>
      <c r="AA88" s="45"/>
      <c r="AB88" s="45"/>
      <c r="AC88" s="45"/>
      <c r="AD88" s="45"/>
      <c r="AE88" s="45"/>
      <c r="AF88" s="45"/>
      <c r="AG88" s="45"/>
      <c r="AH88" s="45"/>
      <c r="AI88" s="45"/>
      <c r="AJ88" s="45"/>
      <c r="AK88" s="45"/>
      <c r="AL88" s="45"/>
      <c r="AM88" s="253">
        <f>SUM(H89:AL89)</f>
        <v>0</v>
      </c>
      <c r="AN88" s="254" t="s">
        <v>48</v>
      </c>
      <c r="AO88" s="223"/>
      <c r="AQ88" s="228"/>
      <c r="AR88" s="369"/>
      <c r="AS88" s="224"/>
      <c r="AT88" s="225"/>
      <c r="AU88" s="12" t="s">
        <v>26</v>
      </c>
      <c r="AV88" s="226"/>
      <c r="AW88" s="227"/>
      <c r="AX88" s="156"/>
      <c r="AY88" s="167" t="s">
        <v>34</v>
      </c>
      <c r="BA88" s="9"/>
    </row>
    <row r="89" spans="1:53" ht="13.5" customHeight="1">
      <c r="A89" s="249"/>
      <c r="B89" s="256"/>
      <c r="C89" s="258"/>
      <c r="D89" s="258"/>
      <c r="E89" s="260"/>
      <c r="F89" s="262"/>
      <c r="G89" s="70" t="s">
        <v>16</v>
      </c>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253"/>
      <c r="AN89" s="254"/>
      <c r="AO89" s="374"/>
      <c r="AQ89" s="228"/>
      <c r="AR89" s="369"/>
      <c r="AS89" s="224"/>
      <c r="AT89" s="225"/>
      <c r="AU89" s="12" t="s">
        <v>26</v>
      </c>
      <c r="AV89" s="226"/>
      <c r="AW89" s="227"/>
      <c r="AX89" s="156"/>
      <c r="AY89" s="167" t="s">
        <v>34</v>
      </c>
      <c r="BA89" s="9"/>
    </row>
    <row r="90" spans="1:53" ht="13.5" customHeight="1">
      <c r="A90" s="248"/>
      <c r="B90" s="273" t="s">
        <v>5</v>
      </c>
      <c r="C90" s="257" t="s">
        <v>48</v>
      </c>
      <c r="D90" s="257" t="s">
        <v>48</v>
      </c>
      <c r="E90" s="275" t="s">
        <v>10</v>
      </c>
      <c r="F90" s="262"/>
      <c r="G90" s="70" t="s">
        <v>36</v>
      </c>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253">
        <f>SUM(H91:AL91)</f>
        <v>0</v>
      </c>
      <c r="AN90" s="254" t="s">
        <v>48</v>
      </c>
      <c r="AO90" s="372"/>
      <c r="AQ90" s="228"/>
      <c r="AR90" s="369"/>
      <c r="AS90" s="224"/>
      <c r="AT90" s="225"/>
      <c r="AU90" s="12" t="s">
        <v>26</v>
      </c>
      <c r="AV90" s="226"/>
      <c r="AW90" s="227"/>
      <c r="AX90" s="156"/>
      <c r="AY90" s="167" t="s">
        <v>34</v>
      </c>
      <c r="BA90" s="9"/>
    </row>
    <row r="91" spans="1:53" ht="13.5" customHeight="1">
      <c r="A91" s="249"/>
      <c r="B91" s="274"/>
      <c r="C91" s="258"/>
      <c r="D91" s="258"/>
      <c r="E91" s="260"/>
      <c r="F91" s="262"/>
      <c r="G91" s="71" t="s">
        <v>41</v>
      </c>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276"/>
      <c r="AN91" s="272"/>
      <c r="AO91" s="374"/>
      <c r="AQ91" s="228"/>
      <c r="AR91" s="369"/>
      <c r="AS91" s="224"/>
      <c r="AT91" s="225"/>
      <c r="AU91" s="12" t="s">
        <v>26</v>
      </c>
      <c r="AV91" s="226"/>
      <c r="AW91" s="227"/>
      <c r="AX91" s="156"/>
      <c r="AY91" s="167" t="s">
        <v>34</v>
      </c>
      <c r="BA91" s="9"/>
    </row>
    <row r="92" spans="1:53" ht="13.5" customHeight="1">
      <c r="A92" s="248"/>
      <c r="B92" s="265" t="s">
        <v>38</v>
      </c>
      <c r="C92" s="257" t="s">
        <v>48</v>
      </c>
      <c r="D92" s="257" t="s">
        <v>48</v>
      </c>
      <c r="E92" s="268" t="s">
        <v>48</v>
      </c>
      <c r="F92" s="270"/>
      <c r="G92" s="70" t="s">
        <v>36</v>
      </c>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253">
        <f>SUM(H93:AL93)</f>
        <v>0</v>
      </c>
      <c r="AN92" s="254" t="s">
        <v>48</v>
      </c>
      <c r="AO92" s="372"/>
      <c r="AQ92" s="228"/>
      <c r="AR92" s="369"/>
      <c r="AS92" s="224"/>
      <c r="AT92" s="225"/>
      <c r="AU92" s="12" t="s">
        <v>26</v>
      </c>
      <c r="AV92" s="226"/>
      <c r="AW92" s="227"/>
      <c r="AX92" s="156"/>
      <c r="AY92" s="167" t="s">
        <v>34</v>
      </c>
      <c r="BA92" s="9"/>
    </row>
    <row r="93" spans="1:53" ht="13.5" customHeight="1" thickBot="1">
      <c r="A93" s="264"/>
      <c r="B93" s="266"/>
      <c r="C93" s="267"/>
      <c r="D93" s="267"/>
      <c r="E93" s="269"/>
      <c r="F93" s="271"/>
      <c r="G93" s="72" t="s">
        <v>41</v>
      </c>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1"/>
      <c r="AN93" s="341"/>
      <c r="AO93" s="373"/>
      <c r="AQ93" s="228"/>
      <c r="AR93" s="369"/>
      <c r="AS93" s="224"/>
      <c r="AT93" s="225"/>
      <c r="AU93" s="12" t="s">
        <v>26</v>
      </c>
      <c r="AV93" s="226"/>
      <c r="AW93" s="227"/>
      <c r="AX93" s="156"/>
      <c r="AY93" s="167" t="s">
        <v>34</v>
      </c>
      <c r="BA93" s="9"/>
    </row>
    <row r="94" spans="1:53" ht="13.5" customHeight="1" thickTop="1">
      <c r="A94" s="283" t="str">
        <f>IFERROR(INDEX(【従業者名簿】!F:F,MATCH(届出後5月!F94,【従業者名簿】!C:C,0)),"")</f>
        <v/>
      </c>
      <c r="B94" s="255" t="s">
        <v>4</v>
      </c>
      <c r="C94" s="285" t="str">
        <f>IF(AO94="介護福祉士","〇","")</f>
        <v/>
      </c>
      <c r="D94" s="367" t="str">
        <f>IF(A94="","",DATEDIF(A94,$AF$3,"m"))</f>
        <v/>
      </c>
      <c r="E94" s="290" t="s">
        <v>102</v>
      </c>
      <c r="F94" s="293"/>
      <c r="G94" s="73" t="s">
        <v>36</v>
      </c>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278">
        <f>SUM(H95:AL95)</f>
        <v>0</v>
      </c>
      <c r="AN94" s="386" t="str">
        <f>IFERROR(IF(SUM(AM94:AM99)&gt;$AF$125,1,ROUNDDOWN(SUM(AM94:AM99)/$AF$125,1)),"")</f>
        <v/>
      </c>
      <c r="AO94" s="343"/>
      <c r="AQ94" s="228"/>
      <c r="AR94" s="369"/>
      <c r="AS94" s="224"/>
      <c r="AT94" s="225"/>
      <c r="AU94" s="12" t="s">
        <v>26</v>
      </c>
      <c r="AV94" s="226"/>
      <c r="AW94" s="227"/>
      <c r="AX94" s="156"/>
      <c r="AY94" s="167" t="s">
        <v>34</v>
      </c>
      <c r="BA94" s="9"/>
    </row>
    <row r="95" spans="1:53" ht="13.5" customHeight="1">
      <c r="A95" s="284"/>
      <c r="B95" s="256"/>
      <c r="C95" s="286"/>
      <c r="D95" s="370"/>
      <c r="E95" s="291"/>
      <c r="F95" s="293"/>
      <c r="G95" s="70" t="s">
        <v>41</v>
      </c>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253"/>
      <c r="AN95" s="386"/>
      <c r="AO95" s="344"/>
      <c r="AQ95" s="228"/>
      <c r="AR95" s="369"/>
      <c r="AS95" s="224"/>
      <c r="AT95" s="225"/>
      <c r="AU95" s="12" t="s">
        <v>26</v>
      </c>
      <c r="AV95" s="226"/>
      <c r="AW95" s="227"/>
      <c r="AX95" s="156"/>
      <c r="AY95" s="167" t="s">
        <v>34</v>
      </c>
      <c r="BA95" s="9"/>
    </row>
    <row r="96" spans="1:53" ht="13.5" customHeight="1">
      <c r="A96" s="284"/>
      <c r="B96" s="273" t="s">
        <v>5</v>
      </c>
      <c r="C96" s="286"/>
      <c r="D96" s="370"/>
      <c r="E96" s="291"/>
      <c r="F96" s="293"/>
      <c r="G96" s="73" t="s">
        <v>36</v>
      </c>
      <c r="H96" s="38"/>
      <c r="I96" s="38"/>
      <c r="J96" s="38"/>
      <c r="K96" s="38"/>
      <c r="L96" s="164"/>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278">
        <f>SUM(H97:AL97)</f>
        <v>0</v>
      </c>
      <c r="AN96" s="386"/>
      <c r="AO96" s="345"/>
      <c r="AQ96" s="228"/>
      <c r="AR96" s="369"/>
      <c r="AS96" s="224"/>
      <c r="AT96" s="225"/>
      <c r="AU96" s="12" t="s">
        <v>26</v>
      </c>
      <c r="AV96" s="226"/>
      <c r="AW96" s="227"/>
      <c r="AX96" s="156"/>
      <c r="AY96" s="167" t="s">
        <v>34</v>
      </c>
      <c r="BA96" s="9"/>
    </row>
    <row r="97" spans="1:53" ht="13.5" customHeight="1">
      <c r="A97" s="284"/>
      <c r="B97" s="297"/>
      <c r="C97" s="286"/>
      <c r="D97" s="370"/>
      <c r="E97" s="291"/>
      <c r="F97" s="293"/>
      <c r="G97" s="70" t="s">
        <v>41</v>
      </c>
      <c r="H97" s="35"/>
      <c r="I97" s="35"/>
      <c r="J97" s="35"/>
      <c r="K97" s="35"/>
      <c r="L97" s="36"/>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253"/>
      <c r="AN97" s="386"/>
      <c r="AO97" s="344"/>
      <c r="AQ97" s="228"/>
      <c r="AR97" s="369"/>
      <c r="AS97" s="224"/>
      <c r="AT97" s="225"/>
      <c r="AU97" s="12" t="s">
        <v>26</v>
      </c>
      <c r="AV97" s="226"/>
      <c r="AW97" s="227"/>
      <c r="AX97" s="156"/>
      <c r="AY97" s="167" t="s">
        <v>34</v>
      </c>
      <c r="BA97" s="9"/>
    </row>
    <row r="98" spans="1:53" ht="13.5" customHeight="1">
      <c r="A98" s="284"/>
      <c r="B98" s="296" t="s">
        <v>33</v>
      </c>
      <c r="C98" s="286"/>
      <c r="D98" s="370"/>
      <c r="E98" s="291"/>
      <c r="F98" s="294"/>
      <c r="G98" s="73" t="s">
        <v>36</v>
      </c>
      <c r="H98" s="38"/>
      <c r="I98" s="38"/>
      <c r="J98" s="38"/>
      <c r="K98" s="38"/>
      <c r="L98" s="164"/>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278">
        <f>SUM(H99:AL99)</f>
        <v>0</v>
      </c>
      <c r="AN98" s="387"/>
      <c r="AO98" s="345"/>
      <c r="AQ98" s="228"/>
      <c r="AR98" s="369"/>
      <c r="AS98" s="224"/>
      <c r="AT98" s="225"/>
      <c r="AU98" s="12" t="s">
        <v>26</v>
      </c>
      <c r="AV98" s="226"/>
      <c r="AW98" s="227"/>
      <c r="AX98" s="156"/>
      <c r="AY98" s="167" t="s">
        <v>34</v>
      </c>
      <c r="BA98" s="9"/>
    </row>
    <row r="99" spans="1:53" ht="13.5" customHeight="1">
      <c r="A99" s="284"/>
      <c r="B99" s="255"/>
      <c r="C99" s="287"/>
      <c r="D99" s="370"/>
      <c r="E99" s="292"/>
      <c r="F99" s="295"/>
      <c r="G99" s="70" t="s">
        <v>41</v>
      </c>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253"/>
      <c r="AN99" s="387"/>
      <c r="AO99" s="346"/>
      <c r="AQ99" s="228"/>
      <c r="AR99" s="369"/>
      <c r="AS99" s="224"/>
      <c r="AT99" s="225"/>
      <c r="AU99" s="12" t="s">
        <v>26</v>
      </c>
      <c r="AV99" s="226"/>
      <c r="AW99" s="227"/>
      <c r="AX99" s="156"/>
      <c r="AY99" s="167" t="s">
        <v>34</v>
      </c>
      <c r="BA99" s="9"/>
    </row>
    <row r="100" spans="1:53" ht="13.5" customHeight="1">
      <c r="A100" s="305" t="str">
        <f>IFERROR(INDEX(【従業者名簿】!F:F,MATCH(届出後5月!F100,【従業者名簿】!C:C,0)),"")</f>
        <v/>
      </c>
      <c r="B100" s="273" t="s">
        <v>5</v>
      </c>
      <c r="C100" s="299" t="str">
        <f>IF(AO100="介護福祉士","〇","")</f>
        <v/>
      </c>
      <c r="D100" s="370" t="str">
        <f>IF(A100="","",DATEDIF(A100,$AF$3,"m"))</f>
        <v/>
      </c>
      <c r="E100" s="306" t="s">
        <v>102</v>
      </c>
      <c r="F100" s="262"/>
      <c r="G100" s="70" t="s">
        <v>36</v>
      </c>
      <c r="H100" s="164"/>
      <c r="I100" s="164"/>
      <c r="J100" s="164"/>
      <c r="K100" s="164"/>
      <c r="L100" s="164"/>
      <c r="M100" s="164"/>
      <c r="N100" s="164"/>
      <c r="O100" s="164"/>
      <c r="P100" s="164"/>
      <c r="Q100" s="164"/>
      <c r="R100" s="164"/>
      <c r="S100" s="164"/>
      <c r="T100" s="164"/>
      <c r="U100" s="164"/>
      <c r="V100" s="164"/>
      <c r="W100" s="164"/>
      <c r="X100" s="164"/>
      <c r="Y100" s="164"/>
      <c r="Z100" s="164"/>
      <c r="AA100" s="164"/>
      <c r="AB100" s="164"/>
      <c r="AC100" s="164"/>
      <c r="AD100" s="164"/>
      <c r="AE100" s="164"/>
      <c r="AF100" s="164"/>
      <c r="AG100" s="164"/>
      <c r="AH100" s="164"/>
      <c r="AI100" s="164"/>
      <c r="AJ100" s="164"/>
      <c r="AK100" s="164"/>
      <c r="AL100" s="164"/>
      <c r="AM100" s="278">
        <f>SUM(H101:AL101)</f>
        <v>0</v>
      </c>
      <c r="AN100" s="385" t="str">
        <f>IFERROR(IF(SUM(AM100:AM103)&gt;$AF$125,1,ROUNDDOWN(SUM(AM100:AM103)/$AF$125,1)),"")</f>
        <v/>
      </c>
      <c r="AO100" s="222"/>
      <c r="AP100" s="8"/>
      <c r="AQ100" s="228"/>
      <c r="AR100" s="369"/>
      <c r="AS100" s="224"/>
      <c r="AT100" s="225"/>
      <c r="AU100" s="12" t="s">
        <v>26</v>
      </c>
      <c r="AV100" s="226"/>
      <c r="AW100" s="227"/>
      <c r="AX100" s="156"/>
      <c r="AY100" s="167" t="s">
        <v>34</v>
      </c>
      <c r="BA100" s="9"/>
    </row>
    <row r="101" spans="1:53" ht="13.5" customHeight="1">
      <c r="A101" s="284"/>
      <c r="B101" s="297"/>
      <c r="C101" s="286"/>
      <c r="D101" s="370"/>
      <c r="E101" s="291"/>
      <c r="F101" s="262"/>
      <c r="G101" s="70" t="s">
        <v>41</v>
      </c>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253"/>
      <c r="AN101" s="386"/>
      <c r="AO101" s="344"/>
      <c r="AP101" s="8"/>
      <c r="AQ101" s="228"/>
      <c r="AR101" s="369"/>
      <c r="AS101" s="224"/>
      <c r="AT101" s="225"/>
      <c r="AU101" s="12" t="s">
        <v>26</v>
      </c>
      <c r="AV101" s="226"/>
      <c r="AW101" s="227"/>
      <c r="AX101" s="156"/>
      <c r="AY101" s="167" t="s">
        <v>34</v>
      </c>
      <c r="BA101" s="9"/>
    </row>
    <row r="102" spans="1:53" ht="13.5" customHeight="1">
      <c r="A102" s="284"/>
      <c r="B102" s="304" t="s">
        <v>33</v>
      </c>
      <c r="C102" s="286"/>
      <c r="D102" s="370"/>
      <c r="E102" s="291"/>
      <c r="F102" s="277"/>
      <c r="G102" s="70" t="s">
        <v>36</v>
      </c>
      <c r="H102" s="164"/>
      <c r="I102" s="164"/>
      <c r="J102" s="164"/>
      <c r="K102" s="164"/>
      <c r="L102" s="164"/>
      <c r="M102" s="164"/>
      <c r="N102" s="164"/>
      <c r="O102" s="164"/>
      <c r="P102" s="164"/>
      <c r="Q102" s="164"/>
      <c r="R102" s="164"/>
      <c r="S102" s="164"/>
      <c r="T102" s="164"/>
      <c r="U102" s="164"/>
      <c r="V102" s="164"/>
      <c r="W102" s="164"/>
      <c r="X102" s="164"/>
      <c r="Y102" s="164"/>
      <c r="Z102" s="164"/>
      <c r="AA102" s="164"/>
      <c r="AB102" s="164"/>
      <c r="AC102" s="164"/>
      <c r="AD102" s="164"/>
      <c r="AE102" s="164"/>
      <c r="AF102" s="164"/>
      <c r="AG102" s="164"/>
      <c r="AH102" s="164"/>
      <c r="AI102" s="164"/>
      <c r="AJ102" s="164"/>
      <c r="AK102" s="164"/>
      <c r="AL102" s="164"/>
      <c r="AM102" s="253">
        <f>SUM(H103:AL103)</f>
        <v>0</v>
      </c>
      <c r="AN102" s="387"/>
      <c r="AO102" s="345"/>
      <c r="AP102" s="8"/>
      <c r="AQ102" s="228"/>
      <c r="AR102" s="369"/>
      <c r="AS102" s="224"/>
      <c r="AT102" s="225"/>
      <c r="AU102" s="12" t="s">
        <v>26</v>
      </c>
      <c r="AV102" s="226"/>
      <c r="AW102" s="227"/>
      <c r="AX102" s="156"/>
      <c r="AY102" s="167" t="s">
        <v>34</v>
      </c>
      <c r="BA102" s="9"/>
    </row>
    <row r="103" spans="1:53" ht="13.5" customHeight="1">
      <c r="A103" s="284"/>
      <c r="B103" s="304"/>
      <c r="C103" s="287"/>
      <c r="D103" s="370"/>
      <c r="E103" s="292"/>
      <c r="F103" s="277"/>
      <c r="G103" s="70" t="s">
        <v>41</v>
      </c>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253"/>
      <c r="AN103" s="388"/>
      <c r="AO103" s="346"/>
      <c r="AP103" s="8"/>
      <c r="AQ103" s="228"/>
      <c r="AR103" s="369"/>
      <c r="AS103" s="224"/>
      <c r="AT103" s="225"/>
      <c r="AU103" s="12" t="s">
        <v>26</v>
      </c>
      <c r="AV103" s="226"/>
      <c r="AW103" s="227"/>
      <c r="AX103" s="156"/>
      <c r="AY103" s="167" t="s">
        <v>34</v>
      </c>
      <c r="BA103" s="9"/>
    </row>
    <row r="104" spans="1:53" ht="13.5" customHeight="1">
      <c r="A104" s="248" t="str">
        <f>IFERROR(INDEX(【従業者名簿】!F:F,MATCH(F104,【従業者名簿】!C:C,0)),"")</f>
        <v/>
      </c>
      <c r="B104" s="298" t="s">
        <v>33</v>
      </c>
      <c r="C104" s="299" t="str">
        <f>IF(AO104="介護福祉士","〇","")</f>
        <v/>
      </c>
      <c r="D104" s="366" t="str">
        <f>IF(A104="","",DATEDIF(A104,$AF$3,"m"))</f>
        <v/>
      </c>
      <c r="E104" s="301"/>
      <c r="F104" s="270"/>
      <c r="G104" s="70" t="s">
        <v>36</v>
      </c>
      <c r="H104" s="164"/>
      <c r="I104" s="164"/>
      <c r="J104" s="164"/>
      <c r="K104" s="164"/>
      <c r="L104" s="164"/>
      <c r="M104" s="164"/>
      <c r="N104" s="164"/>
      <c r="O104" s="40"/>
      <c r="P104" s="164"/>
      <c r="Q104" s="164"/>
      <c r="R104" s="164"/>
      <c r="S104" s="164"/>
      <c r="T104" s="164"/>
      <c r="U104" s="38"/>
      <c r="V104" s="38"/>
      <c r="W104" s="164"/>
      <c r="X104" s="164"/>
      <c r="Y104" s="164"/>
      <c r="Z104" s="164"/>
      <c r="AA104" s="164"/>
      <c r="AB104" s="164"/>
      <c r="AC104" s="164"/>
      <c r="AD104" s="164"/>
      <c r="AE104" s="164"/>
      <c r="AF104" s="164"/>
      <c r="AG104" s="164"/>
      <c r="AH104" s="164"/>
      <c r="AI104" s="164"/>
      <c r="AJ104" s="164"/>
      <c r="AK104" s="164"/>
      <c r="AL104" s="164"/>
      <c r="AM104" s="253">
        <f>SUM(H105:AL105)</f>
        <v>0</v>
      </c>
      <c r="AN104" s="380" t="str">
        <f>IFERROR(IF(OR(E104="Ａ",AM104&gt;$AF$125),1,ROUNDDOWN(AM104/$AF$125,1)),"")</f>
        <v/>
      </c>
      <c r="AO104" s="222"/>
      <c r="AP104" s="8"/>
      <c r="AQ104" s="228"/>
      <c r="AR104" s="369"/>
      <c r="AS104" s="224"/>
      <c r="AT104" s="226"/>
      <c r="AU104" s="12" t="s">
        <v>26</v>
      </c>
      <c r="AV104" s="226"/>
      <c r="AW104" s="311"/>
      <c r="AX104" s="156"/>
      <c r="AY104" s="167" t="s">
        <v>34</v>
      </c>
      <c r="BA104" s="9"/>
    </row>
    <row r="105" spans="1:53" ht="13.5" customHeight="1">
      <c r="A105" s="249"/>
      <c r="B105" s="255"/>
      <c r="C105" s="287"/>
      <c r="D105" s="367"/>
      <c r="E105" s="302"/>
      <c r="F105" s="261"/>
      <c r="G105" s="70" t="s">
        <v>41</v>
      </c>
      <c r="H105" s="35"/>
      <c r="I105" s="35"/>
      <c r="J105" s="35"/>
      <c r="K105" s="35"/>
      <c r="L105" s="35"/>
      <c r="M105" s="35"/>
      <c r="N105" s="35"/>
      <c r="O105" s="48"/>
      <c r="P105" s="35"/>
      <c r="Q105" s="35"/>
      <c r="R105" s="35"/>
      <c r="S105" s="35"/>
      <c r="T105" s="35"/>
      <c r="U105" s="35"/>
      <c r="V105" s="35"/>
      <c r="W105" s="35"/>
      <c r="X105" s="35"/>
      <c r="Y105" s="35"/>
      <c r="Z105" s="35"/>
      <c r="AA105" s="35"/>
      <c r="AB105" s="35"/>
      <c r="AC105" s="35"/>
      <c r="AD105" s="35"/>
      <c r="AE105" s="35"/>
      <c r="AF105" s="35"/>
      <c r="AG105" s="39"/>
      <c r="AH105" s="35"/>
      <c r="AI105" s="35"/>
      <c r="AJ105" s="35"/>
      <c r="AK105" s="35"/>
      <c r="AL105" s="35"/>
      <c r="AM105" s="253"/>
      <c r="AN105" s="380"/>
      <c r="AO105" s="223"/>
      <c r="AP105" s="8"/>
      <c r="AQ105" s="228"/>
      <c r="AR105" s="369"/>
      <c r="AS105" s="224"/>
      <c r="AT105" s="226"/>
      <c r="AU105" s="12" t="s">
        <v>26</v>
      </c>
      <c r="AV105" s="226"/>
      <c r="AW105" s="311"/>
      <c r="AX105" s="156"/>
      <c r="AY105" s="167" t="s">
        <v>34</v>
      </c>
      <c r="BA105" s="9"/>
    </row>
    <row r="106" spans="1:53" ht="13.5" customHeight="1">
      <c r="A106" s="248" t="str">
        <f>IFERROR(INDEX(【従業者名簿】!F:F,MATCH(F106,【従業者名簿】!C:C,0)),"")</f>
        <v/>
      </c>
      <c r="B106" s="298" t="s">
        <v>33</v>
      </c>
      <c r="C106" s="299" t="str">
        <f t="shared" ref="C106" si="72">IF(AO106="介護福祉士","〇","")</f>
        <v/>
      </c>
      <c r="D106" s="366" t="str">
        <f>IF(A106="","",DATEDIF(A106,$AF$3,"m"))</f>
        <v/>
      </c>
      <c r="E106" s="301"/>
      <c r="F106" s="270"/>
      <c r="G106" s="70" t="s">
        <v>36</v>
      </c>
      <c r="H106" s="164"/>
      <c r="I106" s="164"/>
      <c r="J106" s="164"/>
      <c r="K106" s="164"/>
      <c r="L106" s="164"/>
      <c r="M106" s="164"/>
      <c r="N106" s="164"/>
      <c r="O106" s="164"/>
      <c r="P106" s="164"/>
      <c r="Q106" s="40"/>
      <c r="R106" s="164"/>
      <c r="S106" s="164"/>
      <c r="T106" s="164"/>
      <c r="U106" s="164"/>
      <c r="V106" s="164"/>
      <c r="W106" s="164"/>
      <c r="X106" s="164"/>
      <c r="Y106" s="164"/>
      <c r="Z106" s="164"/>
      <c r="AA106" s="164"/>
      <c r="AB106" s="164"/>
      <c r="AC106" s="164"/>
      <c r="AD106" s="164"/>
      <c r="AE106" s="40"/>
      <c r="AF106" s="164"/>
      <c r="AG106" s="164"/>
      <c r="AH106" s="164"/>
      <c r="AI106" s="164"/>
      <c r="AJ106" s="164"/>
      <c r="AK106" s="164"/>
      <c r="AL106" s="164"/>
      <c r="AM106" s="253">
        <f>SUM(H107:AL107)</f>
        <v>0</v>
      </c>
      <c r="AN106" s="380" t="str">
        <f t="shared" ref="AN106" si="73">IFERROR(IF(OR(E106="Ａ",AM106&gt;$AF$125),1,ROUNDDOWN(AM106/$AF$125,1)),"")</f>
        <v/>
      </c>
      <c r="AO106" s="222"/>
      <c r="AP106" s="8"/>
      <c r="AQ106" s="228" t="s">
        <v>19</v>
      </c>
      <c r="AR106" s="307"/>
      <c r="AS106" s="308" t="s">
        <v>20</v>
      </c>
      <c r="AT106" s="309"/>
      <c r="AU106" s="309"/>
      <c r="AV106" s="309"/>
      <c r="AW106" s="309"/>
      <c r="AX106" s="309"/>
      <c r="AY106" s="310"/>
      <c r="BA106" s="9"/>
    </row>
    <row r="107" spans="1:53" ht="13.5" customHeight="1">
      <c r="A107" s="249"/>
      <c r="B107" s="255"/>
      <c r="C107" s="287"/>
      <c r="D107" s="367"/>
      <c r="E107" s="302"/>
      <c r="F107" s="261"/>
      <c r="G107" s="70" t="s">
        <v>41</v>
      </c>
      <c r="H107" s="35"/>
      <c r="I107" s="35"/>
      <c r="J107" s="35"/>
      <c r="K107" s="35"/>
      <c r="L107" s="35"/>
      <c r="M107" s="35"/>
      <c r="N107" s="35"/>
      <c r="O107" s="35"/>
      <c r="P107" s="35"/>
      <c r="Q107" s="48"/>
      <c r="R107" s="35"/>
      <c r="S107" s="35"/>
      <c r="T107" s="35"/>
      <c r="U107" s="35"/>
      <c r="V107" s="35"/>
      <c r="W107" s="35"/>
      <c r="X107" s="35"/>
      <c r="Y107" s="35"/>
      <c r="Z107" s="35"/>
      <c r="AA107" s="35"/>
      <c r="AB107" s="35"/>
      <c r="AC107" s="35"/>
      <c r="AD107" s="35"/>
      <c r="AE107" s="48"/>
      <c r="AF107" s="35"/>
      <c r="AG107" s="35"/>
      <c r="AH107" s="35"/>
      <c r="AI107" s="35"/>
      <c r="AJ107" s="35"/>
      <c r="AK107" s="35"/>
      <c r="AL107" s="35"/>
      <c r="AM107" s="253"/>
      <c r="AN107" s="380"/>
      <c r="AO107" s="223"/>
      <c r="AP107" s="8"/>
      <c r="AQ107" s="228" t="s">
        <v>28</v>
      </c>
      <c r="AR107" s="307"/>
      <c r="AS107" s="308" t="s">
        <v>29</v>
      </c>
      <c r="AT107" s="309"/>
      <c r="AU107" s="309"/>
      <c r="AV107" s="309"/>
      <c r="AW107" s="309"/>
      <c r="AX107" s="309"/>
      <c r="AY107" s="310"/>
      <c r="BA107" s="9"/>
    </row>
    <row r="108" spans="1:53" ht="13.5" customHeight="1">
      <c r="A108" s="248" t="str">
        <f>IFERROR(INDEX(【従業者名簿】!F:F,MATCH(F108,【従業者名簿】!C:C,0)),"")</f>
        <v/>
      </c>
      <c r="B108" s="298" t="s">
        <v>33</v>
      </c>
      <c r="C108" s="299" t="str">
        <f t="shared" ref="C108" si="74">IF(AO108="介護福祉士","〇","")</f>
        <v/>
      </c>
      <c r="D108" s="366" t="str">
        <f>IF(A108="","",DATEDIF(A108,$AF$3,"m"))</f>
        <v/>
      </c>
      <c r="E108" s="301"/>
      <c r="F108" s="270"/>
      <c r="G108" s="70" t="s">
        <v>36</v>
      </c>
      <c r="H108" s="164"/>
      <c r="I108" s="164"/>
      <c r="J108" s="164"/>
      <c r="K108" s="164"/>
      <c r="L108" s="164"/>
      <c r="M108" s="164"/>
      <c r="N108" s="164"/>
      <c r="O108" s="164"/>
      <c r="P108" s="164"/>
      <c r="Q108" s="164"/>
      <c r="R108" s="164"/>
      <c r="S108" s="164"/>
      <c r="T108" s="164"/>
      <c r="U108" s="164"/>
      <c r="V108" s="164"/>
      <c r="W108" s="164"/>
      <c r="X108" s="164"/>
      <c r="Y108" s="164"/>
      <c r="Z108" s="164"/>
      <c r="AA108" s="164"/>
      <c r="AB108" s="164"/>
      <c r="AC108" s="164"/>
      <c r="AD108" s="164"/>
      <c r="AE108" s="164"/>
      <c r="AF108" s="164"/>
      <c r="AG108" s="164"/>
      <c r="AH108" s="164"/>
      <c r="AI108" s="164"/>
      <c r="AJ108" s="164"/>
      <c r="AK108" s="164"/>
      <c r="AL108" s="164"/>
      <c r="AM108" s="253">
        <f>SUM(H109:AL109)</f>
        <v>0</v>
      </c>
      <c r="AN108" s="380" t="str">
        <f t="shared" ref="AN108" si="75">IFERROR(IF(OR(E108="Ａ",AM108&gt;$AF$125),1,ROUNDDOWN(AM108/$AF$125,1)),"")</f>
        <v/>
      </c>
      <c r="AO108" s="222"/>
      <c r="AP108" s="8"/>
      <c r="AQ108" s="228" t="s">
        <v>11</v>
      </c>
      <c r="AR108" s="307"/>
      <c r="AS108" s="308" t="s">
        <v>30</v>
      </c>
      <c r="AT108" s="309"/>
      <c r="AU108" s="309"/>
      <c r="AV108" s="309"/>
      <c r="AW108" s="309"/>
      <c r="AX108" s="309"/>
      <c r="AY108" s="310"/>
      <c r="BA108" s="9"/>
    </row>
    <row r="109" spans="1:53" ht="13.5" customHeight="1">
      <c r="A109" s="249"/>
      <c r="B109" s="255"/>
      <c r="C109" s="287"/>
      <c r="D109" s="367"/>
      <c r="E109" s="302"/>
      <c r="F109" s="261"/>
      <c r="G109" s="70" t="s">
        <v>41</v>
      </c>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253"/>
      <c r="AN109" s="380"/>
      <c r="AO109" s="223"/>
      <c r="AP109" s="8"/>
      <c r="AQ109" s="156"/>
      <c r="AR109" s="160"/>
      <c r="AS109" s="308"/>
      <c r="AT109" s="309"/>
      <c r="AU109" s="309"/>
      <c r="AV109" s="309"/>
      <c r="AW109" s="309"/>
      <c r="AX109" s="309"/>
      <c r="AY109" s="310"/>
      <c r="BA109" s="9"/>
    </row>
    <row r="110" spans="1:53" ht="13.5" customHeight="1">
      <c r="A110" s="248" t="str">
        <f>IFERROR(INDEX(【従業者名簿】!F:F,MATCH(F110,【従業者名簿】!C:C,0)),"")</f>
        <v/>
      </c>
      <c r="B110" s="298" t="s">
        <v>33</v>
      </c>
      <c r="C110" s="299" t="str">
        <f t="shared" ref="C110" si="76">IF(AO110="介護福祉士","〇","")</f>
        <v/>
      </c>
      <c r="D110" s="366" t="str">
        <f>IF(A110="","",DATEDIF(A110,$AF$3,"m"))</f>
        <v/>
      </c>
      <c r="E110" s="301"/>
      <c r="F110" s="270"/>
      <c r="G110" s="70" t="s">
        <v>36</v>
      </c>
      <c r="H110" s="164"/>
      <c r="I110" s="164"/>
      <c r="J110" s="164"/>
      <c r="K110" s="164"/>
      <c r="L110" s="164"/>
      <c r="M110" s="164"/>
      <c r="N110" s="164"/>
      <c r="O110" s="164"/>
      <c r="P110" s="164"/>
      <c r="Q110" s="164"/>
      <c r="R110" s="164"/>
      <c r="S110" s="164"/>
      <c r="T110" s="164"/>
      <c r="U110" s="164"/>
      <c r="V110" s="164"/>
      <c r="W110" s="164"/>
      <c r="X110" s="164"/>
      <c r="Y110" s="164"/>
      <c r="Z110" s="164"/>
      <c r="AA110" s="164"/>
      <c r="AB110" s="164"/>
      <c r="AC110" s="164"/>
      <c r="AD110" s="164"/>
      <c r="AE110" s="164"/>
      <c r="AF110" s="164"/>
      <c r="AG110" s="164"/>
      <c r="AH110" s="164"/>
      <c r="AI110" s="164"/>
      <c r="AJ110" s="164"/>
      <c r="AK110" s="164"/>
      <c r="AL110" s="164"/>
      <c r="AM110" s="253">
        <f>SUM(H111:AL111)</f>
        <v>0</v>
      </c>
      <c r="AN110" s="380" t="str">
        <f t="shared" ref="AN110" si="77">IFERROR(IF(OR(E110="Ａ",AM110&gt;$AF$125),1,ROUNDDOWN(AM110/$AF$125,1)),"")</f>
        <v/>
      </c>
      <c r="AO110" s="222"/>
      <c r="AP110" s="8"/>
      <c r="AQ110" s="228"/>
      <c r="AR110" s="307"/>
      <c r="AS110" s="308"/>
      <c r="AT110" s="309"/>
      <c r="AU110" s="309"/>
      <c r="AV110" s="309"/>
      <c r="AW110" s="309"/>
      <c r="AX110" s="309"/>
      <c r="AY110" s="310"/>
      <c r="BA110" s="9"/>
    </row>
    <row r="111" spans="1:53" ht="13.5" customHeight="1">
      <c r="A111" s="249"/>
      <c r="B111" s="255"/>
      <c r="C111" s="287"/>
      <c r="D111" s="367"/>
      <c r="E111" s="302"/>
      <c r="F111" s="261"/>
      <c r="G111" s="70" t="s">
        <v>41</v>
      </c>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253"/>
      <c r="AN111" s="380"/>
      <c r="AO111" s="223"/>
      <c r="AP111" s="8"/>
      <c r="AQ111" s="156"/>
      <c r="AR111" s="160"/>
      <c r="AS111" s="161"/>
      <c r="AT111" s="162"/>
      <c r="AU111" s="162"/>
      <c r="AV111" s="162"/>
      <c r="AW111" s="162"/>
      <c r="AX111" s="162"/>
      <c r="AY111" s="163"/>
      <c r="BA111" s="9"/>
    </row>
    <row r="112" spans="1:53" ht="13.5" customHeight="1">
      <c r="A112" s="248" t="str">
        <f>IFERROR(INDEX(【従業者名簿】!F:F,MATCH(F112,【従業者名簿】!C:C,0)),"")</f>
        <v/>
      </c>
      <c r="B112" s="298" t="s">
        <v>33</v>
      </c>
      <c r="C112" s="299" t="str">
        <f t="shared" ref="C112" si="78">IF(AO112="介護福祉士","〇","")</f>
        <v/>
      </c>
      <c r="D112" s="366" t="str">
        <f>IF(A112="","",DATEDIF(A112,$AF$3,"m"))</f>
        <v/>
      </c>
      <c r="E112" s="301"/>
      <c r="F112" s="270"/>
      <c r="G112" s="70" t="s">
        <v>36</v>
      </c>
      <c r="H112" s="164"/>
      <c r="I112" s="164"/>
      <c r="J112" s="164"/>
      <c r="K112" s="164"/>
      <c r="L112" s="164"/>
      <c r="M112" s="164"/>
      <c r="N112" s="164"/>
      <c r="O112" s="164"/>
      <c r="P112" s="164"/>
      <c r="Q112" s="164"/>
      <c r="R112" s="164"/>
      <c r="S112" s="164"/>
      <c r="T112" s="164"/>
      <c r="U112" s="164"/>
      <c r="V112" s="164"/>
      <c r="W112" s="164"/>
      <c r="X112" s="164"/>
      <c r="Y112" s="164"/>
      <c r="Z112" s="164"/>
      <c r="AA112" s="164"/>
      <c r="AB112" s="164"/>
      <c r="AC112" s="164"/>
      <c r="AD112" s="164"/>
      <c r="AE112" s="164"/>
      <c r="AF112" s="164"/>
      <c r="AG112" s="164"/>
      <c r="AH112" s="164"/>
      <c r="AI112" s="164"/>
      <c r="AJ112" s="164"/>
      <c r="AK112" s="164"/>
      <c r="AL112" s="164"/>
      <c r="AM112" s="253">
        <f>SUM(H113:AL113)</f>
        <v>0</v>
      </c>
      <c r="AN112" s="380" t="str">
        <f t="shared" ref="AN112" si="79">IFERROR(IF(OR(E112="Ａ",AM112&gt;$AF$125),1,ROUNDDOWN(AM112/$AF$125,1)),"")</f>
        <v/>
      </c>
      <c r="AO112" s="222"/>
      <c r="AP112" s="8"/>
      <c r="BA112" s="9"/>
    </row>
    <row r="113" spans="1:53" ht="13.5" customHeight="1">
      <c r="A113" s="249"/>
      <c r="B113" s="255"/>
      <c r="C113" s="287"/>
      <c r="D113" s="367"/>
      <c r="E113" s="302"/>
      <c r="F113" s="261"/>
      <c r="G113" s="70" t="s">
        <v>41</v>
      </c>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253"/>
      <c r="AN113" s="380"/>
      <c r="AO113" s="223"/>
      <c r="AP113" s="8"/>
      <c r="AQ113" s="332" t="s">
        <v>199</v>
      </c>
      <c r="AR113" s="334"/>
      <c r="AS113" s="347"/>
      <c r="AT113" s="252" t="s">
        <v>200</v>
      </c>
      <c r="AU113" s="351"/>
      <c r="AV113" s="351"/>
      <c r="AW113" s="252" t="s">
        <v>201</v>
      </c>
      <c r="AX113" s="351"/>
      <c r="AY113" s="351"/>
    </row>
    <row r="114" spans="1:53" ht="13.5" customHeight="1">
      <c r="A114" s="248" t="str">
        <f>IFERROR(INDEX(【従業者名簿】!F:F,MATCH(F114,【従業者名簿】!C:C,0)),"")</f>
        <v/>
      </c>
      <c r="B114" s="298" t="s">
        <v>33</v>
      </c>
      <c r="C114" s="299" t="str">
        <f t="shared" ref="C114" si="80">IF(AO114="介護福祉士","〇","")</f>
        <v/>
      </c>
      <c r="D114" s="366" t="str">
        <f>IF(A114="","",DATEDIF(A114,$AF$3,"m"))</f>
        <v/>
      </c>
      <c r="E114" s="301"/>
      <c r="F114" s="270"/>
      <c r="G114" s="70" t="s">
        <v>36</v>
      </c>
      <c r="H114" s="164"/>
      <c r="I114" s="164"/>
      <c r="J114" s="164"/>
      <c r="K114" s="164"/>
      <c r="L114" s="164"/>
      <c r="M114" s="164"/>
      <c r="N114" s="164"/>
      <c r="O114" s="164"/>
      <c r="P114" s="164"/>
      <c r="Q114" s="164"/>
      <c r="R114" s="164"/>
      <c r="S114" s="164"/>
      <c r="T114" s="164"/>
      <c r="U114" s="164"/>
      <c r="V114" s="164"/>
      <c r="W114" s="164"/>
      <c r="X114" s="164"/>
      <c r="Y114" s="164"/>
      <c r="Z114" s="164"/>
      <c r="AA114" s="164"/>
      <c r="AB114" s="164"/>
      <c r="AC114" s="164"/>
      <c r="AD114" s="164"/>
      <c r="AE114" s="164"/>
      <c r="AF114" s="164"/>
      <c r="AG114" s="164"/>
      <c r="AH114" s="164"/>
      <c r="AI114" s="164"/>
      <c r="AJ114" s="164"/>
      <c r="AK114" s="164"/>
      <c r="AL114" s="164"/>
      <c r="AM114" s="253">
        <f>SUM(H115:AL115)</f>
        <v>0</v>
      </c>
      <c r="AN114" s="380" t="str">
        <f t="shared" ref="AN114" si="81">IFERROR(IF(OR(E114="Ａ",AM114&gt;$AF$125),1,ROUNDDOWN(AM114/$AF$125,1)),"")</f>
        <v/>
      </c>
      <c r="AO114" s="222"/>
      <c r="AP114" s="8"/>
      <c r="AQ114" s="348"/>
      <c r="AR114" s="349"/>
      <c r="AS114" s="350"/>
      <c r="AT114" s="352"/>
      <c r="AU114" s="352"/>
      <c r="AV114" s="352"/>
      <c r="AW114" s="352"/>
      <c r="AX114" s="352"/>
      <c r="AY114" s="352"/>
    </row>
    <row r="115" spans="1:53" ht="13.5" customHeight="1">
      <c r="A115" s="249"/>
      <c r="B115" s="255"/>
      <c r="C115" s="287"/>
      <c r="D115" s="367"/>
      <c r="E115" s="302"/>
      <c r="F115" s="261"/>
      <c r="G115" s="70" t="s">
        <v>41</v>
      </c>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253"/>
      <c r="AN115" s="380"/>
      <c r="AO115" s="223"/>
      <c r="AP115" s="8"/>
      <c r="AQ115" s="210"/>
      <c r="AR115" s="214"/>
      <c r="AS115" s="211"/>
      <c r="AT115" s="353" t="s">
        <v>166</v>
      </c>
      <c r="AU115" s="354"/>
      <c r="AV115" s="355"/>
      <c r="AW115" s="353" t="s">
        <v>167</v>
      </c>
      <c r="AX115" s="356"/>
      <c r="AY115" s="357"/>
    </row>
    <row r="116" spans="1:53" ht="13.5" customHeight="1">
      <c r="A116" s="248" t="str">
        <f>IFERROR(INDEX(【従業者名簿】!F:F,MATCH(F116,【従業者名簿】!C:C,0)),"")</f>
        <v/>
      </c>
      <c r="B116" s="298" t="s">
        <v>33</v>
      </c>
      <c r="C116" s="299" t="str">
        <f t="shared" ref="C116" si="82">IF(AO116="介護福祉士","〇","")</f>
        <v/>
      </c>
      <c r="D116" s="366" t="str">
        <f>IF(A116="","",DATEDIF(A116,$AF$3,"m"))</f>
        <v/>
      </c>
      <c r="E116" s="275"/>
      <c r="F116" s="262"/>
      <c r="G116" s="70" t="s">
        <v>36</v>
      </c>
      <c r="H116" s="45"/>
      <c r="I116" s="45"/>
      <c r="J116" s="45"/>
      <c r="K116" s="45"/>
      <c r="L116" s="45"/>
      <c r="M116" s="45"/>
      <c r="N116" s="45"/>
      <c r="O116" s="45"/>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253">
        <f>SUM(H117:AL117)</f>
        <v>0</v>
      </c>
      <c r="AN116" s="380" t="str">
        <f t="shared" ref="AN116" si="83">IFERROR(IF(OR(E116="Ａ",AM116&gt;$AF$125),1,ROUNDDOWN(AM116/$AF$125,1)),"")</f>
        <v/>
      </c>
      <c r="AO116" s="222"/>
      <c r="AP116" s="8"/>
      <c r="AQ116" s="312" t="s">
        <v>202</v>
      </c>
      <c r="AR116" s="313"/>
      <c r="AS116" s="314"/>
      <c r="AT116" s="315">
        <f>ROUNDDOWN(SUMIF(C94:C159,"〇",AN94:AN159),1)</f>
        <v>0</v>
      </c>
      <c r="AU116" s="316"/>
      <c r="AV116" s="316"/>
      <c r="AW116" s="317" t="e">
        <f>AT116/AM124</f>
        <v>#DIV/0!</v>
      </c>
      <c r="AX116" s="318"/>
      <c r="AY116" s="318"/>
    </row>
    <row r="117" spans="1:53" ht="13.5" customHeight="1">
      <c r="A117" s="249"/>
      <c r="B117" s="255"/>
      <c r="C117" s="287"/>
      <c r="D117" s="367"/>
      <c r="E117" s="260"/>
      <c r="F117" s="262"/>
      <c r="G117" s="70" t="s">
        <v>41</v>
      </c>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253"/>
      <c r="AN117" s="380"/>
      <c r="AO117" s="223"/>
      <c r="AP117" s="8"/>
      <c r="AQ117" s="319" t="s">
        <v>203</v>
      </c>
      <c r="AR117" s="320"/>
      <c r="AS117" s="321"/>
      <c r="AT117" s="316"/>
      <c r="AU117" s="316"/>
      <c r="AV117" s="316"/>
      <c r="AW117" s="318"/>
      <c r="AX117" s="318"/>
      <c r="AY117" s="318"/>
    </row>
    <row r="118" spans="1:53" ht="13.5" customHeight="1">
      <c r="A118" s="248" t="str">
        <f>IFERROR(INDEX(【従業者名簿】!F:F,MATCH(F118,【従業者名簿】!C:C,0)),"")</f>
        <v/>
      </c>
      <c r="B118" s="298" t="s">
        <v>33</v>
      </c>
      <c r="C118" s="299" t="str">
        <f t="shared" ref="C118" si="84">IF(AO118="介護福祉士","〇","")</f>
        <v/>
      </c>
      <c r="D118" s="366" t="str">
        <f>IF(A118="","",DATEDIF(A118,$AF$3,"m"))</f>
        <v/>
      </c>
      <c r="E118" s="275"/>
      <c r="F118" s="262"/>
      <c r="G118" s="70" t="s">
        <v>36</v>
      </c>
      <c r="H118" s="45"/>
      <c r="I118" s="45"/>
      <c r="J118" s="45"/>
      <c r="K118" s="45"/>
      <c r="L118" s="45"/>
      <c r="M118" s="45"/>
      <c r="N118" s="45"/>
      <c r="O118" s="45"/>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253">
        <f>SUM(H119:AL119)</f>
        <v>0</v>
      </c>
      <c r="AN118" s="380" t="str">
        <f t="shared" ref="AN118" si="85">IFERROR(IF(OR(E118="Ａ",AM118&gt;$AF$125),1,ROUNDDOWN(AM118/$AF$125,1)),"")</f>
        <v/>
      </c>
      <c r="AO118" s="222"/>
      <c r="AP118" s="8"/>
      <c r="AQ118" s="312" t="s">
        <v>204</v>
      </c>
      <c r="AR118" s="313"/>
      <c r="AS118" s="314"/>
      <c r="AT118" s="315">
        <f>ROUNDDOWN(SUMIFS(AN94:AN159,C94:C159,"〇",D94:D159,"&gt;="&amp;BA118),1)</f>
        <v>0</v>
      </c>
      <c r="AU118" s="316"/>
      <c r="AV118" s="316"/>
      <c r="AW118" s="317" t="e">
        <f>AT118/AM124</f>
        <v>#DIV/0!</v>
      </c>
      <c r="AX118" s="318"/>
      <c r="AY118" s="318"/>
      <c r="BA118" s="358">
        <f>[1]【算定要件集計】!T7</f>
        <v>120</v>
      </c>
    </row>
    <row r="119" spans="1:53" ht="13.5" customHeight="1">
      <c r="A119" s="249"/>
      <c r="B119" s="255"/>
      <c r="C119" s="287"/>
      <c r="D119" s="367"/>
      <c r="E119" s="260"/>
      <c r="F119" s="262"/>
      <c r="G119" s="70" t="s">
        <v>41</v>
      </c>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253"/>
      <c r="AN119" s="380"/>
      <c r="AO119" s="223"/>
      <c r="AP119" s="8"/>
      <c r="AQ119" s="319" t="s">
        <v>206</v>
      </c>
      <c r="AR119" s="320"/>
      <c r="AS119" s="321"/>
      <c r="AT119" s="316"/>
      <c r="AU119" s="316"/>
      <c r="AV119" s="316"/>
      <c r="AW119" s="318"/>
      <c r="AX119" s="318"/>
      <c r="AY119" s="318"/>
      <c r="BA119" s="359"/>
    </row>
    <row r="120" spans="1:53" ht="13.5" customHeight="1">
      <c r="A120" s="248" t="str">
        <f>IFERROR(INDEX(【従業者名簿】!F:F,MATCH(F120,【従業者名簿】!C:C,0)),"")</f>
        <v/>
      </c>
      <c r="B120" s="298" t="s">
        <v>33</v>
      </c>
      <c r="C120" s="299" t="str">
        <f t="shared" ref="C120" si="86">IF(AO120="介護福祉士","〇","")</f>
        <v/>
      </c>
      <c r="D120" s="366" t="str">
        <f>IF(A120="","",DATEDIF(A120,$AF$3,"m"))</f>
        <v/>
      </c>
      <c r="E120" s="275"/>
      <c r="F120" s="262"/>
      <c r="G120" s="70" t="s">
        <v>36</v>
      </c>
      <c r="H120" s="45"/>
      <c r="I120" s="45"/>
      <c r="J120" s="45"/>
      <c r="K120" s="45"/>
      <c r="L120" s="45"/>
      <c r="M120" s="45"/>
      <c r="N120" s="45"/>
      <c r="O120" s="45"/>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253">
        <f>SUM(H121:AL121)</f>
        <v>0</v>
      </c>
      <c r="AN120" s="380" t="str">
        <f t="shared" ref="AN120" si="87">IFERROR(IF(OR(E120="Ａ",AM120&gt;$AF$125),1,ROUNDDOWN(AM120/$AF$125,1)),"")</f>
        <v/>
      </c>
      <c r="AO120" s="222"/>
      <c r="AP120" s="8"/>
      <c r="AQ120" s="312" t="s">
        <v>207</v>
      </c>
      <c r="AR120" s="313"/>
      <c r="AS120" s="314"/>
      <c r="AT120" s="315">
        <f>ROUNDDOWN(SUM(SUMIF(E94:E159,{"Ａ","Ｂ"},AN94:AN159)),1)</f>
        <v>0</v>
      </c>
      <c r="AU120" s="316"/>
      <c r="AV120" s="316"/>
      <c r="AW120" s="360" t="e">
        <f>AT120/AM124</f>
        <v>#DIV/0!</v>
      </c>
      <c r="AX120" s="361"/>
      <c r="AY120" s="362"/>
      <c r="BA120" s="169"/>
    </row>
    <row r="121" spans="1:53" ht="13.5" customHeight="1">
      <c r="A121" s="249"/>
      <c r="B121" s="255"/>
      <c r="C121" s="287"/>
      <c r="D121" s="367"/>
      <c r="E121" s="260"/>
      <c r="F121" s="262"/>
      <c r="G121" s="70" t="s">
        <v>41</v>
      </c>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253"/>
      <c r="AN121" s="380"/>
      <c r="AO121" s="223"/>
      <c r="AP121" s="8"/>
      <c r="AQ121" s="319" t="s">
        <v>208</v>
      </c>
      <c r="AR121" s="320"/>
      <c r="AS121" s="321"/>
      <c r="AT121" s="316"/>
      <c r="AU121" s="316"/>
      <c r="AV121" s="316"/>
      <c r="AW121" s="363"/>
      <c r="AX121" s="364"/>
      <c r="AY121" s="365"/>
      <c r="BA121" s="170"/>
    </row>
    <row r="122" spans="1:53" ht="13.5" customHeight="1">
      <c r="A122" s="248" t="str">
        <f>IFERROR(INDEX(【従業者名簿】!F:F,MATCH(F122,【従業者名簿】!C:C,0)),"")</f>
        <v/>
      </c>
      <c r="B122" s="298" t="s">
        <v>33</v>
      </c>
      <c r="C122" s="299" t="str">
        <f t="shared" ref="C122" si="88">IF(AO122="介護福祉士","〇","")</f>
        <v/>
      </c>
      <c r="D122" s="366" t="str">
        <f>IF(A122="","",DATEDIF(A122,$AF$3,"m"))</f>
        <v/>
      </c>
      <c r="E122" s="275"/>
      <c r="F122" s="262"/>
      <c r="G122" s="70" t="s">
        <v>36</v>
      </c>
      <c r="H122" s="45"/>
      <c r="I122" s="45"/>
      <c r="J122" s="45"/>
      <c r="K122" s="45"/>
      <c r="L122" s="45"/>
      <c r="M122" s="45"/>
      <c r="N122" s="45"/>
      <c r="O122" s="45"/>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253">
        <f>SUM(H123:AL123)</f>
        <v>0</v>
      </c>
      <c r="AN122" s="380" t="str">
        <f t="shared" ref="AN122" si="89">IFERROR(IF(OR(E122="Ａ",AM122&gt;$AF$125),1,ROUNDDOWN(AM122/$AF$125,1)),"")</f>
        <v/>
      </c>
      <c r="AO122" s="222"/>
      <c r="AP122" s="8"/>
      <c r="AQ122" s="312" t="s">
        <v>207</v>
      </c>
      <c r="AR122" s="313"/>
      <c r="AS122" s="314"/>
      <c r="AT122" s="315">
        <f>ROUNDDOWN(SUMIF(D94:D159,"&gt;="&amp;BA122,AN94:AN159),1)</f>
        <v>0</v>
      </c>
      <c r="AU122" s="316"/>
      <c r="AV122" s="316"/>
      <c r="AW122" s="360" t="e">
        <f>AT122/AM124</f>
        <v>#DIV/0!</v>
      </c>
      <c r="AX122" s="361"/>
      <c r="AY122" s="362"/>
      <c r="BA122" s="358">
        <f>[1]【算定要件集計】!T11</f>
        <v>84</v>
      </c>
    </row>
    <row r="123" spans="1:53" ht="13.5" customHeight="1">
      <c r="A123" s="249"/>
      <c r="B123" s="255"/>
      <c r="C123" s="287"/>
      <c r="D123" s="367"/>
      <c r="E123" s="260"/>
      <c r="F123" s="262"/>
      <c r="G123" s="70" t="s">
        <v>41</v>
      </c>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253"/>
      <c r="AN123" s="380"/>
      <c r="AO123" s="223"/>
      <c r="AP123" s="8"/>
      <c r="AQ123" s="319" t="s">
        <v>210</v>
      </c>
      <c r="AR123" s="320"/>
      <c r="AS123" s="321"/>
      <c r="AT123" s="316"/>
      <c r="AU123" s="316"/>
      <c r="AV123" s="316"/>
      <c r="AW123" s="363"/>
      <c r="AX123" s="364"/>
      <c r="AY123" s="365"/>
      <c r="BA123" s="359"/>
    </row>
    <row r="124" spans="1:53" ht="13.5" customHeight="1">
      <c r="B124" s="332" t="s">
        <v>51</v>
      </c>
      <c r="C124" s="333"/>
      <c r="D124" s="333"/>
      <c r="E124" s="333"/>
      <c r="F124" s="333"/>
      <c r="G124" s="25" t="s">
        <v>49</v>
      </c>
      <c r="H124" s="23"/>
      <c r="I124" s="15"/>
      <c r="J124" s="332" t="s">
        <v>46</v>
      </c>
      <c r="K124" s="334"/>
      <c r="L124" s="334"/>
      <c r="M124" s="334"/>
      <c r="N124" s="334"/>
      <c r="O124" s="334"/>
      <c r="P124" s="334"/>
      <c r="Q124" s="334"/>
      <c r="R124" s="334"/>
      <c r="S124" s="14"/>
      <c r="T124" s="26" t="s">
        <v>50</v>
      </c>
      <c r="U124" s="24"/>
      <c r="V124" s="332" t="s">
        <v>47</v>
      </c>
      <c r="W124" s="334"/>
      <c r="X124" s="334"/>
      <c r="Y124" s="334"/>
      <c r="Z124" s="334"/>
      <c r="AA124" s="334"/>
      <c r="AB124" s="334"/>
      <c r="AC124" s="333"/>
      <c r="AD124" s="333"/>
      <c r="AE124" s="333"/>
      <c r="AF124" s="14" t="s">
        <v>180</v>
      </c>
      <c r="AH124" s="27"/>
      <c r="AI124" s="27"/>
      <c r="AJ124" s="27"/>
      <c r="AK124" s="27"/>
      <c r="AL124" s="27"/>
      <c r="AM124" s="381">
        <f>ROUNDDOWN(SUM(AN94:AN123,AN130:AN159),1)</f>
        <v>0</v>
      </c>
      <c r="AN124" s="382"/>
      <c r="AO124" s="391" t="s">
        <v>173</v>
      </c>
      <c r="AP124" s="10"/>
      <c r="AQ124" s="322"/>
      <c r="AR124" s="323"/>
      <c r="AS124" s="323"/>
      <c r="AT124" s="322"/>
      <c r="AU124" s="323"/>
      <c r="AV124" s="323"/>
      <c r="AW124" s="322"/>
      <c r="AX124" s="323"/>
      <c r="AY124" s="323"/>
    </row>
    <row r="125" spans="1:53" ht="13.5" customHeight="1">
      <c r="B125" s="210"/>
      <c r="C125" s="214"/>
      <c r="D125" s="214"/>
      <c r="E125" s="214"/>
      <c r="F125" s="214"/>
      <c r="G125" s="41">
        <f>$G$45</f>
        <v>0</v>
      </c>
      <c r="H125" s="21" t="s">
        <v>16</v>
      </c>
      <c r="I125" s="20"/>
      <c r="J125" s="335"/>
      <c r="K125" s="336"/>
      <c r="L125" s="336"/>
      <c r="M125" s="336"/>
      <c r="N125" s="336"/>
      <c r="O125" s="336"/>
      <c r="P125" s="336"/>
      <c r="Q125" s="336"/>
      <c r="R125" s="336"/>
      <c r="S125" s="330" t="str">
        <f>$S$45</f>
        <v/>
      </c>
      <c r="T125" s="330"/>
      <c r="U125" s="22" t="s">
        <v>7</v>
      </c>
      <c r="V125" s="335"/>
      <c r="W125" s="336"/>
      <c r="X125" s="336"/>
      <c r="Y125" s="336"/>
      <c r="Z125" s="336"/>
      <c r="AA125" s="336"/>
      <c r="AB125" s="336"/>
      <c r="AC125" s="214"/>
      <c r="AD125" s="214"/>
      <c r="AE125" s="214"/>
      <c r="AF125" s="331" t="str">
        <f>$AF$45</f>
        <v/>
      </c>
      <c r="AG125" s="331"/>
      <c r="AH125" s="21" t="s">
        <v>16</v>
      </c>
      <c r="AI125" s="21"/>
      <c r="AJ125" s="21"/>
      <c r="AK125" s="21"/>
      <c r="AL125" s="21"/>
      <c r="AM125" s="383"/>
      <c r="AN125" s="384"/>
      <c r="AO125" s="329"/>
      <c r="AP125" s="10"/>
      <c r="AQ125" s="323"/>
      <c r="AR125" s="323"/>
      <c r="AS125" s="323"/>
      <c r="AT125" s="323"/>
      <c r="AU125" s="323"/>
      <c r="AV125" s="323"/>
      <c r="AW125" s="323"/>
      <c r="AX125" s="323"/>
      <c r="AY125" s="323"/>
    </row>
    <row r="126" spans="1:53" ht="13.5" customHeight="1">
      <c r="B126" s="43"/>
      <c r="C126" s="43"/>
      <c r="D126" s="43"/>
      <c r="E126" s="7" t="s">
        <v>91</v>
      </c>
      <c r="F126" s="43"/>
      <c r="G126" s="51"/>
      <c r="H126" s="7"/>
      <c r="I126" s="52"/>
      <c r="J126" s="52"/>
      <c r="K126" s="52"/>
      <c r="L126" s="52"/>
      <c r="M126" s="52"/>
      <c r="N126" s="52"/>
      <c r="O126" s="52"/>
      <c r="P126" s="52"/>
      <c r="Q126" s="52"/>
      <c r="R126" s="52"/>
      <c r="S126" s="53"/>
      <c r="T126" s="53"/>
      <c r="U126" s="7"/>
      <c r="V126" s="52"/>
      <c r="W126" s="52"/>
      <c r="X126" s="52"/>
      <c r="Y126" s="52"/>
      <c r="Z126" s="52"/>
      <c r="AA126" s="52"/>
      <c r="AB126" s="52"/>
      <c r="AC126" s="43"/>
      <c r="AD126" s="43"/>
      <c r="AE126" s="43"/>
      <c r="AF126" s="54"/>
      <c r="AG126" s="54"/>
      <c r="AH126" s="7"/>
      <c r="AI126" s="7"/>
      <c r="AJ126" s="7"/>
      <c r="AK126" s="7"/>
      <c r="AL126" s="7"/>
      <c r="AM126" s="137" t="s">
        <v>149</v>
      </c>
      <c r="AN126" s="56"/>
      <c r="AO126" s="57"/>
      <c r="AP126" s="10"/>
      <c r="AQ126" s="159"/>
      <c r="AR126" s="159"/>
      <c r="AS126" s="159"/>
      <c r="AT126" s="58"/>
      <c r="AU126" s="58"/>
      <c r="AV126" s="58"/>
      <c r="AW126" s="59"/>
      <c r="AX126" s="59"/>
      <c r="AY126" s="59"/>
      <c r="BA126" s="9"/>
    </row>
    <row r="127" spans="1:53" ht="13.5" customHeight="1">
      <c r="B127" s="43"/>
      <c r="C127" s="43"/>
      <c r="D127" s="43"/>
      <c r="E127" s="43"/>
      <c r="F127" s="43"/>
      <c r="G127" s="51"/>
      <c r="H127" s="7"/>
      <c r="I127" s="52"/>
      <c r="J127" s="52"/>
      <c r="K127" s="52"/>
      <c r="L127" s="52"/>
      <c r="M127" s="52"/>
      <c r="N127" s="52"/>
      <c r="O127" s="52"/>
      <c r="P127" s="52"/>
      <c r="Q127" s="52"/>
      <c r="R127" s="52"/>
      <c r="S127" s="53"/>
      <c r="T127" s="53"/>
      <c r="U127" s="7"/>
      <c r="V127" s="52"/>
      <c r="W127" s="52"/>
      <c r="X127" s="52"/>
      <c r="Y127" s="52"/>
      <c r="Z127" s="52"/>
      <c r="AA127" s="52"/>
      <c r="AB127" s="52"/>
      <c r="AC127" s="43"/>
      <c r="AD127" s="43"/>
      <c r="AE127" s="43"/>
      <c r="AF127" s="54"/>
      <c r="AG127" s="54"/>
      <c r="AH127" s="7"/>
      <c r="AI127" s="7"/>
      <c r="AJ127" s="7"/>
      <c r="AK127" s="7"/>
      <c r="AL127" s="7"/>
      <c r="AM127" s="55"/>
      <c r="AN127" s="56"/>
      <c r="AO127" s="57"/>
      <c r="AP127" s="10"/>
      <c r="AQ127" s="42"/>
      <c r="AR127" s="42"/>
      <c r="AS127" s="42"/>
      <c r="AT127" s="58"/>
      <c r="AU127" s="58"/>
      <c r="AV127" s="58"/>
      <c r="AW127" s="59"/>
      <c r="AX127" s="59"/>
      <c r="AY127" s="59"/>
      <c r="BA127" s="9"/>
    </row>
    <row r="128" spans="1:53" s="6" customFormat="1" ht="18" customHeight="1">
      <c r="A128" s="248" t="s">
        <v>60</v>
      </c>
      <c r="B128" s="238" t="s">
        <v>0</v>
      </c>
      <c r="C128" s="250" t="s">
        <v>203</v>
      </c>
      <c r="D128" s="250" t="s">
        <v>62</v>
      </c>
      <c r="E128" s="250" t="s">
        <v>1</v>
      </c>
      <c r="F128" s="238" t="s">
        <v>3</v>
      </c>
      <c r="G128" s="252" t="s">
        <v>37</v>
      </c>
      <c r="H128" s="18" t="str">
        <f>AF83</f>
        <v/>
      </c>
      <c r="I128" s="18" t="str">
        <f>IFERROR(H128+1,"")</f>
        <v/>
      </c>
      <c r="J128" s="18" t="str">
        <f>IFERROR(I128+1,"")</f>
        <v/>
      </c>
      <c r="K128" s="18" t="str">
        <f t="shared" ref="K128" si="90">IFERROR(J128+1,"")</f>
        <v/>
      </c>
      <c r="L128" s="18" t="str">
        <f t="shared" ref="L128" si="91">IFERROR(K128+1,"")</f>
        <v/>
      </c>
      <c r="M128" s="18" t="str">
        <f t="shared" ref="M128" si="92">IFERROR(L128+1,"")</f>
        <v/>
      </c>
      <c r="N128" s="18" t="str">
        <f t="shared" ref="N128" si="93">IFERROR(M128+1,"")</f>
        <v/>
      </c>
      <c r="O128" s="18" t="str">
        <f t="shared" ref="O128" si="94">IFERROR(N128+1,"")</f>
        <v/>
      </c>
      <c r="P128" s="18" t="str">
        <f t="shared" ref="P128" si="95">IFERROR(O128+1,"")</f>
        <v/>
      </c>
      <c r="Q128" s="18" t="str">
        <f t="shared" ref="Q128" si="96">IFERROR(P128+1,"")</f>
        <v/>
      </c>
      <c r="R128" s="18" t="str">
        <f t="shared" ref="R128" si="97">IFERROR(Q128+1,"")</f>
        <v/>
      </c>
      <c r="S128" s="18" t="str">
        <f t="shared" ref="S128" si="98">IFERROR(R128+1,"")</f>
        <v/>
      </c>
      <c r="T128" s="18" t="str">
        <f t="shared" ref="T128" si="99">IFERROR(S128+1,"")</f>
        <v/>
      </c>
      <c r="U128" s="18" t="str">
        <f t="shared" ref="U128" si="100">IFERROR(T128+1,"")</f>
        <v/>
      </c>
      <c r="V128" s="18" t="str">
        <f t="shared" ref="V128" si="101">IFERROR(U128+1,"")</f>
        <v/>
      </c>
      <c r="W128" s="18" t="str">
        <f t="shared" ref="W128" si="102">IFERROR(V128+1,"")</f>
        <v/>
      </c>
      <c r="X128" s="18" t="str">
        <f t="shared" ref="X128" si="103">IFERROR(W128+1,"")</f>
        <v/>
      </c>
      <c r="Y128" s="18" t="str">
        <f t="shared" ref="Y128" si="104">IFERROR(X128+1,"")</f>
        <v/>
      </c>
      <c r="Z128" s="18" t="str">
        <f t="shared" ref="Z128" si="105">IFERROR(Y128+1,"")</f>
        <v/>
      </c>
      <c r="AA128" s="18" t="str">
        <f t="shared" ref="AA128" si="106">IFERROR(Z128+1,"")</f>
        <v/>
      </c>
      <c r="AB128" s="18" t="str">
        <f t="shared" ref="AB128" si="107">IFERROR(AA128+1,"")</f>
        <v/>
      </c>
      <c r="AC128" s="18" t="str">
        <f t="shared" ref="AC128" si="108">IFERROR(AB128+1,"")</f>
        <v/>
      </c>
      <c r="AD128" s="18" t="str">
        <f t="shared" ref="AD128" si="109">IFERROR(AC128+1,"")</f>
        <v/>
      </c>
      <c r="AE128" s="18" t="str">
        <f t="shared" ref="AE128" si="110">IFERROR(AD128+1,"")</f>
        <v/>
      </c>
      <c r="AF128" s="18" t="str">
        <f t="shared" ref="AF128" si="111">IFERROR(AE128+1,"")</f>
        <v/>
      </c>
      <c r="AG128" s="18" t="str">
        <f t="shared" ref="AG128" si="112">IFERROR(AF128+1,"")</f>
        <v/>
      </c>
      <c r="AH128" s="18" t="str">
        <f t="shared" ref="AH128" si="113">IFERROR(AG128+1,"")</f>
        <v/>
      </c>
      <c r="AI128" s="18" t="str">
        <f t="shared" ref="AI128" si="114">IFERROR(AH128+1,"")</f>
        <v/>
      </c>
      <c r="AJ128" s="18" t="str">
        <f>IFERROR(IF(MONTH(AI128)&lt;&gt;MONTH(AI128+1),"",AI128+1),"")</f>
        <v/>
      </c>
      <c r="AK128" s="18" t="str">
        <f>IFERROR(IF(MONTH(AJ128)&lt;&gt;MONTH(AJ128+1),"",AJ128+1),"")</f>
        <v/>
      </c>
      <c r="AL128" s="18" t="str">
        <f>IFERROR(IF(MONTH(AK128)&lt;&gt;MONTH(AK128+1),"",AK128+1),"")</f>
        <v/>
      </c>
      <c r="AM128" s="263" t="s">
        <v>162</v>
      </c>
      <c r="AN128" s="263" t="s">
        <v>163</v>
      </c>
      <c r="AO128" s="206" t="s">
        <v>133</v>
      </c>
      <c r="AQ128" s="1"/>
      <c r="AR128" s="1"/>
      <c r="AS128" s="1"/>
      <c r="AT128" s="1"/>
      <c r="AU128" s="1"/>
      <c r="AV128" s="1"/>
      <c r="AW128" s="1"/>
      <c r="AX128" s="1"/>
      <c r="AY128" s="1"/>
    </row>
    <row r="129" spans="1:51" s="6" customFormat="1" ht="18" customHeight="1">
      <c r="A129" s="249"/>
      <c r="B129" s="238"/>
      <c r="C129" s="251"/>
      <c r="D129" s="251"/>
      <c r="E129" s="251"/>
      <c r="F129" s="238"/>
      <c r="G129" s="239"/>
      <c r="H129" s="19" t="str">
        <f>H128</f>
        <v/>
      </c>
      <c r="I129" s="19" t="str">
        <f>I128</f>
        <v/>
      </c>
      <c r="J129" s="19" t="str">
        <f t="shared" ref="J129:AL129" si="115">J128</f>
        <v/>
      </c>
      <c r="K129" s="19" t="str">
        <f t="shared" si="115"/>
        <v/>
      </c>
      <c r="L129" s="19" t="str">
        <f t="shared" si="115"/>
        <v/>
      </c>
      <c r="M129" s="19" t="str">
        <f t="shared" si="115"/>
        <v/>
      </c>
      <c r="N129" s="19" t="str">
        <f t="shared" si="115"/>
        <v/>
      </c>
      <c r="O129" s="19" t="str">
        <f t="shared" si="115"/>
        <v/>
      </c>
      <c r="P129" s="19" t="str">
        <f t="shared" si="115"/>
        <v/>
      </c>
      <c r="Q129" s="19" t="str">
        <f t="shared" si="115"/>
        <v/>
      </c>
      <c r="R129" s="19" t="str">
        <f t="shared" si="115"/>
        <v/>
      </c>
      <c r="S129" s="19" t="str">
        <f t="shared" si="115"/>
        <v/>
      </c>
      <c r="T129" s="19" t="str">
        <f t="shared" si="115"/>
        <v/>
      </c>
      <c r="U129" s="19" t="str">
        <f t="shared" si="115"/>
        <v/>
      </c>
      <c r="V129" s="19" t="str">
        <f t="shared" si="115"/>
        <v/>
      </c>
      <c r="W129" s="19" t="str">
        <f t="shared" si="115"/>
        <v/>
      </c>
      <c r="X129" s="19" t="str">
        <f t="shared" si="115"/>
        <v/>
      </c>
      <c r="Y129" s="19" t="str">
        <f t="shared" si="115"/>
        <v/>
      </c>
      <c r="Z129" s="19" t="str">
        <f t="shared" si="115"/>
        <v/>
      </c>
      <c r="AA129" s="19" t="str">
        <f t="shared" si="115"/>
        <v/>
      </c>
      <c r="AB129" s="19" t="str">
        <f t="shared" si="115"/>
        <v/>
      </c>
      <c r="AC129" s="19" t="str">
        <f t="shared" si="115"/>
        <v/>
      </c>
      <c r="AD129" s="19" t="str">
        <f t="shared" si="115"/>
        <v/>
      </c>
      <c r="AE129" s="19" t="str">
        <f t="shared" si="115"/>
        <v/>
      </c>
      <c r="AF129" s="19" t="str">
        <f t="shared" si="115"/>
        <v/>
      </c>
      <c r="AG129" s="19" t="str">
        <f t="shared" si="115"/>
        <v/>
      </c>
      <c r="AH129" s="19" t="str">
        <f t="shared" si="115"/>
        <v/>
      </c>
      <c r="AI129" s="19" t="str">
        <f t="shared" si="115"/>
        <v/>
      </c>
      <c r="AJ129" s="19" t="str">
        <f t="shared" si="115"/>
        <v/>
      </c>
      <c r="AK129" s="19" t="str">
        <f t="shared" si="115"/>
        <v/>
      </c>
      <c r="AL129" s="19" t="str">
        <f t="shared" si="115"/>
        <v/>
      </c>
      <c r="AM129" s="263"/>
      <c r="AN129" s="263"/>
      <c r="AO129" s="207"/>
      <c r="AQ129" s="1"/>
      <c r="AR129" s="1"/>
      <c r="AS129" s="1"/>
      <c r="AT129" s="1"/>
      <c r="AU129" s="1"/>
      <c r="AV129" s="1"/>
      <c r="AW129" s="1"/>
      <c r="AX129" s="1"/>
      <c r="AY129" s="1"/>
    </row>
    <row r="130" spans="1:51" ht="13.5" customHeight="1">
      <c r="A130" s="248" t="str">
        <f>IFERROR(INDEX(【従業者名簿】!F:F,MATCH(F130,【従業者名簿】!C:C,0)),"")</f>
        <v/>
      </c>
      <c r="B130" s="298" t="s">
        <v>33</v>
      </c>
      <c r="C130" s="299" t="str">
        <f>IF(AO130="介護福祉士","〇","")</f>
        <v/>
      </c>
      <c r="D130" s="366" t="str">
        <f>IF(A130="","",DATEDIF(A130,$AF$3,"m"))</f>
        <v/>
      </c>
      <c r="E130" s="301"/>
      <c r="F130" s="270"/>
      <c r="G130" s="70" t="s">
        <v>36</v>
      </c>
      <c r="H130" s="164"/>
      <c r="I130" s="164"/>
      <c r="J130" s="164"/>
      <c r="K130" s="164"/>
      <c r="L130" s="164"/>
      <c r="M130" s="164"/>
      <c r="N130" s="164"/>
      <c r="O130" s="164"/>
      <c r="P130" s="164"/>
      <c r="Q130" s="164"/>
      <c r="R130" s="164"/>
      <c r="S130" s="164"/>
      <c r="T130" s="164"/>
      <c r="U130" s="164"/>
      <c r="V130" s="164"/>
      <c r="W130" s="164"/>
      <c r="X130" s="164"/>
      <c r="Y130" s="164"/>
      <c r="Z130" s="164"/>
      <c r="AA130" s="164"/>
      <c r="AB130" s="164"/>
      <c r="AC130" s="164"/>
      <c r="AD130" s="164"/>
      <c r="AE130" s="164"/>
      <c r="AF130" s="164"/>
      <c r="AG130" s="164"/>
      <c r="AH130" s="164"/>
      <c r="AI130" s="164"/>
      <c r="AJ130" s="164"/>
      <c r="AK130" s="164"/>
      <c r="AL130" s="164"/>
      <c r="AM130" s="253">
        <f>SUM(H131:AL131)</f>
        <v>0</v>
      </c>
      <c r="AN130" s="390" t="str">
        <f>IFERROR(IF(OR(E130="Ａ",AM130&gt;$AF$125),1,ROUNDDOWN(AM130/$AF$125,1)),"")</f>
        <v/>
      </c>
      <c r="AO130" s="222"/>
      <c r="AP130" s="8"/>
    </row>
    <row r="131" spans="1:51" ht="13.5" customHeight="1">
      <c r="A131" s="249"/>
      <c r="B131" s="255"/>
      <c r="C131" s="287"/>
      <c r="D131" s="367"/>
      <c r="E131" s="302"/>
      <c r="F131" s="261"/>
      <c r="G131" s="70" t="s">
        <v>134</v>
      </c>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253"/>
      <c r="AN131" s="390"/>
      <c r="AO131" s="223"/>
      <c r="AP131" s="8"/>
    </row>
    <row r="132" spans="1:51" ht="13.5" customHeight="1">
      <c r="A132" s="248" t="str">
        <f>IFERROR(INDEX(【従業者名簿】!F:F,MATCH(F132,【従業者名簿】!C:C,0)),"")</f>
        <v/>
      </c>
      <c r="B132" s="298" t="s">
        <v>33</v>
      </c>
      <c r="C132" s="299" t="str">
        <f t="shared" ref="C132" si="116">IF(AO132="介護福祉士","〇","")</f>
        <v/>
      </c>
      <c r="D132" s="366" t="str">
        <f>IF(A132="","",DATEDIF(A132,$AF$3,"m"))</f>
        <v/>
      </c>
      <c r="E132" s="301"/>
      <c r="F132" s="262"/>
      <c r="G132" s="70" t="s">
        <v>36</v>
      </c>
      <c r="H132" s="133"/>
      <c r="I132" s="133"/>
      <c r="J132" s="133"/>
      <c r="K132" s="133"/>
      <c r="L132" s="133"/>
      <c r="M132" s="133"/>
      <c r="N132" s="133"/>
      <c r="O132" s="133"/>
      <c r="P132" s="133"/>
      <c r="Q132" s="133"/>
      <c r="R132" s="133"/>
      <c r="S132" s="133"/>
      <c r="T132" s="133"/>
      <c r="U132" s="133"/>
      <c r="V132" s="133"/>
      <c r="W132" s="133"/>
      <c r="X132" s="133"/>
      <c r="Y132" s="133"/>
      <c r="Z132" s="133"/>
      <c r="AA132" s="133"/>
      <c r="AB132" s="133"/>
      <c r="AC132" s="133"/>
      <c r="AD132" s="133"/>
      <c r="AE132" s="133"/>
      <c r="AF132" s="133"/>
      <c r="AG132" s="133"/>
      <c r="AH132" s="133"/>
      <c r="AI132" s="133"/>
      <c r="AJ132" s="133"/>
      <c r="AK132" s="133"/>
      <c r="AL132" s="133"/>
      <c r="AM132" s="253">
        <f>SUM(H133:AL133)</f>
        <v>0</v>
      </c>
      <c r="AN132" s="390" t="str">
        <f t="shared" ref="AN132" si="117">IFERROR(IF(OR(E132="Ａ",AM132&gt;$AF$125),1,ROUNDDOWN(AM132/$AF$125,1)),"")</f>
        <v/>
      </c>
      <c r="AO132" s="372"/>
      <c r="AP132" s="8"/>
    </row>
    <row r="133" spans="1:51" ht="13.5" customHeight="1">
      <c r="A133" s="249"/>
      <c r="B133" s="255"/>
      <c r="C133" s="287"/>
      <c r="D133" s="367"/>
      <c r="E133" s="302"/>
      <c r="F133" s="262"/>
      <c r="G133" s="70" t="s">
        <v>134</v>
      </c>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253"/>
      <c r="AN133" s="390"/>
      <c r="AO133" s="374"/>
      <c r="AP133" s="8"/>
    </row>
    <row r="134" spans="1:51" ht="13.5" customHeight="1">
      <c r="A134" s="248" t="str">
        <f>IFERROR(INDEX(【従業者名簿】!F:F,MATCH(F134,【従業者名簿】!C:C,0)),"")</f>
        <v/>
      </c>
      <c r="B134" s="298" t="s">
        <v>33</v>
      </c>
      <c r="C134" s="299" t="str">
        <f t="shared" ref="C134" si="118">IF(AO134="介護福祉士","〇","")</f>
        <v/>
      </c>
      <c r="D134" s="366" t="str">
        <f>IF(A134="","",DATEDIF(A134,$AF$3,"m"))</f>
        <v/>
      </c>
      <c r="E134" s="301"/>
      <c r="F134" s="262"/>
      <c r="G134" s="70" t="s">
        <v>36</v>
      </c>
      <c r="H134" s="133"/>
      <c r="I134" s="133"/>
      <c r="J134" s="133"/>
      <c r="K134" s="133"/>
      <c r="L134" s="133"/>
      <c r="M134" s="133"/>
      <c r="N134" s="133"/>
      <c r="O134" s="133"/>
      <c r="P134" s="133"/>
      <c r="Q134" s="133"/>
      <c r="R134" s="133"/>
      <c r="S134" s="133"/>
      <c r="T134" s="133"/>
      <c r="U134" s="133"/>
      <c r="V134" s="133"/>
      <c r="W134" s="133"/>
      <c r="X134" s="133"/>
      <c r="Y134" s="133"/>
      <c r="Z134" s="133"/>
      <c r="AA134" s="133"/>
      <c r="AB134" s="133"/>
      <c r="AC134" s="133"/>
      <c r="AD134" s="133"/>
      <c r="AE134" s="133"/>
      <c r="AF134" s="133"/>
      <c r="AG134" s="133"/>
      <c r="AH134" s="133"/>
      <c r="AI134" s="133"/>
      <c r="AJ134" s="133"/>
      <c r="AK134" s="133"/>
      <c r="AL134" s="133"/>
      <c r="AM134" s="253">
        <f>SUM(H135:AL135)</f>
        <v>0</v>
      </c>
      <c r="AN134" s="390" t="str">
        <f t="shared" ref="AN134" si="119">IFERROR(IF(OR(E134="Ａ",AM134&gt;$AF$125),1,ROUNDDOWN(AM134/$AF$125,1)),"")</f>
        <v/>
      </c>
      <c r="AO134" s="372"/>
      <c r="AP134" s="8"/>
    </row>
    <row r="135" spans="1:51" ht="13.5" customHeight="1">
      <c r="A135" s="249"/>
      <c r="B135" s="255"/>
      <c r="C135" s="287"/>
      <c r="D135" s="367"/>
      <c r="E135" s="302"/>
      <c r="F135" s="262"/>
      <c r="G135" s="70" t="s">
        <v>134</v>
      </c>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253"/>
      <c r="AN135" s="390"/>
      <c r="AO135" s="374"/>
      <c r="AP135" s="8"/>
    </row>
    <row r="136" spans="1:51" ht="13.5" customHeight="1">
      <c r="A136" s="248" t="str">
        <f>IFERROR(INDEX(【従業者名簿】!F:F,MATCH(F136,【従業者名簿】!C:C,0)),"")</f>
        <v/>
      </c>
      <c r="B136" s="298" t="s">
        <v>33</v>
      </c>
      <c r="C136" s="299" t="str">
        <f t="shared" ref="C136" si="120">IF(AO136="介護福祉士","〇","")</f>
        <v/>
      </c>
      <c r="D136" s="366" t="str">
        <f t="shared" ref="D136" si="121">IF(A136="","",DATEDIF(A136,$AF$3,"m"))</f>
        <v/>
      </c>
      <c r="E136" s="301"/>
      <c r="F136" s="262"/>
      <c r="G136" s="70" t="s">
        <v>36</v>
      </c>
      <c r="H136" s="133"/>
      <c r="I136" s="133"/>
      <c r="J136" s="133"/>
      <c r="K136" s="133"/>
      <c r="L136" s="133"/>
      <c r="M136" s="133"/>
      <c r="N136" s="133"/>
      <c r="O136" s="133"/>
      <c r="P136" s="133"/>
      <c r="Q136" s="133"/>
      <c r="R136" s="133"/>
      <c r="S136" s="133"/>
      <c r="T136" s="133"/>
      <c r="U136" s="133"/>
      <c r="V136" s="133"/>
      <c r="W136" s="133"/>
      <c r="X136" s="133"/>
      <c r="Y136" s="133"/>
      <c r="Z136" s="133"/>
      <c r="AA136" s="133"/>
      <c r="AB136" s="133"/>
      <c r="AC136" s="133"/>
      <c r="AD136" s="133"/>
      <c r="AE136" s="133"/>
      <c r="AF136" s="133"/>
      <c r="AG136" s="133"/>
      <c r="AH136" s="133"/>
      <c r="AI136" s="133"/>
      <c r="AJ136" s="133"/>
      <c r="AK136" s="133"/>
      <c r="AL136" s="133"/>
      <c r="AM136" s="253">
        <f t="shared" ref="AM136" si="122">SUM(H137:AL137)</f>
        <v>0</v>
      </c>
      <c r="AN136" s="390" t="str">
        <f t="shared" ref="AN136" si="123">IFERROR(IF(OR(E136="Ａ",AM136&gt;$AF$125),1,ROUNDDOWN(AM136/$AF$125,1)),"")</f>
        <v/>
      </c>
      <c r="AO136" s="372"/>
      <c r="AP136" s="8"/>
    </row>
    <row r="137" spans="1:51" ht="13.5" customHeight="1">
      <c r="A137" s="249"/>
      <c r="B137" s="255"/>
      <c r="C137" s="287"/>
      <c r="D137" s="367"/>
      <c r="E137" s="302"/>
      <c r="F137" s="262"/>
      <c r="G137" s="70" t="s">
        <v>134</v>
      </c>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253"/>
      <c r="AN137" s="390"/>
      <c r="AO137" s="374"/>
      <c r="AP137" s="8"/>
    </row>
    <row r="138" spans="1:51" ht="13.5" customHeight="1">
      <c r="A138" s="248" t="str">
        <f>IFERROR(INDEX(【従業者名簿】!F:F,MATCH(F138,【従業者名簿】!C:C,0)),"")</f>
        <v/>
      </c>
      <c r="B138" s="298" t="s">
        <v>33</v>
      </c>
      <c r="C138" s="299" t="str">
        <f t="shared" ref="C138" si="124">IF(AO138="介護福祉士","〇","")</f>
        <v/>
      </c>
      <c r="D138" s="366" t="str">
        <f t="shared" ref="D138" si="125">IF(A138="","",DATEDIF(A138,$AF$3,"m"))</f>
        <v/>
      </c>
      <c r="E138" s="301"/>
      <c r="F138" s="262"/>
      <c r="G138" s="70" t="s">
        <v>36</v>
      </c>
      <c r="H138" s="133"/>
      <c r="I138" s="133"/>
      <c r="J138" s="133"/>
      <c r="K138" s="133"/>
      <c r="L138" s="133"/>
      <c r="M138" s="133"/>
      <c r="N138" s="133"/>
      <c r="O138" s="133"/>
      <c r="P138" s="133"/>
      <c r="Q138" s="133"/>
      <c r="R138" s="133"/>
      <c r="S138" s="133"/>
      <c r="T138" s="133"/>
      <c r="U138" s="133"/>
      <c r="V138" s="133"/>
      <c r="W138" s="133"/>
      <c r="X138" s="133"/>
      <c r="Y138" s="133"/>
      <c r="Z138" s="133"/>
      <c r="AA138" s="133"/>
      <c r="AB138" s="133"/>
      <c r="AC138" s="133"/>
      <c r="AD138" s="133"/>
      <c r="AE138" s="133"/>
      <c r="AF138" s="133"/>
      <c r="AG138" s="133"/>
      <c r="AH138" s="133"/>
      <c r="AI138" s="133"/>
      <c r="AJ138" s="133"/>
      <c r="AK138" s="133"/>
      <c r="AL138" s="133"/>
      <c r="AM138" s="253">
        <f t="shared" ref="AM138" si="126">SUM(H139:AL139)</f>
        <v>0</v>
      </c>
      <c r="AN138" s="390" t="str">
        <f t="shared" ref="AN138" si="127">IFERROR(IF(OR(E138="Ａ",AM138&gt;$AF$125),1,ROUNDDOWN(AM138/$AF$125,1)),"")</f>
        <v/>
      </c>
      <c r="AO138" s="372"/>
      <c r="AP138" s="8"/>
    </row>
    <row r="139" spans="1:51" ht="13.5" customHeight="1">
      <c r="A139" s="249"/>
      <c r="B139" s="255"/>
      <c r="C139" s="287"/>
      <c r="D139" s="367"/>
      <c r="E139" s="302"/>
      <c r="F139" s="262"/>
      <c r="G139" s="70" t="s">
        <v>134</v>
      </c>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253"/>
      <c r="AN139" s="390"/>
      <c r="AO139" s="374"/>
      <c r="AP139" s="8"/>
    </row>
    <row r="140" spans="1:51" ht="13.5" customHeight="1">
      <c r="A140" s="248" t="str">
        <f>IFERROR(INDEX(【従業者名簿】!F:F,MATCH(F140,【従業者名簿】!C:C,0)),"")</f>
        <v/>
      </c>
      <c r="B140" s="298" t="s">
        <v>33</v>
      </c>
      <c r="C140" s="299" t="str">
        <f t="shared" ref="C140" si="128">IF(AO140="介護福祉士","〇","")</f>
        <v/>
      </c>
      <c r="D140" s="366" t="str">
        <f t="shared" ref="D140" si="129">IF(A140="","",DATEDIF(A140,$AF$3,"m"))</f>
        <v/>
      </c>
      <c r="E140" s="301"/>
      <c r="F140" s="262"/>
      <c r="G140" s="70" t="s">
        <v>36</v>
      </c>
      <c r="H140" s="133"/>
      <c r="I140" s="133"/>
      <c r="J140" s="133"/>
      <c r="K140" s="133"/>
      <c r="L140" s="133"/>
      <c r="M140" s="133"/>
      <c r="N140" s="133"/>
      <c r="O140" s="133"/>
      <c r="P140" s="133"/>
      <c r="Q140" s="133"/>
      <c r="R140" s="133"/>
      <c r="S140" s="133"/>
      <c r="T140" s="133"/>
      <c r="U140" s="133"/>
      <c r="V140" s="133"/>
      <c r="W140" s="133"/>
      <c r="X140" s="133"/>
      <c r="Y140" s="133"/>
      <c r="Z140" s="133"/>
      <c r="AA140" s="133"/>
      <c r="AB140" s="133"/>
      <c r="AC140" s="133"/>
      <c r="AD140" s="133"/>
      <c r="AE140" s="133"/>
      <c r="AF140" s="133"/>
      <c r="AG140" s="133"/>
      <c r="AH140" s="133"/>
      <c r="AI140" s="133"/>
      <c r="AJ140" s="133"/>
      <c r="AK140" s="133"/>
      <c r="AL140" s="133"/>
      <c r="AM140" s="253">
        <f t="shared" ref="AM140" si="130">SUM(H141:AL141)</f>
        <v>0</v>
      </c>
      <c r="AN140" s="390" t="str">
        <f t="shared" ref="AN140" si="131">IFERROR(IF(OR(E140="Ａ",AM140&gt;$AF$125),1,ROUNDDOWN(AM140/$AF$125,1)),"")</f>
        <v/>
      </c>
      <c r="AO140" s="372"/>
      <c r="AP140" s="8"/>
    </row>
    <row r="141" spans="1:51" ht="13.5" customHeight="1">
      <c r="A141" s="249"/>
      <c r="B141" s="255"/>
      <c r="C141" s="287"/>
      <c r="D141" s="367"/>
      <c r="E141" s="302"/>
      <c r="F141" s="262"/>
      <c r="G141" s="70" t="s">
        <v>134</v>
      </c>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253"/>
      <c r="AN141" s="390"/>
      <c r="AO141" s="374"/>
      <c r="AP141" s="8"/>
    </row>
    <row r="142" spans="1:51" ht="13.5" customHeight="1">
      <c r="A142" s="248" t="str">
        <f>IFERROR(INDEX(【従業者名簿】!F:F,MATCH(F142,【従業者名簿】!C:C,0)),"")</f>
        <v/>
      </c>
      <c r="B142" s="298" t="s">
        <v>33</v>
      </c>
      <c r="C142" s="299" t="str">
        <f t="shared" ref="C142" si="132">IF(AO142="介護福祉士","〇","")</f>
        <v/>
      </c>
      <c r="D142" s="366" t="str">
        <f t="shared" ref="D142" si="133">IF(A142="","",DATEDIF(A142,$AF$3,"m"))</f>
        <v/>
      </c>
      <c r="E142" s="301"/>
      <c r="F142" s="262"/>
      <c r="G142" s="70" t="s">
        <v>36</v>
      </c>
      <c r="H142" s="133"/>
      <c r="I142" s="133"/>
      <c r="J142" s="133"/>
      <c r="K142" s="133"/>
      <c r="L142" s="133"/>
      <c r="M142" s="133"/>
      <c r="N142" s="133"/>
      <c r="O142" s="133"/>
      <c r="P142" s="133"/>
      <c r="Q142" s="133"/>
      <c r="R142" s="133"/>
      <c r="S142" s="133"/>
      <c r="T142" s="133"/>
      <c r="U142" s="133"/>
      <c r="V142" s="133"/>
      <c r="W142" s="133"/>
      <c r="X142" s="133"/>
      <c r="Y142" s="133"/>
      <c r="Z142" s="133"/>
      <c r="AA142" s="133"/>
      <c r="AB142" s="133"/>
      <c r="AC142" s="133"/>
      <c r="AD142" s="133"/>
      <c r="AE142" s="133"/>
      <c r="AF142" s="133"/>
      <c r="AG142" s="133"/>
      <c r="AH142" s="133"/>
      <c r="AI142" s="133"/>
      <c r="AJ142" s="133"/>
      <c r="AK142" s="133"/>
      <c r="AL142" s="133"/>
      <c r="AM142" s="253">
        <f t="shared" ref="AM142" si="134">SUM(H143:AL143)</f>
        <v>0</v>
      </c>
      <c r="AN142" s="390" t="str">
        <f t="shared" ref="AN142" si="135">IFERROR(IF(OR(E142="Ａ",AM142&gt;$AF$125),1,ROUNDDOWN(AM142/$AF$125,1)),"")</f>
        <v/>
      </c>
      <c r="AO142" s="372"/>
      <c r="AP142" s="8"/>
    </row>
    <row r="143" spans="1:51" ht="13.5" customHeight="1">
      <c r="A143" s="249"/>
      <c r="B143" s="255"/>
      <c r="C143" s="287"/>
      <c r="D143" s="367"/>
      <c r="E143" s="302"/>
      <c r="F143" s="262"/>
      <c r="G143" s="70" t="s">
        <v>134</v>
      </c>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253"/>
      <c r="AN143" s="390"/>
      <c r="AO143" s="374"/>
      <c r="AP143" s="8"/>
    </row>
    <row r="144" spans="1:51" ht="13.5" customHeight="1">
      <c r="A144" s="248" t="str">
        <f>IFERROR(INDEX(【従業者名簿】!F:F,MATCH(F144,【従業者名簿】!C:C,0)),"")</f>
        <v/>
      </c>
      <c r="B144" s="298" t="s">
        <v>33</v>
      </c>
      <c r="C144" s="299" t="str">
        <f t="shared" ref="C144" si="136">IF(AO144="介護福祉士","〇","")</f>
        <v/>
      </c>
      <c r="D144" s="366" t="str">
        <f t="shared" ref="D144" si="137">IF(A144="","",DATEDIF(A144,$AF$3,"m"))</f>
        <v/>
      </c>
      <c r="E144" s="301"/>
      <c r="F144" s="262"/>
      <c r="G144" s="70" t="s">
        <v>36</v>
      </c>
      <c r="H144" s="133"/>
      <c r="I144" s="133"/>
      <c r="J144" s="133"/>
      <c r="K144" s="133"/>
      <c r="L144" s="133"/>
      <c r="M144" s="133"/>
      <c r="N144" s="133"/>
      <c r="O144" s="133"/>
      <c r="P144" s="133"/>
      <c r="Q144" s="133"/>
      <c r="R144" s="133"/>
      <c r="S144" s="133"/>
      <c r="T144" s="133"/>
      <c r="U144" s="133"/>
      <c r="V144" s="133"/>
      <c r="W144" s="133"/>
      <c r="X144" s="133"/>
      <c r="Y144" s="133"/>
      <c r="Z144" s="133"/>
      <c r="AA144" s="133"/>
      <c r="AB144" s="133"/>
      <c r="AC144" s="133"/>
      <c r="AD144" s="133"/>
      <c r="AE144" s="133"/>
      <c r="AF144" s="133"/>
      <c r="AG144" s="133"/>
      <c r="AH144" s="133"/>
      <c r="AI144" s="133"/>
      <c r="AJ144" s="133"/>
      <c r="AK144" s="133"/>
      <c r="AL144" s="133"/>
      <c r="AM144" s="253">
        <f t="shared" ref="AM144" si="138">SUM(H145:AL145)</f>
        <v>0</v>
      </c>
      <c r="AN144" s="390" t="str">
        <f t="shared" ref="AN144" si="139">IFERROR(IF(OR(E144="Ａ",AM144&gt;$AF$125),1,ROUNDDOWN(AM144/$AF$125,1)),"")</f>
        <v/>
      </c>
      <c r="AO144" s="372"/>
      <c r="AP144" s="8"/>
    </row>
    <row r="145" spans="1:51" ht="13.5" customHeight="1">
      <c r="A145" s="249"/>
      <c r="B145" s="255"/>
      <c r="C145" s="287"/>
      <c r="D145" s="367"/>
      <c r="E145" s="302"/>
      <c r="F145" s="262"/>
      <c r="G145" s="70" t="s">
        <v>134</v>
      </c>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253"/>
      <c r="AN145" s="390"/>
      <c r="AO145" s="374"/>
      <c r="AP145" s="8"/>
    </row>
    <row r="146" spans="1:51" ht="13.5" customHeight="1">
      <c r="A146" s="248" t="str">
        <f>IFERROR(INDEX(【従業者名簿】!F:F,MATCH(F146,【従業者名簿】!C:C,0)),"")</f>
        <v/>
      </c>
      <c r="B146" s="298" t="s">
        <v>33</v>
      </c>
      <c r="C146" s="299" t="str">
        <f t="shared" ref="C146" si="140">IF(AO146="介護福祉士","〇","")</f>
        <v/>
      </c>
      <c r="D146" s="366" t="str">
        <f t="shared" ref="D146" si="141">IF(A146="","",DATEDIF(A146,$AF$3,"m"))</f>
        <v/>
      </c>
      <c r="E146" s="301"/>
      <c r="F146" s="262"/>
      <c r="G146" s="70" t="s">
        <v>36</v>
      </c>
      <c r="H146" s="133"/>
      <c r="I146" s="133"/>
      <c r="J146" s="133"/>
      <c r="K146" s="133"/>
      <c r="L146" s="133"/>
      <c r="M146" s="133"/>
      <c r="N146" s="133"/>
      <c r="O146" s="133"/>
      <c r="P146" s="133"/>
      <c r="Q146" s="133"/>
      <c r="R146" s="133"/>
      <c r="S146" s="133"/>
      <c r="T146" s="133"/>
      <c r="U146" s="133"/>
      <c r="V146" s="133"/>
      <c r="W146" s="133"/>
      <c r="X146" s="133"/>
      <c r="Y146" s="133"/>
      <c r="Z146" s="133"/>
      <c r="AA146" s="133"/>
      <c r="AB146" s="133"/>
      <c r="AC146" s="133"/>
      <c r="AD146" s="133"/>
      <c r="AE146" s="133"/>
      <c r="AF146" s="133"/>
      <c r="AG146" s="133"/>
      <c r="AH146" s="133"/>
      <c r="AI146" s="133"/>
      <c r="AJ146" s="133"/>
      <c r="AK146" s="133"/>
      <c r="AL146" s="133"/>
      <c r="AM146" s="253">
        <f t="shared" ref="AM146" si="142">SUM(H147:AL147)</f>
        <v>0</v>
      </c>
      <c r="AN146" s="390" t="str">
        <f t="shared" ref="AN146" si="143">IFERROR(IF(OR(E146="Ａ",AM146&gt;$AF$125),1,ROUNDDOWN(AM146/$AF$125,1)),"")</f>
        <v/>
      </c>
      <c r="AO146" s="372"/>
      <c r="AP146" s="8"/>
    </row>
    <row r="147" spans="1:51" ht="13.5" customHeight="1">
      <c r="A147" s="249"/>
      <c r="B147" s="255"/>
      <c r="C147" s="287"/>
      <c r="D147" s="367"/>
      <c r="E147" s="302"/>
      <c r="F147" s="262"/>
      <c r="G147" s="70" t="s">
        <v>134</v>
      </c>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253"/>
      <c r="AN147" s="390"/>
      <c r="AO147" s="374"/>
      <c r="AP147" s="8"/>
    </row>
    <row r="148" spans="1:51" ht="13.5" customHeight="1">
      <c r="A148" s="248" t="str">
        <f>IFERROR(INDEX(【従業者名簿】!F:F,MATCH(F148,【従業者名簿】!C:C,0)),"")</f>
        <v/>
      </c>
      <c r="B148" s="298" t="s">
        <v>33</v>
      </c>
      <c r="C148" s="299" t="str">
        <f t="shared" ref="C148" si="144">IF(AO148="介護福祉士","〇","")</f>
        <v/>
      </c>
      <c r="D148" s="366" t="str">
        <f t="shared" ref="D148" si="145">IF(A148="","",DATEDIF(A148,$AF$3,"m"))</f>
        <v/>
      </c>
      <c r="E148" s="301"/>
      <c r="F148" s="262"/>
      <c r="G148" s="70" t="s">
        <v>36</v>
      </c>
      <c r="H148" s="133"/>
      <c r="I148" s="133"/>
      <c r="J148" s="133"/>
      <c r="K148" s="133"/>
      <c r="L148" s="133"/>
      <c r="M148" s="133"/>
      <c r="N148" s="133"/>
      <c r="O148" s="133"/>
      <c r="P148" s="133"/>
      <c r="Q148" s="133"/>
      <c r="R148" s="133"/>
      <c r="S148" s="133"/>
      <c r="T148" s="133"/>
      <c r="U148" s="133"/>
      <c r="V148" s="133"/>
      <c r="W148" s="133"/>
      <c r="X148" s="133"/>
      <c r="Y148" s="133"/>
      <c r="Z148" s="133"/>
      <c r="AA148" s="133"/>
      <c r="AB148" s="133"/>
      <c r="AC148" s="133"/>
      <c r="AD148" s="133"/>
      <c r="AE148" s="133"/>
      <c r="AF148" s="133"/>
      <c r="AG148" s="133"/>
      <c r="AH148" s="133"/>
      <c r="AI148" s="133"/>
      <c r="AJ148" s="133"/>
      <c r="AK148" s="133"/>
      <c r="AL148" s="133"/>
      <c r="AM148" s="253">
        <f t="shared" ref="AM148" si="146">SUM(H149:AL149)</f>
        <v>0</v>
      </c>
      <c r="AN148" s="390" t="str">
        <f t="shared" ref="AN148" si="147">IFERROR(IF(OR(E148="Ａ",AM148&gt;$AF$125),1,ROUNDDOWN(AM148/$AF$125,1)),"")</f>
        <v/>
      </c>
      <c r="AO148" s="372"/>
      <c r="AP148" s="8"/>
    </row>
    <row r="149" spans="1:51" ht="13.5" customHeight="1">
      <c r="A149" s="249"/>
      <c r="B149" s="255"/>
      <c r="C149" s="287"/>
      <c r="D149" s="367"/>
      <c r="E149" s="302"/>
      <c r="F149" s="262"/>
      <c r="G149" s="70" t="s">
        <v>134</v>
      </c>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253"/>
      <c r="AN149" s="390"/>
      <c r="AO149" s="374"/>
      <c r="AP149" s="8"/>
    </row>
    <row r="150" spans="1:51" ht="13.5" customHeight="1">
      <c r="A150" s="248" t="str">
        <f>IFERROR(INDEX(【従業者名簿】!F:F,MATCH(F150,【従業者名簿】!C:C,0)),"")</f>
        <v/>
      </c>
      <c r="B150" s="298" t="s">
        <v>33</v>
      </c>
      <c r="C150" s="299" t="str">
        <f t="shared" ref="C150" si="148">IF(AO150="介護福祉士","〇","")</f>
        <v/>
      </c>
      <c r="D150" s="366" t="str">
        <f t="shared" ref="D150" si="149">IF(A150="","",DATEDIF(A150,$AF$3,"m"))</f>
        <v/>
      </c>
      <c r="E150" s="301"/>
      <c r="F150" s="262"/>
      <c r="G150" s="70" t="s">
        <v>36</v>
      </c>
      <c r="H150" s="133"/>
      <c r="I150" s="133"/>
      <c r="J150" s="133"/>
      <c r="K150" s="133"/>
      <c r="L150" s="133"/>
      <c r="M150" s="133"/>
      <c r="N150" s="133"/>
      <c r="O150" s="133"/>
      <c r="P150" s="133"/>
      <c r="Q150" s="133"/>
      <c r="R150" s="133"/>
      <c r="S150" s="133"/>
      <c r="T150" s="133"/>
      <c r="U150" s="133"/>
      <c r="V150" s="133"/>
      <c r="W150" s="133"/>
      <c r="X150" s="133"/>
      <c r="Y150" s="133"/>
      <c r="Z150" s="133"/>
      <c r="AA150" s="133"/>
      <c r="AB150" s="133"/>
      <c r="AC150" s="133"/>
      <c r="AD150" s="133"/>
      <c r="AE150" s="133"/>
      <c r="AF150" s="133"/>
      <c r="AG150" s="133"/>
      <c r="AH150" s="133"/>
      <c r="AI150" s="133"/>
      <c r="AJ150" s="133"/>
      <c r="AK150" s="133"/>
      <c r="AL150" s="133"/>
      <c r="AM150" s="253">
        <f t="shared" ref="AM150" si="150">SUM(H151:AL151)</f>
        <v>0</v>
      </c>
      <c r="AN150" s="390" t="str">
        <f t="shared" ref="AN150" si="151">IFERROR(IF(OR(E150="Ａ",AM150&gt;$AF$125),1,ROUNDDOWN(AM150/$AF$125,1)),"")</f>
        <v/>
      </c>
      <c r="AO150" s="372"/>
      <c r="AP150" s="8"/>
    </row>
    <row r="151" spans="1:51" ht="13.5" customHeight="1">
      <c r="A151" s="249"/>
      <c r="B151" s="255"/>
      <c r="C151" s="287"/>
      <c r="D151" s="367"/>
      <c r="E151" s="302"/>
      <c r="F151" s="262"/>
      <c r="G151" s="70" t="s">
        <v>134</v>
      </c>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253"/>
      <c r="AN151" s="390"/>
      <c r="AO151" s="374"/>
      <c r="AP151" s="8"/>
    </row>
    <row r="152" spans="1:51" ht="13.5" customHeight="1">
      <c r="A152" s="248" t="str">
        <f>IFERROR(INDEX(【従業者名簿】!F:F,MATCH(F152,【従業者名簿】!C:C,0)),"")</f>
        <v/>
      </c>
      <c r="B152" s="298" t="s">
        <v>33</v>
      </c>
      <c r="C152" s="299" t="str">
        <f t="shared" ref="C152" si="152">IF(AO152="介護福祉士","〇","")</f>
        <v/>
      </c>
      <c r="D152" s="366" t="str">
        <f t="shared" ref="D152" si="153">IF(A152="","",DATEDIF(A152,$AF$3,"m"))</f>
        <v/>
      </c>
      <c r="E152" s="301"/>
      <c r="F152" s="262"/>
      <c r="G152" s="70" t="s">
        <v>36</v>
      </c>
      <c r="H152" s="133"/>
      <c r="I152" s="133"/>
      <c r="J152" s="133"/>
      <c r="K152" s="133"/>
      <c r="L152" s="133"/>
      <c r="M152" s="13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253">
        <f t="shared" ref="AM152" si="154">SUM(H153:AL153)</f>
        <v>0</v>
      </c>
      <c r="AN152" s="390" t="str">
        <f t="shared" ref="AN152" si="155">IFERROR(IF(OR(E152="Ａ",AM152&gt;$AF$125),1,ROUNDDOWN(AM152/$AF$125,1)),"")</f>
        <v/>
      </c>
      <c r="AO152" s="372"/>
      <c r="AP152" s="8"/>
    </row>
    <row r="153" spans="1:51" ht="13.5" customHeight="1">
      <c r="A153" s="249"/>
      <c r="B153" s="255"/>
      <c r="C153" s="287"/>
      <c r="D153" s="367"/>
      <c r="E153" s="302"/>
      <c r="F153" s="262"/>
      <c r="G153" s="70" t="s">
        <v>134</v>
      </c>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253"/>
      <c r="AN153" s="390"/>
      <c r="AO153" s="374"/>
      <c r="AP153" s="8"/>
    </row>
    <row r="154" spans="1:51" ht="13.5" customHeight="1">
      <c r="A154" s="248" t="str">
        <f>IFERROR(INDEX(【従業者名簿】!F:F,MATCH(F154,【従業者名簿】!C:C,0)),"")</f>
        <v/>
      </c>
      <c r="B154" s="298" t="s">
        <v>33</v>
      </c>
      <c r="C154" s="299" t="str">
        <f t="shared" ref="C154" si="156">IF(AO154="介護福祉士","〇","")</f>
        <v/>
      </c>
      <c r="D154" s="366" t="str">
        <f t="shared" ref="D154" si="157">IF(A154="","",DATEDIF(A154,$AF$3,"m"))</f>
        <v/>
      </c>
      <c r="E154" s="301"/>
      <c r="F154" s="262"/>
      <c r="G154" s="70" t="s">
        <v>36</v>
      </c>
      <c r="H154" s="133"/>
      <c r="I154" s="133"/>
      <c r="J154" s="133"/>
      <c r="K154" s="133"/>
      <c r="L154" s="133"/>
      <c r="M154" s="133"/>
      <c r="N154" s="133"/>
      <c r="O154" s="133"/>
      <c r="P154" s="133"/>
      <c r="Q154" s="133"/>
      <c r="R154" s="133"/>
      <c r="S154" s="133"/>
      <c r="T154" s="133"/>
      <c r="U154" s="133"/>
      <c r="V154" s="133"/>
      <c r="W154" s="133"/>
      <c r="X154" s="133"/>
      <c r="Y154" s="133"/>
      <c r="Z154" s="133"/>
      <c r="AA154" s="133"/>
      <c r="AB154" s="133"/>
      <c r="AC154" s="133"/>
      <c r="AD154" s="133"/>
      <c r="AE154" s="133"/>
      <c r="AF154" s="133"/>
      <c r="AG154" s="133"/>
      <c r="AH154" s="133"/>
      <c r="AI154" s="133"/>
      <c r="AJ154" s="133"/>
      <c r="AK154" s="133"/>
      <c r="AL154" s="133"/>
      <c r="AM154" s="253">
        <f t="shared" ref="AM154" si="158">SUM(H155:AL155)</f>
        <v>0</v>
      </c>
      <c r="AN154" s="390" t="str">
        <f t="shared" ref="AN154" si="159">IFERROR(IF(OR(E154="Ａ",AM154&gt;$AF$125),1,ROUNDDOWN(AM154/$AF$125,1)),"")</f>
        <v/>
      </c>
      <c r="AO154" s="372"/>
      <c r="AP154" s="8"/>
    </row>
    <row r="155" spans="1:51" ht="13.5" customHeight="1">
      <c r="A155" s="249"/>
      <c r="B155" s="255"/>
      <c r="C155" s="287"/>
      <c r="D155" s="367"/>
      <c r="E155" s="302"/>
      <c r="F155" s="262"/>
      <c r="G155" s="70" t="s">
        <v>134</v>
      </c>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253"/>
      <c r="AN155" s="390"/>
      <c r="AO155" s="374"/>
      <c r="AP155" s="8"/>
    </row>
    <row r="156" spans="1:51" ht="13.5" customHeight="1">
      <c r="A156" s="248" t="str">
        <f>IFERROR(INDEX(【従業者名簿】!F:F,MATCH(F156,【従業者名簿】!C:C,0)),"")</f>
        <v/>
      </c>
      <c r="B156" s="298" t="s">
        <v>33</v>
      </c>
      <c r="C156" s="299" t="str">
        <f t="shared" ref="C156" si="160">IF(AO156="介護福祉士","〇","")</f>
        <v/>
      </c>
      <c r="D156" s="366" t="str">
        <f t="shared" ref="D156" si="161">IF(A156="","",DATEDIF(A156,$AF$3,"m"))</f>
        <v/>
      </c>
      <c r="E156" s="301"/>
      <c r="F156" s="270"/>
      <c r="G156" s="70" t="s">
        <v>36</v>
      </c>
      <c r="H156" s="133"/>
      <c r="I156" s="133"/>
      <c r="J156" s="133"/>
      <c r="K156" s="133"/>
      <c r="L156" s="133"/>
      <c r="M156" s="133"/>
      <c r="N156" s="133"/>
      <c r="O156" s="133"/>
      <c r="P156" s="133"/>
      <c r="Q156" s="133"/>
      <c r="R156" s="133"/>
      <c r="S156" s="133"/>
      <c r="T156" s="133"/>
      <c r="U156" s="133"/>
      <c r="V156" s="133"/>
      <c r="W156" s="133"/>
      <c r="X156" s="133"/>
      <c r="Y156" s="133"/>
      <c r="Z156" s="133"/>
      <c r="AA156" s="133"/>
      <c r="AB156" s="133"/>
      <c r="AC156" s="133"/>
      <c r="AD156" s="133"/>
      <c r="AE156" s="133"/>
      <c r="AF156" s="133"/>
      <c r="AG156" s="133"/>
      <c r="AH156" s="133"/>
      <c r="AI156" s="133"/>
      <c r="AJ156" s="133"/>
      <c r="AK156" s="133"/>
      <c r="AL156" s="133"/>
      <c r="AM156" s="253">
        <f t="shared" ref="AM156" si="162">SUM(H157:AL157)</f>
        <v>0</v>
      </c>
      <c r="AN156" s="390" t="str">
        <f t="shared" ref="AN156" si="163">IFERROR(IF(OR(E156="Ａ",AM156&gt;$AF$125),1,ROUNDDOWN(AM156/$AF$125,1)),"")</f>
        <v/>
      </c>
      <c r="AO156" s="372"/>
      <c r="AP156" s="8"/>
    </row>
    <row r="157" spans="1:51" ht="13.5" customHeight="1">
      <c r="A157" s="249"/>
      <c r="B157" s="255"/>
      <c r="C157" s="287"/>
      <c r="D157" s="367"/>
      <c r="E157" s="302"/>
      <c r="F157" s="261"/>
      <c r="G157" s="70" t="s">
        <v>134</v>
      </c>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253"/>
      <c r="AN157" s="390"/>
      <c r="AO157" s="374"/>
      <c r="AP157" s="8"/>
    </row>
    <row r="158" spans="1:51" ht="13.5" customHeight="1">
      <c r="A158" s="248" t="str">
        <f>IFERROR(INDEX(【従業者名簿】!F:F,MATCH(F158,【従業者名簿】!C:C,0)),"")</f>
        <v/>
      </c>
      <c r="B158" s="298" t="s">
        <v>33</v>
      </c>
      <c r="C158" s="299" t="str">
        <f t="shared" ref="C158" si="164">IF(AO158="介護福祉士","〇","")</f>
        <v/>
      </c>
      <c r="D158" s="366" t="str">
        <f>IF(A158="","",DATEDIF(A158,$AF$3,"m"))</f>
        <v/>
      </c>
      <c r="E158" s="301"/>
      <c r="F158" s="262"/>
      <c r="G158" s="70" t="s">
        <v>36</v>
      </c>
      <c r="H158" s="133"/>
      <c r="I158" s="133"/>
      <c r="J158" s="133"/>
      <c r="K158" s="133"/>
      <c r="L158" s="133"/>
      <c r="M158" s="133"/>
      <c r="N158" s="133"/>
      <c r="O158" s="133"/>
      <c r="P158" s="133"/>
      <c r="Q158" s="133"/>
      <c r="R158" s="133"/>
      <c r="S158" s="133"/>
      <c r="T158" s="133"/>
      <c r="U158" s="133"/>
      <c r="V158" s="133"/>
      <c r="W158" s="133"/>
      <c r="X158" s="133"/>
      <c r="Y158" s="133"/>
      <c r="Z158" s="133"/>
      <c r="AA158" s="133"/>
      <c r="AB158" s="133"/>
      <c r="AC158" s="133"/>
      <c r="AD158" s="133"/>
      <c r="AE158" s="133"/>
      <c r="AF158" s="133"/>
      <c r="AG158" s="133"/>
      <c r="AH158" s="133"/>
      <c r="AI158" s="133"/>
      <c r="AJ158" s="133"/>
      <c r="AK158" s="133"/>
      <c r="AL158" s="133"/>
      <c r="AM158" s="253">
        <f>SUM(H159:AL159)</f>
        <v>0</v>
      </c>
      <c r="AN158" s="390" t="str">
        <f>IFERROR(IF(OR(E158="Ａ",AM158&gt;$AF$125),1,ROUNDDOWN(AM158/$AF$125,1)),"")</f>
        <v/>
      </c>
      <c r="AO158" s="372"/>
      <c r="AP158" s="8"/>
    </row>
    <row r="159" spans="1:51" ht="13.5" customHeight="1">
      <c r="A159" s="249"/>
      <c r="B159" s="255"/>
      <c r="C159" s="287"/>
      <c r="D159" s="367"/>
      <c r="E159" s="302"/>
      <c r="F159" s="262"/>
      <c r="G159" s="70" t="s">
        <v>134</v>
      </c>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253"/>
      <c r="AN159" s="390"/>
      <c r="AO159" s="374"/>
      <c r="AP159" s="8"/>
    </row>
    <row r="160" spans="1:51" ht="13.5" customHeight="1">
      <c r="B160" s="132"/>
      <c r="C160" s="132"/>
      <c r="D160" s="132"/>
      <c r="E160" s="7" t="s">
        <v>137</v>
      </c>
      <c r="F160" s="132"/>
      <c r="G160" s="51"/>
      <c r="H160" s="7"/>
      <c r="I160" s="52"/>
      <c r="J160" s="52"/>
      <c r="K160" s="52"/>
      <c r="L160" s="52"/>
      <c r="M160" s="52"/>
      <c r="N160" s="52"/>
      <c r="O160" s="52"/>
      <c r="P160" s="52"/>
      <c r="Q160" s="52"/>
      <c r="R160" s="52"/>
      <c r="S160" s="53"/>
      <c r="T160" s="53"/>
      <c r="U160" s="7"/>
      <c r="V160" s="52"/>
      <c r="W160" s="52"/>
      <c r="X160" s="52"/>
      <c r="Y160" s="52"/>
      <c r="Z160" s="52"/>
      <c r="AA160" s="52"/>
      <c r="AB160" s="52"/>
      <c r="AC160" s="132"/>
      <c r="AD160" s="132"/>
      <c r="AE160" s="132"/>
      <c r="AF160" s="54"/>
      <c r="AG160" s="54"/>
      <c r="AH160" s="7"/>
      <c r="AI160" s="7"/>
      <c r="AJ160" s="7"/>
      <c r="AK160" s="7"/>
      <c r="AL160" s="7"/>
      <c r="AM160" s="55"/>
      <c r="AN160" s="56"/>
      <c r="AO160" s="57"/>
      <c r="AP160" s="10"/>
      <c r="AQ160" s="159"/>
      <c r="AR160" s="159"/>
      <c r="AS160" s="159"/>
      <c r="AT160" s="58"/>
      <c r="AU160" s="58"/>
      <c r="AV160" s="58"/>
      <c r="AW160" s="59"/>
      <c r="AX160" s="59"/>
      <c r="AY160" s="59"/>
    </row>
    <row r="161" spans="1:53" ht="13.5" customHeight="1">
      <c r="B161" s="132"/>
      <c r="C161" s="132"/>
      <c r="D161" s="132"/>
      <c r="E161" s="7"/>
      <c r="F161" s="132"/>
      <c r="G161" s="51"/>
      <c r="H161" s="7"/>
      <c r="I161" s="52"/>
      <c r="J161" s="52"/>
      <c r="K161" s="52"/>
      <c r="L161" s="52"/>
      <c r="M161" s="52"/>
      <c r="N161" s="52"/>
      <c r="O161" s="52"/>
      <c r="P161" s="52"/>
      <c r="Q161" s="52"/>
      <c r="R161" s="52"/>
      <c r="S161" s="53"/>
      <c r="T161" s="53"/>
      <c r="U161" s="7"/>
      <c r="V161" s="52"/>
      <c r="W161" s="52"/>
      <c r="X161" s="52"/>
      <c r="Y161" s="52"/>
      <c r="Z161" s="52"/>
      <c r="AA161" s="52"/>
      <c r="AB161" s="52"/>
      <c r="AC161" s="132"/>
      <c r="AD161" s="132"/>
      <c r="AE161" s="132"/>
      <c r="AF161" s="54"/>
      <c r="AG161" s="54"/>
      <c r="AH161" s="7"/>
      <c r="AI161" s="7"/>
      <c r="AJ161" s="7"/>
      <c r="AK161" s="7"/>
      <c r="AL161" s="7"/>
      <c r="AM161" s="55"/>
      <c r="AN161" s="56"/>
      <c r="AO161" s="57"/>
      <c r="AP161" s="10"/>
      <c r="AQ161" s="159"/>
      <c r="AR161" s="159"/>
      <c r="AS161" s="159"/>
      <c r="AT161" s="58"/>
      <c r="AU161" s="58"/>
      <c r="AV161" s="58"/>
      <c r="AW161" s="59"/>
      <c r="AX161" s="59"/>
      <c r="AY161" s="59"/>
    </row>
    <row r="162" spans="1:53" ht="18" customHeight="1">
      <c r="B162" s="2" t="s">
        <v>2</v>
      </c>
      <c r="C162" s="2"/>
      <c r="D162" s="2"/>
      <c r="E162" s="2"/>
      <c r="F162" s="2"/>
      <c r="G162" s="2"/>
      <c r="H162" s="2"/>
      <c r="I162" s="2"/>
      <c r="J162" s="2"/>
      <c r="AF162" s="3"/>
      <c r="AO162" s="3"/>
      <c r="AY162" s="3" t="s">
        <v>35</v>
      </c>
      <c r="BA162" s="9"/>
    </row>
    <row r="163" spans="1:53" ht="18" customHeight="1">
      <c r="B163" s="233" t="s">
        <v>22</v>
      </c>
      <c r="C163" s="234"/>
      <c r="D163" s="235">
        <f>【算定要件集計】!$B$3</f>
        <v>0</v>
      </c>
      <c r="E163" s="236"/>
      <c r="F163" s="236"/>
      <c r="G163" s="236"/>
      <c r="H163" s="236"/>
      <c r="I163" s="236"/>
      <c r="J163" s="236"/>
      <c r="K163" s="237"/>
      <c r="L163" s="238" t="s">
        <v>21</v>
      </c>
      <c r="M163" s="239"/>
      <c r="N163" s="239"/>
      <c r="O163" s="240"/>
      <c r="P163" s="241"/>
      <c r="Q163" s="241"/>
      <c r="R163" s="241"/>
      <c r="S163" s="241"/>
      <c r="T163" s="241"/>
      <c r="U163" s="242"/>
      <c r="V163" s="233" t="s">
        <v>23</v>
      </c>
      <c r="W163" s="243"/>
      <c r="X163" s="203"/>
      <c r="Y163" s="244"/>
      <c r="Z163" s="245"/>
      <c r="AA163" s="233" t="s">
        <v>40</v>
      </c>
      <c r="AB163" s="246"/>
      <c r="AC163" s="246"/>
      <c r="AD163" s="246"/>
      <c r="AE163" s="247"/>
      <c r="AF163" s="375" t="str">
        <f>$AF$3</f>
        <v/>
      </c>
      <c r="AG163" s="376"/>
      <c r="AH163" s="376"/>
      <c r="AI163" s="376"/>
      <c r="AJ163" s="377"/>
      <c r="AK163" s="378"/>
      <c r="AO163" s="5"/>
      <c r="BA163" s="9"/>
    </row>
    <row r="164" spans="1:53" ht="5.0999999999999996" customHeight="1">
      <c r="BA164" s="9"/>
    </row>
    <row r="165" spans="1:53" ht="16.5" customHeight="1">
      <c r="G165" s="5" t="s">
        <v>44</v>
      </c>
      <c r="H165" s="49">
        <f>$H$5</f>
        <v>0</v>
      </c>
      <c r="I165" s="50" t="s">
        <v>43</v>
      </c>
      <c r="J165" s="49">
        <f>J$5</f>
        <v>0</v>
      </c>
      <c r="K165" s="50" t="s">
        <v>24</v>
      </c>
      <c r="L165" s="50"/>
      <c r="M165" s="49">
        <f>$M$5</f>
        <v>0</v>
      </c>
      <c r="N165" s="50" t="s">
        <v>43</v>
      </c>
      <c r="O165" s="49">
        <f>$O$5</f>
        <v>0</v>
      </c>
      <c r="P165" s="1" t="s">
        <v>25</v>
      </c>
      <c r="R165" s="7"/>
      <c r="U165" s="7"/>
      <c r="V165" s="7"/>
      <c r="W165" s="7"/>
      <c r="X165" s="7"/>
      <c r="Y165" s="7"/>
      <c r="AE165" s="5" t="s">
        <v>42</v>
      </c>
      <c r="AF165" s="220">
        <f>$AF$5</f>
        <v>0</v>
      </c>
      <c r="AG165" s="379"/>
      <c r="AH165" s="7" t="s">
        <v>31</v>
      </c>
      <c r="AI165" s="7"/>
      <c r="AJ165" s="7"/>
      <c r="AL165" s="5" t="s">
        <v>32</v>
      </c>
      <c r="AM165" s="47">
        <f>$AM$5</f>
        <v>0</v>
      </c>
      <c r="AN165" s="7" t="s">
        <v>31</v>
      </c>
      <c r="AQ165" s="1" t="s">
        <v>27</v>
      </c>
      <c r="BA165" s="9"/>
    </row>
    <row r="166" spans="1:53" s="6" customFormat="1" ht="18" customHeight="1">
      <c r="A166" s="248" t="s">
        <v>60</v>
      </c>
      <c r="B166" s="238" t="s">
        <v>0</v>
      </c>
      <c r="C166" s="250" t="s">
        <v>203</v>
      </c>
      <c r="D166" s="250" t="s">
        <v>62</v>
      </c>
      <c r="E166" s="250" t="s">
        <v>1</v>
      </c>
      <c r="F166" s="238" t="s">
        <v>3</v>
      </c>
      <c r="G166" s="252" t="s">
        <v>37</v>
      </c>
      <c r="H166" s="18" t="str">
        <f>AF163</f>
        <v/>
      </c>
      <c r="I166" s="18" t="str">
        <f>IFERROR(H166+1,"")</f>
        <v/>
      </c>
      <c r="J166" s="18" t="str">
        <f t="shared" ref="J166:AI166" si="165">IFERROR(I166+1,"")</f>
        <v/>
      </c>
      <c r="K166" s="18" t="str">
        <f t="shared" si="165"/>
        <v/>
      </c>
      <c r="L166" s="18" t="str">
        <f t="shared" si="165"/>
        <v/>
      </c>
      <c r="M166" s="18" t="str">
        <f t="shared" si="165"/>
        <v/>
      </c>
      <c r="N166" s="18" t="str">
        <f t="shared" si="165"/>
        <v/>
      </c>
      <c r="O166" s="18" t="str">
        <f t="shared" si="165"/>
        <v/>
      </c>
      <c r="P166" s="18" t="str">
        <f t="shared" si="165"/>
        <v/>
      </c>
      <c r="Q166" s="18" t="str">
        <f t="shared" si="165"/>
        <v/>
      </c>
      <c r="R166" s="18" t="str">
        <f t="shared" si="165"/>
        <v/>
      </c>
      <c r="S166" s="18" t="str">
        <f t="shared" si="165"/>
        <v/>
      </c>
      <c r="T166" s="18" t="str">
        <f t="shared" si="165"/>
        <v/>
      </c>
      <c r="U166" s="18" t="str">
        <f t="shared" si="165"/>
        <v/>
      </c>
      <c r="V166" s="18" t="str">
        <f t="shared" si="165"/>
        <v/>
      </c>
      <c r="W166" s="18" t="str">
        <f t="shared" si="165"/>
        <v/>
      </c>
      <c r="X166" s="18" t="str">
        <f t="shared" si="165"/>
        <v/>
      </c>
      <c r="Y166" s="18" t="str">
        <f t="shared" si="165"/>
        <v/>
      </c>
      <c r="Z166" s="18" t="str">
        <f t="shared" si="165"/>
        <v/>
      </c>
      <c r="AA166" s="18" t="str">
        <f t="shared" si="165"/>
        <v/>
      </c>
      <c r="AB166" s="18" t="str">
        <f t="shared" si="165"/>
        <v/>
      </c>
      <c r="AC166" s="18" t="str">
        <f t="shared" si="165"/>
        <v/>
      </c>
      <c r="AD166" s="18" t="str">
        <f t="shared" si="165"/>
        <v/>
      </c>
      <c r="AE166" s="18" t="str">
        <f t="shared" si="165"/>
        <v/>
      </c>
      <c r="AF166" s="18" t="str">
        <f t="shared" si="165"/>
        <v/>
      </c>
      <c r="AG166" s="18" t="str">
        <f t="shared" si="165"/>
        <v/>
      </c>
      <c r="AH166" s="18" t="str">
        <f t="shared" si="165"/>
        <v/>
      </c>
      <c r="AI166" s="18" t="str">
        <f t="shared" si="165"/>
        <v/>
      </c>
      <c r="AJ166" s="18" t="str">
        <f>IFERROR(IF(MONTH(AI166)&lt;&gt;MONTH(AI166+1),"",AI166+1),"")</f>
        <v/>
      </c>
      <c r="AK166" s="18" t="str">
        <f>IFERROR(IF(MONTH(AJ166)&lt;&gt;MONTH(AJ166+1),"",AJ166+1),"")</f>
        <v/>
      </c>
      <c r="AL166" s="18" t="str">
        <f>IFERROR(IF(MONTH(AK166)&lt;&gt;MONTH(AK166+1),"",AK166+1),"")</f>
        <v/>
      </c>
      <c r="AM166" s="263" t="s">
        <v>162</v>
      </c>
      <c r="AN166" s="263" t="s">
        <v>163</v>
      </c>
      <c r="AO166" s="206" t="s">
        <v>133</v>
      </c>
      <c r="AQ166" s="208" t="s">
        <v>36</v>
      </c>
      <c r="AR166" s="209"/>
      <c r="AS166" s="208" t="s">
        <v>39</v>
      </c>
      <c r="AT166" s="212"/>
      <c r="AU166" s="212"/>
      <c r="AV166" s="212"/>
      <c r="AW166" s="213"/>
      <c r="AX166" s="208" t="s">
        <v>16</v>
      </c>
      <c r="AY166" s="215"/>
      <c r="BA166" s="9"/>
    </row>
    <row r="167" spans="1:53" s="6" customFormat="1" ht="18" customHeight="1">
      <c r="A167" s="249"/>
      <c r="B167" s="238"/>
      <c r="C167" s="251"/>
      <c r="D167" s="251"/>
      <c r="E167" s="251"/>
      <c r="F167" s="238"/>
      <c r="G167" s="239"/>
      <c r="H167" s="19" t="str">
        <f>H166</f>
        <v/>
      </c>
      <c r="I167" s="19" t="str">
        <f>I166</f>
        <v/>
      </c>
      <c r="J167" s="19" t="str">
        <f t="shared" ref="J167:AL167" si="166">J166</f>
        <v/>
      </c>
      <c r="K167" s="19" t="str">
        <f t="shared" si="166"/>
        <v/>
      </c>
      <c r="L167" s="19" t="str">
        <f t="shared" si="166"/>
        <v/>
      </c>
      <c r="M167" s="19" t="str">
        <f t="shared" si="166"/>
        <v/>
      </c>
      <c r="N167" s="19" t="str">
        <f t="shared" si="166"/>
        <v/>
      </c>
      <c r="O167" s="19" t="str">
        <f t="shared" si="166"/>
        <v/>
      </c>
      <c r="P167" s="19" t="str">
        <f t="shared" si="166"/>
        <v/>
      </c>
      <c r="Q167" s="19" t="str">
        <f t="shared" si="166"/>
        <v/>
      </c>
      <c r="R167" s="19" t="str">
        <f t="shared" si="166"/>
        <v/>
      </c>
      <c r="S167" s="19" t="str">
        <f t="shared" si="166"/>
        <v/>
      </c>
      <c r="T167" s="19" t="str">
        <f t="shared" si="166"/>
        <v/>
      </c>
      <c r="U167" s="19" t="str">
        <f t="shared" si="166"/>
        <v/>
      </c>
      <c r="V167" s="19" t="str">
        <f t="shared" si="166"/>
        <v/>
      </c>
      <c r="W167" s="19" t="str">
        <f t="shared" si="166"/>
        <v/>
      </c>
      <c r="X167" s="19" t="str">
        <f t="shared" si="166"/>
        <v/>
      </c>
      <c r="Y167" s="19" t="str">
        <f t="shared" si="166"/>
        <v/>
      </c>
      <c r="Z167" s="19" t="str">
        <f t="shared" si="166"/>
        <v/>
      </c>
      <c r="AA167" s="19" t="str">
        <f t="shared" si="166"/>
        <v/>
      </c>
      <c r="AB167" s="19" t="str">
        <f t="shared" si="166"/>
        <v/>
      </c>
      <c r="AC167" s="19" t="str">
        <f t="shared" si="166"/>
        <v/>
      </c>
      <c r="AD167" s="19" t="str">
        <f t="shared" si="166"/>
        <v/>
      </c>
      <c r="AE167" s="19" t="str">
        <f t="shared" si="166"/>
        <v/>
      </c>
      <c r="AF167" s="19" t="str">
        <f t="shared" si="166"/>
        <v/>
      </c>
      <c r="AG167" s="19" t="str">
        <f t="shared" si="166"/>
        <v/>
      </c>
      <c r="AH167" s="19" t="str">
        <f t="shared" si="166"/>
        <v/>
      </c>
      <c r="AI167" s="19" t="str">
        <f t="shared" si="166"/>
        <v/>
      </c>
      <c r="AJ167" s="19" t="str">
        <f t="shared" si="166"/>
        <v/>
      </c>
      <c r="AK167" s="19" t="str">
        <f t="shared" si="166"/>
        <v/>
      </c>
      <c r="AL167" s="19" t="str">
        <f t="shared" si="166"/>
        <v/>
      </c>
      <c r="AM167" s="263"/>
      <c r="AN167" s="263"/>
      <c r="AO167" s="207"/>
      <c r="AQ167" s="210"/>
      <c r="AR167" s="211"/>
      <c r="AS167" s="210"/>
      <c r="AT167" s="214"/>
      <c r="AU167" s="214"/>
      <c r="AV167" s="214"/>
      <c r="AW167" s="211"/>
      <c r="AX167" s="210"/>
      <c r="AY167" s="211"/>
      <c r="BA167" s="9"/>
    </row>
    <row r="168" spans="1:53" s="6" customFormat="1" ht="13.5" customHeight="1">
      <c r="A168" s="248"/>
      <c r="B168" s="255" t="s">
        <v>4</v>
      </c>
      <c r="C168" s="257" t="s">
        <v>48</v>
      </c>
      <c r="D168" s="257" t="s">
        <v>48</v>
      </c>
      <c r="E168" s="259" t="s">
        <v>10</v>
      </c>
      <c r="F168" s="261"/>
      <c r="G168" s="70" t="s">
        <v>36</v>
      </c>
      <c r="H168" s="45"/>
      <c r="I168" s="45"/>
      <c r="J168" s="45"/>
      <c r="K168" s="45"/>
      <c r="L168" s="45"/>
      <c r="M168" s="45"/>
      <c r="N168" s="45"/>
      <c r="O168" s="45"/>
      <c r="P168" s="45"/>
      <c r="Q168" s="45"/>
      <c r="R168" s="45"/>
      <c r="S168" s="45"/>
      <c r="T168" s="45"/>
      <c r="U168" s="45"/>
      <c r="V168" s="45"/>
      <c r="W168" s="45"/>
      <c r="X168" s="45"/>
      <c r="Y168" s="45"/>
      <c r="Z168" s="45"/>
      <c r="AA168" s="45"/>
      <c r="AB168" s="45"/>
      <c r="AC168" s="45"/>
      <c r="AD168" s="45"/>
      <c r="AE168" s="45"/>
      <c r="AF168" s="45"/>
      <c r="AG168" s="45"/>
      <c r="AH168" s="45"/>
      <c r="AI168" s="45"/>
      <c r="AJ168" s="45"/>
      <c r="AK168" s="45"/>
      <c r="AL168" s="45"/>
      <c r="AM168" s="253">
        <f>SUM(H169:AL169)</f>
        <v>0</v>
      </c>
      <c r="AN168" s="254" t="s">
        <v>48</v>
      </c>
      <c r="AO168" s="223"/>
      <c r="AQ168" s="228"/>
      <c r="AR168" s="369"/>
      <c r="AS168" s="224"/>
      <c r="AT168" s="225"/>
      <c r="AU168" s="12" t="s">
        <v>26</v>
      </c>
      <c r="AV168" s="226"/>
      <c r="AW168" s="227"/>
      <c r="AX168" s="156"/>
      <c r="AY168" s="167" t="s">
        <v>34</v>
      </c>
      <c r="BA168" s="9"/>
    </row>
    <row r="169" spans="1:53" ht="13.5" customHeight="1">
      <c r="A169" s="249"/>
      <c r="B169" s="256"/>
      <c r="C169" s="258"/>
      <c r="D169" s="258"/>
      <c r="E169" s="260"/>
      <c r="F169" s="262"/>
      <c r="G169" s="70" t="s">
        <v>16</v>
      </c>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253"/>
      <c r="AN169" s="254"/>
      <c r="AO169" s="374"/>
      <c r="AQ169" s="228"/>
      <c r="AR169" s="369"/>
      <c r="AS169" s="224"/>
      <c r="AT169" s="225"/>
      <c r="AU169" s="12" t="s">
        <v>26</v>
      </c>
      <c r="AV169" s="226"/>
      <c r="AW169" s="227"/>
      <c r="AX169" s="156"/>
      <c r="AY169" s="167" t="s">
        <v>34</v>
      </c>
      <c r="BA169" s="9"/>
    </row>
    <row r="170" spans="1:53" ht="13.5" customHeight="1">
      <c r="A170" s="248"/>
      <c r="B170" s="273" t="s">
        <v>5</v>
      </c>
      <c r="C170" s="257" t="s">
        <v>48</v>
      </c>
      <c r="D170" s="257" t="s">
        <v>48</v>
      </c>
      <c r="E170" s="275" t="s">
        <v>10</v>
      </c>
      <c r="F170" s="262"/>
      <c r="G170" s="70" t="s">
        <v>36</v>
      </c>
      <c r="H170" s="45"/>
      <c r="I170" s="45"/>
      <c r="J170" s="45"/>
      <c r="K170" s="45"/>
      <c r="L170" s="45"/>
      <c r="M170" s="45"/>
      <c r="N170" s="45"/>
      <c r="O170" s="45"/>
      <c r="P170" s="45"/>
      <c r="Q170" s="45"/>
      <c r="R170" s="45"/>
      <c r="S170" s="45"/>
      <c r="T170" s="45"/>
      <c r="U170" s="45"/>
      <c r="V170" s="45"/>
      <c r="W170" s="45"/>
      <c r="X170" s="45"/>
      <c r="Y170" s="45"/>
      <c r="Z170" s="45"/>
      <c r="AA170" s="45"/>
      <c r="AB170" s="45"/>
      <c r="AC170" s="45"/>
      <c r="AD170" s="45"/>
      <c r="AE170" s="45"/>
      <c r="AF170" s="45"/>
      <c r="AG170" s="45"/>
      <c r="AH170" s="45"/>
      <c r="AI170" s="45"/>
      <c r="AJ170" s="45"/>
      <c r="AK170" s="45"/>
      <c r="AL170" s="45"/>
      <c r="AM170" s="253">
        <f>SUM(H171:AL171)</f>
        <v>0</v>
      </c>
      <c r="AN170" s="254" t="s">
        <v>48</v>
      </c>
      <c r="AO170" s="372"/>
      <c r="AQ170" s="228"/>
      <c r="AR170" s="369"/>
      <c r="AS170" s="224"/>
      <c r="AT170" s="225"/>
      <c r="AU170" s="12" t="s">
        <v>26</v>
      </c>
      <c r="AV170" s="226"/>
      <c r="AW170" s="227"/>
      <c r="AX170" s="156"/>
      <c r="AY170" s="167" t="s">
        <v>34</v>
      </c>
      <c r="BA170" s="9"/>
    </row>
    <row r="171" spans="1:53" ht="13.5" customHeight="1">
      <c r="A171" s="249"/>
      <c r="B171" s="274"/>
      <c r="C171" s="258"/>
      <c r="D171" s="258"/>
      <c r="E171" s="260"/>
      <c r="F171" s="262"/>
      <c r="G171" s="71" t="s">
        <v>41</v>
      </c>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276"/>
      <c r="AN171" s="272"/>
      <c r="AO171" s="374"/>
      <c r="AQ171" s="228"/>
      <c r="AR171" s="369"/>
      <c r="AS171" s="224"/>
      <c r="AT171" s="225"/>
      <c r="AU171" s="12" t="s">
        <v>26</v>
      </c>
      <c r="AV171" s="226"/>
      <c r="AW171" s="227"/>
      <c r="AX171" s="156"/>
      <c r="AY171" s="167" t="s">
        <v>34</v>
      </c>
      <c r="BA171" s="9"/>
    </row>
    <row r="172" spans="1:53" ht="13.5" customHeight="1">
      <c r="A172" s="248"/>
      <c r="B172" s="265" t="s">
        <v>38</v>
      </c>
      <c r="C172" s="257" t="s">
        <v>48</v>
      </c>
      <c r="D172" s="257" t="s">
        <v>48</v>
      </c>
      <c r="E172" s="268" t="s">
        <v>48</v>
      </c>
      <c r="F172" s="270"/>
      <c r="G172" s="70" t="s">
        <v>36</v>
      </c>
      <c r="H172" s="45"/>
      <c r="I172" s="45"/>
      <c r="J172" s="45"/>
      <c r="K172" s="45"/>
      <c r="L172" s="45"/>
      <c r="M172" s="45"/>
      <c r="N172" s="45"/>
      <c r="O172" s="45"/>
      <c r="P172" s="45"/>
      <c r="Q172" s="45"/>
      <c r="R172" s="45"/>
      <c r="S172" s="45"/>
      <c r="T172" s="45"/>
      <c r="U172" s="45"/>
      <c r="V172" s="45"/>
      <c r="W172" s="45"/>
      <c r="X172" s="45"/>
      <c r="Y172" s="45"/>
      <c r="Z172" s="45"/>
      <c r="AA172" s="45"/>
      <c r="AB172" s="45"/>
      <c r="AC172" s="45"/>
      <c r="AD172" s="45"/>
      <c r="AE172" s="45"/>
      <c r="AF172" s="45"/>
      <c r="AG172" s="45"/>
      <c r="AH172" s="45"/>
      <c r="AI172" s="45"/>
      <c r="AJ172" s="45"/>
      <c r="AK172" s="45"/>
      <c r="AL172" s="45"/>
      <c r="AM172" s="253">
        <f>SUM(H173:AL173)</f>
        <v>0</v>
      </c>
      <c r="AN172" s="254" t="s">
        <v>48</v>
      </c>
      <c r="AO172" s="372"/>
      <c r="AQ172" s="228"/>
      <c r="AR172" s="369"/>
      <c r="AS172" s="224"/>
      <c r="AT172" s="225"/>
      <c r="AU172" s="12" t="s">
        <v>26</v>
      </c>
      <c r="AV172" s="226"/>
      <c r="AW172" s="227"/>
      <c r="AX172" s="156"/>
      <c r="AY172" s="167" t="s">
        <v>34</v>
      </c>
      <c r="BA172" s="9"/>
    </row>
    <row r="173" spans="1:53" ht="13.5" customHeight="1" thickBot="1">
      <c r="A173" s="264"/>
      <c r="B173" s="266"/>
      <c r="C173" s="267"/>
      <c r="D173" s="267"/>
      <c r="E173" s="269"/>
      <c r="F173" s="271"/>
      <c r="G173" s="72" t="s">
        <v>41</v>
      </c>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1"/>
      <c r="AN173" s="341"/>
      <c r="AO173" s="373"/>
      <c r="AQ173" s="228"/>
      <c r="AR173" s="369"/>
      <c r="AS173" s="224"/>
      <c r="AT173" s="225"/>
      <c r="AU173" s="12" t="s">
        <v>26</v>
      </c>
      <c r="AV173" s="226"/>
      <c r="AW173" s="227"/>
      <c r="AX173" s="156"/>
      <c r="AY173" s="167" t="s">
        <v>34</v>
      </c>
      <c r="BA173" s="9"/>
    </row>
    <row r="174" spans="1:53" ht="13.5" customHeight="1" thickTop="1">
      <c r="A174" s="283" t="str">
        <f>IFERROR(INDEX(【従業者名簿】!F:F,MATCH(届出後5月!F174,【従業者名簿】!C:C,0)),"")</f>
        <v/>
      </c>
      <c r="B174" s="255" t="s">
        <v>4</v>
      </c>
      <c r="C174" s="285" t="str">
        <f>IF(AO174="介護福祉士","〇","")</f>
        <v/>
      </c>
      <c r="D174" s="367" t="str">
        <f>IF(A174="","",DATEDIF(A174,$AF$3,"m"))</f>
        <v/>
      </c>
      <c r="E174" s="290" t="s">
        <v>102</v>
      </c>
      <c r="F174" s="293"/>
      <c r="G174" s="73" t="s">
        <v>36</v>
      </c>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278">
        <f>SUM(H175:AL175)</f>
        <v>0</v>
      </c>
      <c r="AN174" s="280" t="str">
        <f>IFERROR(IF(SUM(AM174:AM179)&gt;$AF$205,1,ROUNDDOWN(SUM(AM174:AM179)/$AF$205,1)),"")</f>
        <v/>
      </c>
      <c r="AO174" s="343"/>
      <c r="AQ174" s="228"/>
      <c r="AR174" s="369"/>
      <c r="AS174" s="224"/>
      <c r="AT174" s="225"/>
      <c r="AU174" s="12" t="s">
        <v>26</v>
      </c>
      <c r="AV174" s="226"/>
      <c r="AW174" s="227"/>
      <c r="AX174" s="156"/>
      <c r="AY174" s="167" t="s">
        <v>34</v>
      </c>
      <c r="BA174" s="9"/>
    </row>
    <row r="175" spans="1:53" ht="13.5" customHeight="1">
      <c r="A175" s="284"/>
      <c r="B175" s="256"/>
      <c r="C175" s="286"/>
      <c r="D175" s="370"/>
      <c r="E175" s="291"/>
      <c r="F175" s="293"/>
      <c r="G175" s="70" t="s">
        <v>41</v>
      </c>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253"/>
      <c r="AN175" s="280"/>
      <c r="AO175" s="344"/>
      <c r="AQ175" s="228"/>
      <c r="AR175" s="369"/>
      <c r="AS175" s="224"/>
      <c r="AT175" s="225"/>
      <c r="AU175" s="12" t="s">
        <v>26</v>
      </c>
      <c r="AV175" s="226"/>
      <c r="AW175" s="227"/>
      <c r="AX175" s="156"/>
      <c r="AY175" s="167" t="s">
        <v>34</v>
      </c>
      <c r="BA175" s="9"/>
    </row>
    <row r="176" spans="1:53" ht="13.5" customHeight="1">
      <c r="A176" s="284"/>
      <c r="B176" s="273" t="s">
        <v>5</v>
      </c>
      <c r="C176" s="286"/>
      <c r="D176" s="370"/>
      <c r="E176" s="291"/>
      <c r="F176" s="293"/>
      <c r="G176" s="73" t="s">
        <v>36</v>
      </c>
      <c r="H176" s="38"/>
      <c r="I176" s="38"/>
      <c r="J176" s="38"/>
      <c r="K176" s="38"/>
      <c r="L176" s="164"/>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278">
        <f>SUM(H177:AL177)</f>
        <v>0</v>
      </c>
      <c r="AN176" s="280"/>
      <c r="AO176" s="345"/>
      <c r="AQ176" s="228"/>
      <c r="AR176" s="369"/>
      <c r="AS176" s="224"/>
      <c r="AT176" s="225"/>
      <c r="AU176" s="12" t="s">
        <v>26</v>
      </c>
      <c r="AV176" s="226"/>
      <c r="AW176" s="227"/>
      <c r="AX176" s="156"/>
      <c r="AY176" s="167" t="s">
        <v>34</v>
      </c>
      <c r="BA176" s="9"/>
    </row>
    <row r="177" spans="1:53" ht="13.5" customHeight="1">
      <c r="A177" s="284"/>
      <c r="B177" s="297"/>
      <c r="C177" s="286"/>
      <c r="D177" s="370"/>
      <c r="E177" s="291"/>
      <c r="F177" s="293"/>
      <c r="G177" s="70" t="s">
        <v>41</v>
      </c>
      <c r="H177" s="35"/>
      <c r="I177" s="35"/>
      <c r="J177" s="35"/>
      <c r="K177" s="35"/>
      <c r="L177" s="36"/>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253"/>
      <c r="AN177" s="280"/>
      <c r="AO177" s="344"/>
      <c r="AQ177" s="228"/>
      <c r="AR177" s="369"/>
      <c r="AS177" s="224"/>
      <c r="AT177" s="225"/>
      <c r="AU177" s="12" t="s">
        <v>26</v>
      </c>
      <c r="AV177" s="226"/>
      <c r="AW177" s="227"/>
      <c r="AX177" s="156"/>
      <c r="AY177" s="167" t="s">
        <v>34</v>
      </c>
      <c r="BA177" s="9"/>
    </row>
    <row r="178" spans="1:53" ht="13.5" customHeight="1">
      <c r="A178" s="284"/>
      <c r="B178" s="296" t="s">
        <v>33</v>
      </c>
      <c r="C178" s="286"/>
      <c r="D178" s="370"/>
      <c r="E178" s="291"/>
      <c r="F178" s="294"/>
      <c r="G178" s="73" t="s">
        <v>36</v>
      </c>
      <c r="H178" s="38"/>
      <c r="I178" s="38"/>
      <c r="J178" s="38"/>
      <c r="K178" s="38"/>
      <c r="L178" s="164"/>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278">
        <f>SUM(H179:AL179)</f>
        <v>0</v>
      </c>
      <c r="AN178" s="281"/>
      <c r="AO178" s="345"/>
      <c r="AQ178" s="228"/>
      <c r="AR178" s="369"/>
      <c r="AS178" s="224"/>
      <c r="AT178" s="225"/>
      <c r="AU178" s="12" t="s">
        <v>26</v>
      </c>
      <c r="AV178" s="226"/>
      <c r="AW178" s="227"/>
      <c r="AX178" s="156"/>
      <c r="AY178" s="167" t="s">
        <v>34</v>
      </c>
      <c r="BA178" s="9"/>
    </row>
    <row r="179" spans="1:53" ht="13.5" customHeight="1">
      <c r="A179" s="284"/>
      <c r="B179" s="255"/>
      <c r="C179" s="287"/>
      <c r="D179" s="370"/>
      <c r="E179" s="292"/>
      <c r="F179" s="295"/>
      <c r="G179" s="70" t="s">
        <v>41</v>
      </c>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253"/>
      <c r="AN179" s="281"/>
      <c r="AO179" s="346"/>
      <c r="AQ179" s="228"/>
      <c r="AR179" s="369"/>
      <c r="AS179" s="224"/>
      <c r="AT179" s="225"/>
      <c r="AU179" s="12" t="s">
        <v>26</v>
      </c>
      <c r="AV179" s="226"/>
      <c r="AW179" s="227"/>
      <c r="AX179" s="156"/>
      <c r="AY179" s="167" t="s">
        <v>34</v>
      </c>
      <c r="BA179" s="9"/>
    </row>
    <row r="180" spans="1:53" ht="13.5" customHeight="1">
      <c r="A180" s="305" t="str">
        <f>IFERROR(INDEX(【従業者名簿】!F:F,MATCH(届出後5月!F180,【従業者名簿】!C:C,0)),"")</f>
        <v/>
      </c>
      <c r="B180" s="273" t="s">
        <v>5</v>
      </c>
      <c r="C180" s="299" t="str">
        <f>IF(AO180="介護福祉士","〇","")</f>
        <v/>
      </c>
      <c r="D180" s="370" t="str">
        <f>IF(A180="","",DATEDIF(A180,$AF$3,"m"))</f>
        <v/>
      </c>
      <c r="E180" s="306" t="s">
        <v>102</v>
      </c>
      <c r="F180" s="262"/>
      <c r="G180" s="70" t="s">
        <v>36</v>
      </c>
      <c r="H180" s="164"/>
      <c r="I180" s="164"/>
      <c r="J180" s="164"/>
      <c r="K180" s="164"/>
      <c r="L180" s="164"/>
      <c r="M180" s="164"/>
      <c r="N180" s="164"/>
      <c r="O180" s="164"/>
      <c r="P180" s="164"/>
      <c r="Q180" s="164"/>
      <c r="R180" s="164"/>
      <c r="S180" s="164"/>
      <c r="T180" s="164"/>
      <c r="U180" s="164"/>
      <c r="V180" s="164"/>
      <c r="W180" s="164"/>
      <c r="X180" s="164"/>
      <c r="Y180" s="164"/>
      <c r="Z180" s="164"/>
      <c r="AA180" s="164"/>
      <c r="AB180" s="164"/>
      <c r="AC180" s="164"/>
      <c r="AD180" s="164"/>
      <c r="AE180" s="164"/>
      <c r="AF180" s="164"/>
      <c r="AG180" s="164"/>
      <c r="AH180" s="164"/>
      <c r="AI180" s="164"/>
      <c r="AJ180" s="164"/>
      <c r="AK180" s="164"/>
      <c r="AL180" s="164"/>
      <c r="AM180" s="278">
        <f>SUM(H181:AL181)</f>
        <v>0</v>
      </c>
      <c r="AN180" s="279" t="str">
        <f>IFERROR(IF(SUM(AM180:AM183)&gt;$AF$205,1,ROUNDDOWN(SUM(AM180:AM183)/$AF$205,1)),"")</f>
        <v/>
      </c>
      <c r="AO180" s="222"/>
      <c r="AP180" s="8"/>
      <c r="AQ180" s="228"/>
      <c r="AR180" s="369"/>
      <c r="AS180" s="224"/>
      <c r="AT180" s="225"/>
      <c r="AU180" s="12" t="s">
        <v>26</v>
      </c>
      <c r="AV180" s="226"/>
      <c r="AW180" s="227"/>
      <c r="AX180" s="156"/>
      <c r="AY180" s="167" t="s">
        <v>34</v>
      </c>
      <c r="BA180" s="9"/>
    </row>
    <row r="181" spans="1:53" ht="13.5" customHeight="1">
      <c r="A181" s="284"/>
      <c r="B181" s="297"/>
      <c r="C181" s="286"/>
      <c r="D181" s="370"/>
      <c r="E181" s="291"/>
      <c r="F181" s="262"/>
      <c r="G181" s="70" t="s">
        <v>41</v>
      </c>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253"/>
      <c r="AN181" s="280"/>
      <c r="AO181" s="344"/>
      <c r="AP181" s="8"/>
      <c r="AQ181" s="228"/>
      <c r="AR181" s="369"/>
      <c r="AS181" s="224"/>
      <c r="AT181" s="225"/>
      <c r="AU181" s="12" t="s">
        <v>26</v>
      </c>
      <c r="AV181" s="226"/>
      <c r="AW181" s="227"/>
      <c r="AX181" s="156"/>
      <c r="AY181" s="167" t="s">
        <v>34</v>
      </c>
      <c r="BA181" s="9"/>
    </row>
    <row r="182" spans="1:53" ht="13.5" customHeight="1">
      <c r="A182" s="284"/>
      <c r="B182" s="304" t="s">
        <v>33</v>
      </c>
      <c r="C182" s="286"/>
      <c r="D182" s="370"/>
      <c r="E182" s="291"/>
      <c r="F182" s="277"/>
      <c r="G182" s="70" t="s">
        <v>36</v>
      </c>
      <c r="H182" s="164"/>
      <c r="I182" s="164"/>
      <c r="J182" s="164"/>
      <c r="K182" s="164"/>
      <c r="L182" s="164"/>
      <c r="M182" s="164"/>
      <c r="N182" s="164"/>
      <c r="O182" s="164"/>
      <c r="P182" s="164"/>
      <c r="Q182" s="164"/>
      <c r="R182" s="164"/>
      <c r="S182" s="164"/>
      <c r="T182" s="164"/>
      <c r="U182" s="164"/>
      <c r="V182" s="164"/>
      <c r="W182" s="164"/>
      <c r="X182" s="164"/>
      <c r="Y182" s="164"/>
      <c r="Z182" s="164"/>
      <c r="AA182" s="164"/>
      <c r="AB182" s="164"/>
      <c r="AC182" s="164"/>
      <c r="AD182" s="164"/>
      <c r="AE182" s="164"/>
      <c r="AF182" s="164"/>
      <c r="AG182" s="164"/>
      <c r="AH182" s="164"/>
      <c r="AI182" s="164"/>
      <c r="AJ182" s="164"/>
      <c r="AK182" s="164"/>
      <c r="AL182" s="164"/>
      <c r="AM182" s="253">
        <f>SUM(H183:AL183)</f>
        <v>0</v>
      </c>
      <c r="AN182" s="281"/>
      <c r="AO182" s="345"/>
      <c r="AP182" s="8"/>
      <c r="AQ182" s="228"/>
      <c r="AR182" s="369"/>
      <c r="AS182" s="224"/>
      <c r="AT182" s="225"/>
      <c r="AU182" s="12" t="s">
        <v>26</v>
      </c>
      <c r="AV182" s="226"/>
      <c r="AW182" s="227"/>
      <c r="AX182" s="156"/>
      <c r="AY182" s="167" t="s">
        <v>34</v>
      </c>
      <c r="BA182" s="9"/>
    </row>
    <row r="183" spans="1:53" ht="13.5" customHeight="1">
      <c r="A183" s="284"/>
      <c r="B183" s="304"/>
      <c r="C183" s="287"/>
      <c r="D183" s="370"/>
      <c r="E183" s="292"/>
      <c r="F183" s="277"/>
      <c r="G183" s="70" t="s">
        <v>41</v>
      </c>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253"/>
      <c r="AN183" s="282"/>
      <c r="AO183" s="346"/>
      <c r="AP183" s="8"/>
      <c r="AQ183" s="228"/>
      <c r="AR183" s="369"/>
      <c r="AS183" s="224"/>
      <c r="AT183" s="225"/>
      <c r="AU183" s="12" t="s">
        <v>26</v>
      </c>
      <c r="AV183" s="226"/>
      <c r="AW183" s="227"/>
      <c r="AX183" s="156"/>
      <c r="AY183" s="167" t="s">
        <v>34</v>
      </c>
      <c r="BA183" s="9"/>
    </row>
    <row r="184" spans="1:53" ht="13.5" customHeight="1">
      <c r="A184" s="248" t="str">
        <f>IFERROR(INDEX(【従業者名簿】!F:F,MATCH(F184,【従業者名簿】!C:C,0)),"")</f>
        <v/>
      </c>
      <c r="B184" s="298" t="s">
        <v>33</v>
      </c>
      <c r="C184" s="299" t="str">
        <f>IF(AO184="介護福祉士","〇","")</f>
        <v/>
      </c>
      <c r="D184" s="366" t="str">
        <f>IF(A184="","",DATEDIF(A184,$AF$3,"m"))</f>
        <v/>
      </c>
      <c r="E184" s="301"/>
      <c r="F184" s="270"/>
      <c r="G184" s="70" t="s">
        <v>36</v>
      </c>
      <c r="H184" s="164"/>
      <c r="I184" s="164"/>
      <c r="J184" s="164"/>
      <c r="K184" s="164"/>
      <c r="L184" s="164"/>
      <c r="M184" s="164"/>
      <c r="N184" s="164"/>
      <c r="O184" s="40"/>
      <c r="P184" s="164"/>
      <c r="Q184" s="164"/>
      <c r="R184" s="164"/>
      <c r="S184" s="164"/>
      <c r="T184" s="164"/>
      <c r="U184" s="38"/>
      <c r="V184" s="38"/>
      <c r="W184" s="164"/>
      <c r="X184" s="164"/>
      <c r="Y184" s="164"/>
      <c r="Z184" s="164"/>
      <c r="AA184" s="164"/>
      <c r="AB184" s="164"/>
      <c r="AC184" s="164"/>
      <c r="AD184" s="164"/>
      <c r="AE184" s="164"/>
      <c r="AF184" s="164"/>
      <c r="AG184" s="164"/>
      <c r="AH184" s="164"/>
      <c r="AI184" s="164"/>
      <c r="AJ184" s="164"/>
      <c r="AK184" s="164"/>
      <c r="AL184" s="164"/>
      <c r="AM184" s="253">
        <f>SUM(H185:AL185)</f>
        <v>0</v>
      </c>
      <c r="AN184" s="368" t="str">
        <f>IFERROR(IF(OR(E184="Ａ",AM184&gt;$AF$205),1,ROUNDDOWN(AM184/$AF$45,1)),"")</f>
        <v/>
      </c>
      <c r="AO184" s="222"/>
      <c r="AP184" s="8"/>
      <c r="AQ184" s="228"/>
      <c r="AR184" s="369"/>
      <c r="AS184" s="224"/>
      <c r="AT184" s="226"/>
      <c r="AU184" s="12" t="s">
        <v>26</v>
      </c>
      <c r="AV184" s="226"/>
      <c r="AW184" s="311"/>
      <c r="AX184" s="156"/>
      <c r="AY184" s="167" t="s">
        <v>34</v>
      </c>
      <c r="BA184" s="9"/>
    </row>
    <row r="185" spans="1:53" ht="13.5" customHeight="1">
      <c r="A185" s="249"/>
      <c r="B185" s="255"/>
      <c r="C185" s="287"/>
      <c r="D185" s="367"/>
      <c r="E185" s="302"/>
      <c r="F185" s="261"/>
      <c r="G185" s="70" t="s">
        <v>41</v>
      </c>
      <c r="H185" s="35"/>
      <c r="I185" s="35"/>
      <c r="J185" s="35"/>
      <c r="K185" s="35"/>
      <c r="L185" s="35"/>
      <c r="M185" s="35"/>
      <c r="N185" s="35"/>
      <c r="O185" s="48"/>
      <c r="P185" s="35"/>
      <c r="Q185" s="35"/>
      <c r="R185" s="35"/>
      <c r="S185" s="35"/>
      <c r="T185" s="35"/>
      <c r="U185" s="35"/>
      <c r="V185" s="35"/>
      <c r="W185" s="35"/>
      <c r="X185" s="35"/>
      <c r="Y185" s="35"/>
      <c r="Z185" s="35"/>
      <c r="AA185" s="35"/>
      <c r="AB185" s="35"/>
      <c r="AC185" s="35"/>
      <c r="AD185" s="35"/>
      <c r="AE185" s="35"/>
      <c r="AF185" s="35"/>
      <c r="AG185" s="39"/>
      <c r="AH185" s="35"/>
      <c r="AI185" s="35"/>
      <c r="AJ185" s="35"/>
      <c r="AK185" s="35"/>
      <c r="AL185" s="35"/>
      <c r="AM185" s="253"/>
      <c r="AN185" s="368"/>
      <c r="AO185" s="223"/>
      <c r="AP185" s="8"/>
      <c r="AQ185" s="228"/>
      <c r="AR185" s="369"/>
      <c r="AS185" s="224"/>
      <c r="AT185" s="226"/>
      <c r="AU185" s="12" t="s">
        <v>26</v>
      </c>
      <c r="AV185" s="226"/>
      <c r="AW185" s="311"/>
      <c r="AX185" s="156"/>
      <c r="AY185" s="167" t="s">
        <v>34</v>
      </c>
      <c r="BA185" s="9"/>
    </row>
    <row r="186" spans="1:53" ht="13.5" customHeight="1">
      <c r="A186" s="248" t="str">
        <f>IFERROR(INDEX(【従業者名簿】!F:F,MATCH(F186,【従業者名簿】!C:C,0)),"")</f>
        <v/>
      </c>
      <c r="B186" s="298" t="s">
        <v>33</v>
      </c>
      <c r="C186" s="299" t="str">
        <f t="shared" ref="C186" si="167">IF(AO186="介護福祉士","〇","")</f>
        <v/>
      </c>
      <c r="D186" s="366" t="str">
        <f>IF(A186="","",DATEDIF(A186,$AF$3,"m"))</f>
        <v/>
      </c>
      <c r="E186" s="301"/>
      <c r="F186" s="270"/>
      <c r="G186" s="70" t="s">
        <v>36</v>
      </c>
      <c r="H186" s="164"/>
      <c r="I186" s="164"/>
      <c r="J186" s="164"/>
      <c r="K186" s="164"/>
      <c r="L186" s="164"/>
      <c r="M186" s="164"/>
      <c r="N186" s="164"/>
      <c r="O186" s="164"/>
      <c r="P186" s="164"/>
      <c r="Q186" s="40"/>
      <c r="R186" s="164"/>
      <c r="S186" s="164"/>
      <c r="T186" s="164"/>
      <c r="U186" s="164"/>
      <c r="V186" s="164"/>
      <c r="W186" s="164"/>
      <c r="X186" s="164"/>
      <c r="Y186" s="164"/>
      <c r="Z186" s="164"/>
      <c r="AA186" s="164"/>
      <c r="AB186" s="164"/>
      <c r="AC186" s="164"/>
      <c r="AD186" s="164"/>
      <c r="AE186" s="40"/>
      <c r="AF186" s="164"/>
      <c r="AG186" s="164"/>
      <c r="AH186" s="164"/>
      <c r="AI186" s="164"/>
      <c r="AJ186" s="164"/>
      <c r="AK186" s="164"/>
      <c r="AL186" s="164"/>
      <c r="AM186" s="253">
        <f>SUM(H187:AL187)</f>
        <v>0</v>
      </c>
      <c r="AN186" s="368" t="str">
        <f t="shared" ref="AN186" si="168">IFERROR(IF(OR(E186="Ａ",AM186&gt;$AF$205),1,ROUNDDOWN(AM186/$AF$45,1)),"")</f>
        <v/>
      </c>
      <c r="AO186" s="222"/>
      <c r="AP186" s="8"/>
      <c r="AQ186" s="228" t="s">
        <v>19</v>
      </c>
      <c r="AR186" s="307"/>
      <c r="AS186" s="308" t="s">
        <v>20</v>
      </c>
      <c r="AT186" s="309"/>
      <c r="AU186" s="309"/>
      <c r="AV186" s="309"/>
      <c r="AW186" s="309"/>
      <c r="AX186" s="309"/>
      <c r="AY186" s="310"/>
      <c r="BA186" s="9"/>
    </row>
    <row r="187" spans="1:53" ht="13.5" customHeight="1">
      <c r="A187" s="249"/>
      <c r="B187" s="255"/>
      <c r="C187" s="287"/>
      <c r="D187" s="367"/>
      <c r="E187" s="302"/>
      <c r="F187" s="261"/>
      <c r="G187" s="70" t="s">
        <v>41</v>
      </c>
      <c r="H187" s="35"/>
      <c r="I187" s="35"/>
      <c r="J187" s="35"/>
      <c r="K187" s="35"/>
      <c r="L187" s="35"/>
      <c r="M187" s="35"/>
      <c r="N187" s="35"/>
      <c r="O187" s="35"/>
      <c r="P187" s="35"/>
      <c r="Q187" s="48"/>
      <c r="R187" s="35"/>
      <c r="S187" s="35"/>
      <c r="T187" s="35"/>
      <c r="U187" s="35"/>
      <c r="V187" s="35"/>
      <c r="W187" s="35"/>
      <c r="X187" s="35"/>
      <c r="Y187" s="35"/>
      <c r="Z187" s="35"/>
      <c r="AA187" s="35"/>
      <c r="AB187" s="35"/>
      <c r="AC187" s="35"/>
      <c r="AD187" s="35"/>
      <c r="AE187" s="48"/>
      <c r="AF187" s="35"/>
      <c r="AG187" s="35"/>
      <c r="AH187" s="35"/>
      <c r="AI187" s="35"/>
      <c r="AJ187" s="35"/>
      <c r="AK187" s="35"/>
      <c r="AL187" s="35"/>
      <c r="AM187" s="253"/>
      <c r="AN187" s="368"/>
      <c r="AO187" s="223"/>
      <c r="AP187" s="8"/>
      <c r="AQ187" s="228" t="s">
        <v>28</v>
      </c>
      <c r="AR187" s="307"/>
      <c r="AS187" s="308" t="s">
        <v>29</v>
      </c>
      <c r="AT187" s="309"/>
      <c r="AU187" s="309"/>
      <c r="AV187" s="309"/>
      <c r="AW187" s="309"/>
      <c r="AX187" s="309"/>
      <c r="AY187" s="310"/>
      <c r="BA187" s="9"/>
    </row>
    <row r="188" spans="1:53" ht="13.5" customHeight="1">
      <c r="A188" s="248" t="str">
        <f>IFERROR(INDEX(【従業者名簿】!F:F,MATCH(F188,【従業者名簿】!C:C,0)),"")</f>
        <v/>
      </c>
      <c r="B188" s="298" t="s">
        <v>33</v>
      </c>
      <c r="C188" s="299" t="str">
        <f t="shared" ref="C188" si="169">IF(AO188="介護福祉士","〇","")</f>
        <v/>
      </c>
      <c r="D188" s="366" t="str">
        <f>IF(A188="","",DATEDIF(A188,$AF$3,"m"))</f>
        <v/>
      </c>
      <c r="E188" s="301"/>
      <c r="F188" s="270"/>
      <c r="G188" s="70" t="s">
        <v>36</v>
      </c>
      <c r="H188" s="164"/>
      <c r="I188" s="164"/>
      <c r="J188" s="164"/>
      <c r="K188" s="164"/>
      <c r="L188" s="164"/>
      <c r="M188" s="164"/>
      <c r="N188" s="164"/>
      <c r="O188" s="164"/>
      <c r="P188" s="164"/>
      <c r="Q188" s="164"/>
      <c r="R188" s="164"/>
      <c r="S188" s="164"/>
      <c r="T188" s="164"/>
      <c r="U188" s="164"/>
      <c r="V188" s="164"/>
      <c r="W188" s="164"/>
      <c r="X188" s="164"/>
      <c r="Y188" s="164"/>
      <c r="Z188" s="164"/>
      <c r="AA188" s="164"/>
      <c r="AB188" s="164"/>
      <c r="AC188" s="164"/>
      <c r="AD188" s="164"/>
      <c r="AE188" s="164"/>
      <c r="AF188" s="164"/>
      <c r="AG188" s="164"/>
      <c r="AH188" s="164"/>
      <c r="AI188" s="164"/>
      <c r="AJ188" s="164"/>
      <c r="AK188" s="164"/>
      <c r="AL188" s="164"/>
      <c r="AM188" s="253">
        <f>SUM(H189:AL189)</f>
        <v>0</v>
      </c>
      <c r="AN188" s="368" t="str">
        <f t="shared" ref="AN188" si="170">IFERROR(IF(OR(E188="Ａ",AM188&gt;$AF$205),1,ROUNDDOWN(AM188/$AF$45,1)),"")</f>
        <v/>
      </c>
      <c r="AO188" s="222"/>
      <c r="AP188" s="8"/>
      <c r="AQ188" s="228" t="s">
        <v>11</v>
      </c>
      <c r="AR188" s="307"/>
      <c r="AS188" s="308" t="s">
        <v>30</v>
      </c>
      <c r="AT188" s="309"/>
      <c r="AU188" s="309"/>
      <c r="AV188" s="309"/>
      <c r="AW188" s="309"/>
      <c r="AX188" s="309"/>
      <c r="AY188" s="310"/>
      <c r="BA188" s="9"/>
    </row>
    <row r="189" spans="1:53" ht="13.5" customHeight="1">
      <c r="A189" s="249"/>
      <c r="B189" s="255"/>
      <c r="C189" s="287"/>
      <c r="D189" s="367"/>
      <c r="E189" s="302"/>
      <c r="F189" s="261"/>
      <c r="G189" s="70" t="s">
        <v>41</v>
      </c>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253"/>
      <c r="AN189" s="368"/>
      <c r="AO189" s="223"/>
      <c r="AP189" s="8"/>
      <c r="AQ189" s="156"/>
      <c r="AR189" s="160"/>
      <c r="AS189" s="308"/>
      <c r="AT189" s="309"/>
      <c r="AU189" s="309"/>
      <c r="AV189" s="309"/>
      <c r="AW189" s="309"/>
      <c r="AX189" s="309"/>
      <c r="AY189" s="310"/>
      <c r="BA189" s="9"/>
    </row>
    <row r="190" spans="1:53" ht="13.5" customHeight="1">
      <c r="A190" s="248" t="str">
        <f>IFERROR(INDEX(【従業者名簿】!F:F,MATCH(F190,【従業者名簿】!C:C,0)),"")</f>
        <v/>
      </c>
      <c r="B190" s="298" t="s">
        <v>33</v>
      </c>
      <c r="C190" s="299" t="str">
        <f t="shared" ref="C190" si="171">IF(AO190="介護福祉士","〇","")</f>
        <v/>
      </c>
      <c r="D190" s="366" t="str">
        <f>IF(A190="","",DATEDIF(A190,$AF$3,"m"))</f>
        <v/>
      </c>
      <c r="E190" s="301"/>
      <c r="F190" s="270"/>
      <c r="G190" s="70" t="s">
        <v>36</v>
      </c>
      <c r="H190" s="164"/>
      <c r="I190" s="164"/>
      <c r="J190" s="164"/>
      <c r="K190" s="164"/>
      <c r="L190" s="164"/>
      <c r="M190" s="164"/>
      <c r="N190" s="164"/>
      <c r="O190" s="164"/>
      <c r="P190" s="164"/>
      <c r="Q190" s="164"/>
      <c r="R190" s="164"/>
      <c r="S190" s="164"/>
      <c r="T190" s="164"/>
      <c r="U190" s="164"/>
      <c r="V190" s="164"/>
      <c r="W190" s="164"/>
      <c r="X190" s="164"/>
      <c r="Y190" s="164"/>
      <c r="Z190" s="164"/>
      <c r="AA190" s="164"/>
      <c r="AB190" s="164"/>
      <c r="AC190" s="164"/>
      <c r="AD190" s="164"/>
      <c r="AE190" s="164"/>
      <c r="AF190" s="164"/>
      <c r="AG190" s="164"/>
      <c r="AH190" s="164"/>
      <c r="AI190" s="164"/>
      <c r="AJ190" s="164"/>
      <c r="AK190" s="164"/>
      <c r="AL190" s="164"/>
      <c r="AM190" s="253">
        <f>SUM(H191:AL191)</f>
        <v>0</v>
      </c>
      <c r="AN190" s="368" t="str">
        <f t="shared" ref="AN190" si="172">IFERROR(IF(OR(E190="Ａ",AM190&gt;$AF$205),1,ROUNDDOWN(AM190/$AF$45,1)),"")</f>
        <v/>
      </c>
      <c r="AO190" s="222"/>
      <c r="AP190" s="8"/>
      <c r="AQ190" s="228"/>
      <c r="AR190" s="307"/>
      <c r="AS190" s="308"/>
      <c r="AT190" s="309"/>
      <c r="AU190" s="309"/>
      <c r="AV190" s="309"/>
      <c r="AW190" s="309"/>
      <c r="AX190" s="309"/>
      <c r="AY190" s="310"/>
      <c r="BA190" s="9"/>
    </row>
    <row r="191" spans="1:53" ht="13.5" customHeight="1">
      <c r="A191" s="249"/>
      <c r="B191" s="255"/>
      <c r="C191" s="287"/>
      <c r="D191" s="367"/>
      <c r="E191" s="302"/>
      <c r="F191" s="261"/>
      <c r="G191" s="70" t="s">
        <v>41</v>
      </c>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253"/>
      <c r="AN191" s="368"/>
      <c r="AO191" s="223"/>
      <c r="AP191" s="8"/>
      <c r="AQ191" s="156"/>
      <c r="AR191" s="160"/>
      <c r="AS191" s="161"/>
      <c r="AT191" s="162"/>
      <c r="AU191" s="162"/>
      <c r="AV191" s="162"/>
      <c r="AW191" s="162"/>
      <c r="AX191" s="162"/>
      <c r="AY191" s="163"/>
      <c r="BA191" s="9"/>
    </row>
    <row r="192" spans="1:53" ht="13.5" customHeight="1">
      <c r="A192" s="248" t="str">
        <f>IFERROR(INDEX(【従業者名簿】!F:F,MATCH(F192,【従業者名簿】!C:C,0)),"")</f>
        <v/>
      </c>
      <c r="B192" s="298" t="s">
        <v>33</v>
      </c>
      <c r="C192" s="299" t="str">
        <f t="shared" ref="C192" si="173">IF(AO192="介護福祉士","〇","")</f>
        <v/>
      </c>
      <c r="D192" s="366" t="str">
        <f>IF(A192="","",DATEDIF(A192,$AF$3,"m"))</f>
        <v/>
      </c>
      <c r="E192" s="301"/>
      <c r="F192" s="270"/>
      <c r="G192" s="70" t="s">
        <v>36</v>
      </c>
      <c r="H192" s="164"/>
      <c r="I192" s="164"/>
      <c r="J192" s="164"/>
      <c r="K192" s="164"/>
      <c r="L192" s="164"/>
      <c r="M192" s="164"/>
      <c r="N192" s="164"/>
      <c r="O192" s="164"/>
      <c r="P192" s="164"/>
      <c r="Q192" s="164"/>
      <c r="R192" s="164"/>
      <c r="S192" s="164"/>
      <c r="T192" s="164"/>
      <c r="U192" s="164"/>
      <c r="V192" s="164"/>
      <c r="W192" s="164"/>
      <c r="X192" s="164"/>
      <c r="Y192" s="164"/>
      <c r="Z192" s="164"/>
      <c r="AA192" s="164"/>
      <c r="AB192" s="164"/>
      <c r="AC192" s="164"/>
      <c r="AD192" s="164"/>
      <c r="AE192" s="164"/>
      <c r="AF192" s="164"/>
      <c r="AG192" s="164"/>
      <c r="AH192" s="164"/>
      <c r="AI192" s="164"/>
      <c r="AJ192" s="164"/>
      <c r="AK192" s="164"/>
      <c r="AL192" s="164"/>
      <c r="AM192" s="253">
        <f>SUM(H193:AL193)</f>
        <v>0</v>
      </c>
      <c r="AN192" s="368" t="str">
        <f t="shared" ref="AN192" si="174">IFERROR(IF(OR(E192="Ａ",AM192&gt;$AF$205),1,ROUNDDOWN(AM192/$AF$45,1)),"")</f>
        <v/>
      </c>
      <c r="AO192" s="222"/>
      <c r="AP192" s="8"/>
      <c r="BA192" s="9"/>
    </row>
    <row r="193" spans="1:53" ht="13.5" customHeight="1">
      <c r="A193" s="249"/>
      <c r="B193" s="255"/>
      <c r="C193" s="287"/>
      <c r="D193" s="367"/>
      <c r="E193" s="302"/>
      <c r="F193" s="261"/>
      <c r="G193" s="70" t="s">
        <v>41</v>
      </c>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253"/>
      <c r="AN193" s="368"/>
      <c r="AO193" s="223"/>
      <c r="AP193" s="8"/>
      <c r="AQ193" s="332" t="s">
        <v>199</v>
      </c>
      <c r="AR193" s="334"/>
      <c r="AS193" s="347"/>
      <c r="AT193" s="252" t="s">
        <v>200</v>
      </c>
      <c r="AU193" s="351"/>
      <c r="AV193" s="351"/>
      <c r="AW193" s="252" t="s">
        <v>201</v>
      </c>
      <c r="AX193" s="351"/>
      <c r="AY193" s="351"/>
    </row>
    <row r="194" spans="1:53" ht="13.5" customHeight="1">
      <c r="A194" s="248" t="str">
        <f>IFERROR(INDEX(【従業者名簿】!F:F,MATCH(F194,【従業者名簿】!C:C,0)),"")</f>
        <v/>
      </c>
      <c r="B194" s="298" t="s">
        <v>33</v>
      </c>
      <c r="C194" s="299" t="str">
        <f t="shared" ref="C194" si="175">IF(AO194="介護福祉士","〇","")</f>
        <v/>
      </c>
      <c r="D194" s="366" t="str">
        <f>IF(A194="","",DATEDIF(A194,$AF$3,"m"))</f>
        <v/>
      </c>
      <c r="E194" s="301"/>
      <c r="F194" s="270"/>
      <c r="G194" s="70" t="s">
        <v>36</v>
      </c>
      <c r="H194" s="164"/>
      <c r="I194" s="164"/>
      <c r="J194" s="164"/>
      <c r="K194" s="164"/>
      <c r="L194" s="164"/>
      <c r="M194" s="164"/>
      <c r="N194" s="164"/>
      <c r="O194" s="164"/>
      <c r="P194" s="164"/>
      <c r="Q194" s="164"/>
      <c r="R194" s="164"/>
      <c r="S194" s="164"/>
      <c r="T194" s="164"/>
      <c r="U194" s="164"/>
      <c r="V194" s="164"/>
      <c r="W194" s="164"/>
      <c r="X194" s="164"/>
      <c r="Y194" s="164"/>
      <c r="Z194" s="164"/>
      <c r="AA194" s="164"/>
      <c r="AB194" s="164"/>
      <c r="AC194" s="164"/>
      <c r="AD194" s="164"/>
      <c r="AE194" s="164"/>
      <c r="AF194" s="164"/>
      <c r="AG194" s="164"/>
      <c r="AH194" s="164"/>
      <c r="AI194" s="164"/>
      <c r="AJ194" s="164"/>
      <c r="AK194" s="164"/>
      <c r="AL194" s="164"/>
      <c r="AM194" s="253">
        <f>SUM(H195:AL195)</f>
        <v>0</v>
      </c>
      <c r="AN194" s="368" t="str">
        <f t="shared" ref="AN194" si="176">IFERROR(IF(OR(E194="Ａ",AM194&gt;$AF$205),1,ROUNDDOWN(AM194/$AF$45,1)),"")</f>
        <v/>
      </c>
      <c r="AO194" s="222"/>
      <c r="AP194" s="8"/>
      <c r="AQ194" s="348"/>
      <c r="AR194" s="349"/>
      <c r="AS194" s="350"/>
      <c r="AT194" s="352"/>
      <c r="AU194" s="352"/>
      <c r="AV194" s="352"/>
      <c r="AW194" s="352"/>
      <c r="AX194" s="352"/>
      <c r="AY194" s="352"/>
    </row>
    <row r="195" spans="1:53" ht="13.5" customHeight="1">
      <c r="A195" s="249"/>
      <c r="B195" s="255"/>
      <c r="C195" s="287"/>
      <c r="D195" s="367"/>
      <c r="E195" s="302"/>
      <c r="F195" s="261"/>
      <c r="G195" s="70" t="s">
        <v>41</v>
      </c>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253"/>
      <c r="AN195" s="368"/>
      <c r="AO195" s="223"/>
      <c r="AP195" s="8"/>
      <c r="AQ195" s="210"/>
      <c r="AR195" s="214"/>
      <c r="AS195" s="211"/>
      <c r="AT195" s="353" t="s">
        <v>166</v>
      </c>
      <c r="AU195" s="354"/>
      <c r="AV195" s="355"/>
      <c r="AW195" s="353" t="s">
        <v>167</v>
      </c>
      <c r="AX195" s="356"/>
      <c r="AY195" s="357"/>
    </row>
    <row r="196" spans="1:53" ht="13.5" customHeight="1">
      <c r="A196" s="248" t="str">
        <f>IFERROR(INDEX(【従業者名簿】!F:F,MATCH(F196,【従業者名簿】!C:C,0)),"")</f>
        <v/>
      </c>
      <c r="B196" s="298" t="s">
        <v>33</v>
      </c>
      <c r="C196" s="299" t="str">
        <f t="shared" ref="C196" si="177">IF(AO196="介護福祉士","〇","")</f>
        <v/>
      </c>
      <c r="D196" s="366" t="str">
        <f>IF(A196="","",DATEDIF(A196,$AF$3,"m"))</f>
        <v/>
      </c>
      <c r="E196" s="275"/>
      <c r="F196" s="262"/>
      <c r="G196" s="70" t="s">
        <v>36</v>
      </c>
      <c r="H196" s="45"/>
      <c r="I196" s="45"/>
      <c r="J196" s="45"/>
      <c r="K196" s="45"/>
      <c r="L196" s="45"/>
      <c r="M196" s="45"/>
      <c r="N196" s="45"/>
      <c r="O196" s="45"/>
      <c r="P196" s="45"/>
      <c r="Q196" s="45"/>
      <c r="R196" s="45"/>
      <c r="S196" s="45"/>
      <c r="T196" s="45"/>
      <c r="U196" s="45"/>
      <c r="V196" s="45"/>
      <c r="W196" s="45"/>
      <c r="X196" s="45"/>
      <c r="Y196" s="45"/>
      <c r="Z196" s="45"/>
      <c r="AA196" s="45"/>
      <c r="AB196" s="45"/>
      <c r="AC196" s="45"/>
      <c r="AD196" s="45"/>
      <c r="AE196" s="45"/>
      <c r="AF196" s="45"/>
      <c r="AG196" s="45"/>
      <c r="AH196" s="45"/>
      <c r="AI196" s="45"/>
      <c r="AJ196" s="45"/>
      <c r="AK196" s="45"/>
      <c r="AL196" s="45"/>
      <c r="AM196" s="253">
        <f>SUM(H197:AL197)</f>
        <v>0</v>
      </c>
      <c r="AN196" s="368" t="str">
        <f t="shared" ref="AN196" si="178">IFERROR(IF(OR(E196="Ａ",AM196&gt;$AF$205),1,ROUNDDOWN(AM196/$AF$45,1)),"")</f>
        <v/>
      </c>
      <c r="AO196" s="222"/>
      <c r="AP196" s="8"/>
      <c r="AQ196" s="312" t="s">
        <v>202</v>
      </c>
      <c r="AR196" s="313"/>
      <c r="AS196" s="314"/>
      <c r="AT196" s="315">
        <f>ROUNDDOWN(SUMIF(C174:C239,"〇",AN174:AN239),1)</f>
        <v>0</v>
      </c>
      <c r="AU196" s="316"/>
      <c r="AV196" s="316"/>
      <c r="AW196" s="317" t="e">
        <f>AT196/AM204</f>
        <v>#DIV/0!</v>
      </c>
      <c r="AX196" s="318"/>
      <c r="AY196" s="318"/>
    </row>
    <row r="197" spans="1:53" ht="13.5" customHeight="1">
      <c r="A197" s="249"/>
      <c r="B197" s="255"/>
      <c r="C197" s="287"/>
      <c r="D197" s="367"/>
      <c r="E197" s="260"/>
      <c r="F197" s="262"/>
      <c r="G197" s="70" t="s">
        <v>41</v>
      </c>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253"/>
      <c r="AN197" s="368"/>
      <c r="AO197" s="223"/>
      <c r="AP197" s="8"/>
      <c r="AQ197" s="319" t="s">
        <v>203</v>
      </c>
      <c r="AR197" s="320"/>
      <c r="AS197" s="321"/>
      <c r="AT197" s="316"/>
      <c r="AU197" s="316"/>
      <c r="AV197" s="316"/>
      <c r="AW197" s="318"/>
      <c r="AX197" s="318"/>
      <c r="AY197" s="318"/>
    </row>
    <row r="198" spans="1:53" ht="13.5" customHeight="1">
      <c r="A198" s="248" t="str">
        <f>IFERROR(INDEX(【従業者名簿】!F:F,MATCH(F198,【従業者名簿】!C:C,0)),"")</f>
        <v/>
      </c>
      <c r="B198" s="298" t="s">
        <v>33</v>
      </c>
      <c r="C198" s="299" t="str">
        <f t="shared" ref="C198" si="179">IF(AO198="介護福祉士","〇","")</f>
        <v/>
      </c>
      <c r="D198" s="366" t="str">
        <f>IF(A198="","",DATEDIF(A198,$AF$3,"m"))</f>
        <v/>
      </c>
      <c r="E198" s="275"/>
      <c r="F198" s="262"/>
      <c r="G198" s="70" t="s">
        <v>36</v>
      </c>
      <c r="H198" s="45"/>
      <c r="I198" s="45"/>
      <c r="J198" s="45"/>
      <c r="K198" s="45"/>
      <c r="L198" s="45"/>
      <c r="M198" s="45"/>
      <c r="N198" s="45"/>
      <c r="O198" s="45"/>
      <c r="P198" s="45"/>
      <c r="Q198" s="45"/>
      <c r="R198" s="45"/>
      <c r="S198" s="45"/>
      <c r="T198" s="45"/>
      <c r="U198" s="45"/>
      <c r="V198" s="45"/>
      <c r="W198" s="45"/>
      <c r="X198" s="45"/>
      <c r="Y198" s="45"/>
      <c r="Z198" s="45"/>
      <c r="AA198" s="45"/>
      <c r="AB198" s="45"/>
      <c r="AC198" s="45"/>
      <c r="AD198" s="45"/>
      <c r="AE198" s="45"/>
      <c r="AF198" s="45"/>
      <c r="AG198" s="45"/>
      <c r="AH198" s="45"/>
      <c r="AI198" s="45"/>
      <c r="AJ198" s="45"/>
      <c r="AK198" s="45"/>
      <c r="AL198" s="45"/>
      <c r="AM198" s="253">
        <f>SUM(H199:AL199)</f>
        <v>0</v>
      </c>
      <c r="AN198" s="368" t="str">
        <f t="shared" ref="AN198" si="180">IFERROR(IF(OR(E198="Ａ",AM198&gt;$AF$205),1,ROUNDDOWN(AM198/$AF$45,1)),"")</f>
        <v/>
      </c>
      <c r="AO198" s="222"/>
      <c r="AP198" s="8"/>
      <c r="AQ198" s="312" t="s">
        <v>204</v>
      </c>
      <c r="AR198" s="313"/>
      <c r="AS198" s="314"/>
      <c r="AT198" s="315">
        <f>ROUNDDOWN(SUMIFS(AN174:AN239,C174:C239,"〇",D174:D239,"&gt;="&amp;BA198),1)</f>
        <v>0</v>
      </c>
      <c r="AU198" s="316"/>
      <c r="AV198" s="316"/>
      <c r="AW198" s="317" t="e">
        <f>AT198/AM204</f>
        <v>#DIV/0!</v>
      </c>
      <c r="AX198" s="318"/>
      <c r="AY198" s="318"/>
      <c r="BA198" s="358">
        <f>[1]【算定要件集計】!T7</f>
        <v>120</v>
      </c>
    </row>
    <row r="199" spans="1:53" ht="13.5" customHeight="1">
      <c r="A199" s="249"/>
      <c r="B199" s="255"/>
      <c r="C199" s="287"/>
      <c r="D199" s="367"/>
      <c r="E199" s="260"/>
      <c r="F199" s="262"/>
      <c r="G199" s="70" t="s">
        <v>41</v>
      </c>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253"/>
      <c r="AN199" s="368"/>
      <c r="AO199" s="223"/>
      <c r="AP199" s="8"/>
      <c r="AQ199" s="319" t="s">
        <v>206</v>
      </c>
      <c r="AR199" s="320"/>
      <c r="AS199" s="321"/>
      <c r="AT199" s="316"/>
      <c r="AU199" s="316"/>
      <c r="AV199" s="316"/>
      <c r="AW199" s="318"/>
      <c r="AX199" s="318"/>
      <c r="AY199" s="318"/>
      <c r="BA199" s="359"/>
    </row>
    <row r="200" spans="1:53" ht="13.5" customHeight="1">
      <c r="A200" s="248" t="str">
        <f>IFERROR(INDEX(【従業者名簿】!F:F,MATCH(F200,【従業者名簿】!C:C,0)),"")</f>
        <v/>
      </c>
      <c r="B200" s="298" t="s">
        <v>33</v>
      </c>
      <c r="C200" s="299" t="str">
        <f t="shared" ref="C200" si="181">IF(AO200="介護福祉士","〇","")</f>
        <v/>
      </c>
      <c r="D200" s="366" t="str">
        <f>IF(A200="","",DATEDIF(A200,$AF$3,"m"))</f>
        <v/>
      </c>
      <c r="E200" s="275"/>
      <c r="F200" s="262"/>
      <c r="G200" s="70" t="s">
        <v>36</v>
      </c>
      <c r="H200" s="45"/>
      <c r="I200" s="45"/>
      <c r="J200" s="45"/>
      <c r="K200" s="45"/>
      <c r="L200" s="45"/>
      <c r="M200" s="45"/>
      <c r="N200" s="45"/>
      <c r="O200" s="45"/>
      <c r="P200" s="45"/>
      <c r="Q200" s="45"/>
      <c r="R200" s="45"/>
      <c r="S200" s="45"/>
      <c r="T200" s="45"/>
      <c r="U200" s="45"/>
      <c r="V200" s="45"/>
      <c r="W200" s="45"/>
      <c r="X200" s="45"/>
      <c r="Y200" s="45"/>
      <c r="Z200" s="45"/>
      <c r="AA200" s="45"/>
      <c r="AB200" s="45"/>
      <c r="AC200" s="45"/>
      <c r="AD200" s="45"/>
      <c r="AE200" s="45"/>
      <c r="AF200" s="45"/>
      <c r="AG200" s="45"/>
      <c r="AH200" s="45"/>
      <c r="AI200" s="45"/>
      <c r="AJ200" s="45"/>
      <c r="AK200" s="45"/>
      <c r="AL200" s="45"/>
      <c r="AM200" s="253">
        <f>SUM(H201:AL201)</f>
        <v>0</v>
      </c>
      <c r="AN200" s="368" t="str">
        <f t="shared" ref="AN200" si="182">IFERROR(IF(OR(E200="Ａ",AM200&gt;$AF$205),1,ROUNDDOWN(AM200/$AF$45,1)),"")</f>
        <v/>
      </c>
      <c r="AO200" s="222"/>
      <c r="AP200" s="8"/>
      <c r="AQ200" s="312" t="s">
        <v>207</v>
      </c>
      <c r="AR200" s="313"/>
      <c r="AS200" s="314"/>
      <c r="AT200" s="315">
        <f>ROUNDDOWN(SUM(SUMIF(E174:E239,{"Ａ","Ｂ"},AN174:AN239)),1)</f>
        <v>0</v>
      </c>
      <c r="AU200" s="316"/>
      <c r="AV200" s="316"/>
      <c r="AW200" s="360" t="e">
        <f>AT200/AM204</f>
        <v>#DIV/0!</v>
      </c>
      <c r="AX200" s="361"/>
      <c r="AY200" s="362"/>
      <c r="BA200" s="169"/>
    </row>
    <row r="201" spans="1:53" ht="13.5" customHeight="1">
      <c r="A201" s="249"/>
      <c r="B201" s="255"/>
      <c r="C201" s="287"/>
      <c r="D201" s="367"/>
      <c r="E201" s="260"/>
      <c r="F201" s="262"/>
      <c r="G201" s="70" t="s">
        <v>41</v>
      </c>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253"/>
      <c r="AN201" s="368"/>
      <c r="AO201" s="223"/>
      <c r="AP201" s="8"/>
      <c r="AQ201" s="319" t="s">
        <v>208</v>
      </c>
      <c r="AR201" s="320"/>
      <c r="AS201" s="321"/>
      <c r="AT201" s="316"/>
      <c r="AU201" s="316"/>
      <c r="AV201" s="316"/>
      <c r="AW201" s="363"/>
      <c r="AX201" s="364"/>
      <c r="AY201" s="365"/>
      <c r="BA201" s="170"/>
    </row>
    <row r="202" spans="1:53" ht="13.5" customHeight="1">
      <c r="A202" s="248" t="str">
        <f>IFERROR(INDEX(【従業者名簿】!F:F,MATCH(F202,【従業者名簿】!C:C,0)),"")</f>
        <v/>
      </c>
      <c r="B202" s="298" t="s">
        <v>33</v>
      </c>
      <c r="C202" s="299" t="str">
        <f t="shared" ref="C202" si="183">IF(AO202="介護福祉士","〇","")</f>
        <v/>
      </c>
      <c r="D202" s="366" t="str">
        <f>IF(A202="","",DATEDIF(A202,$AF$3,"m"))</f>
        <v/>
      </c>
      <c r="E202" s="275"/>
      <c r="F202" s="262"/>
      <c r="G202" s="70" t="s">
        <v>36</v>
      </c>
      <c r="H202" s="45"/>
      <c r="I202" s="45"/>
      <c r="J202" s="45"/>
      <c r="K202" s="45"/>
      <c r="L202" s="45"/>
      <c r="M202" s="45"/>
      <c r="N202" s="45"/>
      <c r="O202" s="45"/>
      <c r="P202" s="45"/>
      <c r="Q202" s="45"/>
      <c r="R202" s="45"/>
      <c r="S202" s="45"/>
      <c r="T202" s="45"/>
      <c r="U202" s="45"/>
      <c r="V202" s="45"/>
      <c r="W202" s="45"/>
      <c r="X202" s="45"/>
      <c r="Y202" s="45"/>
      <c r="Z202" s="45"/>
      <c r="AA202" s="45"/>
      <c r="AB202" s="45"/>
      <c r="AC202" s="45"/>
      <c r="AD202" s="45"/>
      <c r="AE202" s="45"/>
      <c r="AF202" s="45"/>
      <c r="AG202" s="45"/>
      <c r="AH202" s="45"/>
      <c r="AI202" s="45"/>
      <c r="AJ202" s="45"/>
      <c r="AK202" s="45"/>
      <c r="AL202" s="45"/>
      <c r="AM202" s="253">
        <f>SUM(H203:AL203)</f>
        <v>0</v>
      </c>
      <c r="AN202" s="368" t="str">
        <f>IFERROR(IF(OR(E202="Ａ",AM202&gt;$AF$205),1,ROUNDDOWN(AM202/$AF$45,1)),"")</f>
        <v/>
      </c>
      <c r="AO202" s="222"/>
      <c r="AP202" s="8"/>
      <c r="AQ202" s="312" t="s">
        <v>207</v>
      </c>
      <c r="AR202" s="313"/>
      <c r="AS202" s="314"/>
      <c r="AT202" s="315">
        <f>ROUNDDOWN(SUMIF(D174:D239,"&gt;="&amp;BA202,AN174:AN239),1)</f>
        <v>0</v>
      </c>
      <c r="AU202" s="316"/>
      <c r="AV202" s="316"/>
      <c r="AW202" s="360" t="e">
        <f>AT202/AM204</f>
        <v>#DIV/0!</v>
      </c>
      <c r="AX202" s="361"/>
      <c r="AY202" s="362"/>
      <c r="BA202" s="358">
        <f>[1]【算定要件集計】!T11</f>
        <v>84</v>
      </c>
    </row>
    <row r="203" spans="1:53" ht="13.5" customHeight="1">
      <c r="A203" s="249"/>
      <c r="B203" s="255"/>
      <c r="C203" s="287"/>
      <c r="D203" s="367"/>
      <c r="E203" s="260"/>
      <c r="F203" s="262"/>
      <c r="G203" s="70" t="s">
        <v>41</v>
      </c>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253"/>
      <c r="AN203" s="368"/>
      <c r="AO203" s="223"/>
      <c r="AP203" s="8"/>
      <c r="AQ203" s="319" t="s">
        <v>210</v>
      </c>
      <c r="AR203" s="320"/>
      <c r="AS203" s="321"/>
      <c r="AT203" s="316"/>
      <c r="AU203" s="316"/>
      <c r="AV203" s="316"/>
      <c r="AW203" s="363"/>
      <c r="AX203" s="364"/>
      <c r="AY203" s="365"/>
      <c r="BA203" s="359"/>
    </row>
    <row r="204" spans="1:53" ht="13.5" customHeight="1">
      <c r="B204" s="332" t="s">
        <v>51</v>
      </c>
      <c r="C204" s="333"/>
      <c r="D204" s="333"/>
      <c r="E204" s="333"/>
      <c r="F204" s="333"/>
      <c r="G204" s="25" t="s">
        <v>49</v>
      </c>
      <c r="H204" s="23"/>
      <c r="I204" s="15"/>
      <c r="J204" s="332" t="s">
        <v>46</v>
      </c>
      <c r="K204" s="334"/>
      <c r="L204" s="334"/>
      <c r="M204" s="334"/>
      <c r="N204" s="334"/>
      <c r="O204" s="334"/>
      <c r="P204" s="334"/>
      <c r="Q204" s="334"/>
      <c r="R204" s="334"/>
      <c r="S204" s="14"/>
      <c r="T204" s="26" t="s">
        <v>50</v>
      </c>
      <c r="U204" s="24"/>
      <c r="V204" s="332" t="s">
        <v>47</v>
      </c>
      <c r="W204" s="334"/>
      <c r="X204" s="334"/>
      <c r="Y204" s="334"/>
      <c r="Z204" s="334"/>
      <c r="AA204" s="334"/>
      <c r="AB204" s="334"/>
      <c r="AC204" s="333"/>
      <c r="AD204" s="333"/>
      <c r="AE204" s="333"/>
      <c r="AF204" s="14" t="s">
        <v>168</v>
      </c>
      <c r="AH204" s="27"/>
      <c r="AI204" s="27"/>
      <c r="AJ204" s="27"/>
      <c r="AK204" s="27"/>
      <c r="AL204" s="27"/>
      <c r="AM204" s="324">
        <f>ROUNDDOWN(SUM(AN174:AN203,AN210:AN239),1)</f>
        <v>0</v>
      </c>
      <c r="AN204" s="325"/>
      <c r="AO204" s="391" t="s">
        <v>173</v>
      </c>
      <c r="AP204" s="10"/>
      <c r="AQ204" s="322"/>
      <c r="AR204" s="323"/>
      <c r="AS204" s="323"/>
      <c r="AT204" s="322"/>
      <c r="AU204" s="323"/>
      <c r="AV204" s="323"/>
      <c r="AW204" s="322"/>
      <c r="AX204" s="323"/>
      <c r="AY204" s="323"/>
    </row>
    <row r="205" spans="1:53" ht="13.5" customHeight="1">
      <c r="B205" s="210"/>
      <c r="C205" s="214"/>
      <c r="D205" s="214"/>
      <c r="E205" s="214"/>
      <c r="F205" s="214"/>
      <c r="G205" s="41">
        <f>$G$45</f>
        <v>0</v>
      </c>
      <c r="H205" s="21" t="s">
        <v>16</v>
      </c>
      <c r="I205" s="20"/>
      <c r="J205" s="335"/>
      <c r="K205" s="336"/>
      <c r="L205" s="336"/>
      <c r="M205" s="336"/>
      <c r="N205" s="336"/>
      <c r="O205" s="336"/>
      <c r="P205" s="336"/>
      <c r="Q205" s="336"/>
      <c r="R205" s="336"/>
      <c r="S205" s="330" t="str">
        <f>$S$45</f>
        <v/>
      </c>
      <c r="T205" s="330"/>
      <c r="U205" s="22" t="s">
        <v>7</v>
      </c>
      <c r="V205" s="335"/>
      <c r="W205" s="336"/>
      <c r="X205" s="336"/>
      <c r="Y205" s="336"/>
      <c r="Z205" s="336"/>
      <c r="AA205" s="336"/>
      <c r="AB205" s="336"/>
      <c r="AC205" s="214"/>
      <c r="AD205" s="214"/>
      <c r="AE205" s="214"/>
      <c r="AF205" s="331" t="str">
        <f>$AF$45</f>
        <v/>
      </c>
      <c r="AG205" s="331"/>
      <c r="AH205" s="21" t="s">
        <v>16</v>
      </c>
      <c r="AI205" s="21"/>
      <c r="AJ205" s="21"/>
      <c r="AK205" s="21"/>
      <c r="AL205" s="21"/>
      <c r="AM205" s="326"/>
      <c r="AN205" s="327"/>
      <c r="AO205" s="329"/>
      <c r="AP205" s="10"/>
      <c r="AQ205" s="323"/>
      <c r="AR205" s="323"/>
      <c r="AS205" s="323"/>
      <c r="AT205" s="323"/>
      <c r="AU205" s="323"/>
      <c r="AV205" s="323"/>
      <c r="AW205" s="323"/>
      <c r="AX205" s="323"/>
      <c r="AY205" s="323"/>
    </row>
    <row r="206" spans="1:53" ht="13.5" customHeight="1">
      <c r="B206" s="43"/>
      <c r="C206" s="43"/>
      <c r="D206" s="43"/>
      <c r="E206" s="7" t="s">
        <v>91</v>
      </c>
      <c r="F206" s="43"/>
      <c r="G206" s="51"/>
      <c r="H206" s="7"/>
      <c r="I206" s="52"/>
      <c r="J206" s="52"/>
      <c r="K206" s="52"/>
      <c r="L206" s="52"/>
      <c r="M206" s="52"/>
      <c r="N206" s="52"/>
      <c r="O206" s="52"/>
      <c r="P206" s="52"/>
      <c r="Q206" s="52"/>
      <c r="R206" s="52"/>
      <c r="S206" s="53"/>
      <c r="T206" s="53"/>
      <c r="U206" s="7"/>
      <c r="V206" s="52"/>
      <c r="W206" s="52"/>
      <c r="X206" s="52"/>
      <c r="Y206" s="52"/>
      <c r="Z206" s="52"/>
      <c r="AA206" s="52"/>
      <c r="AB206" s="52"/>
      <c r="AC206" s="43"/>
      <c r="AD206" s="43"/>
      <c r="AE206" s="43"/>
      <c r="AF206" s="54"/>
      <c r="AG206" s="54"/>
      <c r="AH206" s="7"/>
      <c r="AI206" s="7"/>
      <c r="AJ206" s="7"/>
      <c r="AK206" s="7"/>
      <c r="AL206" s="7"/>
      <c r="AM206" s="137" t="s">
        <v>149</v>
      </c>
      <c r="AN206" s="56"/>
      <c r="AO206" s="57"/>
      <c r="AP206" s="10"/>
    </row>
    <row r="207" spans="1:53" ht="13.5" customHeight="1">
      <c r="B207" s="43"/>
      <c r="C207" s="43"/>
      <c r="D207" s="43"/>
      <c r="E207" s="43"/>
      <c r="F207" s="43"/>
      <c r="G207" s="51"/>
      <c r="H207" s="7"/>
      <c r="I207" s="52"/>
      <c r="J207" s="52"/>
      <c r="K207" s="52"/>
      <c r="L207" s="52"/>
      <c r="M207" s="52"/>
      <c r="N207" s="52"/>
      <c r="O207" s="52"/>
      <c r="P207" s="52"/>
      <c r="Q207" s="52"/>
      <c r="R207" s="52"/>
      <c r="S207" s="53"/>
      <c r="T207" s="53"/>
      <c r="U207" s="7"/>
      <c r="V207" s="52"/>
      <c r="W207" s="52"/>
      <c r="X207" s="52"/>
      <c r="Y207" s="52"/>
      <c r="Z207" s="52"/>
      <c r="AA207" s="52"/>
      <c r="AB207" s="52"/>
      <c r="AC207" s="43"/>
      <c r="AD207" s="43"/>
      <c r="AE207" s="43"/>
      <c r="AF207" s="54"/>
      <c r="AG207" s="54"/>
      <c r="AH207" s="7"/>
      <c r="AI207" s="7"/>
      <c r="AJ207" s="7"/>
      <c r="AK207" s="7"/>
      <c r="AL207" s="7"/>
      <c r="AM207" s="55"/>
      <c r="AN207" s="56"/>
      <c r="AO207" s="57"/>
      <c r="AP207" s="10"/>
    </row>
    <row r="208" spans="1:53" s="6" customFormat="1" ht="18" customHeight="1">
      <c r="A208" s="248" t="s">
        <v>60</v>
      </c>
      <c r="B208" s="238" t="s">
        <v>0</v>
      </c>
      <c r="C208" s="250" t="s">
        <v>203</v>
      </c>
      <c r="D208" s="250" t="s">
        <v>62</v>
      </c>
      <c r="E208" s="250" t="s">
        <v>1</v>
      </c>
      <c r="F208" s="238" t="s">
        <v>3</v>
      </c>
      <c r="G208" s="252" t="s">
        <v>37</v>
      </c>
      <c r="H208" s="18" t="str">
        <f>AF163</f>
        <v/>
      </c>
      <c r="I208" s="18" t="str">
        <f>IFERROR(H208+1,"")</f>
        <v/>
      </c>
      <c r="J208" s="18" t="str">
        <f>IFERROR(I208+1,"")</f>
        <v/>
      </c>
      <c r="K208" s="18" t="str">
        <f t="shared" ref="K208" si="184">IFERROR(J208+1,"")</f>
        <v/>
      </c>
      <c r="L208" s="18" t="str">
        <f t="shared" ref="L208" si="185">IFERROR(K208+1,"")</f>
        <v/>
      </c>
      <c r="M208" s="18" t="str">
        <f t="shared" ref="M208" si="186">IFERROR(L208+1,"")</f>
        <v/>
      </c>
      <c r="N208" s="18" t="str">
        <f t="shared" ref="N208" si="187">IFERROR(M208+1,"")</f>
        <v/>
      </c>
      <c r="O208" s="18" t="str">
        <f t="shared" ref="O208" si="188">IFERROR(N208+1,"")</f>
        <v/>
      </c>
      <c r="P208" s="18" t="str">
        <f t="shared" ref="P208" si="189">IFERROR(O208+1,"")</f>
        <v/>
      </c>
      <c r="Q208" s="18" t="str">
        <f t="shared" ref="Q208" si="190">IFERROR(P208+1,"")</f>
        <v/>
      </c>
      <c r="R208" s="18" t="str">
        <f t="shared" ref="R208" si="191">IFERROR(Q208+1,"")</f>
        <v/>
      </c>
      <c r="S208" s="18" t="str">
        <f t="shared" ref="S208" si="192">IFERROR(R208+1,"")</f>
        <v/>
      </c>
      <c r="T208" s="18" t="str">
        <f t="shared" ref="T208" si="193">IFERROR(S208+1,"")</f>
        <v/>
      </c>
      <c r="U208" s="18" t="str">
        <f t="shared" ref="U208" si="194">IFERROR(T208+1,"")</f>
        <v/>
      </c>
      <c r="V208" s="18" t="str">
        <f t="shared" ref="V208" si="195">IFERROR(U208+1,"")</f>
        <v/>
      </c>
      <c r="W208" s="18" t="str">
        <f t="shared" ref="W208" si="196">IFERROR(V208+1,"")</f>
        <v/>
      </c>
      <c r="X208" s="18" t="str">
        <f t="shared" ref="X208" si="197">IFERROR(W208+1,"")</f>
        <v/>
      </c>
      <c r="Y208" s="18" t="str">
        <f t="shared" ref="Y208" si="198">IFERROR(X208+1,"")</f>
        <v/>
      </c>
      <c r="Z208" s="18" t="str">
        <f t="shared" ref="Z208" si="199">IFERROR(Y208+1,"")</f>
        <v/>
      </c>
      <c r="AA208" s="18" t="str">
        <f t="shared" ref="AA208" si="200">IFERROR(Z208+1,"")</f>
        <v/>
      </c>
      <c r="AB208" s="18" t="str">
        <f t="shared" ref="AB208" si="201">IFERROR(AA208+1,"")</f>
        <v/>
      </c>
      <c r="AC208" s="18" t="str">
        <f t="shared" ref="AC208" si="202">IFERROR(AB208+1,"")</f>
        <v/>
      </c>
      <c r="AD208" s="18" t="str">
        <f t="shared" ref="AD208" si="203">IFERROR(AC208+1,"")</f>
        <v/>
      </c>
      <c r="AE208" s="18" t="str">
        <f t="shared" ref="AE208" si="204">IFERROR(AD208+1,"")</f>
        <v/>
      </c>
      <c r="AF208" s="18" t="str">
        <f t="shared" ref="AF208" si="205">IFERROR(AE208+1,"")</f>
        <v/>
      </c>
      <c r="AG208" s="18" t="str">
        <f t="shared" ref="AG208" si="206">IFERROR(AF208+1,"")</f>
        <v/>
      </c>
      <c r="AH208" s="18" t="str">
        <f t="shared" ref="AH208" si="207">IFERROR(AG208+1,"")</f>
        <v/>
      </c>
      <c r="AI208" s="18" t="str">
        <f t="shared" ref="AI208" si="208">IFERROR(AH208+1,"")</f>
        <v/>
      </c>
      <c r="AJ208" s="18" t="str">
        <f>IFERROR(IF(MONTH(AI208)&lt;&gt;MONTH(AI208+1),"",AI208+1),"")</f>
        <v/>
      </c>
      <c r="AK208" s="18" t="str">
        <f>IFERROR(IF(MONTH(AJ208)&lt;&gt;MONTH(AJ208+1),"",AJ208+1),"")</f>
        <v/>
      </c>
      <c r="AL208" s="18" t="str">
        <f>IFERROR(IF(MONTH(AK208)&lt;&gt;MONTH(AK208+1),"",AK208+1),"")</f>
        <v/>
      </c>
      <c r="AM208" s="263" t="s">
        <v>162</v>
      </c>
      <c r="AN208" s="263" t="s">
        <v>163</v>
      </c>
      <c r="AO208" s="206" t="s">
        <v>133</v>
      </c>
      <c r="AQ208" s="1"/>
      <c r="AR208" s="1"/>
      <c r="AS208" s="1"/>
      <c r="AT208" s="1"/>
      <c r="AU208" s="1"/>
      <c r="AV208" s="1"/>
      <c r="AW208" s="1"/>
      <c r="AX208" s="1"/>
      <c r="AY208" s="1"/>
    </row>
    <row r="209" spans="1:51" s="6" customFormat="1" ht="18" customHeight="1">
      <c r="A209" s="249"/>
      <c r="B209" s="238"/>
      <c r="C209" s="251"/>
      <c r="D209" s="251"/>
      <c r="E209" s="251"/>
      <c r="F209" s="238"/>
      <c r="G209" s="239"/>
      <c r="H209" s="19" t="str">
        <f>H208</f>
        <v/>
      </c>
      <c r="I209" s="19" t="str">
        <f>I208</f>
        <v/>
      </c>
      <c r="J209" s="19" t="str">
        <f t="shared" ref="J209:AL209" si="209">J208</f>
        <v/>
      </c>
      <c r="K209" s="19" t="str">
        <f t="shared" si="209"/>
        <v/>
      </c>
      <c r="L209" s="19" t="str">
        <f t="shared" si="209"/>
        <v/>
      </c>
      <c r="M209" s="19" t="str">
        <f t="shared" si="209"/>
        <v/>
      </c>
      <c r="N209" s="19" t="str">
        <f t="shared" si="209"/>
        <v/>
      </c>
      <c r="O209" s="19" t="str">
        <f t="shared" si="209"/>
        <v/>
      </c>
      <c r="P209" s="19" t="str">
        <f t="shared" si="209"/>
        <v/>
      </c>
      <c r="Q209" s="19" t="str">
        <f t="shared" si="209"/>
        <v/>
      </c>
      <c r="R209" s="19" t="str">
        <f t="shared" si="209"/>
        <v/>
      </c>
      <c r="S209" s="19" t="str">
        <f t="shared" si="209"/>
        <v/>
      </c>
      <c r="T209" s="19" t="str">
        <f t="shared" si="209"/>
        <v/>
      </c>
      <c r="U209" s="19" t="str">
        <f t="shared" si="209"/>
        <v/>
      </c>
      <c r="V209" s="19" t="str">
        <f t="shared" si="209"/>
        <v/>
      </c>
      <c r="W209" s="19" t="str">
        <f t="shared" si="209"/>
        <v/>
      </c>
      <c r="X209" s="19" t="str">
        <f t="shared" si="209"/>
        <v/>
      </c>
      <c r="Y209" s="19" t="str">
        <f t="shared" si="209"/>
        <v/>
      </c>
      <c r="Z209" s="19" t="str">
        <f t="shared" si="209"/>
        <v/>
      </c>
      <c r="AA209" s="19" t="str">
        <f t="shared" si="209"/>
        <v/>
      </c>
      <c r="AB209" s="19" t="str">
        <f t="shared" si="209"/>
        <v/>
      </c>
      <c r="AC209" s="19" t="str">
        <f t="shared" si="209"/>
        <v/>
      </c>
      <c r="AD209" s="19" t="str">
        <f t="shared" si="209"/>
        <v/>
      </c>
      <c r="AE209" s="19" t="str">
        <f t="shared" si="209"/>
        <v/>
      </c>
      <c r="AF209" s="19" t="str">
        <f t="shared" si="209"/>
        <v/>
      </c>
      <c r="AG209" s="19" t="str">
        <f t="shared" si="209"/>
        <v/>
      </c>
      <c r="AH209" s="19" t="str">
        <f t="shared" si="209"/>
        <v/>
      </c>
      <c r="AI209" s="19" t="str">
        <f t="shared" si="209"/>
        <v/>
      </c>
      <c r="AJ209" s="19" t="str">
        <f t="shared" si="209"/>
        <v/>
      </c>
      <c r="AK209" s="19" t="str">
        <f t="shared" si="209"/>
        <v/>
      </c>
      <c r="AL209" s="19" t="str">
        <f t="shared" si="209"/>
        <v/>
      </c>
      <c r="AM209" s="263"/>
      <c r="AN209" s="263"/>
      <c r="AO209" s="207"/>
      <c r="AQ209" s="1"/>
      <c r="AR209" s="1"/>
      <c r="AS209" s="1"/>
      <c r="AT209" s="1"/>
      <c r="AU209" s="1"/>
      <c r="AV209" s="1"/>
      <c r="AW209" s="1"/>
      <c r="AX209" s="1"/>
      <c r="AY209" s="1"/>
    </row>
    <row r="210" spans="1:51" ht="13.5" customHeight="1">
      <c r="A210" s="248" t="str">
        <f>IFERROR(INDEX(【従業者名簿】!F:F,MATCH(F210,【従業者名簿】!C:C,0)),"")</f>
        <v/>
      </c>
      <c r="B210" s="298" t="s">
        <v>33</v>
      </c>
      <c r="C210" s="299" t="str">
        <f>IF(AO210="介護福祉士","〇","")</f>
        <v/>
      </c>
      <c r="D210" s="366" t="str">
        <f>IF(A210="","",DATEDIF(A210,$AF$3,"m"))</f>
        <v/>
      </c>
      <c r="E210" s="301"/>
      <c r="F210" s="270"/>
      <c r="G210" s="70" t="s">
        <v>36</v>
      </c>
      <c r="H210" s="164"/>
      <c r="I210" s="164"/>
      <c r="J210" s="164"/>
      <c r="K210" s="164"/>
      <c r="L210" s="164"/>
      <c r="M210" s="164"/>
      <c r="N210" s="164"/>
      <c r="O210" s="164"/>
      <c r="P210" s="164"/>
      <c r="Q210" s="164"/>
      <c r="R210" s="164"/>
      <c r="S210" s="164"/>
      <c r="T210" s="164"/>
      <c r="U210" s="164"/>
      <c r="V210" s="164"/>
      <c r="W210" s="164"/>
      <c r="X210" s="164"/>
      <c r="Y210" s="164"/>
      <c r="Z210" s="164"/>
      <c r="AA210" s="164"/>
      <c r="AB210" s="164"/>
      <c r="AC210" s="164"/>
      <c r="AD210" s="164"/>
      <c r="AE210" s="164"/>
      <c r="AF210" s="164"/>
      <c r="AG210" s="164"/>
      <c r="AH210" s="164"/>
      <c r="AI210" s="164"/>
      <c r="AJ210" s="164"/>
      <c r="AK210" s="164"/>
      <c r="AL210" s="164"/>
      <c r="AM210" s="253">
        <f>SUM(H211:AL211)</f>
        <v>0</v>
      </c>
      <c r="AN210" s="368" t="str">
        <f>IFERROR(IF(OR(E210="Ａ",AM210&gt;$AF$205),1,ROUNDDOWN(AM210/$AF$205,1)),"")</f>
        <v/>
      </c>
      <c r="AO210" s="222"/>
      <c r="AP210" s="8"/>
    </row>
    <row r="211" spans="1:51" ht="13.5" customHeight="1">
      <c r="A211" s="249"/>
      <c r="B211" s="255"/>
      <c r="C211" s="287"/>
      <c r="D211" s="367"/>
      <c r="E211" s="302"/>
      <c r="F211" s="261"/>
      <c r="G211" s="70" t="s">
        <v>134</v>
      </c>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253"/>
      <c r="AN211" s="368"/>
      <c r="AO211" s="223"/>
      <c r="AP211" s="8"/>
    </row>
    <row r="212" spans="1:51" ht="13.5" customHeight="1">
      <c r="A212" s="248" t="str">
        <f>IFERROR(INDEX(【従業者名簿】!F:F,MATCH(F212,【従業者名簿】!C:C,0)),"")</f>
        <v/>
      </c>
      <c r="B212" s="298" t="s">
        <v>33</v>
      </c>
      <c r="C212" s="299" t="str">
        <f t="shared" ref="C212" si="210">IF(AO212="介護福祉士","〇","")</f>
        <v/>
      </c>
      <c r="D212" s="366" t="str">
        <f>IF(A212="","",DATEDIF(A212,$AF$3,"m"))</f>
        <v/>
      </c>
      <c r="E212" s="301"/>
      <c r="F212" s="262"/>
      <c r="G212" s="70" t="s">
        <v>36</v>
      </c>
      <c r="H212" s="133"/>
      <c r="I212" s="133"/>
      <c r="J212" s="133"/>
      <c r="K212" s="133"/>
      <c r="L212" s="133"/>
      <c r="M212" s="133"/>
      <c r="N212" s="133"/>
      <c r="O212" s="133"/>
      <c r="P212" s="133"/>
      <c r="Q212" s="133"/>
      <c r="R212" s="133"/>
      <c r="S212" s="133"/>
      <c r="T212" s="133"/>
      <c r="U212" s="133"/>
      <c r="V212" s="133"/>
      <c r="W212" s="133"/>
      <c r="X212" s="133"/>
      <c r="Y212" s="133"/>
      <c r="Z212" s="133"/>
      <c r="AA212" s="133"/>
      <c r="AB212" s="133"/>
      <c r="AC212" s="133"/>
      <c r="AD212" s="133"/>
      <c r="AE212" s="133"/>
      <c r="AF212" s="133"/>
      <c r="AG212" s="133"/>
      <c r="AH212" s="133"/>
      <c r="AI212" s="133"/>
      <c r="AJ212" s="133"/>
      <c r="AK212" s="133"/>
      <c r="AL212" s="133"/>
      <c r="AM212" s="253">
        <f>SUM(H213:AL213)</f>
        <v>0</v>
      </c>
      <c r="AN212" s="368" t="str">
        <f t="shared" ref="AN212" si="211">IFERROR(IF(OR(E212="Ａ",AM212&gt;$AF$205),1,ROUNDDOWN(AM212/$AF$205,1)),"")</f>
        <v/>
      </c>
      <c r="AO212" s="372"/>
      <c r="AP212" s="8"/>
    </row>
    <row r="213" spans="1:51" ht="13.5" customHeight="1">
      <c r="A213" s="249"/>
      <c r="B213" s="255"/>
      <c r="C213" s="287"/>
      <c r="D213" s="367"/>
      <c r="E213" s="302"/>
      <c r="F213" s="262"/>
      <c r="G213" s="70" t="s">
        <v>134</v>
      </c>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253"/>
      <c r="AN213" s="368"/>
      <c r="AO213" s="374"/>
      <c r="AP213" s="8"/>
    </row>
    <row r="214" spans="1:51" ht="13.5" customHeight="1">
      <c r="A214" s="248" t="str">
        <f>IFERROR(INDEX(【従業者名簿】!F:F,MATCH(F214,【従業者名簿】!C:C,0)),"")</f>
        <v/>
      </c>
      <c r="B214" s="298" t="s">
        <v>33</v>
      </c>
      <c r="C214" s="299" t="str">
        <f t="shared" ref="C214" si="212">IF(AO214="介護福祉士","〇","")</f>
        <v/>
      </c>
      <c r="D214" s="366" t="str">
        <f>IF(A214="","",DATEDIF(A214,$AF$3,"m"))</f>
        <v/>
      </c>
      <c r="E214" s="301"/>
      <c r="F214" s="262"/>
      <c r="G214" s="70" t="s">
        <v>36</v>
      </c>
      <c r="H214" s="133"/>
      <c r="I214" s="133"/>
      <c r="J214" s="133"/>
      <c r="K214" s="133"/>
      <c r="L214" s="133"/>
      <c r="M214" s="133"/>
      <c r="N214" s="133"/>
      <c r="O214" s="133"/>
      <c r="P214" s="133"/>
      <c r="Q214" s="133"/>
      <c r="R214" s="133"/>
      <c r="S214" s="133"/>
      <c r="T214" s="133"/>
      <c r="U214" s="133"/>
      <c r="V214" s="133"/>
      <c r="W214" s="133"/>
      <c r="X214" s="133"/>
      <c r="Y214" s="133"/>
      <c r="Z214" s="133"/>
      <c r="AA214" s="133"/>
      <c r="AB214" s="133"/>
      <c r="AC214" s="133"/>
      <c r="AD214" s="133"/>
      <c r="AE214" s="133"/>
      <c r="AF214" s="133"/>
      <c r="AG214" s="133"/>
      <c r="AH214" s="133"/>
      <c r="AI214" s="133"/>
      <c r="AJ214" s="133"/>
      <c r="AK214" s="133"/>
      <c r="AL214" s="133"/>
      <c r="AM214" s="253">
        <f>SUM(H215:AL215)</f>
        <v>0</v>
      </c>
      <c r="AN214" s="368" t="str">
        <f t="shared" ref="AN214" si="213">IFERROR(IF(OR(E214="Ａ",AM214&gt;$AF$205),1,ROUNDDOWN(AM214/$AF$205,1)),"")</f>
        <v/>
      </c>
      <c r="AO214" s="372"/>
      <c r="AP214" s="8"/>
    </row>
    <row r="215" spans="1:51" ht="13.5" customHeight="1">
      <c r="A215" s="249"/>
      <c r="B215" s="255"/>
      <c r="C215" s="287"/>
      <c r="D215" s="367"/>
      <c r="E215" s="302"/>
      <c r="F215" s="262"/>
      <c r="G215" s="70" t="s">
        <v>134</v>
      </c>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253"/>
      <c r="AN215" s="368"/>
      <c r="AO215" s="374"/>
      <c r="AP215" s="8"/>
    </row>
    <row r="216" spans="1:51" ht="13.5" customHeight="1">
      <c r="A216" s="248" t="str">
        <f>IFERROR(INDEX(【従業者名簿】!F:F,MATCH(F216,【従業者名簿】!C:C,0)),"")</f>
        <v/>
      </c>
      <c r="B216" s="298" t="s">
        <v>33</v>
      </c>
      <c r="C216" s="299" t="str">
        <f t="shared" ref="C216" si="214">IF(AO216="介護福祉士","〇","")</f>
        <v/>
      </c>
      <c r="D216" s="366" t="str">
        <f t="shared" ref="D216" si="215">IF(A216="","",DATEDIF(A216,$AF$3,"m"))</f>
        <v/>
      </c>
      <c r="E216" s="301"/>
      <c r="F216" s="262"/>
      <c r="G216" s="70" t="s">
        <v>36</v>
      </c>
      <c r="H216" s="133"/>
      <c r="I216" s="133"/>
      <c r="J216" s="133"/>
      <c r="K216" s="133"/>
      <c r="L216" s="133"/>
      <c r="M216" s="133"/>
      <c r="N216" s="133"/>
      <c r="O216" s="133"/>
      <c r="P216" s="133"/>
      <c r="Q216" s="133"/>
      <c r="R216" s="133"/>
      <c r="S216" s="133"/>
      <c r="T216" s="133"/>
      <c r="U216" s="133"/>
      <c r="V216" s="133"/>
      <c r="W216" s="133"/>
      <c r="X216" s="133"/>
      <c r="Y216" s="133"/>
      <c r="Z216" s="133"/>
      <c r="AA216" s="133"/>
      <c r="AB216" s="133"/>
      <c r="AC216" s="133"/>
      <c r="AD216" s="133"/>
      <c r="AE216" s="133"/>
      <c r="AF216" s="133"/>
      <c r="AG216" s="133"/>
      <c r="AH216" s="133"/>
      <c r="AI216" s="133"/>
      <c r="AJ216" s="133"/>
      <c r="AK216" s="133"/>
      <c r="AL216" s="133"/>
      <c r="AM216" s="253">
        <f t="shared" ref="AM216" si="216">SUM(H217:AL217)</f>
        <v>0</v>
      </c>
      <c r="AN216" s="368" t="str">
        <f t="shared" ref="AN216" si="217">IFERROR(IF(OR(E216="Ａ",AM216&gt;$AF$205),1,ROUNDDOWN(AM216/$AF$205,1)),"")</f>
        <v/>
      </c>
      <c r="AO216" s="372"/>
      <c r="AP216" s="8"/>
    </row>
    <row r="217" spans="1:51" ht="13.5" customHeight="1">
      <c r="A217" s="249"/>
      <c r="B217" s="255"/>
      <c r="C217" s="287"/>
      <c r="D217" s="367"/>
      <c r="E217" s="302"/>
      <c r="F217" s="262"/>
      <c r="G217" s="70" t="s">
        <v>134</v>
      </c>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253"/>
      <c r="AN217" s="368"/>
      <c r="AO217" s="374"/>
      <c r="AP217" s="8"/>
    </row>
    <row r="218" spans="1:51" ht="13.5" customHeight="1">
      <c r="A218" s="248" t="str">
        <f>IFERROR(INDEX(【従業者名簿】!F:F,MATCH(F218,【従業者名簿】!C:C,0)),"")</f>
        <v/>
      </c>
      <c r="B218" s="298" t="s">
        <v>33</v>
      </c>
      <c r="C218" s="299" t="str">
        <f t="shared" ref="C218" si="218">IF(AO218="介護福祉士","〇","")</f>
        <v/>
      </c>
      <c r="D218" s="366" t="str">
        <f t="shared" ref="D218" si="219">IF(A218="","",DATEDIF(A218,$AF$3,"m"))</f>
        <v/>
      </c>
      <c r="E218" s="301"/>
      <c r="F218" s="262"/>
      <c r="G218" s="70" t="s">
        <v>36</v>
      </c>
      <c r="H218" s="133"/>
      <c r="I218" s="133"/>
      <c r="J218" s="133"/>
      <c r="K218" s="133"/>
      <c r="L218" s="133"/>
      <c r="M218" s="133"/>
      <c r="N218" s="133"/>
      <c r="O218" s="133"/>
      <c r="P218" s="133"/>
      <c r="Q218" s="133"/>
      <c r="R218" s="133"/>
      <c r="S218" s="133"/>
      <c r="T218" s="133"/>
      <c r="U218" s="133"/>
      <c r="V218" s="133"/>
      <c r="W218" s="133"/>
      <c r="X218" s="133"/>
      <c r="Y218" s="133"/>
      <c r="Z218" s="133"/>
      <c r="AA218" s="133"/>
      <c r="AB218" s="133"/>
      <c r="AC218" s="133"/>
      <c r="AD218" s="133"/>
      <c r="AE218" s="133"/>
      <c r="AF218" s="133"/>
      <c r="AG218" s="133"/>
      <c r="AH218" s="133"/>
      <c r="AI218" s="133"/>
      <c r="AJ218" s="133"/>
      <c r="AK218" s="133"/>
      <c r="AL218" s="133"/>
      <c r="AM218" s="253">
        <f t="shared" ref="AM218" si="220">SUM(H219:AL219)</f>
        <v>0</v>
      </c>
      <c r="AN218" s="368" t="str">
        <f t="shared" ref="AN218" si="221">IFERROR(IF(OR(E218="Ａ",AM218&gt;$AF$205),1,ROUNDDOWN(AM218/$AF$205,1)),"")</f>
        <v/>
      </c>
      <c r="AO218" s="372"/>
      <c r="AP218" s="8"/>
    </row>
    <row r="219" spans="1:51" ht="13.5" customHeight="1">
      <c r="A219" s="249"/>
      <c r="B219" s="255"/>
      <c r="C219" s="287"/>
      <c r="D219" s="367"/>
      <c r="E219" s="302"/>
      <c r="F219" s="262"/>
      <c r="G219" s="70" t="s">
        <v>134</v>
      </c>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253"/>
      <c r="AN219" s="368"/>
      <c r="AO219" s="374"/>
      <c r="AP219" s="8"/>
    </row>
    <row r="220" spans="1:51" ht="13.5" customHeight="1">
      <c r="A220" s="248" t="str">
        <f>IFERROR(INDEX(【従業者名簿】!F:F,MATCH(F220,【従業者名簿】!C:C,0)),"")</f>
        <v/>
      </c>
      <c r="B220" s="298" t="s">
        <v>33</v>
      </c>
      <c r="C220" s="299" t="str">
        <f t="shared" ref="C220" si="222">IF(AO220="介護福祉士","〇","")</f>
        <v/>
      </c>
      <c r="D220" s="366" t="str">
        <f t="shared" ref="D220" si="223">IF(A220="","",DATEDIF(A220,$AF$3,"m"))</f>
        <v/>
      </c>
      <c r="E220" s="301"/>
      <c r="F220" s="262"/>
      <c r="G220" s="70" t="s">
        <v>36</v>
      </c>
      <c r="H220" s="133"/>
      <c r="I220" s="133"/>
      <c r="J220" s="133"/>
      <c r="K220" s="133"/>
      <c r="L220" s="133"/>
      <c r="M220" s="133"/>
      <c r="N220" s="133"/>
      <c r="O220" s="133"/>
      <c r="P220" s="133"/>
      <c r="Q220" s="133"/>
      <c r="R220" s="133"/>
      <c r="S220" s="133"/>
      <c r="T220" s="133"/>
      <c r="U220" s="133"/>
      <c r="V220" s="133"/>
      <c r="W220" s="133"/>
      <c r="X220" s="133"/>
      <c r="Y220" s="133"/>
      <c r="Z220" s="133"/>
      <c r="AA220" s="133"/>
      <c r="AB220" s="133"/>
      <c r="AC220" s="133"/>
      <c r="AD220" s="133"/>
      <c r="AE220" s="133"/>
      <c r="AF220" s="133"/>
      <c r="AG220" s="133"/>
      <c r="AH220" s="133"/>
      <c r="AI220" s="133"/>
      <c r="AJ220" s="133"/>
      <c r="AK220" s="133"/>
      <c r="AL220" s="133"/>
      <c r="AM220" s="253">
        <f t="shared" ref="AM220" si="224">SUM(H221:AL221)</f>
        <v>0</v>
      </c>
      <c r="AN220" s="368" t="str">
        <f t="shared" ref="AN220" si="225">IFERROR(IF(OR(E220="Ａ",AM220&gt;$AF$205),1,ROUNDDOWN(AM220/$AF$205,1)),"")</f>
        <v/>
      </c>
      <c r="AO220" s="372"/>
      <c r="AP220" s="8"/>
    </row>
    <row r="221" spans="1:51" ht="13.5" customHeight="1">
      <c r="A221" s="249"/>
      <c r="B221" s="255"/>
      <c r="C221" s="287"/>
      <c r="D221" s="367"/>
      <c r="E221" s="302"/>
      <c r="F221" s="262"/>
      <c r="G221" s="70" t="s">
        <v>134</v>
      </c>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253"/>
      <c r="AN221" s="368"/>
      <c r="AO221" s="374"/>
      <c r="AP221" s="8"/>
    </row>
    <row r="222" spans="1:51" ht="13.5" customHeight="1">
      <c r="A222" s="248" t="str">
        <f>IFERROR(INDEX(【従業者名簿】!F:F,MATCH(F222,【従業者名簿】!C:C,0)),"")</f>
        <v/>
      </c>
      <c r="B222" s="298" t="s">
        <v>33</v>
      </c>
      <c r="C222" s="299" t="str">
        <f t="shared" ref="C222" si="226">IF(AO222="介護福祉士","〇","")</f>
        <v/>
      </c>
      <c r="D222" s="366" t="str">
        <f t="shared" ref="D222" si="227">IF(A222="","",DATEDIF(A222,$AF$3,"m"))</f>
        <v/>
      </c>
      <c r="E222" s="301"/>
      <c r="F222" s="262"/>
      <c r="G222" s="70" t="s">
        <v>36</v>
      </c>
      <c r="H222" s="133"/>
      <c r="I222" s="133"/>
      <c r="J222" s="133"/>
      <c r="K222" s="133"/>
      <c r="L222" s="133"/>
      <c r="M222" s="133"/>
      <c r="N222" s="133"/>
      <c r="O222" s="133"/>
      <c r="P222" s="133"/>
      <c r="Q222" s="133"/>
      <c r="R222" s="133"/>
      <c r="S222" s="133"/>
      <c r="T222" s="133"/>
      <c r="U222" s="133"/>
      <c r="V222" s="133"/>
      <c r="W222" s="133"/>
      <c r="X222" s="133"/>
      <c r="Y222" s="133"/>
      <c r="Z222" s="133"/>
      <c r="AA222" s="133"/>
      <c r="AB222" s="133"/>
      <c r="AC222" s="133"/>
      <c r="AD222" s="133"/>
      <c r="AE222" s="133"/>
      <c r="AF222" s="133"/>
      <c r="AG222" s="133"/>
      <c r="AH222" s="133"/>
      <c r="AI222" s="133"/>
      <c r="AJ222" s="133"/>
      <c r="AK222" s="133"/>
      <c r="AL222" s="133"/>
      <c r="AM222" s="253">
        <f t="shared" ref="AM222" si="228">SUM(H223:AL223)</f>
        <v>0</v>
      </c>
      <c r="AN222" s="368" t="str">
        <f t="shared" ref="AN222" si="229">IFERROR(IF(OR(E222="Ａ",AM222&gt;$AF$205),1,ROUNDDOWN(AM222/$AF$205,1)),"")</f>
        <v/>
      </c>
      <c r="AO222" s="372"/>
      <c r="AP222" s="8"/>
    </row>
    <row r="223" spans="1:51" ht="13.5" customHeight="1">
      <c r="A223" s="249"/>
      <c r="B223" s="255"/>
      <c r="C223" s="287"/>
      <c r="D223" s="367"/>
      <c r="E223" s="302"/>
      <c r="F223" s="262"/>
      <c r="G223" s="70" t="s">
        <v>134</v>
      </c>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253"/>
      <c r="AN223" s="368"/>
      <c r="AO223" s="374"/>
      <c r="AP223" s="8"/>
    </row>
    <row r="224" spans="1:51" ht="13.5" customHeight="1">
      <c r="A224" s="248" t="str">
        <f>IFERROR(INDEX(【従業者名簿】!F:F,MATCH(F224,【従業者名簿】!C:C,0)),"")</f>
        <v/>
      </c>
      <c r="B224" s="298" t="s">
        <v>33</v>
      </c>
      <c r="C224" s="299" t="str">
        <f t="shared" ref="C224" si="230">IF(AO224="介護福祉士","〇","")</f>
        <v/>
      </c>
      <c r="D224" s="366" t="str">
        <f t="shared" ref="D224" si="231">IF(A224="","",DATEDIF(A224,$AF$3,"m"))</f>
        <v/>
      </c>
      <c r="E224" s="301"/>
      <c r="F224" s="262"/>
      <c r="G224" s="70" t="s">
        <v>36</v>
      </c>
      <c r="H224" s="133"/>
      <c r="I224" s="133"/>
      <c r="J224" s="133"/>
      <c r="K224" s="133"/>
      <c r="L224" s="133"/>
      <c r="M224" s="133"/>
      <c r="N224" s="133"/>
      <c r="O224" s="133"/>
      <c r="P224" s="133"/>
      <c r="Q224" s="133"/>
      <c r="R224" s="133"/>
      <c r="S224" s="133"/>
      <c r="T224" s="133"/>
      <c r="U224" s="133"/>
      <c r="V224" s="133"/>
      <c r="W224" s="133"/>
      <c r="X224" s="133"/>
      <c r="Y224" s="133"/>
      <c r="Z224" s="133"/>
      <c r="AA224" s="133"/>
      <c r="AB224" s="133"/>
      <c r="AC224" s="133"/>
      <c r="AD224" s="133"/>
      <c r="AE224" s="133"/>
      <c r="AF224" s="133"/>
      <c r="AG224" s="133"/>
      <c r="AH224" s="133"/>
      <c r="AI224" s="133"/>
      <c r="AJ224" s="133"/>
      <c r="AK224" s="133"/>
      <c r="AL224" s="133"/>
      <c r="AM224" s="253">
        <f t="shared" ref="AM224" si="232">SUM(H225:AL225)</f>
        <v>0</v>
      </c>
      <c r="AN224" s="368" t="str">
        <f t="shared" ref="AN224" si="233">IFERROR(IF(OR(E224="Ａ",AM224&gt;$AF$205),1,ROUNDDOWN(AM224/$AF$205,1)),"")</f>
        <v/>
      </c>
      <c r="AO224" s="372"/>
      <c r="AP224" s="8"/>
    </row>
    <row r="225" spans="1:51" ht="13.5" customHeight="1">
      <c r="A225" s="249"/>
      <c r="B225" s="255"/>
      <c r="C225" s="287"/>
      <c r="D225" s="367"/>
      <c r="E225" s="302"/>
      <c r="F225" s="262"/>
      <c r="G225" s="70" t="s">
        <v>134</v>
      </c>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253"/>
      <c r="AN225" s="368"/>
      <c r="AO225" s="374"/>
      <c r="AP225" s="8"/>
    </row>
    <row r="226" spans="1:51" ht="13.5" customHeight="1">
      <c r="A226" s="248" t="str">
        <f>IFERROR(INDEX(【従業者名簿】!F:F,MATCH(F226,【従業者名簿】!C:C,0)),"")</f>
        <v/>
      </c>
      <c r="B226" s="298" t="s">
        <v>33</v>
      </c>
      <c r="C226" s="299" t="str">
        <f t="shared" ref="C226" si="234">IF(AO226="介護福祉士","〇","")</f>
        <v/>
      </c>
      <c r="D226" s="366" t="str">
        <f t="shared" ref="D226" si="235">IF(A226="","",DATEDIF(A226,$AF$3,"m"))</f>
        <v/>
      </c>
      <c r="E226" s="301"/>
      <c r="F226" s="262"/>
      <c r="G226" s="70" t="s">
        <v>36</v>
      </c>
      <c r="H226" s="133"/>
      <c r="I226" s="133"/>
      <c r="J226" s="133"/>
      <c r="K226" s="133"/>
      <c r="L226" s="133"/>
      <c r="M226" s="133"/>
      <c r="N226" s="133"/>
      <c r="O226" s="133"/>
      <c r="P226" s="133"/>
      <c r="Q226" s="133"/>
      <c r="R226" s="133"/>
      <c r="S226" s="133"/>
      <c r="T226" s="133"/>
      <c r="U226" s="133"/>
      <c r="V226" s="133"/>
      <c r="W226" s="133"/>
      <c r="X226" s="133"/>
      <c r="Y226" s="133"/>
      <c r="Z226" s="133"/>
      <c r="AA226" s="133"/>
      <c r="AB226" s="133"/>
      <c r="AC226" s="133"/>
      <c r="AD226" s="133"/>
      <c r="AE226" s="133"/>
      <c r="AF226" s="133"/>
      <c r="AG226" s="133"/>
      <c r="AH226" s="133"/>
      <c r="AI226" s="133"/>
      <c r="AJ226" s="133"/>
      <c r="AK226" s="133"/>
      <c r="AL226" s="133"/>
      <c r="AM226" s="253">
        <f t="shared" ref="AM226" si="236">SUM(H227:AL227)</f>
        <v>0</v>
      </c>
      <c r="AN226" s="368" t="str">
        <f t="shared" ref="AN226" si="237">IFERROR(IF(OR(E226="Ａ",AM226&gt;$AF$205),1,ROUNDDOWN(AM226/$AF$205,1)),"")</f>
        <v/>
      </c>
      <c r="AO226" s="372"/>
      <c r="AP226" s="8"/>
    </row>
    <row r="227" spans="1:51" ht="13.5" customHeight="1">
      <c r="A227" s="249"/>
      <c r="B227" s="255"/>
      <c r="C227" s="287"/>
      <c r="D227" s="367"/>
      <c r="E227" s="302"/>
      <c r="F227" s="262"/>
      <c r="G227" s="70" t="s">
        <v>134</v>
      </c>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253"/>
      <c r="AN227" s="368"/>
      <c r="AO227" s="374"/>
      <c r="AP227" s="8"/>
    </row>
    <row r="228" spans="1:51" ht="13.5" customHeight="1">
      <c r="A228" s="248" t="str">
        <f>IFERROR(INDEX(【従業者名簿】!F:F,MATCH(F228,【従業者名簿】!C:C,0)),"")</f>
        <v/>
      </c>
      <c r="B228" s="298" t="s">
        <v>33</v>
      </c>
      <c r="C228" s="299" t="str">
        <f t="shared" ref="C228" si="238">IF(AO228="介護福祉士","〇","")</f>
        <v/>
      </c>
      <c r="D228" s="366" t="str">
        <f t="shared" ref="D228" si="239">IF(A228="","",DATEDIF(A228,$AF$3,"m"))</f>
        <v/>
      </c>
      <c r="E228" s="301"/>
      <c r="F228" s="262"/>
      <c r="G228" s="70" t="s">
        <v>36</v>
      </c>
      <c r="H228" s="133"/>
      <c r="I228" s="133"/>
      <c r="J228" s="133"/>
      <c r="K228" s="133"/>
      <c r="L228" s="133"/>
      <c r="M228" s="133"/>
      <c r="N228" s="133"/>
      <c r="O228" s="133"/>
      <c r="P228" s="133"/>
      <c r="Q228" s="133"/>
      <c r="R228" s="133"/>
      <c r="S228" s="133"/>
      <c r="T228" s="133"/>
      <c r="U228" s="133"/>
      <c r="V228" s="133"/>
      <c r="W228" s="133"/>
      <c r="X228" s="133"/>
      <c r="Y228" s="133"/>
      <c r="Z228" s="133"/>
      <c r="AA228" s="133"/>
      <c r="AB228" s="133"/>
      <c r="AC228" s="133"/>
      <c r="AD228" s="133"/>
      <c r="AE228" s="133"/>
      <c r="AF228" s="133"/>
      <c r="AG228" s="133"/>
      <c r="AH228" s="133"/>
      <c r="AI228" s="133"/>
      <c r="AJ228" s="133"/>
      <c r="AK228" s="133"/>
      <c r="AL228" s="133"/>
      <c r="AM228" s="253">
        <f t="shared" ref="AM228" si="240">SUM(H229:AL229)</f>
        <v>0</v>
      </c>
      <c r="AN228" s="368" t="str">
        <f t="shared" ref="AN228" si="241">IFERROR(IF(OR(E228="Ａ",AM228&gt;$AF$205),1,ROUNDDOWN(AM228/$AF$205,1)),"")</f>
        <v/>
      </c>
      <c r="AO228" s="372"/>
      <c r="AP228" s="8"/>
    </row>
    <row r="229" spans="1:51" ht="13.5" customHeight="1">
      <c r="A229" s="249"/>
      <c r="B229" s="255"/>
      <c r="C229" s="287"/>
      <c r="D229" s="367"/>
      <c r="E229" s="302"/>
      <c r="F229" s="262"/>
      <c r="G229" s="70" t="s">
        <v>134</v>
      </c>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253"/>
      <c r="AN229" s="368"/>
      <c r="AO229" s="374"/>
      <c r="AP229" s="8"/>
    </row>
    <row r="230" spans="1:51" ht="13.5" customHeight="1">
      <c r="A230" s="248" t="str">
        <f>IFERROR(INDEX(【従業者名簿】!F:F,MATCH(F230,【従業者名簿】!C:C,0)),"")</f>
        <v/>
      </c>
      <c r="B230" s="298" t="s">
        <v>33</v>
      </c>
      <c r="C230" s="299" t="str">
        <f t="shared" ref="C230" si="242">IF(AO230="介護福祉士","〇","")</f>
        <v/>
      </c>
      <c r="D230" s="366" t="str">
        <f t="shared" ref="D230" si="243">IF(A230="","",DATEDIF(A230,$AF$3,"m"))</f>
        <v/>
      </c>
      <c r="E230" s="301"/>
      <c r="F230" s="262"/>
      <c r="G230" s="70" t="s">
        <v>36</v>
      </c>
      <c r="H230" s="133"/>
      <c r="I230" s="133"/>
      <c r="J230" s="133"/>
      <c r="K230" s="133"/>
      <c r="L230" s="133"/>
      <c r="M230" s="133"/>
      <c r="N230" s="133"/>
      <c r="O230" s="133"/>
      <c r="P230" s="133"/>
      <c r="Q230" s="133"/>
      <c r="R230" s="133"/>
      <c r="S230" s="133"/>
      <c r="T230" s="133"/>
      <c r="U230" s="133"/>
      <c r="V230" s="133"/>
      <c r="W230" s="133"/>
      <c r="X230" s="133"/>
      <c r="Y230" s="133"/>
      <c r="Z230" s="133"/>
      <c r="AA230" s="133"/>
      <c r="AB230" s="133"/>
      <c r="AC230" s="133"/>
      <c r="AD230" s="133"/>
      <c r="AE230" s="133"/>
      <c r="AF230" s="133"/>
      <c r="AG230" s="133"/>
      <c r="AH230" s="133"/>
      <c r="AI230" s="133"/>
      <c r="AJ230" s="133"/>
      <c r="AK230" s="133"/>
      <c r="AL230" s="133"/>
      <c r="AM230" s="253">
        <f t="shared" ref="AM230" si="244">SUM(H231:AL231)</f>
        <v>0</v>
      </c>
      <c r="AN230" s="368" t="str">
        <f t="shared" ref="AN230" si="245">IFERROR(IF(OR(E230="Ａ",AM230&gt;$AF$205),1,ROUNDDOWN(AM230/$AF$205,1)),"")</f>
        <v/>
      </c>
      <c r="AO230" s="372"/>
      <c r="AP230" s="8"/>
    </row>
    <row r="231" spans="1:51" ht="13.5" customHeight="1">
      <c r="A231" s="249"/>
      <c r="B231" s="255"/>
      <c r="C231" s="287"/>
      <c r="D231" s="367"/>
      <c r="E231" s="302"/>
      <c r="F231" s="262"/>
      <c r="G231" s="70" t="s">
        <v>134</v>
      </c>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253"/>
      <c r="AN231" s="368"/>
      <c r="AO231" s="374"/>
      <c r="AP231" s="8"/>
    </row>
    <row r="232" spans="1:51" ht="13.5" customHeight="1">
      <c r="A232" s="248" t="str">
        <f>IFERROR(INDEX(【従業者名簿】!F:F,MATCH(F232,【従業者名簿】!C:C,0)),"")</f>
        <v/>
      </c>
      <c r="B232" s="298" t="s">
        <v>33</v>
      </c>
      <c r="C232" s="299" t="str">
        <f t="shared" ref="C232" si="246">IF(AO232="介護福祉士","〇","")</f>
        <v/>
      </c>
      <c r="D232" s="366" t="str">
        <f t="shared" ref="D232" si="247">IF(A232="","",DATEDIF(A232,$AF$3,"m"))</f>
        <v/>
      </c>
      <c r="E232" s="301"/>
      <c r="F232" s="262"/>
      <c r="G232" s="70" t="s">
        <v>36</v>
      </c>
      <c r="H232" s="133"/>
      <c r="I232" s="133"/>
      <c r="J232" s="133"/>
      <c r="K232" s="133"/>
      <c r="L232" s="133"/>
      <c r="M232" s="133"/>
      <c r="N232" s="133"/>
      <c r="O232" s="133"/>
      <c r="P232" s="133"/>
      <c r="Q232" s="133"/>
      <c r="R232" s="133"/>
      <c r="S232" s="133"/>
      <c r="T232" s="133"/>
      <c r="U232" s="133"/>
      <c r="V232" s="133"/>
      <c r="W232" s="133"/>
      <c r="X232" s="133"/>
      <c r="Y232" s="133"/>
      <c r="Z232" s="133"/>
      <c r="AA232" s="133"/>
      <c r="AB232" s="133"/>
      <c r="AC232" s="133"/>
      <c r="AD232" s="133"/>
      <c r="AE232" s="133"/>
      <c r="AF232" s="133"/>
      <c r="AG232" s="133"/>
      <c r="AH232" s="133"/>
      <c r="AI232" s="133"/>
      <c r="AJ232" s="133"/>
      <c r="AK232" s="133"/>
      <c r="AL232" s="133"/>
      <c r="AM232" s="253">
        <f t="shared" ref="AM232" si="248">SUM(H233:AL233)</f>
        <v>0</v>
      </c>
      <c r="AN232" s="368" t="str">
        <f t="shared" ref="AN232" si="249">IFERROR(IF(OR(E232="Ａ",AM232&gt;$AF$205),1,ROUNDDOWN(AM232/$AF$205,1)),"")</f>
        <v/>
      </c>
      <c r="AO232" s="372"/>
      <c r="AP232" s="8"/>
    </row>
    <row r="233" spans="1:51" ht="13.5" customHeight="1">
      <c r="A233" s="249"/>
      <c r="B233" s="255"/>
      <c r="C233" s="287"/>
      <c r="D233" s="367"/>
      <c r="E233" s="302"/>
      <c r="F233" s="262"/>
      <c r="G233" s="70" t="s">
        <v>134</v>
      </c>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253"/>
      <c r="AN233" s="368"/>
      <c r="AO233" s="374"/>
      <c r="AP233" s="8"/>
    </row>
    <row r="234" spans="1:51" ht="13.5" customHeight="1">
      <c r="A234" s="248" t="str">
        <f>IFERROR(INDEX(【従業者名簿】!F:F,MATCH(F234,【従業者名簿】!C:C,0)),"")</f>
        <v/>
      </c>
      <c r="B234" s="298" t="s">
        <v>33</v>
      </c>
      <c r="C234" s="299" t="str">
        <f t="shared" ref="C234" si="250">IF(AO234="介護福祉士","〇","")</f>
        <v/>
      </c>
      <c r="D234" s="366" t="str">
        <f t="shared" ref="D234" si="251">IF(A234="","",DATEDIF(A234,$AF$3,"m"))</f>
        <v/>
      </c>
      <c r="E234" s="301"/>
      <c r="F234" s="262"/>
      <c r="G234" s="70" t="s">
        <v>36</v>
      </c>
      <c r="H234" s="133"/>
      <c r="I234" s="133"/>
      <c r="J234" s="133"/>
      <c r="K234" s="133"/>
      <c r="L234" s="133"/>
      <c r="M234" s="133"/>
      <c r="N234" s="133"/>
      <c r="O234" s="133"/>
      <c r="P234" s="133"/>
      <c r="Q234" s="133"/>
      <c r="R234" s="133"/>
      <c r="S234" s="133"/>
      <c r="T234" s="133"/>
      <c r="U234" s="133"/>
      <c r="V234" s="133"/>
      <c r="W234" s="133"/>
      <c r="X234" s="133"/>
      <c r="Y234" s="133"/>
      <c r="Z234" s="133"/>
      <c r="AA234" s="133"/>
      <c r="AB234" s="133"/>
      <c r="AC234" s="133"/>
      <c r="AD234" s="133"/>
      <c r="AE234" s="133"/>
      <c r="AF234" s="133"/>
      <c r="AG234" s="133"/>
      <c r="AH234" s="133"/>
      <c r="AI234" s="133"/>
      <c r="AJ234" s="133"/>
      <c r="AK234" s="133"/>
      <c r="AL234" s="133"/>
      <c r="AM234" s="253">
        <f t="shared" ref="AM234" si="252">SUM(H235:AL235)</f>
        <v>0</v>
      </c>
      <c r="AN234" s="368" t="str">
        <f t="shared" ref="AN234" si="253">IFERROR(IF(OR(E234="Ａ",AM234&gt;$AF$205),1,ROUNDDOWN(AM234/$AF$205,1)),"")</f>
        <v/>
      </c>
      <c r="AO234" s="372"/>
      <c r="AP234" s="8"/>
    </row>
    <row r="235" spans="1:51" ht="13.5" customHeight="1">
      <c r="A235" s="249"/>
      <c r="B235" s="255"/>
      <c r="C235" s="287"/>
      <c r="D235" s="367"/>
      <c r="E235" s="302"/>
      <c r="F235" s="262"/>
      <c r="G235" s="70" t="s">
        <v>134</v>
      </c>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253"/>
      <c r="AN235" s="368"/>
      <c r="AO235" s="374"/>
      <c r="AP235" s="8"/>
    </row>
    <row r="236" spans="1:51" ht="13.5" customHeight="1">
      <c r="A236" s="248" t="str">
        <f>IFERROR(INDEX(【従業者名簿】!F:F,MATCH(F236,【従業者名簿】!C:C,0)),"")</f>
        <v/>
      </c>
      <c r="B236" s="298" t="s">
        <v>33</v>
      </c>
      <c r="C236" s="299" t="str">
        <f t="shared" ref="C236" si="254">IF(AO236="介護福祉士","〇","")</f>
        <v/>
      </c>
      <c r="D236" s="366" t="str">
        <f t="shared" ref="D236" si="255">IF(A236="","",DATEDIF(A236,$AF$3,"m"))</f>
        <v/>
      </c>
      <c r="E236" s="301"/>
      <c r="F236" s="270"/>
      <c r="G236" s="70" t="s">
        <v>36</v>
      </c>
      <c r="H236" s="133"/>
      <c r="I236" s="133"/>
      <c r="J236" s="133"/>
      <c r="K236" s="133"/>
      <c r="L236" s="133"/>
      <c r="M236" s="133"/>
      <c r="N236" s="133"/>
      <c r="O236" s="133"/>
      <c r="P236" s="133"/>
      <c r="Q236" s="133"/>
      <c r="R236" s="133"/>
      <c r="S236" s="133"/>
      <c r="T236" s="133"/>
      <c r="U236" s="133"/>
      <c r="V236" s="133"/>
      <c r="W236" s="133"/>
      <c r="X236" s="133"/>
      <c r="Y236" s="133"/>
      <c r="Z236" s="133"/>
      <c r="AA236" s="133"/>
      <c r="AB236" s="133"/>
      <c r="AC236" s="133"/>
      <c r="AD236" s="133"/>
      <c r="AE236" s="133"/>
      <c r="AF236" s="133"/>
      <c r="AG236" s="133"/>
      <c r="AH236" s="133"/>
      <c r="AI236" s="133"/>
      <c r="AJ236" s="133"/>
      <c r="AK236" s="133"/>
      <c r="AL236" s="133"/>
      <c r="AM236" s="253">
        <f t="shared" ref="AM236" si="256">SUM(H237:AL237)</f>
        <v>0</v>
      </c>
      <c r="AN236" s="368" t="str">
        <f t="shared" ref="AN236" si="257">IFERROR(IF(OR(E236="Ａ",AM236&gt;$AF$205),1,ROUNDDOWN(AM236/$AF$205,1)),"")</f>
        <v/>
      </c>
      <c r="AO236" s="372"/>
      <c r="AP236" s="8"/>
    </row>
    <row r="237" spans="1:51" ht="13.5" customHeight="1">
      <c r="A237" s="249"/>
      <c r="B237" s="255"/>
      <c r="C237" s="287"/>
      <c r="D237" s="367"/>
      <c r="E237" s="302"/>
      <c r="F237" s="261"/>
      <c r="G237" s="70" t="s">
        <v>134</v>
      </c>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253"/>
      <c r="AN237" s="368"/>
      <c r="AO237" s="374"/>
      <c r="AP237" s="8"/>
    </row>
    <row r="238" spans="1:51" ht="13.5" customHeight="1">
      <c r="A238" s="248" t="str">
        <f>IFERROR(INDEX(【従業者名簿】!F:F,MATCH(F238,【従業者名簿】!C:C,0)),"")</f>
        <v/>
      </c>
      <c r="B238" s="298" t="s">
        <v>33</v>
      </c>
      <c r="C238" s="299" t="str">
        <f t="shared" ref="C238" si="258">IF(AO238="介護福祉士","〇","")</f>
        <v/>
      </c>
      <c r="D238" s="366" t="str">
        <f>IF(A238="","",DATEDIF(A238,$AF$3,"m"))</f>
        <v/>
      </c>
      <c r="E238" s="301"/>
      <c r="F238" s="262"/>
      <c r="G238" s="70" t="s">
        <v>36</v>
      </c>
      <c r="H238" s="133"/>
      <c r="I238" s="133"/>
      <c r="J238" s="133"/>
      <c r="K238" s="133"/>
      <c r="L238" s="133"/>
      <c r="M238" s="133"/>
      <c r="N238" s="133"/>
      <c r="O238" s="133"/>
      <c r="P238" s="133"/>
      <c r="Q238" s="133"/>
      <c r="R238" s="133"/>
      <c r="S238" s="133"/>
      <c r="T238" s="133"/>
      <c r="U238" s="133"/>
      <c r="V238" s="133"/>
      <c r="W238" s="133"/>
      <c r="X238" s="133"/>
      <c r="Y238" s="133"/>
      <c r="Z238" s="133"/>
      <c r="AA238" s="133"/>
      <c r="AB238" s="133"/>
      <c r="AC238" s="133"/>
      <c r="AD238" s="133"/>
      <c r="AE238" s="133"/>
      <c r="AF238" s="133"/>
      <c r="AG238" s="133"/>
      <c r="AH238" s="133"/>
      <c r="AI238" s="133"/>
      <c r="AJ238" s="133"/>
      <c r="AK238" s="133"/>
      <c r="AL238" s="133"/>
      <c r="AM238" s="253">
        <f>SUM(H239:AL239)</f>
        <v>0</v>
      </c>
      <c r="AN238" s="368" t="str">
        <f>IFERROR(IF(OR(E238="Ａ",AM238&gt;$AF$205),1,ROUNDDOWN(AM238/$AF$205,1)),"")</f>
        <v/>
      </c>
      <c r="AO238" s="372"/>
      <c r="AP238" s="8"/>
    </row>
    <row r="239" spans="1:51" ht="13.5" customHeight="1">
      <c r="A239" s="249"/>
      <c r="B239" s="255"/>
      <c r="C239" s="287"/>
      <c r="D239" s="367"/>
      <c r="E239" s="302"/>
      <c r="F239" s="262"/>
      <c r="G239" s="70" t="s">
        <v>134</v>
      </c>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253"/>
      <c r="AN239" s="368"/>
      <c r="AO239" s="374"/>
      <c r="AP239" s="8"/>
    </row>
    <row r="240" spans="1:51" ht="13.5" customHeight="1">
      <c r="B240" s="132"/>
      <c r="C240" s="132"/>
      <c r="D240" s="132"/>
      <c r="E240" s="7" t="s">
        <v>137</v>
      </c>
      <c r="F240" s="132"/>
      <c r="G240" s="51"/>
      <c r="H240" s="7"/>
      <c r="I240" s="52"/>
      <c r="J240" s="52"/>
      <c r="K240" s="52"/>
      <c r="L240" s="52"/>
      <c r="M240" s="52"/>
      <c r="N240" s="52"/>
      <c r="O240" s="52"/>
      <c r="P240" s="52"/>
      <c r="Q240" s="52"/>
      <c r="R240" s="52"/>
      <c r="S240" s="53"/>
      <c r="T240" s="53"/>
      <c r="U240" s="7"/>
      <c r="V240" s="52"/>
      <c r="W240" s="52"/>
      <c r="X240" s="52"/>
      <c r="Y240" s="52"/>
      <c r="Z240" s="52"/>
      <c r="AA240" s="52"/>
      <c r="AB240" s="52"/>
      <c r="AC240" s="132"/>
      <c r="AD240" s="132"/>
      <c r="AE240" s="132"/>
      <c r="AF240" s="54"/>
      <c r="AG240" s="54"/>
      <c r="AH240" s="7"/>
      <c r="AI240" s="7"/>
      <c r="AJ240" s="7"/>
      <c r="AK240" s="7"/>
      <c r="AL240" s="7"/>
      <c r="AM240" s="55"/>
      <c r="AN240" s="56"/>
      <c r="AO240" s="57"/>
      <c r="AP240" s="10"/>
      <c r="AQ240" s="132"/>
      <c r="AR240" s="132"/>
      <c r="AS240" s="132"/>
      <c r="AT240" s="58"/>
      <c r="AU240" s="58"/>
      <c r="AV240" s="58"/>
      <c r="AW240" s="59"/>
      <c r="AX240" s="59"/>
      <c r="AY240" s="59"/>
    </row>
  </sheetData>
  <sheetProtection sheet="1" objects="1" scenarios="1"/>
  <mergeCells count="1222">
    <mergeCell ref="AQ197:AS197"/>
    <mergeCell ref="AT198:AV199"/>
    <mergeCell ref="AW198:AY199"/>
    <mergeCell ref="BA198:BA199"/>
    <mergeCell ref="AQ199:AS199"/>
    <mergeCell ref="AQ200:AS200"/>
    <mergeCell ref="AT200:AV201"/>
    <mergeCell ref="AW200:AY201"/>
    <mergeCell ref="AQ201:AS201"/>
    <mergeCell ref="AT202:AV203"/>
    <mergeCell ref="AW202:AY203"/>
    <mergeCell ref="BA202:BA203"/>
    <mergeCell ref="AQ203:AS203"/>
    <mergeCell ref="AQ204:AS205"/>
    <mergeCell ref="AT204:AV205"/>
    <mergeCell ref="AW204:AY205"/>
    <mergeCell ref="AO14:AO15"/>
    <mergeCell ref="AO16:AO17"/>
    <mergeCell ref="AO18:AO19"/>
    <mergeCell ref="AO20:AO21"/>
    <mergeCell ref="AO22:AO23"/>
    <mergeCell ref="AO94:AO95"/>
    <mergeCell ref="AO96:AO97"/>
    <mergeCell ref="AO98:AO99"/>
    <mergeCell ref="AO100:AO101"/>
    <mergeCell ref="AO102:AO103"/>
    <mergeCell ref="AO174:AO175"/>
    <mergeCell ref="AO176:AO177"/>
    <mergeCell ref="AO178:AO179"/>
    <mergeCell ref="AO180:AO181"/>
    <mergeCell ref="AO182:AO183"/>
    <mergeCell ref="BA118:BA119"/>
    <mergeCell ref="AQ119:AS119"/>
    <mergeCell ref="AQ120:AS120"/>
    <mergeCell ref="AT120:AV121"/>
    <mergeCell ref="AW120:AY121"/>
    <mergeCell ref="AQ121:AS121"/>
    <mergeCell ref="AT122:AV123"/>
    <mergeCell ref="AW122:AY123"/>
    <mergeCell ref="BA122:BA123"/>
    <mergeCell ref="AQ123:AS123"/>
    <mergeCell ref="AQ124:AS125"/>
    <mergeCell ref="AT124:AV125"/>
    <mergeCell ref="AW124:AY125"/>
    <mergeCell ref="AQ193:AS195"/>
    <mergeCell ref="AT193:AV194"/>
    <mergeCell ref="AW193:AY194"/>
    <mergeCell ref="AT195:AV195"/>
    <mergeCell ref="AW195:AY195"/>
    <mergeCell ref="AV169:AW169"/>
    <mergeCell ref="AQ184:AR184"/>
    <mergeCell ref="AS184:AT184"/>
    <mergeCell ref="AV184:AW184"/>
    <mergeCell ref="AV183:AW183"/>
    <mergeCell ref="AQ171:AR171"/>
    <mergeCell ref="AX166:AY167"/>
    <mergeCell ref="BA38:BA39"/>
    <mergeCell ref="AQ39:AS39"/>
    <mergeCell ref="AQ40:AS40"/>
    <mergeCell ref="AT40:AV41"/>
    <mergeCell ref="AW40:AY41"/>
    <mergeCell ref="AQ41:AS41"/>
    <mergeCell ref="AT42:AV43"/>
    <mergeCell ref="AW42:AY43"/>
    <mergeCell ref="BA42:BA43"/>
    <mergeCell ref="AQ43:AS43"/>
    <mergeCell ref="AQ44:AS45"/>
    <mergeCell ref="AT44:AV45"/>
    <mergeCell ref="AW44:AY45"/>
    <mergeCell ref="AQ113:AS115"/>
    <mergeCell ref="AT113:AV114"/>
    <mergeCell ref="AW113:AY114"/>
    <mergeCell ref="AT115:AV115"/>
    <mergeCell ref="AW115:AY115"/>
    <mergeCell ref="AS104:AT104"/>
    <mergeCell ref="AV104:AW104"/>
    <mergeCell ref="AS105:AT105"/>
    <mergeCell ref="AV105:AW105"/>
    <mergeCell ref="AQ104:AR104"/>
    <mergeCell ref="AQ105:AR105"/>
    <mergeCell ref="AV103:AW103"/>
    <mergeCell ref="AX86:AY87"/>
    <mergeCell ref="AW38:AY39"/>
    <mergeCell ref="A238:A239"/>
    <mergeCell ref="B238:B239"/>
    <mergeCell ref="C238:C239"/>
    <mergeCell ref="D238:D239"/>
    <mergeCell ref="E238:E239"/>
    <mergeCell ref="F238:F239"/>
    <mergeCell ref="AM238:AM239"/>
    <mergeCell ref="AN238:AN239"/>
    <mergeCell ref="AO238:AO239"/>
    <mergeCell ref="A236:A237"/>
    <mergeCell ref="B236:B237"/>
    <mergeCell ref="C236:C237"/>
    <mergeCell ref="D236:D237"/>
    <mergeCell ref="E236:E237"/>
    <mergeCell ref="F236:F237"/>
    <mergeCell ref="AM236:AM237"/>
    <mergeCell ref="AN236:AN237"/>
    <mergeCell ref="AO236:AO237"/>
    <mergeCell ref="A234:A235"/>
    <mergeCell ref="B234:B235"/>
    <mergeCell ref="C234:C235"/>
    <mergeCell ref="D234:D235"/>
    <mergeCell ref="E234:E235"/>
    <mergeCell ref="F234:F235"/>
    <mergeCell ref="AM234:AM235"/>
    <mergeCell ref="AN234:AN235"/>
    <mergeCell ref="AO234:AO235"/>
    <mergeCell ref="A232:A233"/>
    <mergeCell ref="B232:B233"/>
    <mergeCell ref="C232:C233"/>
    <mergeCell ref="D232:D233"/>
    <mergeCell ref="E232:E233"/>
    <mergeCell ref="F232:F233"/>
    <mergeCell ref="AM232:AM233"/>
    <mergeCell ref="AN232:AN233"/>
    <mergeCell ref="AO232:AO233"/>
    <mergeCell ref="A230:A231"/>
    <mergeCell ref="B230:B231"/>
    <mergeCell ref="C230:C231"/>
    <mergeCell ref="D230:D231"/>
    <mergeCell ref="E230:E231"/>
    <mergeCell ref="F230:F231"/>
    <mergeCell ref="AM230:AM231"/>
    <mergeCell ref="AN230:AN231"/>
    <mergeCell ref="AO230:AO231"/>
    <mergeCell ref="A228:A229"/>
    <mergeCell ref="B228:B229"/>
    <mergeCell ref="C228:C229"/>
    <mergeCell ref="D228:D229"/>
    <mergeCell ref="E228:E229"/>
    <mergeCell ref="F228:F229"/>
    <mergeCell ref="AM228:AM229"/>
    <mergeCell ref="AN228:AN229"/>
    <mergeCell ref="AO228:AO229"/>
    <mergeCell ref="A226:A227"/>
    <mergeCell ref="B226:B227"/>
    <mergeCell ref="C226:C227"/>
    <mergeCell ref="D226:D227"/>
    <mergeCell ref="E226:E227"/>
    <mergeCell ref="F226:F227"/>
    <mergeCell ref="AM226:AM227"/>
    <mergeCell ref="AN226:AN227"/>
    <mergeCell ref="AO226:AO227"/>
    <mergeCell ref="A224:A225"/>
    <mergeCell ref="B224:B225"/>
    <mergeCell ref="C224:C225"/>
    <mergeCell ref="D224:D225"/>
    <mergeCell ref="E224:E225"/>
    <mergeCell ref="F224:F225"/>
    <mergeCell ref="AM224:AM225"/>
    <mergeCell ref="AN224:AN225"/>
    <mergeCell ref="AO224:AO225"/>
    <mergeCell ref="A222:A223"/>
    <mergeCell ref="B222:B223"/>
    <mergeCell ref="C222:C223"/>
    <mergeCell ref="D222:D223"/>
    <mergeCell ref="E222:E223"/>
    <mergeCell ref="F222:F223"/>
    <mergeCell ref="AM222:AM223"/>
    <mergeCell ref="AN222:AN223"/>
    <mergeCell ref="AO222:AO223"/>
    <mergeCell ref="A220:A221"/>
    <mergeCell ref="B220:B221"/>
    <mergeCell ref="C220:C221"/>
    <mergeCell ref="D220:D221"/>
    <mergeCell ref="E220:E221"/>
    <mergeCell ref="F220:F221"/>
    <mergeCell ref="AM220:AM221"/>
    <mergeCell ref="AN220:AN221"/>
    <mergeCell ref="AO220:AO221"/>
    <mergeCell ref="A218:A219"/>
    <mergeCell ref="B218:B219"/>
    <mergeCell ref="C218:C219"/>
    <mergeCell ref="D218:D219"/>
    <mergeCell ref="E218:E219"/>
    <mergeCell ref="F218:F219"/>
    <mergeCell ref="AM218:AM219"/>
    <mergeCell ref="AN218:AN219"/>
    <mergeCell ref="AO218:AO219"/>
    <mergeCell ref="A216:A217"/>
    <mergeCell ref="B216:B217"/>
    <mergeCell ref="C216:C217"/>
    <mergeCell ref="D216:D217"/>
    <mergeCell ref="E216:E217"/>
    <mergeCell ref="F216:F217"/>
    <mergeCell ref="AM216:AM217"/>
    <mergeCell ref="AN216:AN217"/>
    <mergeCell ref="AO216:AO217"/>
    <mergeCell ref="A214:A215"/>
    <mergeCell ref="B214:B215"/>
    <mergeCell ref="C214:C215"/>
    <mergeCell ref="D214:D215"/>
    <mergeCell ref="E214:E215"/>
    <mergeCell ref="F214:F215"/>
    <mergeCell ref="AM214:AM215"/>
    <mergeCell ref="AN214:AN215"/>
    <mergeCell ref="AO214:AO215"/>
    <mergeCell ref="A212:A213"/>
    <mergeCell ref="B212:B213"/>
    <mergeCell ref="C212:C213"/>
    <mergeCell ref="D212:D213"/>
    <mergeCell ref="E212:E213"/>
    <mergeCell ref="F212:F213"/>
    <mergeCell ref="AM212:AM213"/>
    <mergeCell ref="AN212:AN213"/>
    <mergeCell ref="AO212:AO213"/>
    <mergeCell ref="AO208:AO209"/>
    <mergeCell ref="A210:A211"/>
    <mergeCell ref="B210:B211"/>
    <mergeCell ref="C210:C211"/>
    <mergeCell ref="D210:D211"/>
    <mergeCell ref="E210:E211"/>
    <mergeCell ref="F210:F211"/>
    <mergeCell ref="AM210:AM211"/>
    <mergeCell ref="AN210:AN211"/>
    <mergeCell ref="AO210:AO211"/>
    <mergeCell ref="A208:A209"/>
    <mergeCell ref="B208:B209"/>
    <mergeCell ref="C208:C209"/>
    <mergeCell ref="D208:D209"/>
    <mergeCell ref="E208:E209"/>
    <mergeCell ref="F208:F209"/>
    <mergeCell ref="G208:G209"/>
    <mergeCell ref="AM208:AM209"/>
    <mergeCell ref="AN208:AN209"/>
    <mergeCell ref="A158:A159"/>
    <mergeCell ref="B158:B159"/>
    <mergeCell ref="C158:C159"/>
    <mergeCell ref="D158:D159"/>
    <mergeCell ref="E158:E159"/>
    <mergeCell ref="F158:F159"/>
    <mergeCell ref="AM158:AM159"/>
    <mergeCell ref="AN158:AN159"/>
    <mergeCell ref="AO158:AO159"/>
    <mergeCell ref="A156:A157"/>
    <mergeCell ref="B156:B157"/>
    <mergeCell ref="C156:C157"/>
    <mergeCell ref="D156:D157"/>
    <mergeCell ref="E156:E157"/>
    <mergeCell ref="F156:F157"/>
    <mergeCell ref="AM156:AM157"/>
    <mergeCell ref="AN156:AN157"/>
    <mergeCell ref="AO156:AO157"/>
    <mergeCell ref="A154:A155"/>
    <mergeCell ref="B154:B155"/>
    <mergeCell ref="C154:C155"/>
    <mergeCell ref="D154:D155"/>
    <mergeCell ref="E154:E155"/>
    <mergeCell ref="F154:F155"/>
    <mergeCell ref="AM154:AM155"/>
    <mergeCell ref="AN154:AN155"/>
    <mergeCell ref="AO154:AO155"/>
    <mergeCell ref="A152:A153"/>
    <mergeCell ref="B152:B153"/>
    <mergeCell ref="C152:C153"/>
    <mergeCell ref="D152:D153"/>
    <mergeCell ref="E152:E153"/>
    <mergeCell ref="F152:F153"/>
    <mergeCell ref="AM152:AM153"/>
    <mergeCell ref="AN152:AN153"/>
    <mergeCell ref="AO152:AO153"/>
    <mergeCell ref="A150:A151"/>
    <mergeCell ref="B150:B151"/>
    <mergeCell ref="C150:C151"/>
    <mergeCell ref="D150:D151"/>
    <mergeCell ref="E150:E151"/>
    <mergeCell ref="F150:F151"/>
    <mergeCell ref="AM150:AM151"/>
    <mergeCell ref="AN150:AN151"/>
    <mergeCell ref="AO150:AO151"/>
    <mergeCell ref="A148:A149"/>
    <mergeCell ref="B148:B149"/>
    <mergeCell ref="C148:C149"/>
    <mergeCell ref="D148:D149"/>
    <mergeCell ref="E148:E149"/>
    <mergeCell ref="F148:F149"/>
    <mergeCell ref="AM148:AM149"/>
    <mergeCell ref="AN148:AN149"/>
    <mergeCell ref="AO148:AO149"/>
    <mergeCell ref="B146:B147"/>
    <mergeCell ref="C146:C147"/>
    <mergeCell ref="D146:D147"/>
    <mergeCell ref="E146:E147"/>
    <mergeCell ref="F146:F147"/>
    <mergeCell ref="AM146:AM147"/>
    <mergeCell ref="AN146:AN147"/>
    <mergeCell ref="AO146:AO147"/>
    <mergeCell ref="A144:A145"/>
    <mergeCell ref="B144:B145"/>
    <mergeCell ref="C144:C145"/>
    <mergeCell ref="D144:D145"/>
    <mergeCell ref="E144:E145"/>
    <mergeCell ref="F144:F145"/>
    <mergeCell ref="AM144:AM145"/>
    <mergeCell ref="AN144:AN145"/>
    <mergeCell ref="AO144:AO145"/>
    <mergeCell ref="AM138:AM139"/>
    <mergeCell ref="AN138:AN139"/>
    <mergeCell ref="AO138:AO139"/>
    <mergeCell ref="A136:A137"/>
    <mergeCell ref="B136:B137"/>
    <mergeCell ref="C136:C137"/>
    <mergeCell ref="D136:D137"/>
    <mergeCell ref="E136:E137"/>
    <mergeCell ref="F136:F137"/>
    <mergeCell ref="AM136:AM137"/>
    <mergeCell ref="AN136:AN137"/>
    <mergeCell ref="AO136:AO137"/>
    <mergeCell ref="A142:A143"/>
    <mergeCell ref="B142:B143"/>
    <mergeCell ref="C142:C143"/>
    <mergeCell ref="D142:D143"/>
    <mergeCell ref="E142:E143"/>
    <mergeCell ref="F142:F143"/>
    <mergeCell ref="AM142:AM143"/>
    <mergeCell ref="AN142:AN143"/>
    <mergeCell ref="AO142:AO143"/>
    <mergeCell ref="A140:A141"/>
    <mergeCell ref="B140:B141"/>
    <mergeCell ref="C140:C141"/>
    <mergeCell ref="D140:D141"/>
    <mergeCell ref="E140:E141"/>
    <mergeCell ref="F140:F141"/>
    <mergeCell ref="AM140:AM141"/>
    <mergeCell ref="AN140:AN141"/>
    <mergeCell ref="AO140:AO141"/>
    <mergeCell ref="AM130:AM131"/>
    <mergeCell ref="AN130:AN131"/>
    <mergeCell ref="AO130:AO131"/>
    <mergeCell ref="A128:A129"/>
    <mergeCell ref="B128:B129"/>
    <mergeCell ref="C128:C129"/>
    <mergeCell ref="D128:D129"/>
    <mergeCell ref="E128:E129"/>
    <mergeCell ref="F128:F129"/>
    <mergeCell ref="G128:G129"/>
    <mergeCell ref="AM128:AM129"/>
    <mergeCell ref="AN128:AN129"/>
    <mergeCell ref="A134:A135"/>
    <mergeCell ref="B134:B135"/>
    <mergeCell ref="C134:C135"/>
    <mergeCell ref="D134:D135"/>
    <mergeCell ref="E134:E135"/>
    <mergeCell ref="F134:F135"/>
    <mergeCell ref="AM134:AM135"/>
    <mergeCell ref="AN134:AN135"/>
    <mergeCell ref="AO134:AO135"/>
    <mergeCell ref="A132:A133"/>
    <mergeCell ref="B132:B133"/>
    <mergeCell ref="C132:C133"/>
    <mergeCell ref="D132:D133"/>
    <mergeCell ref="E132:E133"/>
    <mergeCell ref="F132:F133"/>
    <mergeCell ref="AM132:AM133"/>
    <mergeCell ref="AN132:AN133"/>
    <mergeCell ref="AO132:AO133"/>
    <mergeCell ref="A78:A79"/>
    <mergeCell ref="B78:B79"/>
    <mergeCell ref="C78:C79"/>
    <mergeCell ref="D78:D79"/>
    <mergeCell ref="E78:E79"/>
    <mergeCell ref="F78:F79"/>
    <mergeCell ref="AM78:AM79"/>
    <mergeCell ref="AN78:AN79"/>
    <mergeCell ref="AO78:AO79"/>
    <mergeCell ref="A76:A77"/>
    <mergeCell ref="B76:B77"/>
    <mergeCell ref="C76:C77"/>
    <mergeCell ref="D76:D77"/>
    <mergeCell ref="E76:E77"/>
    <mergeCell ref="F76:F77"/>
    <mergeCell ref="AM76:AM77"/>
    <mergeCell ref="AN76:AN77"/>
    <mergeCell ref="AO76:AO77"/>
    <mergeCell ref="A74:A75"/>
    <mergeCell ref="B74:B75"/>
    <mergeCell ref="C74:C75"/>
    <mergeCell ref="D74:D75"/>
    <mergeCell ref="E74:E75"/>
    <mergeCell ref="F74:F75"/>
    <mergeCell ref="AM74:AM75"/>
    <mergeCell ref="AN74:AN75"/>
    <mergeCell ref="AO74:AO75"/>
    <mergeCell ref="A72:A73"/>
    <mergeCell ref="B72:B73"/>
    <mergeCell ref="C72:C73"/>
    <mergeCell ref="D72:D73"/>
    <mergeCell ref="E72:E73"/>
    <mergeCell ref="F72:F73"/>
    <mergeCell ref="AM72:AM73"/>
    <mergeCell ref="AN72:AN73"/>
    <mergeCell ref="AO72:AO73"/>
    <mergeCell ref="A70:A71"/>
    <mergeCell ref="B70:B71"/>
    <mergeCell ref="C70:C71"/>
    <mergeCell ref="D70:D71"/>
    <mergeCell ref="E70:E71"/>
    <mergeCell ref="F70:F71"/>
    <mergeCell ref="AM70:AM71"/>
    <mergeCell ref="AN70:AN71"/>
    <mergeCell ref="AO70:AO71"/>
    <mergeCell ref="A68:A69"/>
    <mergeCell ref="B68:B69"/>
    <mergeCell ref="C68:C69"/>
    <mergeCell ref="D68:D69"/>
    <mergeCell ref="E68:E69"/>
    <mergeCell ref="F68:F69"/>
    <mergeCell ref="AM68:AM69"/>
    <mergeCell ref="AN68:AN69"/>
    <mergeCell ref="AO68:AO69"/>
    <mergeCell ref="B66:B67"/>
    <mergeCell ref="C66:C67"/>
    <mergeCell ref="D66:D67"/>
    <mergeCell ref="E66:E67"/>
    <mergeCell ref="F66:F67"/>
    <mergeCell ref="AM66:AM67"/>
    <mergeCell ref="AN66:AN67"/>
    <mergeCell ref="AO66:AO67"/>
    <mergeCell ref="A64:A65"/>
    <mergeCell ref="B64:B65"/>
    <mergeCell ref="C64:C65"/>
    <mergeCell ref="D64:D65"/>
    <mergeCell ref="E64:E65"/>
    <mergeCell ref="F64:F65"/>
    <mergeCell ref="AM64:AM65"/>
    <mergeCell ref="AN64:AN65"/>
    <mergeCell ref="AO64:AO65"/>
    <mergeCell ref="AM58:AM59"/>
    <mergeCell ref="AN58:AN59"/>
    <mergeCell ref="AO58:AO59"/>
    <mergeCell ref="A56:A57"/>
    <mergeCell ref="B56:B57"/>
    <mergeCell ref="C56:C57"/>
    <mergeCell ref="D56:D57"/>
    <mergeCell ref="E56:E57"/>
    <mergeCell ref="F56:F57"/>
    <mergeCell ref="AM56:AM57"/>
    <mergeCell ref="AN56:AN57"/>
    <mergeCell ref="AO56:AO57"/>
    <mergeCell ref="A62:A63"/>
    <mergeCell ref="B62:B63"/>
    <mergeCell ref="C62:C63"/>
    <mergeCell ref="D62:D63"/>
    <mergeCell ref="E62:E63"/>
    <mergeCell ref="F62:F63"/>
    <mergeCell ref="AM62:AM63"/>
    <mergeCell ref="AN62:AN63"/>
    <mergeCell ref="AO62:AO63"/>
    <mergeCell ref="A60:A61"/>
    <mergeCell ref="B60:B61"/>
    <mergeCell ref="C60:C61"/>
    <mergeCell ref="D60:D61"/>
    <mergeCell ref="E60:E61"/>
    <mergeCell ref="F60:F61"/>
    <mergeCell ref="AM60:AM61"/>
    <mergeCell ref="AN60:AN61"/>
    <mergeCell ref="AO60:AO61"/>
    <mergeCell ref="AM50:AM51"/>
    <mergeCell ref="AN50:AN51"/>
    <mergeCell ref="AO50:AO51"/>
    <mergeCell ref="A48:A49"/>
    <mergeCell ref="B48:B49"/>
    <mergeCell ref="C48:C49"/>
    <mergeCell ref="D48:D49"/>
    <mergeCell ref="E48:E49"/>
    <mergeCell ref="F48:F49"/>
    <mergeCell ref="G48:G49"/>
    <mergeCell ref="AM48:AM49"/>
    <mergeCell ref="AN48:AN49"/>
    <mergeCell ref="A54:A55"/>
    <mergeCell ref="B54:B55"/>
    <mergeCell ref="C54:C55"/>
    <mergeCell ref="D54:D55"/>
    <mergeCell ref="E54:E55"/>
    <mergeCell ref="F54:F55"/>
    <mergeCell ref="AM54:AM55"/>
    <mergeCell ref="AN54:AN55"/>
    <mergeCell ref="AO54:AO55"/>
    <mergeCell ref="A52:A53"/>
    <mergeCell ref="B52:B53"/>
    <mergeCell ref="C52:C53"/>
    <mergeCell ref="D52:D53"/>
    <mergeCell ref="E52:E53"/>
    <mergeCell ref="F52:F53"/>
    <mergeCell ref="AM52:AM53"/>
    <mergeCell ref="AN52:AN53"/>
    <mergeCell ref="AO52:AO53"/>
    <mergeCell ref="A200:A201"/>
    <mergeCell ref="B200:B201"/>
    <mergeCell ref="C200:C201"/>
    <mergeCell ref="B96:B97"/>
    <mergeCell ref="AM96:AM97"/>
    <mergeCell ref="AQ96:AR96"/>
    <mergeCell ref="AS96:AT96"/>
    <mergeCell ref="AV96:AW96"/>
    <mergeCell ref="AQ97:AR97"/>
    <mergeCell ref="AS97:AT97"/>
    <mergeCell ref="AV97:AW97"/>
    <mergeCell ref="B176:B177"/>
    <mergeCell ref="AM176:AM177"/>
    <mergeCell ref="AQ176:AR176"/>
    <mergeCell ref="AS176:AT176"/>
    <mergeCell ref="AV176:AW176"/>
    <mergeCell ref="AQ177:AR177"/>
    <mergeCell ref="AO128:AO129"/>
    <mergeCell ref="AQ100:AR100"/>
    <mergeCell ref="AQ101:AR101"/>
    <mergeCell ref="AS172:AT172"/>
    <mergeCell ref="AV172:AW172"/>
    <mergeCell ref="AS173:AT173"/>
    <mergeCell ref="AV173:AW173"/>
    <mergeCell ref="AQ172:AR172"/>
    <mergeCell ref="AQ173:AR173"/>
    <mergeCell ref="AM168:AM169"/>
    <mergeCell ref="AN168:AN169"/>
    <mergeCell ref="AO168:AO169"/>
    <mergeCell ref="AS168:AT168"/>
    <mergeCell ref="D200:D201"/>
    <mergeCell ref="E200:E201"/>
    <mergeCell ref="AQ202:AS202"/>
    <mergeCell ref="A202:A203"/>
    <mergeCell ref="B202:B203"/>
    <mergeCell ref="C202:C203"/>
    <mergeCell ref="D202:D203"/>
    <mergeCell ref="E202:E203"/>
    <mergeCell ref="F202:F203"/>
    <mergeCell ref="B204:F205"/>
    <mergeCell ref="J204:R205"/>
    <mergeCell ref="V204:AE205"/>
    <mergeCell ref="AM204:AN205"/>
    <mergeCell ref="AO204:AO205"/>
    <mergeCell ref="S205:T205"/>
    <mergeCell ref="AF205:AG205"/>
    <mergeCell ref="AM202:AM203"/>
    <mergeCell ref="AN202:AN203"/>
    <mergeCell ref="AO202:AO203"/>
    <mergeCell ref="F200:F201"/>
    <mergeCell ref="AM200:AM201"/>
    <mergeCell ref="AN200:AN201"/>
    <mergeCell ref="AM198:AM199"/>
    <mergeCell ref="AN198:AN199"/>
    <mergeCell ref="AO198:AO199"/>
    <mergeCell ref="AQ198:AS198"/>
    <mergeCell ref="AO200:AO201"/>
    <mergeCell ref="A198:A199"/>
    <mergeCell ref="B198:B199"/>
    <mergeCell ref="C198:C199"/>
    <mergeCell ref="D198:D199"/>
    <mergeCell ref="E198:E199"/>
    <mergeCell ref="F198:F199"/>
    <mergeCell ref="A188:A189"/>
    <mergeCell ref="AN196:AN197"/>
    <mergeCell ref="AO196:AO197"/>
    <mergeCell ref="AN194:AN195"/>
    <mergeCell ref="AO194:AO195"/>
    <mergeCell ref="A194:A195"/>
    <mergeCell ref="B194:B195"/>
    <mergeCell ref="C194:C195"/>
    <mergeCell ref="D194:D195"/>
    <mergeCell ref="E194:E195"/>
    <mergeCell ref="F194:F195"/>
    <mergeCell ref="AM194:AM195"/>
    <mergeCell ref="A196:A197"/>
    <mergeCell ref="B196:B197"/>
    <mergeCell ref="C196:C197"/>
    <mergeCell ref="D196:D197"/>
    <mergeCell ref="E196:E197"/>
    <mergeCell ref="F196:F197"/>
    <mergeCell ref="AM196:AM197"/>
    <mergeCell ref="B188:B189"/>
    <mergeCell ref="C188:C189"/>
    <mergeCell ref="D188:D189"/>
    <mergeCell ref="E188:E189"/>
    <mergeCell ref="F188:F189"/>
    <mergeCell ref="AQ196:AS196"/>
    <mergeCell ref="AT196:AV197"/>
    <mergeCell ref="AW196:AY197"/>
    <mergeCell ref="A186:A187"/>
    <mergeCell ref="B186:B187"/>
    <mergeCell ref="C186:C187"/>
    <mergeCell ref="D186:D187"/>
    <mergeCell ref="E186:E187"/>
    <mergeCell ref="F186:F187"/>
    <mergeCell ref="D180:D183"/>
    <mergeCell ref="E180:E183"/>
    <mergeCell ref="F180:F183"/>
    <mergeCell ref="AM180:AM181"/>
    <mergeCell ref="AN180:AN183"/>
    <mergeCell ref="AM190:AM191"/>
    <mergeCell ref="AN190:AN191"/>
    <mergeCell ref="AO190:AO191"/>
    <mergeCell ref="AQ190:AR190"/>
    <mergeCell ref="AS190:AY190"/>
    <mergeCell ref="A192:A193"/>
    <mergeCell ref="B192:B193"/>
    <mergeCell ref="C192:C193"/>
    <mergeCell ref="D192:D193"/>
    <mergeCell ref="E192:E193"/>
    <mergeCell ref="A190:A191"/>
    <mergeCell ref="B190:B191"/>
    <mergeCell ref="C190:C191"/>
    <mergeCell ref="D190:D191"/>
    <mergeCell ref="E190:E191"/>
    <mergeCell ref="F190:F191"/>
    <mergeCell ref="F192:F193"/>
    <mergeCell ref="AM192:AM193"/>
    <mergeCell ref="AN192:AN193"/>
    <mergeCell ref="AO192:AO193"/>
    <mergeCell ref="AM188:AM189"/>
    <mergeCell ref="AM186:AM187"/>
    <mergeCell ref="AN186:AN187"/>
    <mergeCell ref="AO186:AO187"/>
    <mergeCell ref="AQ186:AR186"/>
    <mergeCell ref="AS186:AY186"/>
    <mergeCell ref="AQ187:AR187"/>
    <mergeCell ref="AS187:AY187"/>
    <mergeCell ref="AS185:AT185"/>
    <mergeCell ref="AV185:AW185"/>
    <mergeCell ref="AQ185:AR185"/>
    <mergeCell ref="AN188:AN189"/>
    <mergeCell ref="AO188:AO189"/>
    <mergeCell ref="AQ188:AR188"/>
    <mergeCell ref="AS188:AY188"/>
    <mergeCell ref="AS189:AY189"/>
    <mergeCell ref="A184:A185"/>
    <mergeCell ref="B184:B185"/>
    <mergeCell ref="C184:C185"/>
    <mergeCell ref="D184:D185"/>
    <mergeCell ref="E184:E185"/>
    <mergeCell ref="F184:F185"/>
    <mergeCell ref="AM184:AM185"/>
    <mergeCell ref="AN184:AN185"/>
    <mergeCell ref="AO184:AO185"/>
    <mergeCell ref="AS180:AT180"/>
    <mergeCell ref="AV180:AW180"/>
    <mergeCell ref="AS181:AT181"/>
    <mergeCell ref="AV181:AW181"/>
    <mergeCell ref="B182:B183"/>
    <mergeCell ref="AS182:AT182"/>
    <mergeCell ref="AV182:AW182"/>
    <mergeCell ref="AS183:AT183"/>
    <mergeCell ref="A180:A183"/>
    <mergeCell ref="B180:B181"/>
    <mergeCell ref="C180:C183"/>
    <mergeCell ref="AQ182:AR182"/>
    <mergeCell ref="AQ183:AR183"/>
    <mergeCell ref="AM182:AM183"/>
    <mergeCell ref="AQ180:AR180"/>
    <mergeCell ref="AQ181:AR181"/>
    <mergeCell ref="A170:A171"/>
    <mergeCell ref="B170:B171"/>
    <mergeCell ref="C170:C171"/>
    <mergeCell ref="D170:D171"/>
    <mergeCell ref="E170:E171"/>
    <mergeCell ref="F170:F171"/>
    <mergeCell ref="A174:A179"/>
    <mergeCell ref="B174:B175"/>
    <mergeCell ref="C174:C179"/>
    <mergeCell ref="D174:D179"/>
    <mergeCell ref="E174:E179"/>
    <mergeCell ref="F174:F179"/>
    <mergeCell ref="B178:B179"/>
    <mergeCell ref="AS179:AT179"/>
    <mergeCell ref="AV179:AW179"/>
    <mergeCell ref="AS174:AT174"/>
    <mergeCell ref="AV174:AW174"/>
    <mergeCell ref="AS175:AT175"/>
    <mergeCell ref="AQ174:AR174"/>
    <mergeCell ref="AQ175:AR175"/>
    <mergeCell ref="AQ178:AR178"/>
    <mergeCell ref="AM174:AM175"/>
    <mergeCell ref="AN174:AN179"/>
    <mergeCell ref="AQ179:AR179"/>
    <mergeCell ref="AV175:AW175"/>
    <mergeCell ref="AM178:AM179"/>
    <mergeCell ref="AS178:AT178"/>
    <mergeCell ref="AV178:AW178"/>
    <mergeCell ref="AN172:AN173"/>
    <mergeCell ref="AO172:AO173"/>
    <mergeCell ref="A168:A169"/>
    <mergeCell ref="B168:B169"/>
    <mergeCell ref="C168:C169"/>
    <mergeCell ref="D168:D169"/>
    <mergeCell ref="E168:E169"/>
    <mergeCell ref="F168:F169"/>
    <mergeCell ref="AQ168:AR168"/>
    <mergeCell ref="AQ169:AR169"/>
    <mergeCell ref="AM166:AM167"/>
    <mergeCell ref="AN166:AN167"/>
    <mergeCell ref="AO166:AO167"/>
    <mergeCell ref="AQ166:AR167"/>
    <mergeCell ref="AS166:AW167"/>
    <mergeCell ref="AV168:AW168"/>
    <mergeCell ref="AS169:AT169"/>
    <mergeCell ref="AS177:AT177"/>
    <mergeCell ref="AV177:AW177"/>
    <mergeCell ref="A172:A173"/>
    <mergeCell ref="B172:B173"/>
    <mergeCell ref="C172:C173"/>
    <mergeCell ref="D172:D173"/>
    <mergeCell ref="E172:E173"/>
    <mergeCell ref="F172:F173"/>
    <mergeCell ref="AM170:AM171"/>
    <mergeCell ref="AN170:AN171"/>
    <mergeCell ref="AO170:AO171"/>
    <mergeCell ref="AM172:AM173"/>
    <mergeCell ref="AS170:AT170"/>
    <mergeCell ref="AV170:AW170"/>
    <mergeCell ref="AS171:AT171"/>
    <mergeCell ref="AV171:AW171"/>
    <mergeCell ref="AQ170:AR170"/>
    <mergeCell ref="AA163:AE163"/>
    <mergeCell ref="AF163:AK163"/>
    <mergeCell ref="AF165:AG165"/>
    <mergeCell ref="A166:A167"/>
    <mergeCell ref="B166:B167"/>
    <mergeCell ref="C166:C167"/>
    <mergeCell ref="D166:D167"/>
    <mergeCell ref="E166:E167"/>
    <mergeCell ref="F166:F167"/>
    <mergeCell ref="G166:G167"/>
    <mergeCell ref="B163:C163"/>
    <mergeCell ref="D163:K163"/>
    <mergeCell ref="L163:N163"/>
    <mergeCell ref="O163:U163"/>
    <mergeCell ref="V163:X163"/>
    <mergeCell ref="Y163:Z163"/>
    <mergeCell ref="V124:AE125"/>
    <mergeCell ref="B124:F125"/>
    <mergeCell ref="J124:R125"/>
    <mergeCell ref="A130:A131"/>
    <mergeCell ref="B130:B131"/>
    <mergeCell ref="C130:C131"/>
    <mergeCell ref="D130:D131"/>
    <mergeCell ref="E130:E131"/>
    <mergeCell ref="F130:F131"/>
    <mergeCell ref="A138:A139"/>
    <mergeCell ref="B138:B139"/>
    <mergeCell ref="C138:C139"/>
    <mergeCell ref="D138:D139"/>
    <mergeCell ref="E138:E139"/>
    <mergeCell ref="F138:F139"/>
    <mergeCell ref="A146:A147"/>
    <mergeCell ref="AO124:AO125"/>
    <mergeCell ref="S125:T125"/>
    <mergeCell ref="AF125:AG125"/>
    <mergeCell ref="AM122:AM123"/>
    <mergeCell ref="AN122:AN123"/>
    <mergeCell ref="AO122:AO123"/>
    <mergeCell ref="AQ122:AS122"/>
    <mergeCell ref="A122:A123"/>
    <mergeCell ref="B122:B123"/>
    <mergeCell ref="C122:C123"/>
    <mergeCell ref="D122:D123"/>
    <mergeCell ref="E122:E123"/>
    <mergeCell ref="F122:F123"/>
    <mergeCell ref="A120:A121"/>
    <mergeCell ref="B120:B121"/>
    <mergeCell ref="C120:C121"/>
    <mergeCell ref="D120:D121"/>
    <mergeCell ref="E120:E121"/>
    <mergeCell ref="F120:F121"/>
    <mergeCell ref="AM120:AM121"/>
    <mergeCell ref="AN120:AN121"/>
    <mergeCell ref="AM124:AN125"/>
    <mergeCell ref="AM118:AM119"/>
    <mergeCell ref="AN118:AN119"/>
    <mergeCell ref="AO118:AO119"/>
    <mergeCell ref="AQ118:AS118"/>
    <mergeCell ref="AO120:AO121"/>
    <mergeCell ref="A118:A119"/>
    <mergeCell ref="B118:B119"/>
    <mergeCell ref="C118:C119"/>
    <mergeCell ref="D118:D119"/>
    <mergeCell ref="E118:E119"/>
    <mergeCell ref="F118:F119"/>
    <mergeCell ref="AT118:AV119"/>
    <mergeCell ref="AW118:AY119"/>
    <mergeCell ref="AN116:AN117"/>
    <mergeCell ref="AO116:AO117"/>
    <mergeCell ref="AN114:AN115"/>
    <mergeCell ref="AO114:AO115"/>
    <mergeCell ref="A114:A115"/>
    <mergeCell ref="B114:B115"/>
    <mergeCell ref="C114:C115"/>
    <mergeCell ref="D114:D115"/>
    <mergeCell ref="E114:E115"/>
    <mergeCell ref="F114:F115"/>
    <mergeCell ref="AM114:AM115"/>
    <mergeCell ref="A116:A117"/>
    <mergeCell ref="B116:B117"/>
    <mergeCell ref="C116:C117"/>
    <mergeCell ref="D116:D117"/>
    <mergeCell ref="E116:E117"/>
    <mergeCell ref="F116:F117"/>
    <mergeCell ref="AM116:AM117"/>
    <mergeCell ref="AQ116:AS116"/>
    <mergeCell ref="AT116:AV117"/>
    <mergeCell ref="AW116:AY117"/>
    <mergeCell ref="AQ117:AS117"/>
    <mergeCell ref="AM110:AM111"/>
    <mergeCell ref="AN110:AN111"/>
    <mergeCell ref="AO110:AO111"/>
    <mergeCell ref="AQ110:AR110"/>
    <mergeCell ref="AS110:AY110"/>
    <mergeCell ref="A112:A113"/>
    <mergeCell ref="B112:B113"/>
    <mergeCell ref="C112:C113"/>
    <mergeCell ref="D112:D113"/>
    <mergeCell ref="E112:E113"/>
    <mergeCell ref="A110:A111"/>
    <mergeCell ref="B110:B111"/>
    <mergeCell ref="C110:C111"/>
    <mergeCell ref="D110:D111"/>
    <mergeCell ref="E110:E111"/>
    <mergeCell ref="F110:F111"/>
    <mergeCell ref="F112:F113"/>
    <mergeCell ref="AM112:AM113"/>
    <mergeCell ref="AN112:AN113"/>
    <mergeCell ref="AO112:AO113"/>
    <mergeCell ref="AM108:AM109"/>
    <mergeCell ref="AN108:AN109"/>
    <mergeCell ref="AO108:AO109"/>
    <mergeCell ref="AQ108:AR108"/>
    <mergeCell ref="AS108:AY108"/>
    <mergeCell ref="AS109:AY109"/>
    <mergeCell ref="A108:A109"/>
    <mergeCell ref="B108:B109"/>
    <mergeCell ref="C108:C109"/>
    <mergeCell ref="D108:D109"/>
    <mergeCell ref="E108:E109"/>
    <mergeCell ref="F108:F109"/>
    <mergeCell ref="AM106:AM107"/>
    <mergeCell ref="AN106:AN107"/>
    <mergeCell ref="AO106:AO107"/>
    <mergeCell ref="AQ106:AR106"/>
    <mergeCell ref="AS106:AY106"/>
    <mergeCell ref="AQ107:AR107"/>
    <mergeCell ref="AS107:AY107"/>
    <mergeCell ref="A106:A107"/>
    <mergeCell ref="B106:B107"/>
    <mergeCell ref="C106:C107"/>
    <mergeCell ref="D106:D107"/>
    <mergeCell ref="E106:E107"/>
    <mergeCell ref="F106:F107"/>
    <mergeCell ref="A104:A105"/>
    <mergeCell ref="B104:B105"/>
    <mergeCell ref="C104:C105"/>
    <mergeCell ref="D104:D105"/>
    <mergeCell ref="E104:E105"/>
    <mergeCell ref="F104:F105"/>
    <mergeCell ref="AM104:AM105"/>
    <mergeCell ref="AN104:AN105"/>
    <mergeCell ref="AO104:AO105"/>
    <mergeCell ref="AS100:AT100"/>
    <mergeCell ref="AV100:AW100"/>
    <mergeCell ref="AS101:AT101"/>
    <mergeCell ref="AV101:AW101"/>
    <mergeCell ref="B102:B103"/>
    <mergeCell ref="AM102:AM103"/>
    <mergeCell ref="AS102:AT102"/>
    <mergeCell ref="AV102:AW102"/>
    <mergeCell ref="AS103:AT103"/>
    <mergeCell ref="A100:A103"/>
    <mergeCell ref="B100:B101"/>
    <mergeCell ref="C100:C103"/>
    <mergeCell ref="D100:D103"/>
    <mergeCell ref="E100:E103"/>
    <mergeCell ref="F100:F103"/>
    <mergeCell ref="AM100:AM101"/>
    <mergeCell ref="AN100:AN103"/>
    <mergeCell ref="A94:A99"/>
    <mergeCell ref="B94:B95"/>
    <mergeCell ref="C94:C99"/>
    <mergeCell ref="D94:D99"/>
    <mergeCell ref="E94:E99"/>
    <mergeCell ref="F94:F99"/>
    <mergeCell ref="B98:B99"/>
    <mergeCell ref="AQ102:AR102"/>
    <mergeCell ref="AQ103:AR103"/>
    <mergeCell ref="AQ94:AR94"/>
    <mergeCell ref="AQ95:AR95"/>
    <mergeCell ref="AQ98:AR98"/>
    <mergeCell ref="AM94:AM95"/>
    <mergeCell ref="AN94:AN99"/>
    <mergeCell ref="AS94:AT94"/>
    <mergeCell ref="AV94:AW94"/>
    <mergeCell ref="AS95:AT95"/>
    <mergeCell ref="AV95:AW95"/>
    <mergeCell ref="AM98:AM99"/>
    <mergeCell ref="AS98:AT98"/>
    <mergeCell ref="AV98:AW98"/>
    <mergeCell ref="AQ99:AR99"/>
    <mergeCell ref="A92:A93"/>
    <mergeCell ref="B92:B93"/>
    <mergeCell ref="C92:C93"/>
    <mergeCell ref="D92:D93"/>
    <mergeCell ref="E92:E93"/>
    <mergeCell ref="F92:F93"/>
    <mergeCell ref="AS99:AT99"/>
    <mergeCell ref="AV99:AW99"/>
    <mergeCell ref="AS92:AT92"/>
    <mergeCell ref="AM90:AM91"/>
    <mergeCell ref="AN90:AN91"/>
    <mergeCell ref="AO90:AO91"/>
    <mergeCell ref="AM92:AM93"/>
    <mergeCell ref="AN92:AN93"/>
    <mergeCell ref="AO92:AO93"/>
    <mergeCell ref="AV90:AW90"/>
    <mergeCell ref="AS91:AT91"/>
    <mergeCell ref="AV91:AW91"/>
    <mergeCell ref="AQ90:AR90"/>
    <mergeCell ref="AQ91:AR91"/>
    <mergeCell ref="A90:A91"/>
    <mergeCell ref="B90:B91"/>
    <mergeCell ref="C90:C91"/>
    <mergeCell ref="D90:D91"/>
    <mergeCell ref="E90:E91"/>
    <mergeCell ref="F90:F91"/>
    <mergeCell ref="AV92:AW92"/>
    <mergeCell ref="AS93:AT93"/>
    <mergeCell ref="AV93:AW93"/>
    <mergeCell ref="AQ92:AR92"/>
    <mergeCell ref="AQ93:AR93"/>
    <mergeCell ref="AS90:AT90"/>
    <mergeCell ref="AM88:AM89"/>
    <mergeCell ref="AN88:AN89"/>
    <mergeCell ref="AO88:AO89"/>
    <mergeCell ref="AS88:AT88"/>
    <mergeCell ref="AV88:AW88"/>
    <mergeCell ref="AS89:AT89"/>
    <mergeCell ref="AV89:AW89"/>
    <mergeCell ref="A88:A89"/>
    <mergeCell ref="B88:B89"/>
    <mergeCell ref="C88:C89"/>
    <mergeCell ref="D88:D89"/>
    <mergeCell ref="E88:E89"/>
    <mergeCell ref="F88:F89"/>
    <mergeCell ref="AQ88:AR88"/>
    <mergeCell ref="AQ89:AR89"/>
    <mergeCell ref="AM86:AM87"/>
    <mergeCell ref="AN86:AN87"/>
    <mergeCell ref="AO86:AO87"/>
    <mergeCell ref="AQ86:AR87"/>
    <mergeCell ref="AS86:AW87"/>
    <mergeCell ref="AA83:AE83"/>
    <mergeCell ref="AF83:AK83"/>
    <mergeCell ref="AF85:AG85"/>
    <mergeCell ref="A86:A87"/>
    <mergeCell ref="B86:B87"/>
    <mergeCell ref="C86:C87"/>
    <mergeCell ref="D86:D87"/>
    <mergeCell ref="E86:E87"/>
    <mergeCell ref="F86:F87"/>
    <mergeCell ref="G86:G87"/>
    <mergeCell ref="B83:C83"/>
    <mergeCell ref="D83:K83"/>
    <mergeCell ref="L83:N83"/>
    <mergeCell ref="O83:U83"/>
    <mergeCell ref="V83:X83"/>
    <mergeCell ref="Y83:Z83"/>
    <mergeCell ref="B44:F45"/>
    <mergeCell ref="J44:R45"/>
    <mergeCell ref="V44:AE45"/>
    <mergeCell ref="A50:A51"/>
    <mergeCell ref="B50:B51"/>
    <mergeCell ref="C50:C51"/>
    <mergeCell ref="D50:D51"/>
    <mergeCell ref="E50:E51"/>
    <mergeCell ref="F50:F51"/>
    <mergeCell ref="A58:A59"/>
    <mergeCell ref="B58:B59"/>
    <mergeCell ref="C58:C59"/>
    <mergeCell ref="D58:D59"/>
    <mergeCell ref="E58:E59"/>
    <mergeCell ref="F58:F59"/>
    <mergeCell ref="A66:A67"/>
    <mergeCell ref="A40:A41"/>
    <mergeCell ref="B40:B41"/>
    <mergeCell ref="C40:C41"/>
    <mergeCell ref="D40:D41"/>
    <mergeCell ref="E40:E41"/>
    <mergeCell ref="F40:F41"/>
    <mergeCell ref="AM38:AM39"/>
    <mergeCell ref="AN38:AN39"/>
    <mergeCell ref="AO38:AO39"/>
    <mergeCell ref="AQ38:AS38"/>
    <mergeCell ref="AT38:AV39"/>
    <mergeCell ref="AM44:AN45"/>
    <mergeCell ref="AO44:AO45"/>
    <mergeCell ref="S45:T45"/>
    <mergeCell ref="AF45:AG45"/>
    <mergeCell ref="AO48:AO49"/>
    <mergeCell ref="AM42:AM43"/>
    <mergeCell ref="AN42:AN43"/>
    <mergeCell ref="AO42:AO43"/>
    <mergeCell ref="AQ42:AS42"/>
    <mergeCell ref="A42:A43"/>
    <mergeCell ref="B42:B43"/>
    <mergeCell ref="C42:C43"/>
    <mergeCell ref="D42:D43"/>
    <mergeCell ref="E42:E43"/>
    <mergeCell ref="F42:F43"/>
    <mergeCell ref="AM40:AM41"/>
    <mergeCell ref="AN40:AN41"/>
    <mergeCell ref="AO40:AO41"/>
    <mergeCell ref="AO34:AO35"/>
    <mergeCell ref="A34:A35"/>
    <mergeCell ref="B34:B35"/>
    <mergeCell ref="C34:C35"/>
    <mergeCell ref="D34:D35"/>
    <mergeCell ref="E34:E35"/>
    <mergeCell ref="F34:F35"/>
    <mergeCell ref="AM34:AM35"/>
    <mergeCell ref="A36:A37"/>
    <mergeCell ref="B36:B37"/>
    <mergeCell ref="C36:C37"/>
    <mergeCell ref="D36:D37"/>
    <mergeCell ref="E36:E37"/>
    <mergeCell ref="F36:F37"/>
    <mergeCell ref="AM36:AM37"/>
    <mergeCell ref="A38:A39"/>
    <mergeCell ref="B38:B39"/>
    <mergeCell ref="C38:C39"/>
    <mergeCell ref="D38:D39"/>
    <mergeCell ref="E38:E39"/>
    <mergeCell ref="F38:F39"/>
    <mergeCell ref="AQ33:AS35"/>
    <mergeCell ref="AT33:AV34"/>
    <mergeCell ref="AW33:AY34"/>
    <mergeCell ref="AT35:AV35"/>
    <mergeCell ref="AW35:AY35"/>
    <mergeCell ref="AQ36:AS36"/>
    <mergeCell ref="AT36:AV37"/>
    <mergeCell ref="AW36:AY37"/>
    <mergeCell ref="AQ37:AS37"/>
    <mergeCell ref="AM30:AM31"/>
    <mergeCell ref="AN30:AN31"/>
    <mergeCell ref="AO30:AO31"/>
    <mergeCell ref="AQ30:AR30"/>
    <mergeCell ref="AS30:AY30"/>
    <mergeCell ref="A32:A33"/>
    <mergeCell ref="B32:B33"/>
    <mergeCell ref="C32:C33"/>
    <mergeCell ref="D32:D33"/>
    <mergeCell ref="E32:E33"/>
    <mergeCell ref="A30:A31"/>
    <mergeCell ref="B30:B31"/>
    <mergeCell ref="C30:C31"/>
    <mergeCell ref="D30:D31"/>
    <mergeCell ref="E30:E31"/>
    <mergeCell ref="F30:F31"/>
    <mergeCell ref="F32:F33"/>
    <mergeCell ref="AM32:AM33"/>
    <mergeCell ref="AN32:AN33"/>
    <mergeCell ref="AO32:AO33"/>
    <mergeCell ref="AN36:AN37"/>
    <mergeCell ref="AO36:AO37"/>
    <mergeCell ref="AN34:AN35"/>
    <mergeCell ref="AM28:AM29"/>
    <mergeCell ref="AN28:AN29"/>
    <mergeCell ref="AO28:AO29"/>
    <mergeCell ref="AQ28:AR28"/>
    <mergeCell ref="AS28:AY28"/>
    <mergeCell ref="AS29:AY29"/>
    <mergeCell ref="A28:A29"/>
    <mergeCell ref="B28:B29"/>
    <mergeCell ref="C28:C29"/>
    <mergeCell ref="D28:D29"/>
    <mergeCell ref="E28:E29"/>
    <mergeCell ref="F28:F29"/>
    <mergeCell ref="AS26:AY26"/>
    <mergeCell ref="AQ27:AR27"/>
    <mergeCell ref="AS27:AY27"/>
    <mergeCell ref="AS24:AT24"/>
    <mergeCell ref="AV24:AW24"/>
    <mergeCell ref="AS25:AT25"/>
    <mergeCell ref="AV25:AW25"/>
    <mergeCell ref="AQ24:AR24"/>
    <mergeCell ref="AQ25:AR25"/>
    <mergeCell ref="A26:A27"/>
    <mergeCell ref="B26:B27"/>
    <mergeCell ref="C26:C27"/>
    <mergeCell ref="D26:D27"/>
    <mergeCell ref="E26:E27"/>
    <mergeCell ref="F26:F27"/>
    <mergeCell ref="AM26:AM27"/>
    <mergeCell ref="AN26:AN27"/>
    <mergeCell ref="AO26:AO27"/>
    <mergeCell ref="AQ26:AR26"/>
    <mergeCell ref="AV23:AW23"/>
    <mergeCell ref="A24:A25"/>
    <mergeCell ref="B24:B25"/>
    <mergeCell ref="C24:C25"/>
    <mergeCell ref="D24:D25"/>
    <mergeCell ref="E24:E25"/>
    <mergeCell ref="F24:F25"/>
    <mergeCell ref="AM24:AM25"/>
    <mergeCell ref="AN24:AN25"/>
    <mergeCell ref="AO24:AO25"/>
    <mergeCell ref="AS20:AT20"/>
    <mergeCell ref="AV20:AW20"/>
    <mergeCell ref="AS21:AT21"/>
    <mergeCell ref="AV21:AW21"/>
    <mergeCell ref="B22:B23"/>
    <mergeCell ref="AM22:AM23"/>
    <mergeCell ref="AS22:AT22"/>
    <mergeCell ref="AQ20:AR20"/>
    <mergeCell ref="AQ21:AR21"/>
    <mergeCell ref="AQ22:AR22"/>
    <mergeCell ref="AQ23:AR23"/>
    <mergeCell ref="AV22:AW22"/>
    <mergeCell ref="AS23:AT23"/>
    <mergeCell ref="B16:B17"/>
    <mergeCell ref="AM16:AM17"/>
    <mergeCell ref="AQ16:AR16"/>
    <mergeCell ref="AQ17:AR17"/>
    <mergeCell ref="A20:A23"/>
    <mergeCell ref="B20:B21"/>
    <mergeCell ref="C20:C23"/>
    <mergeCell ref="D20:D23"/>
    <mergeCell ref="E20:E23"/>
    <mergeCell ref="F20:F23"/>
    <mergeCell ref="AM20:AM21"/>
    <mergeCell ref="AN20:AN23"/>
    <mergeCell ref="A14:A19"/>
    <mergeCell ref="B14:B15"/>
    <mergeCell ref="C14:C19"/>
    <mergeCell ref="D14:D19"/>
    <mergeCell ref="E14:E19"/>
    <mergeCell ref="F14:F19"/>
    <mergeCell ref="B18:B19"/>
    <mergeCell ref="AS12:AT12"/>
    <mergeCell ref="AV12:AW12"/>
    <mergeCell ref="AS13:AT13"/>
    <mergeCell ref="AV13:AW13"/>
    <mergeCell ref="AQ12:AR12"/>
    <mergeCell ref="AQ13:AR13"/>
    <mergeCell ref="AM14:AM15"/>
    <mergeCell ref="AN14:AN19"/>
    <mergeCell ref="AS14:AT14"/>
    <mergeCell ref="AV14:AW14"/>
    <mergeCell ref="AS15:AT15"/>
    <mergeCell ref="AV15:AW15"/>
    <mergeCell ref="AM18:AM19"/>
    <mergeCell ref="AS18:AT18"/>
    <mergeCell ref="AV18:AW18"/>
    <mergeCell ref="AQ19:AR19"/>
    <mergeCell ref="AS19:AT19"/>
    <mergeCell ref="AV19:AW19"/>
    <mergeCell ref="AS16:AT16"/>
    <mergeCell ref="AV16:AW16"/>
    <mergeCell ref="AS17:AT17"/>
    <mergeCell ref="AV17:AW17"/>
    <mergeCell ref="AQ14:AR14"/>
    <mergeCell ref="AQ15:AR15"/>
    <mergeCell ref="AQ18:AR18"/>
    <mergeCell ref="AS10:AT10"/>
    <mergeCell ref="AV10:AW10"/>
    <mergeCell ref="AS11:AT11"/>
    <mergeCell ref="AV11:AW11"/>
    <mergeCell ref="AQ10:AR10"/>
    <mergeCell ref="AQ11:AR11"/>
    <mergeCell ref="A10:A11"/>
    <mergeCell ref="B10:B11"/>
    <mergeCell ref="C10:C11"/>
    <mergeCell ref="D10:D11"/>
    <mergeCell ref="E10:E11"/>
    <mergeCell ref="F10:F11"/>
    <mergeCell ref="AO8:AO9"/>
    <mergeCell ref="AS8:AT8"/>
    <mergeCell ref="AV8:AW8"/>
    <mergeCell ref="AS9:AT9"/>
    <mergeCell ref="AV9:AW9"/>
    <mergeCell ref="B1:E1"/>
    <mergeCell ref="B3:C3"/>
    <mergeCell ref="D3:K3"/>
    <mergeCell ref="L3:N3"/>
    <mergeCell ref="A12:A13"/>
    <mergeCell ref="B12:B13"/>
    <mergeCell ref="C12:C13"/>
    <mergeCell ref="D12:D13"/>
    <mergeCell ref="E12:E13"/>
    <mergeCell ref="F12:F13"/>
    <mergeCell ref="AM10:AM11"/>
    <mergeCell ref="AN10:AN11"/>
    <mergeCell ref="AO10:AO11"/>
    <mergeCell ref="AM12:AM13"/>
    <mergeCell ref="AN12:AN13"/>
    <mergeCell ref="AO12:AO13"/>
    <mergeCell ref="AQ8:AR8"/>
    <mergeCell ref="AQ9:AR9"/>
    <mergeCell ref="O3:U3"/>
    <mergeCell ref="V3:X3"/>
    <mergeCell ref="Y3:Z3"/>
    <mergeCell ref="AA3:AE3"/>
    <mergeCell ref="AF3:AK3"/>
    <mergeCell ref="AQ6:AR7"/>
    <mergeCell ref="AS6:AW7"/>
    <mergeCell ref="AX6:AY7"/>
    <mergeCell ref="AF5:AG5"/>
    <mergeCell ref="AM6:AM7"/>
    <mergeCell ref="AN6:AN7"/>
    <mergeCell ref="AO6:AO7"/>
    <mergeCell ref="AM8:AM9"/>
    <mergeCell ref="AN8:AN9"/>
    <mergeCell ref="A6:A7"/>
    <mergeCell ref="B6:B7"/>
    <mergeCell ref="C6:C7"/>
    <mergeCell ref="D6:D7"/>
    <mergeCell ref="E6:E7"/>
    <mergeCell ref="F6:F7"/>
    <mergeCell ref="G6:G7"/>
    <mergeCell ref="A8:A9"/>
    <mergeCell ref="B8:B9"/>
    <mergeCell ref="C8:C9"/>
    <mergeCell ref="D8:D9"/>
    <mergeCell ref="E8:E9"/>
    <mergeCell ref="F8:F9"/>
  </mergeCells>
  <phoneticPr fontId="2"/>
  <dataValidations count="1">
    <dataValidation type="list" allowBlank="1" showInputMessage="1" showErrorMessage="1" sqref="E14:E43 E130:E159 E94:E123 E174:E203 E50:E79 E210:E239">
      <formula1>$BA$10:$BA$13</formula1>
    </dataValidation>
  </dataValidations>
  <printOptions horizontalCentered="1"/>
  <pageMargins left="0.19685039370078741" right="0.19685039370078741" top="0.70866141732283472" bottom="0.19685039370078741" header="0.19685039370078741" footer="0.19685039370078741"/>
  <pageSetup paperSize="9" scale="89" fitToHeight="0" orientation="landscape" r:id="rId1"/>
  <headerFooter alignWithMargins="0">
    <oddFooter>&amp;C&amp;P／&amp;N</oddFooter>
  </headerFooter>
  <rowBreaks count="5" manualBreakCount="5">
    <brk id="47" max="16383" man="1"/>
    <brk id="81" min="1" max="50" man="1"/>
    <brk id="127" max="16383" man="1"/>
    <brk id="161" min="1" max="50" man="1"/>
    <brk id="207" max="16383" man="1"/>
  </rowBreaks>
  <colBreaks count="1" manualBreakCount="1">
    <brk id="1" max="1048575" man="1"/>
  </col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8000"/>
    <pageSetUpPr fitToPage="1"/>
  </sheetPr>
  <dimension ref="A1:BA240"/>
  <sheetViews>
    <sheetView showZeros="0" view="pageBreakPreview" zoomScaleNormal="130" zoomScaleSheetLayoutView="100" zoomScalePageLayoutView="115" workbookViewId="0">
      <pane xSplit="1" ySplit="7" topLeftCell="B14" activePane="bottomRight" state="frozen"/>
      <selection activeCell="B4" sqref="B4:AY4"/>
      <selection pane="topRight" activeCell="B4" sqref="B4:AY4"/>
      <selection pane="bottomLeft" activeCell="B4" sqref="B4:AY4"/>
      <selection pane="bottomRight" activeCell="O3" sqref="O3:U3"/>
    </sheetView>
  </sheetViews>
  <sheetFormatPr defaultRowHeight="12"/>
  <cols>
    <col min="1" max="1" width="9" style="1"/>
    <col min="2" max="2" width="7.625" style="1" customWidth="1"/>
    <col min="3" max="4" width="4.625" style="1" customWidth="1"/>
    <col min="5" max="5" width="3.625" style="1" customWidth="1"/>
    <col min="6" max="6" width="11.375" style="1" customWidth="1"/>
    <col min="7" max="7" width="4.625" style="1" customWidth="1"/>
    <col min="8" max="38" width="2.625" style="1" customWidth="1"/>
    <col min="39" max="39" width="5.125" style="1" customWidth="1"/>
    <col min="40" max="40" width="5.625" style="1" customWidth="1"/>
    <col min="41" max="41" width="10.625" style="1" customWidth="1"/>
    <col min="42" max="42" width="0.875" style="1" customWidth="1"/>
    <col min="43" max="51" width="2.625" style="1" customWidth="1"/>
    <col min="52" max="16384" width="9" style="1"/>
  </cols>
  <sheetData>
    <row r="1" spans="1:53" ht="18" customHeight="1">
      <c r="B1" s="232"/>
      <c r="C1" s="232"/>
      <c r="D1" s="232"/>
      <c r="E1" s="232"/>
      <c r="AP1" s="11"/>
      <c r="AQ1" s="11"/>
      <c r="AR1" s="11"/>
      <c r="AY1" s="13"/>
    </row>
    <row r="2" spans="1:53" ht="18" customHeight="1">
      <c r="B2" s="2" t="s">
        <v>2</v>
      </c>
      <c r="C2" s="2"/>
      <c r="D2" s="2"/>
      <c r="E2" s="2"/>
      <c r="F2" s="2"/>
      <c r="G2" s="2"/>
      <c r="H2" s="2"/>
      <c r="I2" s="2"/>
      <c r="J2" s="2"/>
      <c r="AF2" s="3"/>
      <c r="AO2" s="3"/>
      <c r="AY2" s="3" t="s">
        <v>212</v>
      </c>
    </row>
    <row r="3" spans="1:53" ht="18" customHeight="1">
      <c r="B3" s="233" t="s">
        <v>22</v>
      </c>
      <c r="C3" s="234"/>
      <c r="D3" s="235">
        <f>【算定要件集計】!B3</f>
        <v>0</v>
      </c>
      <c r="E3" s="236"/>
      <c r="F3" s="236"/>
      <c r="G3" s="236"/>
      <c r="H3" s="236"/>
      <c r="I3" s="236"/>
      <c r="J3" s="236"/>
      <c r="K3" s="237"/>
      <c r="L3" s="238" t="s">
        <v>21</v>
      </c>
      <c r="M3" s="239"/>
      <c r="N3" s="239"/>
      <c r="O3" s="392" t="s">
        <v>126</v>
      </c>
      <c r="P3" s="393"/>
      <c r="Q3" s="393"/>
      <c r="R3" s="393"/>
      <c r="S3" s="393"/>
      <c r="T3" s="393"/>
      <c r="U3" s="394"/>
      <c r="V3" s="233" t="s">
        <v>23</v>
      </c>
      <c r="W3" s="243"/>
      <c r="X3" s="203"/>
      <c r="Y3" s="244"/>
      <c r="Z3" s="245"/>
      <c r="AA3" s="233" t="s">
        <v>40</v>
      </c>
      <c r="AB3" s="246"/>
      <c r="AC3" s="246"/>
      <c r="AD3" s="246"/>
      <c r="AE3" s="247"/>
      <c r="AF3" s="375" t="str">
        <f>【算定要件集計】!G15</f>
        <v/>
      </c>
      <c r="AG3" s="376"/>
      <c r="AH3" s="376"/>
      <c r="AI3" s="376"/>
      <c r="AJ3" s="377"/>
      <c r="AK3" s="378"/>
      <c r="AO3" s="5"/>
    </row>
    <row r="4" spans="1:53" ht="5.0999999999999996" customHeight="1"/>
    <row r="5" spans="1:53" ht="16.5" customHeight="1">
      <c r="G5" s="5" t="s">
        <v>44</v>
      </c>
      <c r="H5" s="46"/>
      <c r="I5" s="1" t="s">
        <v>43</v>
      </c>
      <c r="J5" s="46"/>
      <c r="K5" s="1" t="s">
        <v>24</v>
      </c>
      <c r="M5" s="46"/>
      <c r="N5" s="1" t="s">
        <v>43</v>
      </c>
      <c r="O5" s="46"/>
      <c r="P5" s="1" t="s">
        <v>25</v>
      </c>
      <c r="R5" s="7"/>
      <c r="U5" s="7"/>
      <c r="V5" s="7"/>
      <c r="W5" s="7"/>
      <c r="X5" s="7"/>
      <c r="Y5" s="7"/>
      <c r="AE5" s="5" t="s">
        <v>42</v>
      </c>
      <c r="AF5" s="220">
        <f>【算定要件集計】!$K$5</f>
        <v>0</v>
      </c>
      <c r="AG5" s="379"/>
      <c r="AH5" s="7" t="s">
        <v>31</v>
      </c>
      <c r="AI5" s="7"/>
      <c r="AJ5" s="7"/>
      <c r="AL5" s="5" t="s">
        <v>32</v>
      </c>
      <c r="AM5" s="47">
        <f>【算定要件集計】!$N$5</f>
        <v>0</v>
      </c>
      <c r="AN5" s="7" t="s">
        <v>31</v>
      </c>
      <c r="AQ5" s="1" t="s">
        <v>27</v>
      </c>
    </row>
    <row r="6" spans="1:53" s="6" customFormat="1" ht="18" customHeight="1">
      <c r="A6" s="248" t="s">
        <v>60</v>
      </c>
      <c r="B6" s="238" t="s">
        <v>0</v>
      </c>
      <c r="C6" s="250" t="s">
        <v>203</v>
      </c>
      <c r="D6" s="250" t="s">
        <v>62</v>
      </c>
      <c r="E6" s="250" t="s">
        <v>1</v>
      </c>
      <c r="F6" s="238" t="s">
        <v>3</v>
      </c>
      <c r="G6" s="252" t="s">
        <v>37</v>
      </c>
      <c r="H6" s="18" t="str">
        <f>AF3</f>
        <v/>
      </c>
      <c r="I6" s="18" t="str">
        <f>IFERROR(H6+1,"")</f>
        <v/>
      </c>
      <c r="J6" s="18" t="str">
        <f>IFERROR(I6+1,"")</f>
        <v/>
      </c>
      <c r="K6" s="18" t="str">
        <f t="shared" ref="K6:AI6" si="0">IFERROR(J6+1,"")</f>
        <v/>
      </c>
      <c r="L6" s="18" t="str">
        <f t="shared" si="0"/>
        <v/>
      </c>
      <c r="M6" s="18" t="str">
        <f t="shared" si="0"/>
        <v/>
      </c>
      <c r="N6" s="18" t="str">
        <f t="shared" si="0"/>
        <v/>
      </c>
      <c r="O6" s="18" t="str">
        <f t="shared" si="0"/>
        <v/>
      </c>
      <c r="P6" s="18" t="str">
        <f t="shared" si="0"/>
        <v/>
      </c>
      <c r="Q6" s="18" t="str">
        <f t="shared" si="0"/>
        <v/>
      </c>
      <c r="R6" s="18" t="str">
        <f t="shared" si="0"/>
        <v/>
      </c>
      <c r="S6" s="18" t="str">
        <f t="shared" si="0"/>
        <v/>
      </c>
      <c r="T6" s="18" t="str">
        <f t="shared" si="0"/>
        <v/>
      </c>
      <c r="U6" s="18" t="str">
        <f t="shared" si="0"/>
        <v/>
      </c>
      <c r="V6" s="18" t="str">
        <f t="shared" si="0"/>
        <v/>
      </c>
      <c r="W6" s="18" t="str">
        <f t="shared" si="0"/>
        <v/>
      </c>
      <c r="X6" s="18" t="str">
        <f t="shared" si="0"/>
        <v/>
      </c>
      <c r="Y6" s="18" t="str">
        <f t="shared" si="0"/>
        <v/>
      </c>
      <c r="Z6" s="18" t="str">
        <f t="shared" si="0"/>
        <v/>
      </c>
      <c r="AA6" s="18" t="str">
        <f t="shared" si="0"/>
        <v/>
      </c>
      <c r="AB6" s="18" t="str">
        <f t="shared" si="0"/>
        <v/>
      </c>
      <c r="AC6" s="18" t="str">
        <f t="shared" si="0"/>
        <v/>
      </c>
      <c r="AD6" s="18" t="str">
        <f t="shared" si="0"/>
        <v/>
      </c>
      <c r="AE6" s="18" t="str">
        <f t="shared" si="0"/>
        <v/>
      </c>
      <c r="AF6" s="18" t="str">
        <f t="shared" si="0"/>
        <v/>
      </c>
      <c r="AG6" s="18" t="str">
        <f t="shared" si="0"/>
        <v/>
      </c>
      <c r="AH6" s="18" t="str">
        <f t="shared" si="0"/>
        <v/>
      </c>
      <c r="AI6" s="18" t="str">
        <f t="shared" si="0"/>
        <v/>
      </c>
      <c r="AJ6" s="18" t="str">
        <f>IFERROR(IF(MONTH(AI6)&lt;&gt;MONTH(AI6+1),"",AI6+1),"")</f>
        <v/>
      </c>
      <c r="AK6" s="18" t="str">
        <f>IFERROR(IF(MONTH(AJ6)&lt;&gt;MONTH(AJ6+1),"",AJ6+1),"")</f>
        <v/>
      </c>
      <c r="AL6" s="18" t="str">
        <f>IFERROR(IF(MONTH(AK6)&lt;&gt;MONTH(AK6+1),"",AK6+1),"")</f>
        <v/>
      </c>
      <c r="AM6" s="263" t="s">
        <v>162</v>
      </c>
      <c r="AN6" s="263" t="s">
        <v>163</v>
      </c>
      <c r="AO6" s="206" t="s">
        <v>133</v>
      </c>
      <c r="AQ6" s="208" t="s">
        <v>36</v>
      </c>
      <c r="AR6" s="209"/>
      <c r="AS6" s="208" t="s">
        <v>39</v>
      </c>
      <c r="AT6" s="212"/>
      <c r="AU6" s="212"/>
      <c r="AV6" s="212"/>
      <c r="AW6" s="213"/>
      <c r="AX6" s="208" t="s">
        <v>16</v>
      </c>
      <c r="AY6" s="215"/>
    </row>
    <row r="7" spans="1:53" s="6" customFormat="1" ht="18" customHeight="1">
      <c r="A7" s="249"/>
      <c r="B7" s="238"/>
      <c r="C7" s="251"/>
      <c r="D7" s="251"/>
      <c r="E7" s="251"/>
      <c r="F7" s="238"/>
      <c r="G7" s="239"/>
      <c r="H7" s="19" t="str">
        <f>H6</f>
        <v/>
      </c>
      <c r="I7" s="19" t="str">
        <f>I6</f>
        <v/>
      </c>
      <c r="J7" s="19" t="str">
        <f t="shared" ref="J7:AL7" si="1">J6</f>
        <v/>
      </c>
      <c r="K7" s="19" t="str">
        <f t="shared" si="1"/>
        <v/>
      </c>
      <c r="L7" s="19" t="str">
        <f t="shared" si="1"/>
        <v/>
      </c>
      <c r="M7" s="19" t="str">
        <f t="shared" si="1"/>
        <v/>
      </c>
      <c r="N7" s="19" t="str">
        <f t="shared" si="1"/>
        <v/>
      </c>
      <c r="O7" s="19" t="str">
        <f t="shared" si="1"/>
        <v/>
      </c>
      <c r="P7" s="19" t="str">
        <f t="shared" si="1"/>
        <v/>
      </c>
      <c r="Q7" s="19" t="str">
        <f t="shared" si="1"/>
        <v/>
      </c>
      <c r="R7" s="19" t="str">
        <f t="shared" si="1"/>
        <v/>
      </c>
      <c r="S7" s="19" t="str">
        <f t="shared" si="1"/>
        <v/>
      </c>
      <c r="T7" s="19" t="str">
        <f t="shared" si="1"/>
        <v/>
      </c>
      <c r="U7" s="19" t="str">
        <f t="shared" si="1"/>
        <v/>
      </c>
      <c r="V7" s="19" t="str">
        <f t="shared" si="1"/>
        <v/>
      </c>
      <c r="W7" s="19" t="str">
        <f t="shared" si="1"/>
        <v/>
      </c>
      <c r="X7" s="19" t="str">
        <f t="shared" si="1"/>
        <v/>
      </c>
      <c r="Y7" s="19" t="str">
        <f t="shared" si="1"/>
        <v/>
      </c>
      <c r="Z7" s="19" t="str">
        <f t="shared" si="1"/>
        <v/>
      </c>
      <c r="AA7" s="19" t="str">
        <f t="shared" si="1"/>
        <v/>
      </c>
      <c r="AB7" s="19" t="str">
        <f t="shared" si="1"/>
        <v/>
      </c>
      <c r="AC7" s="19" t="str">
        <f t="shared" si="1"/>
        <v/>
      </c>
      <c r="AD7" s="19" t="str">
        <f t="shared" si="1"/>
        <v/>
      </c>
      <c r="AE7" s="19" t="str">
        <f t="shared" si="1"/>
        <v/>
      </c>
      <c r="AF7" s="19" t="str">
        <f t="shared" si="1"/>
        <v/>
      </c>
      <c r="AG7" s="19" t="str">
        <f t="shared" si="1"/>
        <v/>
      </c>
      <c r="AH7" s="19" t="str">
        <f t="shared" si="1"/>
        <v/>
      </c>
      <c r="AI7" s="19" t="str">
        <f t="shared" si="1"/>
        <v/>
      </c>
      <c r="AJ7" s="19" t="str">
        <f t="shared" si="1"/>
        <v/>
      </c>
      <c r="AK7" s="19" t="str">
        <f t="shared" si="1"/>
        <v/>
      </c>
      <c r="AL7" s="19" t="str">
        <f t="shared" si="1"/>
        <v/>
      </c>
      <c r="AM7" s="263"/>
      <c r="AN7" s="263"/>
      <c r="AO7" s="207"/>
      <c r="AQ7" s="210"/>
      <c r="AR7" s="211"/>
      <c r="AS7" s="210"/>
      <c r="AT7" s="214"/>
      <c r="AU7" s="214"/>
      <c r="AV7" s="214"/>
      <c r="AW7" s="211"/>
      <c r="AX7" s="210"/>
      <c r="AY7" s="211"/>
    </row>
    <row r="8" spans="1:53" s="6" customFormat="1" ht="13.5" customHeight="1">
      <c r="A8" s="248"/>
      <c r="B8" s="255" t="s">
        <v>4</v>
      </c>
      <c r="C8" s="257" t="s">
        <v>48</v>
      </c>
      <c r="D8" s="257" t="s">
        <v>48</v>
      </c>
      <c r="E8" s="259" t="s">
        <v>10</v>
      </c>
      <c r="F8" s="261"/>
      <c r="G8" s="70" t="s">
        <v>36</v>
      </c>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253">
        <f>SUM(H9:AL9)</f>
        <v>0</v>
      </c>
      <c r="AN8" s="254" t="s">
        <v>48</v>
      </c>
      <c r="AO8" s="223"/>
      <c r="AQ8" s="228"/>
      <c r="AR8" s="369"/>
      <c r="AS8" s="224"/>
      <c r="AT8" s="225"/>
      <c r="AU8" s="12" t="s">
        <v>26</v>
      </c>
      <c r="AV8" s="226"/>
      <c r="AW8" s="227"/>
      <c r="AX8" s="156"/>
      <c r="AY8" s="167" t="s">
        <v>34</v>
      </c>
      <c r="BA8" s="44" t="s">
        <v>95</v>
      </c>
    </row>
    <row r="9" spans="1:53" ht="13.5" customHeight="1">
      <c r="A9" s="249"/>
      <c r="B9" s="256"/>
      <c r="C9" s="258"/>
      <c r="D9" s="258"/>
      <c r="E9" s="260"/>
      <c r="F9" s="262"/>
      <c r="G9" s="70" t="s">
        <v>16</v>
      </c>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253"/>
      <c r="AN9" s="254"/>
      <c r="AO9" s="374"/>
      <c r="AQ9" s="228"/>
      <c r="AR9" s="369"/>
      <c r="AS9" s="224"/>
      <c r="AT9" s="225"/>
      <c r="AU9" s="12" t="s">
        <v>26</v>
      </c>
      <c r="AV9" s="226"/>
      <c r="AW9" s="227"/>
      <c r="AX9" s="156"/>
      <c r="AY9" s="167" t="s">
        <v>34</v>
      </c>
      <c r="BA9" s="165" t="s">
        <v>66</v>
      </c>
    </row>
    <row r="10" spans="1:53" ht="13.5" customHeight="1">
      <c r="A10" s="248"/>
      <c r="B10" s="273" t="s">
        <v>5</v>
      </c>
      <c r="C10" s="257" t="s">
        <v>48</v>
      </c>
      <c r="D10" s="257" t="s">
        <v>48</v>
      </c>
      <c r="E10" s="275" t="s">
        <v>10</v>
      </c>
      <c r="F10" s="262"/>
      <c r="G10" s="70" t="s">
        <v>36</v>
      </c>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253">
        <f>SUM(H11:AL11)</f>
        <v>0</v>
      </c>
      <c r="AN10" s="254" t="s">
        <v>48</v>
      </c>
      <c r="AO10" s="372"/>
      <c r="AQ10" s="228"/>
      <c r="AR10" s="369"/>
      <c r="AS10" s="224"/>
      <c r="AT10" s="225"/>
      <c r="AU10" s="12" t="s">
        <v>26</v>
      </c>
      <c r="AV10" s="226"/>
      <c r="AW10" s="227"/>
      <c r="AX10" s="156"/>
      <c r="AY10" s="167" t="s">
        <v>34</v>
      </c>
      <c r="BA10" s="69" t="s">
        <v>10</v>
      </c>
    </row>
    <row r="11" spans="1:53" ht="13.5" customHeight="1">
      <c r="A11" s="249"/>
      <c r="B11" s="274"/>
      <c r="C11" s="258"/>
      <c r="D11" s="258"/>
      <c r="E11" s="260"/>
      <c r="F11" s="262"/>
      <c r="G11" s="71" t="s">
        <v>41</v>
      </c>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276"/>
      <c r="AN11" s="272"/>
      <c r="AO11" s="374"/>
      <c r="AQ11" s="228"/>
      <c r="AR11" s="369"/>
      <c r="AS11" s="224"/>
      <c r="AT11" s="225"/>
      <c r="AU11" s="12" t="s">
        <v>26</v>
      </c>
      <c r="AV11" s="226"/>
      <c r="AW11" s="227"/>
      <c r="AX11" s="156"/>
      <c r="AY11" s="167" t="s">
        <v>34</v>
      </c>
      <c r="BA11" s="69" t="s">
        <v>64</v>
      </c>
    </row>
    <row r="12" spans="1:53" ht="13.5" customHeight="1">
      <c r="A12" s="248"/>
      <c r="B12" s="265" t="s">
        <v>38</v>
      </c>
      <c r="C12" s="257" t="s">
        <v>48</v>
      </c>
      <c r="D12" s="257" t="s">
        <v>48</v>
      </c>
      <c r="E12" s="268" t="s">
        <v>48</v>
      </c>
      <c r="F12" s="270"/>
      <c r="G12" s="70" t="s">
        <v>36</v>
      </c>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253">
        <f>SUM(H13:AL13)</f>
        <v>0</v>
      </c>
      <c r="AN12" s="254" t="s">
        <v>48</v>
      </c>
      <c r="AO12" s="372"/>
      <c r="AQ12" s="228"/>
      <c r="AR12" s="369"/>
      <c r="AS12" s="224"/>
      <c r="AT12" s="225"/>
      <c r="AU12" s="12" t="s">
        <v>26</v>
      </c>
      <c r="AV12" s="226"/>
      <c r="AW12" s="227"/>
      <c r="AX12" s="156"/>
      <c r="AY12" s="167" t="s">
        <v>34</v>
      </c>
      <c r="BA12" s="69" t="s">
        <v>15</v>
      </c>
    </row>
    <row r="13" spans="1:53" ht="13.5" customHeight="1" thickBot="1">
      <c r="A13" s="264"/>
      <c r="B13" s="266"/>
      <c r="C13" s="267"/>
      <c r="D13" s="267"/>
      <c r="E13" s="269"/>
      <c r="F13" s="271"/>
      <c r="G13" s="72" t="s">
        <v>41</v>
      </c>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1"/>
      <c r="AN13" s="341"/>
      <c r="AO13" s="373"/>
      <c r="AQ13" s="228"/>
      <c r="AR13" s="369"/>
      <c r="AS13" s="224"/>
      <c r="AT13" s="225"/>
      <c r="AU13" s="12" t="s">
        <v>26</v>
      </c>
      <c r="AV13" s="226"/>
      <c r="AW13" s="227"/>
      <c r="AX13" s="156"/>
      <c r="AY13" s="167" t="s">
        <v>34</v>
      </c>
      <c r="BA13" s="69" t="s">
        <v>65</v>
      </c>
    </row>
    <row r="14" spans="1:53" ht="13.5" customHeight="1" thickTop="1">
      <c r="A14" s="283" t="str">
        <f>IFERROR(INDEX(【従業者名簿】!F:F,MATCH(届出後6月!F14,【従業者名簿】!C:C,0)),"")</f>
        <v/>
      </c>
      <c r="B14" s="255" t="s">
        <v>4</v>
      </c>
      <c r="C14" s="285" t="str">
        <f>IF(AO14="介護福祉士","〇","")</f>
        <v/>
      </c>
      <c r="D14" s="367" t="str">
        <f>IF(A14="","",DATEDIF(A14,$AF$3,"m"))</f>
        <v/>
      </c>
      <c r="E14" s="290" t="s">
        <v>102</v>
      </c>
      <c r="F14" s="293"/>
      <c r="G14" s="73" t="s">
        <v>36</v>
      </c>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278">
        <f>SUM(H15:AL15)</f>
        <v>0</v>
      </c>
      <c r="AN14" s="280" t="str">
        <f>IFERROR(IF(SUM(AM14:AM19)&gt;$AF$45,1,ROUNDDOWN(SUM(AM14:AM19)/$AF$45,1)),"")</f>
        <v/>
      </c>
      <c r="AO14" s="343"/>
      <c r="AQ14" s="228"/>
      <c r="AR14" s="369"/>
      <c r="AS14" s="224"/>
      <c r="AT14" s="225"/>
      <c r="AU14" s="12" t="s">
        <v>26</v>
      </c>
      <c r="AV14" s="226"/>
      <c r="AW14" s="227"/>
      <c r="AX14" s="156"/>
      <c r="AY14" s="167" t="s">
        <v>34</v>
      </c>
    </row>
    <row r="15" spans="1:53" ht="13.5" customHeight="1">
      <c r="A15" s="284"/>
      <c r="B15" s="256"/>
      <c r="C15" s="286"/>
      <c r="D15" s="370"/>
      <c r="E15" s="291"/>
      <c r="F15" s="293"/>
      <c r="G15" s="70" t="s">
        <v>41</v>
      </c>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253"/>
      <c r="AN15" s="280"/>
      <c r="AO15" s="344"/>
      <c r="AQ15" s="228"/>
      <c r="AR15" s="369"/>
      <c r="AS15" s="224"/>
      <c r="AT15" s="225"/>
      <c r="AU15" s="12" t="s">
        <v>26</v>
      </c>
      <c r="AV15" s="226"/>
      <c r="AW15" s="227"/>
      <c r="AX15" s="156"/>
      <c r="AY15" s="167" t="s">
        <v>34</v>
      </c>
    </row>
    <row r="16" spans="1:53" ht="13.5" customHeight="1">
      <c r="A16" s="284"/>
      <c r="B16" s="273" t="s">
        <v>5</v>
      </c>
      <c r="C16" s="286"/>
      <c r="D16" s="370"/>
      <c r="E16" s="291"/>
      <c r="F16" s="293"/>
      <c r="G16" s="73" t="s">
        <v>36</v>
      </c>
      <c r="H16" s="38"/>
      <c r="I16" s="38"/>
      <c r="J16" s="38"/>
      <c r="K16" s="38"/>
      <c r="L16" s="164"/>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278">
        <f>SUM(H17:AL17)</f>
        <v>0</v>
      </c>
      <c r="AN16" s="280"/>
      <c r="AO16" s="345"/>
      <c r="AQ16" s="228"/>
      <c r="AR16" s="369"/>
      <c r="AS16" s="224"/>
      <c r="AT16" s="225"/>
      <c r="AU16" s="12" t="s">
        <v>26</v>
      </c>
      <c r="AV16" s="226"/>
      <c r="AW16" s="227"/>
      <c r="AX16" s="156"/>
      <c r="AY16" s="167" t="s">
        <v>34</v>
      </c>
    </row>
    <row r="17" spans="1:51" ht="13.5" customHeight="1">
      <c r="A17" s="284"/>
      <c r="B17" s="297"/>
      <c r="C17" s="286"/>
      <c r="D17" s="370"/>
      <c r="E17" s="291"/>
      <c r="F17" s="293"/>
      <c r="G17" s="70" t="s">
        <v>41</v>
      </c>
      <c r="H17" s="35"/>
      <c r="I17" s="35"/>
      <c r="J17" s="35"/>
      <c r="K17" s="35"/>
      <c r="L17" s="36"/>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253"/>
      <c r="AN17" s="280"/>
      <c r="AO17" s="344"/>
      <c r="AQ17" s="228"/>
      <c r="AR17" s="369"/>
      <c r="AS17" s="224"/>
      <c r="AT17" s="225"/>
      <c r="AU17" s="12" t="s">
        <v>26</v>
      </c>
      <c r="AV17" s="226"/>
      <c r="AW17" s="227"/>
      <c r="AX17" s="156"/>
      <c r="AY17" s="167" t="s">
        <v>34</v>
      </c>
    </row>
    <row r="18" spans="1:51" ht="13.5" customHeight="1">
      <c r="A18" s="284"/>
      <c r="B18" s="296" t="s">
        <v>33</v>
      </c>
      <c r="C18" s="286"/>
      <c r="D18" s="370"/>
      <c r="E18" s="291"/>
      <c r="F18" s="294"/>
      <c r="G18" s="73" t="s">
        <v>36</v>
      </c>
      <c r="H18" s="38"/>
      <c r="I18" s="38"/>
      <c r="J18" s="38"/>
      <c r="K18" s="38"/>
      <c r="L18" s="164"/>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278">
        <f>SUM(H19:AL19)</f>
        <v>0</v>
      </c>
      <c r="AN18" s="281"/>
      <c r="AO18" s="345"/>
      <c r="AQ18" s="228"/>
      <c r="AR18" s="369"/>
      <c r="AS18" s="224"/>
      <c r="AT18" s="225"/>
      <c r="AU18" s="12" t="s">
        <v>26</v>
      </c>
      <c r="AV18" s="226"/>
      <c r="AW18" s="227"/>
      <c r="AX18" s="156"/>
      <c r="AY18" s="167" t="s">
        <v>34</v>
      </c>
    </row>
    <row r="19" spans="1:51" ht="13.5" customHeight="1">
      <c r="A19" s="284"/>
      <c r="B19" s="255"/>
      <c r="C19" s="287"/>
      <c r="D19" s="370"/>
      <c r="E19" s="292"/>
      <c r="F19" s="295"/>
      <c r="G19" s="70" t="s">
        <v>41</v>
      </c>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253"/>
      <c r="AN19" s="281"/>
      <c r="AO19" s="346"/>
      <c r="AQ19" s="228"/>
      <c r="AR19" s="369"/>
      <c r="AS19" s="224"/>
      <c r="AT19" s="225"/>
      <c r="AU19" s="12" t="s">
        <v>26</v>
      </c>
      <c r="AV19" s="226"/>
      <c r="AW19" s="227"/>
      <c r="AX19" s="156"/>
      <c r="AY19" s="167" t="s">
        <v>34</v>
      </c>
    </row>
    <row r="20" spans="1:51" ht="13.5" customHeight="1">
      <c r="A20" s="305" t="str">
        <f>IFERROR(INDEX(【従業者名簿】!F:F,MATCH(届出後6月!F20,【従業者名簿】!C:C,0)),"")</f>
        <v/>
      </c>
      <c r="B20" s="273" t="s">
        <v>5</v>
      </c>
      <c r="C20" s="299" t="str">
        <f>IF(AO20="介護福祉士","〇","")</f>
        <v/>
      </c>
      <c r="D20" s="370" t="str">
        <f>IF(A20="","",DATEDIF(A20,$AF$3,"m"))</f>
        <v/>
      </c>
      <c r="E20" s="306" t="s">
        <v>102</v>
      </c>
      <c r="F20" s="262"/>
      <c r="G20" s="70" t="s">
        <v>36</v>
      </c>
      <c r="H20" s="164"/>
      <c r="I20" s="164"/>
      <c r="J20" s="164"/>
      <c r="K20" s="164"/>
      <c r="L20" s="164"/>
      <c r="M20" s="164"/>
      <c r="N20" s="164"/>
      <c r="O20" s="164"/>
      <c r="P20" s="164"/>
      <c r="Q20" s="164"/>
      <c r="R20" s="164"/>
      <c r="S20" s="164"/>
      <c r="T20" s="164"/>
      <c r="U20" s="164"/>
      <c r="V20" s="164"/>
      <c r="W20" s="164"/>
      <c r="X20" s="164"/>
      <c r="Y20" s="164"/>
      <c r="Z20" s="164"/>
      <c r="AA20" s="164"/>
      <c r="AB20" s="164"/>
      <c r="AC20" s="164"/>
      <c r="AD20" s="164"/>
      <c r="AE20" s="164"/>
      <c r="AF20" s="164"/>
      <c r="AG20" s="164"/>
      <c r="AH20" s="164"/>
      <c r="AI20" s="164"/>
      <c r="AJ20" s="164"/>
      <c r="AK20" s="164"/>
      <c r="AL20" s="164"/>
      <c r="AM20" s="278">
        <f>SUM(H21:AL21)</f>
        <v>0</v>
      </c>
      <c r="AN20" s="279" t="str">
        <f>IFERROR(IF(SUM(AM20:AM23)&gt;$AF$45,1,ROUNDDOWN(SUM(AM20:AM23)/$AF$45,1)),"")</f>
        <v/>
      </c>
      <c r="AO20" s="222"/>
      <c r="AP20" s="8"/>
      <c r="AQ20" s="228"/>
      <c r="AR20" s="369"/>
      <c r="AS20" s="224"/>
      <c r="AT20" s="225"/>
      <c r="AU20" s="12" t="s">
        <v>26</v>
      </c>
      <c r="AV20" s="226"/>
      <c r="AW20" s="227"/>
      <c r="AX20" s="156"/>
      <c r="AY20" s="167" t="s">
        <v>34</v>
      </c>
    </row>
    <row r="21" spans="1:51" ht="13.5" customHeight="1">
      <c r="A21" s="284"/>
      <c r="B21" s="297"/>
      <c r="C21" s="286"/>
      <c r="D21" s="370"/>
      <c r="E21" s="291"/>
      <c r="F21" s="262"/>
      <c r="G21" s="70" t="s">
        <v>41</v>
      </c>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253"/>
      <c r="AN21" s="280"/>
      <c r="AO21" s="344"/>
      <c r="AP21" s="8"/>
      <c r="AQ21" s="228"/>
      <c r="AR21" s="369"/>
      <c r="AS21" s="224"/>
      <c r="AT21" s="225"/>
      <c r="AU21" s="12" t="s">
        <v>26</v>
      </c>
      <c r="AV21" s="226"/>
      <c r="AW21" s="227"/>
      <c r="AX21" s="156"/>
      <c r="AY21" s="167" t="s">
        <v>34</v>
      </c>
    </row>
    <row r="22" spans="1:51" ht="13.5" customHeight="1">
      <c r="A22" s="284"/>
      <c r="B22" s="304" t="s">
        <v>33</v>
      </c>
      <c r="C22" s="286"/>
      <c r="D22" s="370"/>
      <c r="E22" s="291"/>
      <c r="F22" s="277"/>
      <c r="G22" s="70" t="s">
        <v>36</v>
      </c>
      <c r="H22" s="164"/>
      <c r="I22" s="164"/>
      <c r="J22" s="164"/>
      <c r="K22" s="164"/>
      <c r="L22" s="164"/>
      <c r="M22" s="164"/>
      <c r="N22" s="164"/>
      <c r="O22" s="164"/>
      <c r="P22" s="164"/>
      <c r="Q22" s="164"/>
      <c r="R22" s="164"/>
      <c r="S22" s="164"/>
      <c r="T22" s="164"/>
      <c r="U22" s="164"/>
      <c r="V22" s="164"/>
      <c r="W22" s="164"/>
      <c r="X22" s="164"/>
      <c r="Y22" s="164"/>
      <c r="Z22" s="164"/>
      <c r="AA22" s="164"/>
      <c r="AB22" s="164"/>
      <c r="AC22" s="164"/>
      <c r="AD22" s="164"/>
      <c r="AE22" s="164"/>
      <c r="AF22" s="164"/>
      <c r="AG22" s="164"/>
      <c r="AH22" s="164"/>
      <c r="AI22" s="164"/>
      <c r="AJ22" s="164"/>
      <c r="AK22" s="164"/>
      <c r="AL22" s="164"/>
      <c r="AM22" s="253">
        <f>SUM(H23:AL23)</f>
        <v>0</v>
      </c>
      <c r="AN22" s="281"/>
      <c r="AO22" s="345"/>
      <c r="AP22" s="8"/>
      <c r="AQ22" s="228"/>
      <c r="AR22" s="369"/>
      <c r="AS22" s="224"/>
      <c r="AT22" s="225"/>
      <c r="AU22" s="12" t="s">
        <v>26</v>
      </c>
      <c r="AV22" s="226"/>
      <c r="AW22" s="227"/>
      <c r="AX22" s="156"/>
      <c r="AY22" s="167" t="s">
        <v>34</v>
      </c>
    </row>
    <row r="23" spans="1:51" ht="13.5" customHeight="1">
      <c r="A23" s="284"/>
      <c r="B23" s="304"/>
      <c r="C23" s="287"/>
      <c r="D23" s="370"/>
      <c r="E23" s="292"/>
      <c r="F23" s="277"/>
      <c r="G23" s="70" t="s">
        <v>41</v>
      </c>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253"/>
      <c r="AN23" s="282"/>
      <c r="AO23" s="346"/>
      <c r="AP23" s="8"/>
      <c r="AQ23" s="228"/>
      <c r="AR23" s="369"/>
      <c r="AS23" s="224"/>
      <c r="AT23" s="225"/>
      <c r="AU23" s="12" t="s">
        <v>26</v>
      </c>
      <c r="AV23" s="226"/>
      <c r="AW23" s="227"/>
      <c r="AX23" s="156"/>
      <c r="AY23" s="167" t="s">
        <v>34</v>
      </c>
    </row>
    <row r="24" spans="1:51" ht="13.5" customHeight="1">
      <c r="A24" s="248" t="str">
        <f>IFERROR(INDEX(【従業者名簿】!F:F,MATCH(F24,【従業者名簿】!C:C,0)),"")</f>
        <v/>
      </c>
      <c r="B24" s="298" t="s">
        <v>33</v>
      </c>
      <c r="C24" s="299" t="str">
        <f>IF(AO24="介護福祉士","〇","")</f>
        <v/>
      </c>
      <c r="D24" s="366" t="str">
        <f>IF(A24="","",DATEDIF(A24,$AF$3,"m"))</f>
        <v/>
      </c>
      <c r="E24" s="301"/>
      <c r="F24" s="270"/>
      <c r="G24" s="70" t="s">
        <v>36</v>
      </c>
      <c r="H24" s="164"/>
      <c r="I24" s="164"/>
      <c r="J24" s="164"/>
      <c r="K24" s="164"/>
      <c r="L24" s="164"/>
      <c r="M24" s="164"/>
      <c r="N24" s="164"/>
      <c r="O24" s="40"/>
      <c r="P24" s="164"/>
      <c r="Q24" s="164"/>
      <c r="R24" s="164"/>
      <c r="S24" s="164"/>
      <c r="T24" s="164"/>
      <c r="U24" s="38"/>
      <c r="V24" s="38"/>
      <c r="W24" s="164"/>
      <c r="X24" s="164"/>
      <c r="Y24" s="164"/>
      <c r="Z24" s="164"/>
      <c r="AA24" s="164"/>
      <c r="AB24" s="164"/>
      <c r="AC24" s="164"/>
      <c r="AD24" s="164"/>
      <c r="AE24" s="164"/>
      <c r="AF24" s="164"/>
      <c r="AG24" s="164"/>
      <c r="AH24" s="164"/>
      <c r="AI24" s="164"/>
      <c r="AJ24" s="164"/>
      <c r="AK24" s="164"/>
      <c r="AL24" s="164"/>
      <c r="AM24" s="253">
        <f>SUM(H25:AL25)</f>
        <v>0</v>
      </c>
      <c r="AN24" s="368" t="str">
        <f>IFERROR(IF(OR(E24="Ａ",AM24&gt;$AF$45),1,ROUNDDOWN(AM24/$AF$45,1)),"")</f>
        <v/>
      </c>
      <c r="AO24" s="222"/>
      <c r="AP24" s="8"/>
      <c r="AQ24" s="228"/>
      <c r="AR24" s="369"/>
      <c r="AS24" s="224"/>
      <c r="AT24" s="226"/>
      <c r="AU24" s="12" t="s">
        <v>26</v>
      </c>
      <c r="AV24" s="226"/>
      <c r="AW24" s="311"/>
      <c r="AX24" s="156"/>
      <c r="AY24" s="167" t="s">
        <v>34</v>
      </c>
    </row>
    <row r="25" spans="1:51" ht="13.5" customHeight="1">
      <c r="A25" s="249"/>
      <c r="B25" s="255"/>
      <c r="C25" s="287"/>
      <c r="D25" s="367"/>
      <c r="E25" s="302"/>
      <c r="F25" s="261"/>
      <c r="G25" s="70" t="s">
        <v>41</v>
      </c>
      <c r="H25" s="35"/>
      <c r="I25" s="35"/>
      <c r="J25" s="35"/>
      <c r="K25" s="35"/>
      <c r="L25" s="35"/>
      <c r="M25" s="35"/>
      <c r="N25" s="35"/>
      <c r="O25" s="48"/>
      <c r="P25" s="35"/>
      <c r="Q25" s="35"/>
      <c r="R25" s="35"/>
      <c r="S25" s="35"/>
      <c r="T25" s="35"/>
      <c r="U25" s="35"/>
      <c r="V25" s="35"/>
      <c r="W25" s="35"/>
      <c r="X25" s="35"/>
      <c r="Y25" s="35"/>
      <c r="Z25" s="35"/>
      <c r="AA25" s="35"/>
      <c r="AB25" s="35"/>
      <c r="AC25" s="35"/>
      <c r="AD25" s="35"/>
      <c r="AE25" s="35"/>
      <c r="AF25" s="35"/>
      <c r="AG25" s="39"/>
      <c r="AH25" s="35"/>
      <c r="AI25" s="35"/>
      <c r="AJ25" s="35"/>
      <c r="AK25" s="35"/>
      <c r="AL25" s="35"/>
      <c r="AM25" s="253"/>
      <c r="AN25" s="368"/>
      <c r="AO25" s="223"/>
      <c r="AP25" s="8"/>
      <c r="AQ25" s="228"/>
      <c r="AR25" s="369"/>
      <c r="AS25" s="224"/>
      <c r="AT25" s="226"/>
      <c r="AU25" s="12" t="s">
        <v>26</v>
      </c>
      <c r="AV25" s="226"/>
      <c r="AW25" s="311"/>
      <c r="AX25" s="156"/>
      <c r="AY25" s="167" t="s">
        <v>34</v>
      </c>
    </row>
    <row r="26" spans="1:51" ht="13.5" customHeight="1">
      <c r="A26" s="248" t="str">
        <f>IFERROR(INDEX(【従業者名簿】!F:F,MATCH(F26,【従業者名簿】!C:C,0)),"")</f>
        <v/>
      </c>
      <c r="B26" s="298" t="s">
        <v>33</v>
      </c>
      <c r="C26" s="299" t="str">
        <f t="shared" ref="C26" si="2">IF(AO26="介護福祉士","〇","")</f>
        <v/>
      </c>
      <c r="D26" s="366" t="str">
        <f>IF(A26="","",DATEDIF(A26,$AF$3,"m"))</f>
        <v/>
      </c>
      <c r="E26" s="301"/>
      <c r="F26" s="270"/>
      <c r="G26" s="70" t="s">
        <v>36</v>
      </c>
      <c r="H26" s="164"/>
      <c r="I26" s="164"/>
      <c r="J26" s="164"/>
      <c r="K26" s="164"/>
      <c r="L26" s="164"/>
      <c r="M26" s="164"/>
      <c r="N26" s="164"/>
      <c r="O26" s="164"/>
      <c r="P26" s="164"/>
      <c r="Q26" s="40"/>
      <c r="R26" s="164"/>
      <c r="S26" s="164"/>
      <c r="T26" s="164"/>
      <c r="U26" s="164"/>
      <c r="V26" s="164"/>
      <c r="W26" s="164"/>
      <c r="X26" s="164"/>
      <c r="Y26" s="164"/>
      <c r="Z26" s="164"/>
      <c r="AA26" s="164"/>
      <c r="AB26" s="164"/>
      <c r="AC26" s="164"/>
      <c r="AD26" s="164"/>
      <c r="AE26" s="40"/>
      <c r="AF26" s="164"/>
      <c r="AG26" s="164"/>
      <c r="AH26" s="164"/>
      <c r="AI26" s="164"/>
      <c r="AJ26" s="164"/>
      <c r="AK26" s="164"/>
      <c r="AL26" s="164"/>
      <c r="AM26" s="253">
        <f>SUM(H27:AL27)</f>
        <v>0</v>
      </c>
      <c r="AN26" s="368" t="str">
        <f t="shared" ref="AN26" si="3">IFERROR(IF(OR(E26="Ａ",AM26&gt;$AF$45),1,ROUNDDOWN(AM26/$AF$45,1)),"")</f>
        <v/>
      </c>
      <c r="AO26" s="222"/>
      <c r="AP26" s="8"/>
      <c r="AQ26" s="228" t="s">
        <v>19</v>
      </c>
      <c r="AR26" s="307"/>
      <c r="AS26" s="308" t="s">
        <v>20</v>
      </c>
      <c r="AT26" s="309"/>
      <c r="AU26" s="309"/>
      <c r="AV26" s="309"/>
      <c r="AW26" s="309"/>
      <c r="AX26" s="309"/>
      <c r="AY26" s="310"/>
    </row>
    <row r="27" spans="1:51" ht="13.5" customHeight="1">
      <c r="A27" s="249"/>
      <c r="B27" s="255"/>
      <c r="C27" s="287"/>
      <c r="D27" s="367"/>
      <c r="E27" s="302"/>
      <c r="F27" s="261"/>
      <c r="G27" s="70" t="s">
        <v>41</v>
      </c>
      <c r="H27" s="35"/>
      <c r="I27" s="35"/>
      <c r="J27" s="35"/>
      <c r="K27" s="35"/>
      <c r="L27" s="35"/>
      <c r="M27" s="35"/>
      <c r="N27" s="35"/>
      <c r="O27" s="35"/>
      <c r="P27" s="35"/>
      <c r="Q27" s="48"/>
      <c r="R27" s="35"/>
      <c r="S27" s="35"/>
      <c r="T27" s="35"/>
      <c r="U27" s="35"/>
      <c r="V27" s="35"/>
      <c r="W27" s="35"/>
      <c r="X27" s="35"/>
      <c r="Y27" s="35"/>
      <c r="Z27" s="35"/>
      <c r="AA27" s="35"/>
      <c r="AB27" s="35"/>
      <c r="AC27" s="35"/>
      <c r="AD27" s="35"/>
      <c r="AE27" s="48"/>
      <c r="AF27" s="35"/>
      <c r="AG27" s="35"/>
      <c r="AH27" s="35"/>
      <c r="AI27" s="35"/>
      <c r="AJ27" s="35"/>
      <c r="AK27" s="35"/>
      <c r="AL27" s="35"/>
      <c r="AM27" s="253"/>
      <c r="AN27" s="368"/>
      <c r="AO27" s="223"/>
      <c r="AP27" s="8"/>
      <c r="AQ27" s="228" t="s">
        <v>28</v>
      </c>
      <c r="AR27" s="307"/>
      <c r="AS27" s="308" t="s">
        <v>29</v>
      </c>
      <c r="AT27" s="309"/>
      <c r="AU27" s="309"/>
      <c r="AV27" s="309"/>
      <c r="AW27" s="309"/>
      <c r="AX27" s="309"/>
      <c r="AY27" s="310"/>
    </row>
    <row r="28" spans="1:51" ht="13.5" customHeight="1">
      <c r="A28" s="248" t="str">
        <f>IFERROR(INDEX(【従業者名簿】!F:F,MATCH(F28,【従業者名簿】!C:C,0)),"")</f>
        <v/>
      </c>
      <c r="B28" s="298" t="s">
        <v>33</v>
      </c>
      <c r="C28" s="299" t="str">
        <f t="shared" ref="C28" si="4">IF(AO28="介護福祉士","〇","")</f>
        <v/>
      </c>
      <c r="D28" s="366" t="str">
        <f>IF(A28="","",DATEDIF(A28,$AF$3,"m"))</f>
        <v/>
      </c>
      <c r="E28" s="301"/>
      <c r="F28" s="270"/>
      <c r="G28" s="70" t="s">
        <v>36</v>
      </c>
      <c r="H28" s="164"/>
      <c r="I28" s="164"/>
      <c r="J28" s="164"/>
      <c r="K28" s="164"/>
      <c r="L28" s="164"/>
      <c r="M28" s="164"/>
      <c r="N28" s="164"/>
      <c r="O28" s="164"/>
      <c r="P28" s="164"/>
      <c r="Q28" s="164"/>
      <c r="R28" s="164"/>
      <c r="S28" s="164"/>
      <c r="T28" s="164"/>
      <c r="U28" s="164"/>
      <c r="V28" s="164"/>
      <c r="W28" s="164"/>
      <c r="X28" s="164"/>
      <c r="Y28" s="164"/>
      <c r="Z28" s="164"/>
      <c r="AA28" s="164"/>
      <c r="AB28" s="164"/>
      <c r="AC28" s="164"/>
      <c r="AD28" s="164"/>
      <c r="AE28" s="164"/>
      <c r="AF28" s="164"/>
      <c r="AG28" s="164"/>
      <c r="AH28" s="164"/>
      <c r="AI28" s="164"/>
      <c r="AJ28" s="164"/>
      <c r="AK28" s="164"/>
      <c r="AL28" s="164"/>
      <c r="AM28" s="253">
        <f>SUM(H29:AL29)</f>
        <v>0</v>
      </c>
      <c r="AN28" s="368" t="str">
        <f t="shared" ref="AN28" si="5">IFERROR(IF(OR(E28="Ａ",AM28&gt;$AF$45),1,ROUNDDOWN(AM28/$AF$45,1)),"")</f>
        <v/>
      </c>
      <c r="AO28" s="222"/>
      <c r="AP28" s="8"/>
      <c r="AQ28" s="228" t="s">
        <v>11</v>
      </c>
      <c r="AR28" s="307"/>
      <c r="AS28" s="308" t="s">
        <v>30</v>
      </c>
      <c r="AT28" s="309"/>
      <c r="AU28" s="309"/>
      <c r="AV28" s="309"/>
      <c r="AW28" s="309"/>
      <c r="AX28" s="309"/>
      <c r="AY28" s="310"/>
    </row>
    <row r="29" spans="1:51" ht="13.5" customHeight="1">
      <c r="A29" s="249"/>
      <c r="B29" s="255"/>
      <c r="C29" s="287"/>
      <c r="D29" s="367"/>
      <c r="E29" s="302"/>
      <c r="F29" s="261"/>
      <c r="G29" s="70" t="s">
        <v>41</v>
      </c>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253"/>
      <c r="AN29" s="368"/>
      <c r="AO29" s="223"/>
      <c r="AP29" s="8"/>
      <c r="AQ29" s="156"/>
      <c r="AR29" s="160"/>
      <c r="AS29" s="308"/>
      <c r="AT29" s="309"/>
      <c r="AU29" s="309"/>
      <c r="AV29" s="309"/>
      <c r="AW29" s="309"/>
      <c r="AX29" s="309"/>
      <c r="AY29" s="310"/>
    </row>
    <row r="30" spans="1:51" ht="13.5" customHeight="1">
      <c r="A30" s="248" t="str">
        <f>IFERROR(INDEX(【従業者名簿】!F:F,MATCH(F30,【従業者名簿】!C:C,0)),"")</f>
        <v/>
      </c>
      <c r="B30" s="298" t="s">
        <v>33</v>
      </c>
      <c r="C30" s="299" t="str">
        <f t="shared" ref="C30" si="6">IF(AO30="介護福祉士","〇","")</f>
        <v/>
      </c>
      <c r="D30" s="366" t="str">
        <f>IF(A30="","",DATEDIF(A30,$AF$3,"m"))</f>
        <v/>
      </c>
      <c r="E30" s="301"/>
      <c r="F30" s="270"/>
      <c r="G30" s="70" t="s">
        <v>36</v>
      </c>
      <c r="H30" s="164"/>
      <c r="I30" s="164"/>
      <c r="J30" s="164"/>
      <c r="K30" s="164"/>
      <c r="L30" s="164"/>
      <c r="M30" s="164"/>
      <c r="N30" s="164"/>
      <c r="O30" s="164"/>
      <c r="P30" s="164"/>
      <c r="Q30" s="164"/>
      <c r="R30" s="164"/>
      <c r="S30" s="164"/>
      <c r="T30" s="164"/>
      <c r="U30" s="164"/>
      <c r="V30" s="164"/>
      <c r="W30" s="164"/>
      <c r="X30" s="164"/>
      <c r="Y30" s="164"/>
      <c r="Z30" s="164"/>
      <c r="AA30" s="164"/>
      <c r="AB30" s="164"/>
      <c r="AC30" s="164"/>
      <c r="AD30" s="164"/>
      <c r="AE30" s="164"/>
      <c r="AF30" s="164"/>
      <c r="AG30" s="164"/>
      <c r="AH30" s="164"/>
      <c r="AI30" s="164"/>
      <c r="AJ30" s="164"/>
      <c r="AK30" s="164"/>
      <c r="AL30" s="164"/>
      <c r="AM30" s="253">
        <f>SUM(H31:AL31)</f>
        <v>0</v>
      </c>
      <c r="AN30" s="368" t="str">
        <f t="shared" ref="AN30" si="7">IFERROR(IF(OR(E30="Ａ",AM30&gt;$AF$45),1,ROUNDDOWN(AM30/$AF$45,1)),"")</f>
        <v/>
      </c>
      <c r="AO30" s="222"/>
      <c r="AP30" s="8"/>
      <c r="AQ30" s="228"/>
      <c r="AR30" s="307"/>
      <c r="AS30" s="308"/>
      <c r="AT30" s="309"/>
      <c r="AU30" s="309"/>
      <c r="AV30" s="309"/>
      <c r="AW30" s="309"/>
      <c r="AX30" s="309"/>
      <c r="AY30" s="310"/>
    </row>
    <row r="31" spans="1:51" ht="13.5" customHeight="1">
      <c r="A31" s="249"/>
      <c r="B31" s="255"/>
      <c r="C31" s="287"/>
      <c r="D31" s="367"/>
      <c r="E31" s="302"/>
      <c r="F31" s="261"/>
      <c r="G31" s="70" t="s">
        <v>41</v>
      </c>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253"/>
      <c r="AN31" s="368"/>
      <c r="AO31" s="223"/>
      <c r="AP31" s="8"/>
      <c r="AQ31" s="156"/>
      <c r="AR31" s="160"/>
      <c r="AS31" s="161"/>
      <c r="AT31" s="162"/>
      <c r="AU31" s="162"/>
      <c r="AV31" s="162"/>
      <c r="AW31" s="162"/>
      <c r="AX31" s="162"/>
      <c r="AY31" s="163"/>
    </row>
    <row r="32" spans="1:51" ht="13.5" customHeight="1">
      <c r="A32" s="248" t="str">
        <f>IFERROR(INDEX(【従業者名簿】!F:F,MATCH(F32,【従業者名簿】!C:C,0)),"")</f>
        <v/>
      </c>
      <c r="B32" s="298" t="s">
        <v>33</v>
      </c>
      <c r="C32" s="299" t="str">
        <f t="shared" ref="C32" si="8">IF(AO32="介護福祉士","〇","")</f>
        <v/>
      </c>
      <c r="D32" s="366" t="str">
        <f>IF(A32="","",DATEDIF(A32,$AF$3,"m"))</f>
        <v/>
      </c>
      <c r="E32" s="301"/>
      <c r="F32" s="270"/>
      <c r="G32" s="70" t="s">
        <v>36</v>
      </c>
      <c r="H32" s="164"/>
      <c r="I32" s="164"/>
      <c r="J32" s="164"/>
      <c r="K32" s="164"/>
      <c r="L32" s="164"/>
      <c r="M32" s="164"/>
      <c r="N32" s="164"/>
      <c r="O32" s="164"/>
      <c r="P32" s="164"/>
      <c r="Q32" s="164"/>
      <c r="R32" s="164"/>
      <c r="S32" s="164"/>
      <c r="T32" s="164"/>
      <c r="U32" s="164"/>
      <c r="V32" s="164"/>
      <c r="W32" s="164"/>
      <c r="X32" s="164"/>
      <c r="Y32" s="164"/>
      <c r="Z32" s="164"/>
      <c r="AA32" s="164"/>
      <c r="AB32" s="164"/>
      <c r="AC32" s="164"/>
      <c r="AD32" s="164"/>
      <c r="AE32" s="164"/>
      <c r="AF32" s="164"/>
      <c r="AG32" s="164"/>
      <c r="AH32" s="164"/>
      <c r="AI32" s="164"/>
      <c r="AJ32" s="164"/>
      <c r="AK32" s="164"/>
      <c r="AL32" s="164"/>
      <c r="AM32" s="253">
        <f>SUM(H33:AL33)</f>
        <v>0</v>
      </c>
      <c r="AN32" s="368" t="str">
        <f t="shared" ref="AN32" si="9">IFERROR(IF(OR(E32="Ａ",AM32&gt;$AF$45),1,ROUNDDOWN(AM32/$AF$45,1)),"")</f>
        <v/>
      </c>
      <c r="AO32" s="222"/>
      <c r="AP32" s="8"/>
    </row>
    <row r="33" spans="1:53" ht="13.5" customHeight="1">
      <c r="A33" s="249"/>
      <c r="B33" s="255"/>
      <c r="C33" s="287"/>
      <c r="D33" s="367"/>
      <c r="E33" s="302"/>
      <c r="F33" s="261"/>
      <c r="G33" s="70" t="s">
        <v>41</v>
      </c>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253"/>
      <c r="AN33" s="368"/>
      <c r="AO33" s="223"/>
      <c r="AP33" s="8"/>
      <c r="AQ33" s="332" t="s">
        <v>199</v>
      </c>
      <c r="AR33" s="334"/>
      <c r="AS33" s="347"/>
      <c r="AT33" s="252" t="s">
        <v>200</v>
      </c>
      <c r="AU33" s="351"/>
      <c r="AV33" s="351"/>
      <c r="AW33" s="252" t="s">
        <v>201</v>
      </c>
      <c r="AX33" s="351"/>
      <c r="AY33" s="351"/>
    </row>
    <row r="34" spans="1:53" ht="13.5" customHeight="1">
      <c r="A34" s="248" t="str">
        <f>IFERROR(INDEX(【従業者名簿】!F:F,MATCH(F34,【従業者名簿】!C:C,0)),"")</f>
        <v/>
      </c>
      <c r="B34" s="298" t="s">
        <v>33</v>
      </c>
      <c r="C34" s="299" t="str">
        <f t="shared" ref="C34" si="10">IF(AO34="介護福祉士","〇","")</f>
        <v/>
      </c>
      <c r="D34" s="366" t="str">
        <f>IF(A34="","",DATEDIF(A34,$AF$3,"m"))</f>
        <v/>
      </c>
      <c r="E34" s="301"/>
      <c r="F34" s="270"/>
      <c r="G34" s="70" t="s">
        <v>36</v>
      </c>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4"/>
      <c r="AF34" s="164"/>
      <c r="AG34" s="164"/>
      <c r="AH34" s="164"/>
      <c r="AI34" s="164"/>
      <c r="AJ34" s="164"/>
      <c r="AK34" s="164"/>
      <c r="AL34" s="164"/>
      <c r="AM34" s="253">
        <f>SUM(H35:AL35)</f>
        <v>0</v>
      </c>
      <c r="AN34" s="368" t="str">
        <f t="shared" ref="AN34" si="11">IFERROR(IF(OR(E34="Ａ",AM34&gt;$AF$45),1,ROUNDDOWN(AM34/$AF$45,1)),"")</f>
        <v/>
      </c>
      <c r="AO34" s="222"/>
      <c r="AP34" s="8"/>
      <c r="AQ34" s="348"/>
      <c r="AR34" s="349"/>
      <c r="AS34" s="350"/>
      <c r="AT34" s="352"/>
      <c r="AU34" s="352"/>
      <c r="AV34" s="352"/>
      <c r="AW34" s="352"/>
      <c r="AX34" s="352"/>
      <c r="AY34" s="352"/>
    </row>
    <row r="35" spans="1:53" ht="13.5" customHeight="1">
      <c r="A35" s="249"/>
      <c r="B35" s="255"/>
      <c r="C35" s="287"/>
      <c r="D35" s="367"/>
      <c r="E35" s="302"/>
      <c r="F35" s="261"/>
      <c r="G35" s="70" t="s">
        <v>41</v>
      </c>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253"/>
      <c r="AN35" s="368"/>
      <c r="AO35" s="223"/>
      <c r="AP35" s="8"/>
      <c r="AQ35" s="210"/>
      <c r="AR35" s="214"/>
      <c r="AS35" s="211"/>
      <c r="AT35" s="353" t="s">
        <v>166</v>
      </c>
      <c r="AU35" s="354"/>
      <c r="AV35" s="355"/>
      <c r="AW35" s="353" t="s">
        <v>167</v>
      </c>
      <c r="AX35" s="356"/>
      <c r="AY35" s="357"/>
    </row>
    <row r="36" spans="1:53" ht="13.5" customHeight="1">
      <c r="A36" s="248" t="str">
        <f>IFERROR(INDEX(【従業者名簿】!F:F,MATCH(F36,【従業者名簿】!C:C,0)),"")</f>
        <v/>
      </c>
      <c r="B36" s="298" t="s">
        <v>33</v>
      </c>
      <c r="C36" s="299" t="str">
        <f t="shared" ref="C36" si="12">IF(AO36="介護福祉士","〇","")</f>
        <v/>
      </c>
      <c r="D36" s="366" t="str">
        <f>IF(A36="","",DATEDIF(A36,$AF$3,"m"))</f>
        <v/>
      </c>
      <c r="E36" s="301"/>
      <c r="F36" s="262"/>
      <c r="G36" s="70" t="s">
        <v>36</v>
      </c>
      <c r="H36" s="45"/>
      <c r="I36" s="45"/>
      <c r="J36" s="45"/>
      <c r="K36" s="45"/>
      <c r="L36" s="45"/>
      <c r="M36" s="45"/>
      <c r="N36" s="45"/>
      <c r="O36" s="45"/>
      <c r="P36" s="45"/>
      <c r="Q36" s="45"/>
      <c r="R36" s="45"/>
      <c r="S36" s="45"/>
      <c r="T36" s="45"/>
      <c r="U36" s="45"/>
      <c r="V36" s="45"/>
      <c r="W36" s="45"/>
      <c r="X36" s="45"/>
      <c r="Y36" s="45"/>
      <c r="Z36" s="45"/>
      <c r="AA36" s="45"/>
      <c r="AB36" s="45"/>
      <c r="AC36" s="45"/>
      <c r="AD36" s="45"/>
      <c r="AE36" s="45"/>
      <c r="AF36" s="45"/>
      <c r="AG36" s="45"/>
      <c r="AH36" s="45"/>
      <c r="AI36" s="45"/>
      <c r="AJ36" s="45"/>
      <c r="AK36" s="45"/>
      <c r="AL36" s="45"/>
      <c r="AM36" s="253">
        <f>SUM(H37:AL37)</f>
        <v>0</v>
      </c>
      <c r="AN36" s="368" t="str">
        <f t="shared" ref="AN36" si="13">IFERROR(IF(OR(E36="Ａ",AM36&gt;$AF$45),1,ROUNDDOWN(AM36/$AF$45,1)),"")</f>
        <v/>
      </c>
      <c r="AO36" s="222"/>
      <c r="AP36" s="8"/>
      <c r="AQ36" s="312" t="s">
        <v>202</v>
      </c>
      <c r="AR36" s="313"/>
      <c r="AS36" s="314"/>
      <c r="AT36" s="315">
        <f>ROUNDDOWN(SUMIF(C14:C79,"〇",AN14:AN79),1)</f>
        <v>0</v>
      </c>
      <c r="AU36" s="316"/>
      <c r="AV36" s="316"/>
      <c r="AW36" s="317" t="e">
        <f>AT36/AM44</f>
        <v>#DIV/0!</v>
      </c>
      <c r="AX36" s="318"/>
      <c r="AY36" s="318"/>
    </row>
    <row r="37" spans="1:53" ht="13.5" customHeight="1">
      <c r="A37" s="249"/>
      <c r="B37" s="255"/>
      <c r="C37" s="287"/>
      <c r="D37" s="367"/>
      <c r="E37" s="302"/>
      <c r="F37" s="262"/>
      <c r="G37" s="70" t="s">
        <v>41</v>
      </c>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253"/>
      <c r="AN37" s="368"/>
      <c r="AO37" s="223"/>
      <c r="AP37" s="8"/>
      <c r="AQ37" s="319" t="s">
        <v>203</v>
      </c>
      <c r="AR37" s="320"/>
      <c r="AS37" s="321"/>
      <c r="AT37" s="316"/>
      <c r="AU37" s="316"/>
      <c r="AV37" s="316"/>
      <c r="AW37" s="318"/>
      <c r="AX37" s="318"/>
      <c r="AY37" s="318"/>
    </row>
    <row r="38" spans="1:53" ht="13.5" customHeight="1">
      <c r="A38" s="248" t="str">
        <f>IFERROR(INDEX(【従業者名簿】!F:F,MATCH(F38,【従業者名簿】!C:C,0)),"")</f>
        <v/>
      </c>
      <c r="B38" s="298" t="s">
        <v>33</v>
      </c>
      <c r="C38" s="299" t="str">
        <f t="shared" ref="C38" si="14">IF(AO38="介護福祉士","〇","")</f>
        <v/>
      </c>
      <c r="D38" s="366" t="str">
        <f>IF(A38="","",DATEDIF(A38,$AF$3,"m"))</f>
        <v/>
      </c>
      <c r="E38" s="301"/>
      <c r="F38" s="262"/>
      <c r="G38" s="70" t="s">
        <v>36</v>
      </c>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253">
        <f>SUM(H39:AL39)</f>
        <v>0</v>
      </c>
      <c r="AN38" s="368" t="str">
        <f t="shared" ref="AN38" si="15">IFERROR(IF(OR(E38="Ａ",AM38&gt;$AF$45),1,ROUNDDOWN(AM38/$AF$45,1)),"")</f>
        <v/>
      </c>
      <c r="AO38" s="222"/>
      <c r="AP38" s="8"/>
      <c r="AQ38" s="312" t="s">
        <v>204</v>
      </c>
      <c r="AR38" s="313"/>
      <c r="AS38" s="314"/>
      <c r="AT38" s="315">
        <f>ROUNDDOWN(SUMIFS(AN14:AN79,C14:C79,"〇",D14:D79,"&gt;="&amp;BA38),1)</f>
        <v>0</v>
      </c>
      <c r="AU38" s="316"/>
      <c r="AV38" s="316"/>
      <c r="AW38" s="317" t="e">
        <f>AT38/AM44</f>
        <v>#DIV/0!</v>
      </c>
      <c r="AX38" s="318"/>
      <c r="AY38" s="318"/>
      <c r="BA38" s="358">
        <f>[1]【算定要件集計】!T7</f>
        <v>120</v>
      </c>
    </row>
    <row r="39" spans="1:53" ht="13.5" customHeight="1">
      <c r="A39" s="249"/>
      <c r="B39" s="255"/>
      <c r="C39" s="287"/>
      <c r="D39" s="367"/>
      <c r="E39" s="302"/>
      <c r="F39" s="262"/>
      <c r="G39" s="70" t="s">
        <v>41</v>
      </c>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253"/>
      <c r="AN39" s="368"/>
      <c r="AO39" s="223"/>
      <c r="AP39" s="8"/>
      <c r="AQ39" s="319" t="s">
        <v>206</v>
      </c>
      <c r="AR39" s="320"/>
      <c r="AS39" s="321"/>
      <c r="AT39" s="316"/>
      <c r="AU39" s="316"/>
      <c r="AV39" s="316"/>
      <c r="AW39" s="318"/>
      <c r="AX39" s="318"/>
      <c r="AY39" s="318"/>
      <c r="BA39" s="359"/>
    </row>
    <row r="40" spans="1:53" ht="13.5" customHeight="1">
      <c r="A40" s="248" t="str">
        <f>IFERROR(INDEX(【従業者名簿】!F:F,MATCH(F40,【従業者名簿】!C:C,0)),"")</f>
        <v/>
      </c>
      <c r="B40" s="298" t="s">
        <v>33</v>
      </c>
      <c r="C40" s="299" t="str">
        <f t="shared" ref="C40" si="16">IF(AO40="介護福祉士","〇","")</f>
        <v/>
      </c>
      <c r="D40" s="366" t="str">
        <f>IF(A40="","",DATEDIF(A40,$AF$3,"m"))</f>
        <v/>
      </c>
      <c r="E40" s="301"/>
      <c r="F40" s="262"/>
      <c r="G40" s="70" t="s">
        <v>36</v>
      </c>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253">
        <f>SUM(H41:AL41)</f>
        <v>0</v>
      </c>
      <c r="AN40" s="368" t="str">
        <f t="shared" ref="AN40" si="17">IFERROR(IF(OR(E40="Ａ",AM40&gt;$AF$45),1,ROUNDDOWN(AM40/$AF$45,1)),"")</f>
        <v/>
      </c>
      <c r="AO40" s="222"/>
      <c r="AP40" s="8"/>
      <c r="AQ40" s="312" t="s">
        <v>207</v>
      </c>
      <c r="AR40" s="313"/>
      <c r="AS40" s="314"/>
      <c r="AT40" s="315">
        <f>ROUNDDOWN(SUM(SUMIF(E14:E79,{"Ａ","Ｂ"},AN14:AN79)),1)</f>
        <v>0</v>
      </c>
      <c r="AU40" s="316"/>
      <c r="AV40" s="316"/>
      <c r="AW40" s="360" t="e">
        <f>AT40/AM44</f>
        <v>#DIV/0!</v>
      </c>
      <c r="AX40" s="361"/>
      <c r="AY40" s="362"/>
      <c r="BA40" s="169"/>
    </row>
    <row r="41" spans="1:53" ht="13.5" customHeight="1">
      <c r="A41" s="249"/>
      <c r="B41" s="255"/>
      <c r="C41" s="287"/>
      <c r="D41" s="367"/>
      <c r="E41" s="302"/>
      <c r="F41" s="262"/>
      <c r="G41" s="70" t="s">
        <v>41</v>
      </c>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253"/>
      <c r="AN41" s="368"/>
      <c r="AO41" s="223"/>
      <c r="AP41" s="8"/>
      <c r="AQ41" s="319" t="s">
        <v>208</v>
      </c>
      <c r="AR41" s="320"/>
      <c r="AS41" s="321"/>
      <c r="AT41" s="316"/>
      <c r="AU41" s="316"/>
      <c r="AV41" s="316"/>
      <c r="AW41" s="363"/>
      <c r="AX41" s="364"/>
      <c r="AY41" s="365"/>
      <c r="BA41" s="170"/>
    </row>
    <row r="42" spans="1:53" ht="13.5" customHeight="1">
      <c r="A42" s="248" t="str">
        <f>IFERROR(INDEX(【従業者名簿】!F:F,MATCH(F42,【従業者名簿】!C:C,0)),"")</f>
        <v/>
      </c>
      <c r="B42" s="298" t="s">
        <v>33</v>
      </c>
      <c r="C42" s="299" t="str">
        <f t="shared" ref="C42" si="18">IF(AO42="介護福祉士","〇","")</f>
        <v/>
      </c>
      <c r="D42" s="366" t="str">
        <f>IF(A42="","",DATEDIF(A42,$AF$3,"m"))</f>
        <v/>
      </c>
      <c r="E42" s="275"/>
      <c r="F42" s="262"/>
      <c r="G42" s="70" t="s">
        <v>36</v>
      </c>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253">
        <f>SUM(H43:AL43)</f>
        <v>0</v>
      </c>
      <c r="AN42" s="368" t="str">
        <f>IFERROR(IF(OR(E42="Ａ",AM42&gt;$AF$45),1,ROUNDDOWN(AM42/$AF$45,1)),"")</f>
        <v/>
      </c>
      <c r="AO42" s="222"/>
      <c r="AP42" s="8"/>
      <c r="AQ42" s="312" t="s">
        <v>207</v>
      </c>
      <c r="AR42" s="313"/>
      <c r="AS42" s="314"/>
      <c r="AT42" s="315">
        <f>ROUNDDOWN(SUMIF(D14:D79,"&gt;="&amp;BA42,AN14:AN79),1)</f>
        <v>0</v>
      </c>
      <c r="AU42" s="316"/>
      <c r="AV42" s="316"/>
      <c r="AW42" s="360" t="e">
        <f>AT42/AM44</f>
        <v>#DIV/0!</v>
      </c>
      <c r="AX42" s="361"/>
      <c r="AY42" s="362"/>
      <c r="BA42" s="358">
        <f>[1]【算定要件集計】!T11</f>
        <v>84</v>
      </c>
    </row>
    <row r="43" spans="1:53" ht="13.5" customHeight="1">
      <c r="A43" s="249"/>
      <c r="B43" s="255"/>
      <c r="C43" s="287"/>
      <c r="D43" s="367"/>
      <c r="E43" s="260"/>
      <c r="F43" s="262"/>
      <c r="G43" s="70" t="s">
        <v>41</v>
      </c>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253"/>
      <c r="AN43" s="368"/>
      <c r="AO43" s="223"/>
      <c r="AP43" s="8"/>
      <c r="AQ43" s="319" t="s">
        <v>210</v>
      </c>
      <c r="AR43" s="320"/>
      <c r="AS43" s="321"/>
      <c r="AT43" s="316"/>
      <c r="AU43" s="316"/>
      <c r="AV43" s="316"/>
      <c r="AW43" s="363"/>
      <c r="AX43" s="364"/>
      <c r="AY43" s="365"/>
      <c r="BA43" s="359"/>
    </row>
    <row r="44" spans="1:53" ht="13.5" customHeight="1">
      <c r="B44" s="332" t="s">
        <v>51</v>
      </c>
      <c r="C44" s="333"/>
      <c r="D44" s="333"/>
      <c r="E44" s="333"/>
      <c r="F44" s="333"/>
      <c r="G44" s="25" t="s">
        <v>49</v>
      </c>
      <c r="H44" s="23"/>
      <c r="I44" s="15"/>
      <c r="J44" s="332" t="s">
        <v>46</v>
      </c>
      <c r="K44" s="334"/>
      <c r="L44" s="334"/>
      <c r="M44" s="334"/>
      <c r="N44" s="334"/>
      <c r="O44" s="334"/>
      <c r="P44" s="334"/>
      <c r="Q44" s="334"/>
      <c r="R44" s="334"/>
      <c r="S44" s="14"/>
      <c r="T44" s="26" t="s">
        <v>50</v>
      </c>
      <c r="U44" s="24"/>
      <c r="V44" s="332" t="s">
        <v>47</v>
      </c>
      <c r="W44" s="334"/>
      <c r="X44" s="334"/>
      <c r="Y44" s="334"/>
      <c r="Z44" s="334"/>
      <c r="AA44" s="334"/>
      <c r="AB44" s="334"/>
      <c r="AC44" s="333"/>
      <c r="AD44" s="333"/>
      <c r="AE44" s="333"/>
      <c r="AF44" s="14" t="s">
        <v>170</v>
      </c>
      <c r="AH44" s="27"/>
      <c r="AI44" s="27"/>
      <c r="AJ44" s="27"/>
      <c r="AK44" s="27"/>
      <c r="AL44" s="27"/>
      <c r="AM44" s="324">
        <f>ROUNDDOWN(SUM(AN14:AN43,AN50:AN79),1)</f>
        <v>0</v>
      </c>
      <c r="AN44" s="325"/>
      <c r="AO44" s="391" t="s">
        <v>173</v>
      </c>
      <c r="AP44" s="10"/>
      <c r="AQ44" s="322"/>
      <c r="AR44" s="323"/>
      <c r="AS44" s="323"/>
      <c r="AT44" s="322"/>
      <c r="AU44" s="323"/>
      <c r="AV44" s="323"/>
      <c r="AW44" s="322"/>
      <c r="AX44" s="323"/>
      <c r="AY44" s="323"/>
    </row>
    <row r="45" spans="1:53" ht="13.5" customHeight="1">
      <c r="B45" s="210"/>
      <c r="C45" s="214"/>
      <c r="D45" s="214"/>
      <c r="E45" s="214"/>
      <c r="F45" s="214"/>
      <c r="G45" s="41">
        <f>AF5</f>
        <v>0</v>
      </c>
      <c r="H45" s="21" t="s">
        <v>16</v>
      </c>
      <c r="I45" s="20"/>
      <c r="J45" s="335"/>
      <c r="K45" s="336"/>
      <c r="L45" s="336"/>
      <c r="M45" s="336"/>
      <c r="N45" s="336"/>
      <c r="O45" s="336"/>
      <c r="P45" s="336"/>
      <c r="Q45" s="336"/>
      <c r="R45" s="336"/>
      <c r="S45" s="330" t="str">
        <f>IFERROR((AM5/AF5*4)+(COUNT(H6:AL6)-28)*(AM5/AF5/7),"")</f>
        <v/>
      </c>
      <c r="T45" s="330"/>
      <c r="U45" s="22" t="s">
        <v>7</v>
      </c>
      <c r="V45" s="335"/>
      <c r="W45" s="336"/>
      <c r="X45" s="336"/>
      <c r="Y45" s="336"/>
      <c r="Z45" s="336"/>
      <c r="AA45" s="336"/>
      <c r="AB45" s="336"/>
      <c r="AC45" s="214"/>
      <c r="AD45" s="214"/>
      <c r="AE45" s="214"/>
      <c r="AF45" s="331" t="str">
        <f>IFERROR(ROUNDDOWN(G45*S45,0),"")</f>
        <v/>
      </c>
      <c r="AG45" s="331"/>
      <c r="AH45" s="21" t="s">
        <v>16</v>
      </c>
      <c r="AI45" s="21"/>
      <c r="AJ45" s="21"/>
      <c r="AK45" s="21"/>
      <c r="AL45" s="21"/>
      <c r="AM45" s="326"/>
      <c r="AN45" s="327"/>
      <c r="AO45" s="329"/>
      <c r="AP45" s="10"/>
      <c r="AQ45" s="323"/>
      <c r="AR45" s="323"/>
      <c r="AS45" s="323"/>
      <c r="AT45" s="323"/>
      <c r="AU45" s="323"/>
      <c r="AV45" s="323"/>
      <c r="AW45" s="323"/>
      <c r="AX45" s="323"/>
      <c r="AY45" s="323"/>
    </row>
    <row r="46" spans="1:53" ht="13.5" customHeight="1">
      <c r="B46" s="43"/>
      <c r="C46" s="43"/>
      <c r="D46" s="43"/>
      <c r="E46" s="7" t="s">
        <v>92</v>
      </c>
      <c r="F46" s="43"/>
      <c r="G46" s="51"/>
      <c r="H46" s="7"/>
      <c r="I46" s="52"/>
      <c r="J46" s="52"/>
      <c r="K46" s="52"/>
      <c r="L46" s="52"/>
      <c r="M46" s="52"/>
      <c r="N46" s="52"/>
      <c r="O46" s="52"/>
      <c r="P46" s="52"/>
      <c r="Q46" s="52"/>
      <c r="R46" s="52"/>
      <c r="S46" s="53"/>
      <c r="T46" s="53"/>
      <c r="U46" s="7"/>
      <c r="V46" s="52"/>
      <c r="W46" s="52"/>
      <c r="X46" s="52"/>
      <c r="Y46" s="52"/>
      <c r="Z46" s="52"/>
      <c r="AA46" s="52"/>
      <c r="AB46" s="52"/>
      <c r="AC46" s="43"/>
      <c r="AD46" s="43"/>
      <c r="AE46" s="43"/>
      <c r="AF46" s="54"/>
      <c r="AG46" s="54"/>
      <c r="AH46" s="7"/>
      <c r="AI46" s="7"/>
      <c r="AJ46" s="7"/>
      <c r="AK46" s="7"/>
      <c r="AL46" s="7"/>
      <c r="AM46" s="137" t="s">
        <v>149</v>
      </c>
      <c r="AN46" s="56"/>
      <c r="AO46" s="57"/>
      <c r="AP46" s="10"/>
      <c r="AQ46" s="159"/>
      <c r="AR46" s="159"/>
      <c r="AS46" s="159"/>
      <c r="AT46" s="58"/>
      <c r="AU46" s="58"/>
      <c r="AV46" s="58"/>
      <c r="AW46" s="59"/>
      <c r="AX46" s="59"/>
      <c r="AY46" s="59"/>
    </row>
    <row r="47" spans="1:53" ht="13.5" customHeight="1">
      <c r="B47" s="43"/>
      <c r="C47" s="43"/>
      <c r="D47" s="43"/>
      <c r="E47" s="7"/>
      <c r="F47" s="43"/>
      <c r="G47" s="51"/>
      <c r="H47" s="7"/>
      <c r="I47" s="52"/>
      <c r="J47" s="52"/>
      <c r="K47" s="52"/>
      <c r="L47" s="52"/>
      <c r="M47" s="52"/>
      <c r="N47" s="52"/>
      <c r="O47" s="52"/>
      <c r="P47" s="52"/>
      <c r="Q47" s="52"/>
      <c r="R47" s="52"/>
      <c r="S47" s="53"/>
      <c r="T47" s="53"/>
      <c r="U47" s="7"/>
      <c r="V47" s="52"/>
      <c r="W47" s="52"/>
      <c r="X47" s="52"/>
      <c r="Y47" s="52"/>
      <c r="Z47" s="52"/>
      <c r="AA47" s="52"/>
      <c r="AB47" s="52"/>
      <c r="AC47" s="43"/>
      <c r="AD47" s="43"/>
      <c r="AE47" s="43"/>
      <c r="AF47" s="54"/>
      <c r="AG47" s="54"/>
      <c r="AH47" s="7"/>
      <c r="AI47" s="7"/>
      <c r="AJ47" s="7"/>
      <c r="AK47" s="7"/>
      <c r="AL47" s="7"/>
      <c r="AM47" s="55"/>
      <c r="AN47" s="56"/>
      <c r="AO47" s="57"/>
      <c r="AP47" s="10"/>
      <c r="AQ47" s="159"/>
      <c r="AR47" s="159"/>
      <c r="AS47" s="159"/>
      <c r="AT47" s="58"/>
      <c r="AU47" s="58"/>
      <c r="AV47" s="58"/>
      <c r="AW47" s="59"/>
      <c r="AX47" s="59"/>
      <c r="AY47" s="59"/>
    </row>
    <row r="48" spans="1:53" s="6" customFormat="1" ht="18" customHeight="1">
      <c r="A48" s="248" t="s">
        <v>60</v>
      </c>
      <c r="B48" s="238" t="s">
        <v>0</v>
      </c>
      <c r="C48" s="250" t="s">
        <v>203</v>
      </c>
      <c r="D48" s="250" t="s">
        <v>62</v>
      </c>
      <c r="E48" s="250" t="s">
        <v>1</v>
      </c>
      <c r="F48" s="238" t="s">
        <v>3</v>
      </c>
      <c r="G48" s="252" t="s">
        <v>37</v>
      </c>
      <c r="H48" s="18" t="str">
        <f>AF3</f>
        <v/>
      </c>
      <c r="I48" s="18" t="str">
        <f>IFERROR(H48+1,"")</f>
        <v/>
      </c>
      <c r="J48" s="18" t="str">
        <f>IFERROR(I48+1,"")</f>
        <v/>
      </c>
      <c r="K48" s="18" t="str">
        <f t="shared" ref="K48:AI48" si="19">IFERROR(J48+1,"")</f>
        <v/>
      </c>
      <c r="L48" s="18" t="str">
        <f t="shared" si="19"/>
        <v/>
      </c>
      <c r="M48" s="18" t="str">
        <f t="shared" si="19"/>
        <v/>
      </c>
      <c r="N48" s="18" t="str">
        <f t="shared" si="19"/>
        <v/>
      </c>
      <c r="O48" s="18" t="str">
        <f t="shared" si="19"/>
        <v/>
      </c>
      <c r="P48" s="18" t="str">
        <f t="shared" si="19"/>
        <v/>
      </c>
      <c r="Q48" s="18" t="str">
        <f t="shared" si="19"/>
        <v/>
      </c>
      <c r="R48" s="18" t="str">
        <f t="shared" si="19"/>
        <v/>
      </c>
      <c r="S48" s="18" t="str">
        <f t="shared" si="19"/>
        <v/>
      </c>
      <c r="T48" s="18" t="str">
        <f t="shared" si="19"/>
        <v/>
      </c>
      <c r="U48" s="18" t="str">
        <f t="shared" si="19"/>
        <v/>
      </c>
      <c r="V48" s="18" t="str">
        <f t="shared" si="19"/>
        <v/>
      </c>
      <c r="W48" s="18" t="str">
        <f t="shared" si="19"/>
        <v/>
      </c>
      <c r="X48" s="18" t="str">
        <f t="shared" si="19"/>
        <v/>
      </c>
      <c r="Y48" s="18" t="str">
        <f t="shared" si="19"/>
        <v/>
      </c>
      <c r="Z48" s="18" t="str">
        <f t="shared" si="19"/>
        <v/>
      </c>
      <c r="AA48" s="18" t="str">
        <f t="shared" si="19"/>
        <v/>
      </c>
      <c r="AB48" s="18" t="str">
        <f t="shared" si="19"/>
        <v/>
      </c>
      <c r="AC48" s="18" t="str">
        <f t="shared" si="19"/>
        <v/>
      </c>
      <c r="AD48" s="18" t="str">
        <f t="shared" si="19"/>
        <v/>
      </c>
      <c r="AE48" s="18" t="str">
        <f t="shared" si="19"/>
        <v/>
      </c>
      <c r="AF48" s="18" t="str">
        <f t="shared" si="19"/>
        <v/>
      </c>
      <c r="AG48" s="18" t="str">
        <f t="shared" si="19"/>
        <v/>
      </c>
      <c r="AH48" s="18" t="str">
        <f t="shared" si="19"/>
        <v/>
      </c>
      <c r="AI48" s="18" t="str">
        <f t="shared" si="19"/>
        <v/>
      </c>
      <c r="AJ48" s="18" t="str">
        <f>IFERROR(IF(MONTH(AI48)&lt;&gt;MONTH(AI48+1),"",AI48+1),"")</f>
        <v/>
      </c>
      <c r="AK48" s="18" t="str">
        <f>IFERROR(IF(MONTH(AJ48)&lt;&gt;MONTH(AJ48+1),"",AJ48+1),"")</f>
        <v/>
      </c>
      <c r="AL48" s="18" t="str">
        <f>IFERROR(IF(MONTH(AK48)&lt;&gt;MONTH(AK48+1),"",AK48+1),"")</f>
        <v/>
      </c>
      <c r="AM48" s="263" t="s">
        <v>162</v>
      </c>
      <c r="AN48" s="263" t="s">
        <v>163</v>
      </c>
      <c r="AO48" s="206" t="s">
        <v>133</v>
      </c>
      <c r="AQ48" s="1"/>
      <c r="AR48" s="1"/>
      <c r="AS48" s="1"/>
      <c r="AT48" s="1"/>
      <c r="AU48" s="1"/>
      <c r="AV48" s="1"/>
      <c r="AW48" s="1"/>
      <c r="AX48" s="1"/>
      <c r="AY48" s="1"/>
    </row>
    <row r="49" spans="1:51" s="6" customFormat="1" ht="18" customHeight="1">
      <c r="A49" s="249"/>
      <c r="B49" s="238"/>
      <c r="C49" s="251"/>
      <c r="D49" s="251"/>
      <c r="E49" s="251"/>
      <c r="F49" s="238"/>
      <c r="G49" s="239"/>
      <c r="H49" s="19" t="str">
        <f>H48</f>
        <v/>
      </c>
      <c r="I49" s="19" t="str">
        <f>I48</f>
        <v/>
      </c>
      <c r="J49" s="19" t="str">
        <f t="shared" ref="J49:AL49" si="20">J48</f>
        <v/>
      </c>
      <c r="K49" s="19" t="str">
        <f t="shared" si="20"/>
        <v/>
      </c>
      <c r="L49" s="19" t="str">
        <f t="shared" si="20"/>
        <v/>
      </c>
      <c r="M49" s="19" t="str">
        <f t="shared" si="20"/>
        <v/>
      </c>
      <c r="N49" s="19" t="str">
        <f t="shared" si="20"/>
        <v/>
      </c>
      <c r="O49" s="19" t="str">
        <f t="shared" si="20"/>
        <v/>
      </c>
      <c r="P49" s="19" t="str">
        <f t="shared" si="20"/>
        <v/>
      </c>
      <c r="Q49" s="19" t="str">
        <f t="shared" si="20"/>
        <v/>
      </c>
      <c r="R49" s="19" t="str">
        <f t="shared" si="20"/>
        <v/>
      </c>
      <c r="S49" s="19" t="str">
        <f t="shared" si="20"/>
        <v/>
      </c>
      <c r="T49" s="19" t="str">
        <f t="shared" si="20"/>
        <v/>
      </c>
      <c r="U49" s="19" t="str">
        <f t="shared" si="20"/>
        <v/>
      </c>
      <c r="V49" s="19" t="str">
        <f t="shared" si="20"/>
        <v/>
      </c>
      <c r="W49" s="19" t="str">
        <f t="shared" si="20"/>
        <v/>
      </c>
      <c r="X49" s="19" t="str">
        <f t="shared" si="20"/>
        <v/>
      </c>
      <c r="Y49" s="19" t="str">
        <f t="shared" si="20"/>
        <v/>
      </c>
      <c r="Z49" s="19" t="str">
        <f t="shared" si="20"/>
        <v/>
      </c>
      <c r="AA49" s="19" t="str">
        <f t="shared" si="20"/>
        <v/>
      </c>
      <c r="AB49" s="19" t="str">
        <f t="shared" si="20"/>
        <v/>
      </c>
      <c r="AC49" s="19" t="str">
        <f t="shared" si="20"/>
        <v/>
      </c>
      <c r="AD49" s="19" t="str">
        <f t="shared" si="20"/>
        <v/>
      </c>
      <c r="AE49" s="19" t="str">
        <f t="shared" si="20"/>
        <v/>
      </c>
      <c r="AF49" s="19" t="str">
        <f t="shared" si="20"/>
        <v/>
      </c>
      <c r="AG49" s="19" t="str">
        <f t="shared" si="20"/>
        <v/>
      </c>
      <c r="AH49" s="19" t="str">
        <f t="shared" si="20"/>
        <v/>
      </c>
      <c r="AI49" s="19" t="str">
        <f t="shared" si="20"/>
        <v/>
      </c>
      <c r="AJ49" s="19" t="str">
        <f t="shared" si="20"/>
        <v/>
      </c>
      <c r="AK49" s="19" t="str">
        <f t="shared" si="20"/>
        <v/>
      </c>
      <c r="AL49" s="19" t="str">
        <f t="shared" si="20"/>
        <v/>
      </c>
      <c r="AM49" s="263"/>
      <c r="AN49" s="263"/>
      <c r="AO49" s="207"/>
      <c r="AQ49" s="1"/>
      <c r="AR49" s="1"/>
      <c r="AS49" s="1"/>
      <c r="AT49" s="1"/>
      <c r="AU49" s="1"/>
      <c r="AV49" s="1"/>
      <c r="AW49" s="1"/>
      <c r="AX49" s="1"/>
      <c r="AY49" s="1"/>
    </row>
    <row r="50" spans="1:51" ht="13.5" customHeight="1">
      <c r="A50" s="248" t="str">
        <f>IFERROR(INDEX(【従業者名簿】!F:F,MATCH(F50,【従業者名簿】!C:C,0)),"")</f>
        <v/>
      </c>
      <c r="B50" s="298" t="s">
        <v>33</v>
      </c>
      <c r="C50" s="299" t="str">
        <f>IF(AO50="介護福祉士","〇","")</f>
        <v/>
      </c>
      <c r="D50" s="366" t="str">
        <f>IF(A50="","",DATEDIF(A50,$AF$3,"m"))</f>
        <v/>
      </c>
      <c r="E50" s="301"/>
      <c r="F50" s="270"/>
      <c r="G50" s="70" t="s">
        <v>36</v>
      </c>
      <c r="H50" s="164"/>
      <c r="I50" s="164"/>
      <c r="J50" s="164"/>
      <c r="K50" s="164"/>
      <c r="L50" s="164"/>
      <c r="M50" s="164"/>
      <c r="N50" s="164"/>
      <c r="O50" s="164"/>
      <c r="P50" s="164"/>
      <c r="Q50" s="164"/>
      <c r="R50" s="164"/>
      <c r="S50" s="164"/>
      <c r="T50" s="164"/>
      <c r="U50" s="164"/>
      <c r="V50" s="164"/>
      <c r="W50" s="164"/>
      <c r="X50" s="164"/>
      <c r="Y50" s="164"/>
      <c r="Z50" s="164"/>
      <c r="AA50" s="164"/>
      <c r="AB50" s="164"/>
      <c r="AC50" s="164"/>
      <c r="AD50" s="164"/>
      <c r="AE50" s="164"/>
      <c r="AF50" s="164"/>
      <c r="AG50" s="164"/>
      <c r="AH50" s="164"/>
      <c r="AI50" s="164"/>
      <c r="AJ50" s="164"/>
      <c r="AK50" s="164"/>
      <c r="AL50" s="164"/>
      <c r="AM50" s="253">
        <f>SUM(H51:AL51)</f>
        <v>0</v>
      </c>
      <c r="AN50" s="389" t="str">
        <f>IFERROR(IF(OR(E50="Ａ",AM50&gt;$AF$45),1,ROUNDDOWN(AM50/$AF$45,1)),"")</f>
        <v/>
      </c>
      <c r="AO50" s="222"/>
      <c r="AP50" s="8"/>
    </row>
    <row r="51" spans="1:51" ht="13.5" customHeight="1">
      <c r="A51" s="249"/>
      <c r="B51" s="255"/>
      <c r="C51" s="287"/>
      <c r="D51" s="367"/>
      <c r="E51" s="302"/>
      <c r="F51" s="261"/>
      <c r="G51" s="70" t="s">
        <v>41</v>
      </c>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253"/>
      <c r="AN51" s="389"/>
      <c r="AO51" s="223"/>
      <c r="AP51" s="8"/>
    </row>
    <row r="52" spans="1:51" ht="13.5" customHeight="1">
      <c r="A52" s="248" t="str">
        <f>IFERROR(INDEX(【従業者名簿】!F:F,MATCH(F52,【従業者名簿】!C:C,0)),"")</f>
        <v/>
      </c>
      <c r="B52" s="298" t="s">
        <v>33</v>
      </c>
      <c r="C52" s="299" t="str">
        <f t="shared" ref="C52" si="21">IF(AO52="介護福祉士","〇","")</f>
        <v/>
      </c>
      <c r="D52" s="366" t="str">
        <f>IF(A52="","",DATEDIF(A52,$AF$3,"m"))</f>
        <v/>
      </c>
      <c r="E52" s="301"/>
      <c r="F52" s="262"/>
      <c r="G52" s="70" t="s">
        <v>36</v>
      </c>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c r="AI52" s="133"/>
      <c r="AJ52" s="133"/>
      <c r="AK52" s="133"/>
      <c r="AL52" s="133"/>
      <c r="AM52" s="253">
        <f>SUM(H53:AL53)</f>
        <v>0</v>
      </c>
      <c r="AN52" s="389" t="str">
        <f t="shared" ref="AN52" si="22">IFERROR(IF(OR(E52="Ａ",AM52&gt;$AF$45),1,ROUNDDOWN(AM52/$AF$45,1)),"")</f>
        <v/>
      </c>
      <c r="AO52" s="372"/>
      <c r="AP52" s="8"/>
    </row>
    <row r="53" spans="1:51" ht="13.5" customHeight="1">
      <c r="A53" s="249"/>
      <c r="B53" s="255"/>
      <c r="C53" s="287"/>
      <c r="D53" s="367"/>
      <c r="E53" s="302"/>
      <c r="F53" s="262"/>
      <c r="G53" s="70" t="s">
        <v>134</v>
      </c>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253"/>
      <c r="AN53" s="389"/>
      <c r="AO53" s="374"/>
      <c r="AP53" s="8"/>
    </row>
    <row r="54" spans="1:51" ht="13.5" customHeight="1">
      <c r="A54" s="248" t="str">
        <f>IFERROR(INDEX(【従業者名簿】!F:F,MATCH(F54,【従業者名簿】!C:C,0)),"")</f>
        <v/>
      </c>
      <c r="B54" s="298" t="s">
        <v>33</v>
      </c>
      <c r="C54" s="299" t="str">
        <f t="shared" ref="C54" si="23">IF(AO54="介護福祉士","〇","")</f>
        <v/>
      </c>
      <c r="D54" s="366" t="str">
        <f>IF(A54="","",DATEDIF(A54,$AF$3,"m"))</f>
        <v/>
      </c>
      <c r="E54" s="301"/>
      <c r="F54" s="262"/>
      <c r="G54" s="70" t="s">
        <v>36</v>
      </c>
      <c r="H54" s="133"/>
      <c r="I54" s="133"/>
      <c r="J54" s="133"/>
      <c r="K54" s="133"/>
      <c r="L54" s="133"/>
      <c r="M54" s="133"/>
      <c r="N54" s="133"/>
      <c r="O54" s="133"/>
      <c r="P54" s="133"/>
      <c r="Q54" s="133"/>
      <c r="R54" s="133"/>
      <c r="S54" s="133"/>
      <c r="T54" s="133"/>
      <c r="U54" s="133"/>
      <c r="V54" s="133"/>
      <c r="W54" s="133"/>
      <c r="X54" s="133"/>
      <c r="Y54" s="133"/>
      <c r="Z54" s="133"/>
      <c r="AA54" s="133"/>
      <c r="AB54" s="133"/>
      <c r="AC54" s="133"/>
      <c r="AD54" s="133"/>
      <c r="AE54" s="133"/>
      <c r="AF54" s="133"/>
      <c r="AG54" s="133"/>
      <c r="AH54" s="133"/>
      <c r="AI54" s="133"/>
      <c r="AJ54" s="133"/>
      <c r="AK54" s="133"/>
      <c r="AL54" s="133"/>
      <c r="AM54" s="253">
        <f>SUM(H55:AL55)</f>
        <v>0</v>
      </c>
      <c r="AN54" s="389" t="str">
        <f t="shared" ref="AN54" si="24">IFERROR(IF(OR(E54="Ａ",AM54&gt;$AF$45),1,ROUNDDOWN(AM54/$AF$45,1)),"")</f>
        <v/>
      </c>
      <c r="AO54" s="372"/>
      <c r="AP54" s="8"/>
    </row>
    <row r="55" spans="1:51" ht="13.5" customHeight="1">
      <c r="A55" s="249"/>
      <c r="B55" s="255"/>
      <c r="C55" s="287"/>
      <c r="D55" s="367"/>
      <c r="E55" s="302"/>
      <c r="F55" s="262"/>
      <c r="G55" s="70" t="s">
        <v>134</v>
      </c>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253"/>
      <c r="AN55" s="389"/>
      <c r="AO55" s="374"/>
      <c r="AP55" s="8"/>
    </row>
    <row r="56" spans="1:51" ht="13.5" customHeight="1">
      <c r="A56" s="248" t="str">
        <f>IFERROR(INDEX(【従業者名簿】!F:F,MATCH(F56,【従業者名簿】!C:C,0)),"")</f>
        <v/>
      </c>
      <c r="B56" s="298" t="s">
        <v>33</v>
      </c>
      <c r="C56" s="299" t="str">
        <f t="shared" ref="C56" si="25">IF(AO56="介護福祉士","〇","")</f>
        <v/>
      </c>
      <c r="D56" s="366" t="str">
        <f t="shared" ref="D56" si="26">IF(A56="","",DATEDIF(A56,$AF$3,"m"))</f>
        <v/>
      </c>
      <c r="E56" s="301"/>
      <c r="F56" s="262"/>
      <c r="G56" s="70" t="s">
        <v>36</v>
      </c>
      <c r="H56" s="133"/>
      <c r="I56" s="133"/>
      <c r="J56" s="133"/>
      <c r="K56" s="133"/>
      <c r="L56" s="133"/>
      <c r="M56" s="133"/>
      <c r="N56" s="133"/>
      <c r="O56" s="133"/>
      <c r="P56" s="133"/>
      <c r="Q56" s="133"/>
      <c r="R56" s="133"/>
      <c r="S56" s="133"/>
      <c r="T56" s="133"/>
      <c r="U56" s="133"/>
      <c r="V56" s="133"/>
      <c r="W56" s="133"/>
      <c r="X56" s="133"/>
      <c r="Y56" s="133"/>
      <c r="Z56" s="133"/>
      <c r="AA56" s="133"/>
      <c r="AB56" s="133"/>
      <c r="AC56" s="133"/>
      <c r="AD56" s="133"/>
      <c r="AE56" s="133"/>
      <c r="AF56" s="133"/>
      <c r="AG56" s="133"/>
      <c r="AH56" s="133"/>
      <c r="AI56" s="133"/>
      <c r="AJ56" s="133"/>
      <c r="AK56" s="133"/>
      <c r="AL56" s="133"/>
      <c r="AM56" s="253">
        <f t="shared" ref="AM56" si="27">SUM(H57:AL57)</f>
        <v>0</v>
      </c>
      <c r="AN56" s="389" t="str">
        <f t="shared" ref="AN56" si="28">IFERROR(IF(OR(E56="Ａ",AM56&gt;$AF$45),1,ROUNDDOWN(AM56/$AF$45,1)),"")</f>
        <v/>
      </c>
      <c r="AO56" s="372"/>
      <c r="AP56" s="8"/>
    </row>
    <row r="57" spans="1:51" ht="13.5" customHeight="1">
      <c r="A57" s="249"/>
      <c r="B57" s="255"/>
      <c r="C57" s="287"/>
      <c r="D57" s="367"/>
      <c r="E57" s="302"/>
      <c r="F57" s="262"/>
      <c r="G57" s="70" t="s">
        <v>134</v>
      </c>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253"/>
      <c r="AN57" s="389"/>
      <c r="AO57" s="374"/>
      <c r="AP57" s="8"/>
    </row>
    <row r="58" spans="1:51" ht="13.5" customHeight="1">
      <c r="A58" s="248" t="str">
        <f>IFERROR(INDEX(【従業者名簿】!F:F,MATCH(F58,【従業者名簿】!C:C,0)),"")</f>
        <v/>
      </c>
      <c r="B58" s="298" t="s">
        <v>33</v>
      </c>
      <c r="C58" s="299" t="str">
        <f t="shared" ref="C58" si="29">IF(AO58="介護福祉士","〇","")</f>
        <v/>
      </c>
      <c r="D58" s="366" t="str">
        <f t="shared" ref="D58" si="30">IF(A58="","",DATEDIF(A58,$AF$3,"m"))</f>
        <v/>
      </c>
      <c r="E58" s="301"/>
      <c r="F58" s="262"/>
      <c r="G58" s="70" t="s">
        <v>36</v>
      </c>
      <c r="H58" s="133"/>
      <c r="I58" s="133"/>
      <c r="J58" s="133"/>
      <c r="K58" s="133"/>
      <c r="L58" s="133"/>
      <c r="M58" s="133"/>
      <c r="N58" s="133"/>
      <c r="O58" s="133"/>
      <c r="P58" s="133"/>
      <c r="Q58" s="133"/>
      <c r="R58" s="133"/>
      <c r="S58" s="133"/>
      <c r="T58" s="133"/>
      <c r="U58" s="133"/>
      <c r="V58" s="133"/>
      <c r="W58" s="133"/>
      <c r="X58" s="133"/>
      <c r="Y58" s="133"/>
      <c r="Z58" s="133"/>
      <c r="AA58" s="133"/>
      <c r="AB58" s="133"/>
      <c r="AC58" s="133"/>
      <c r="AD58" s="133"/>
      <c r="AE58" s="133"/>
      <c r="AF58" s="133"/>
      <c r="AG58" s="133"/>
      <c r="AH58" s="133"/>
      <c r="AI58" s="133"/>
      <c r="AJ58" s="133"/>
      <c r="AK58" s="133"/>
      <c r="AL58" s="133"/>
      <c r="AM58" s="253">
        <f t="shared" ref="AM58" si="31">SUM(H59:AL59)</f>
        <v>0</v>
      </c>
      <c r="AN58" s="389" t="str">
        <f t="shared" ref="AN58" si="32">IFERROR(IF(OR(E58="Ａ",AM58&gt;$AF$45),1,ROUNDDOWN(AM58/$AF$45,1)),"")</f>
        <v/>
      </c>
      <c r="AO58" s="372"/>
      <c r="AP58" s="8"/>
    </row>
    <row r="59" spans="1:51" ht="13.5" customHeight="1">
      <c r="A59" s="249"/>
      <c r="B59" s="255"/>
      <c r="C59" s="287"/>
      <c r="D59" s="367"/>
      <c r="E59" s="302"/>
      <c r="F59" s="262"/>
      <c r="G59" s="70" t="s">
        <v>134</v>
      </c>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253"/>
      <c r="AN59" s="389"/>
      <c r="AO59" s="374"/>
      <c r="AP59" s="8"/>
    </row>
    <row r="60" spans="1:51" ht="13.5" customHeight="1">
      <c r="A60" s="248" t="str">
        <f>IFERROR(INDEX(【従業者名簿】!F:F,MATCH(F60,【従業者名簿】!C:C,0)),"")</f>
        <v/>
      </c>
      <c r="B60" s="298" t="s">
        <v>33</v>
      </c>
      <c r="C60" s="299" t="str">
        <f t="shared" ref="C60" si="33">IF(AO60="介護福祉士","〇","")</f>
        <v/>
      </c>
      <c r="D60" s="366" t="str">
        <f t="shared" ref="D60" si="34">IF(A60="","",DATEDIF(A60,$AF$3,"m"))</f>
        <v/>
      </c>
      <c r="E60" s="301"/>
      <c r="F60" s="262"/>
      <c r="G60" s="70" t="s">
        <v>36</v>
      </c>
      <c r="H60" s="133"/>
      <c r="I60" s="133"/>
      <c r="J60" s="133"/>
      <c r="K60" s="133"/>
      <c r="L60" s="133"/>
      <c r="M60" s="133"/>
      <c r="N60" s="133"/>
      <c r="O60" s="133"/>
      <c r="P60" s="133"/>
      <c r="Q60" s="133"/>
      <c r="R60" s="133"/>
      <c r="S60" s="133"/>
      <c r="T60" s="133"/>
      <c r="U60" s="133"/>
      <c r="V60" s="133"/>
      <c r="W60" s="133"/>
      <c r="X60" s="133"/>
      <c r="Y60" s="133"/>
      <c r="Z60" s="133"/>
      <c r="AA60" s="133"/>
      <c r="AB60" s="133"/>
      <c r="AC60" s="133"/>
      <c r="AD60" s="133"/>
      <c r="AE60" s="133"/>
      <c r="AF60" s="133"/>
      <c r="AG60" s="133"/>
      <c r="AH60" s="133"/>
      <c r="AI60" s="133"/>
      <c r="AJ60" s="133"/>
      <c r="AK60" s="133"/>
      <c r="AL60" s="133"/>
      <c r="AM60" s="253">
        <f t="shared" ref="AM60" si="35">SUM(H61:AL61)</f>
        <v>0</v>
      </c>
      <c r="AN60" s="389" t="str">
        <f t="shared" ref="AN60" si="36">IFERROR(IF(OR(E60="Ａ",AM60&gt;$AF$45),1,ROUNDDOWN(AM60/$AF$45,1)),"")</f>
        <v/>
      </c>
      <c r="AO60" s="372"/>
      <c r="AP60" s="8"/>
    </row>
    <row r="61" spans="1:51" ht="13.5" customHeight="1">
      <c r="A61" s="249"/>
      <c r="B61" s="255"/>
      <c r="C61" s="287"/>
      <c r="D61" s="367"/>
      <c r="E61" s="302"/>
      <c r="F61" s="262"/>
      <c r="G61" s="70" t="s">
        <v>134</v>
      </c>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253"/>
      <c r="AN61" s="389"/>
      <c r="AO61" s="374"/>
      <c r="AP61" s="8"/>
    </row>
    <row r="62" spans="1:51" ht="13.5" customHeight="1">
      <c r="A62" s="248" t="str">
        <f>IFERROR(INDEX(【従業者名簿】!F:F,MATCH(F62,【従業者名簿】!C:C,0)),"")</f>
        <v/>
      </c>
      <c r="B62" s="298" t="s">
        <v>33</v>
      </c>
      <c r="C62" s="299" t="str">
        <f t="shared" ref="C62" si="37">IF(AO62="介護福祉士","〇","")</f>
        <v/>
      </c>
      <c r="D62" s="366" t="str">
        <f t="shared" ref="D62" si="38">IF(A62="","",DATEDIF(A62,$AF$3,"m"))</f>
        <v/>
      </c>
      <c r="E62" s="301"/>
      <c r="F62" s="262"/>
      <c r="G62" s="70" t="s">
        <v>36</v>
      </c>
      <c r="H62" s="133"/>
      <c r="I62" s="133"/>
      <c r="J62" s="133"/>
      <c r="K62" s="133"/>
      <c r="L62" s="133"/>
      <c r="M62" s="133"/>
      <c r="N62" s="133"/>
      <c r="O62" s="133"/>
      <c r="P62" s="133"/>
      <c r="Q62" s="133"/>
      <c r="R62" s="133"/>
      <c r="S62" s="133"/>
      <c r="T62" s="133"/>
      <c r="U62" s="133"/>
      <c r="V62" s="133"/>
      <c r="W62" s="133"/>
      <c r="X62" s="133"/>
      <c r="Y62" s="133"/>
      <c r="Z62" s="133"/>
      <c r="AA62" s="133"/>
      <c r="AB62" s="133"/>
      <c r="AC62" s="133"/>
      <c r="AD62" s="133"/>
      <c r="AE62" s="133"/>
      <c r="AF62" s="133"/>
      <c r="AG62" s="133"/>
      <c r="AH62" s="133"/>
      <c r="AI62" s="133"/>
      <c r="AJ62" s="133"/>
      <c r="AK62" s="133"/>
      <c r="AL62" s="133"/>
      <c r="AM62" s="253">
        <f t="shared" ref="AM62" si="39">SUM(H63:AL63)</f>
        <v>0</v>
      </c>
      <c r="AN62" s="389" t="str">
        <f t="shared" ref="AN62" si="40">IFERROR(IF(OR(E62="Ａ",AM62&gt;$AF$45),1,ROUNDDOWN(AM62/$AF$45,1)),"")</f>
        <v/>
      </c>
      <c r="AO62" s="372"/>
      <c r="AP62" s="8"/>
    </row>
    <row r="63" spans="1:51" ht="13.5" customHeight="1">
      <c r="A63" s="249"/>
      <c r="B63" s="255"/>
      <c r="C63" s="287"/>
      <c r="D63" s="367"/>
      <c r="E63" s="302"/>
      <c r="F63" s="262"/>
      <c r="G63" s="70" t="s">
        <v>134</v>
      </c>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253"/>
      <c r="AN63" s="389"/>
      <c r="AO63" s="374"/>
      <c r="AP63" s="8"/>
    </row>
    <row r="64" spans="1:51" ht="13.5" customHeight="1">
      <c r="A64" s="248" t="str">
        <f>IFERROR(INDEX(【従業者名簿】!F:F,MATCH(F64,【従業者名簿】!C:C,0)),"")</f>
        <v/>
      </c>
      <c r="B64" s="298" t="s">
        <v>33</v>
      </c>
      <c r="C64" s="299" t="str">
        <f t="shared" ref="C64" si="41">IF(AO64="介護福祉士","〇","")</f>
        <v/>
      </c>
      <c r="D64" s="366" t="str">
        <f t="shared" ref="D64" si="42">IF(A64="","",DATEDIF(A64,$AF$3,"m"))</f>
        <v/>
      </c>
      <c r="E64" s="301"/>
      <c r="F64" s="262"/>
      <c r="G64" s="70" t="s">
        <v>36</v>
      </c>
      <c r="H64" s="133"/>
      <c r="I64" s="133"/>
      <c r="J64" s="133"/>
      <c r="K64" s="133"/>
      <c r="L64" s="133"/>
      <c r="M64" s="133"/>
      <c r="N64" s="133"/>
      <c r="O64" s="133"/>
      <c r="P64" s="133"/>
      <c r="Q64" s="133"/>
      <c r="R64" s="133"/>
      <c r="S64" s="133"/>
      <c r="T64" s="133"/>
      <c r="U64" s="133"/>
      <c r="V64" s="133"/>
      <c r="W64" s="133"/>
      <c r="X64" s="133"/>
      <c r="Y64" s="133"/>
      <c r="Z64" s="133"/>
      <c r="AA64" s="133"/>
      <c r="AB64" s="133"/>
      <c r="AC64" s="133"/>
      <c r="AD64" s="133"/>
      <c r="AE64" s="133"/>
      <c r="AF64" s="133"/>
      <c r="AG64" s="133"/>
      <c r="AH64" s="133"/>
      <c r="AI64" s="133"/>
      <c r="AJ64" s="133"/>
      <c r="AK64" s="133"/>
      <c r="AL64" s="133"/>
      <c r="AM64" s="253">
        <f t="shared" ref="AM64" si="43">SUM(H65:AL65)</f>
        <v>0</v>
      </c>
      <c r="AN64" s="389" t="str">
        <f t="shared" ref="AN64" si="44">IFERROR(IF(OR(E64="Ａ",AM64&gt;$AF$45),1,ROUNDDOWN(AM64/$AF$45,1)),"")</f>
        <v/>
      </c>
      <c r="AO64" s="372"/>
      <c r="AP64" s="8"/>
    </row>
    <row r="65" spans="1:51" ht="13.5" customHeight="1">
      <c r="A65" s="249"/>
      <c r="B65" s="255"/>
      <c r="C65" s="287"/>
      <c r="D65" s="367"/>
      <c r="E65" s="302"/>
      <c r="F65" s="262"/>
      <c r="G65" s="70" t="s">
        <v>134</v>
      </c>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253"/>
      <c r="AN65" s="389"/>
      <c r="AO65" s="374"/>
      <c r="AP65" s="8"/>
    </row>
    <row r="66" spans="1:51" ht="13.5" customHeight="1">
      <c r="A66" s="248" t="str">
        <f>IFERROR(INDEX(【従業者名簿】!F:F,MATCH(F66,【従業者名簿】!C:C,0)),"")</f>
        <v/>
      </c>
      <c r="B66" s="298" t="s">
        <v>33</v>
      </c>
      <c r="C66" s="299" t="str">
        <f t="shared" ref="C66" si="45">IF(AO66="介護福祉士","〇","")</f>
        <v/>
      </c>
      <c r="D66" s="366" t="str">
        <f t="shared" ref="D66" si="46">IF(A66="","",DATEDIF(A66,$AF$3,"m"))</f>
        <v/>
      </c>
      <c r="E66" s="301"/>
      <c r="F66" s="262"/>
      <c r="G66" s="70" t="s">
        <v>36</v>
      </c>
      <c r="H66" s="133"/>
      <c r="I66" s="133"/>
      <c r="J66" s="133"/>
      <c r="K66" s="133"/>
      <c r="L66" s="133"/>
      <c r="M66" s="133"/>
      <c r="N66" s="133"/>
      <c r="O66" s="133"/>
      <c r="P66" s="133"/>
      <c r="Q66" s="133"/>
      <c r="R66" s="133"/>
      <c r="S66" s="133"/>
      <c r="T66" s="133"/>
      <c r="U66" s="133"/>
      <c r="V66" s="133"/>
      <c r="W66" s="133"/>
      <c r="X66" s="133"/>
      <c r="Y66" s="133"/>
      <c r="Z66" s="133"/>
      <c r="AA66" s="133"/>
      <c r="AB66" s="133"/>
      <c r="AC66" s="133"/>
      <c r="AD66" s="133"/>
      <c r="AE66" s="133"/>
      <c r="AF66" s="133"/>
      <c r="AG66" s="133"/>
      <c r="AH66" s="133"/>
      <c r="AI66" s="133"/>
      <c r="AJ66" s="133"/>
      <c r="AK66" s="133"/>
      <c r="AL66" s="133"/>
      <c r="AM66" s="253">
        <f t="shared" ref="AM66" si="47">SUM(H67:AL67)</f>
        <v>0</v>
      </c>
      <c r="AN66" s="389" t="str">
        <f t="shared" ref="AN66" si="48">IFERROR(IF(OR(E66="Ａ",AM66&gt;$AF$45),1,ROUNDDOWN(AM66/$AF$45,1)),"")</f>
        <v/>
      </c>
      <c r="AO66" s="372"/>
      <c r="AP66" s="8"/>
    </row>
    <row r="67" spans="1:51" ht="13.5" customHeight="1">
      <c r="A67" s="249"/>
      <c r="B67" s="255"/>
      <c r="C67" s="287"/>
      <c r="D67" s="367"/>
      <c r="E67" s="302"/>
      <c r="F67" s="262"/>
      <c r="G67" s="70" t="s">
        <v>134</v>
      </c>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253"/>
      <c r="AN67" s="389"/>
      <c r="AO67" s="374"/>
      <c r="AP67" s="8"/>
    </row>
    <row r="68" spans="1:51" ht="13.5" customHeight="1">
      <c r="A68" s="248" t="str">
        <f>IFERROR(INDEX(【従業者名簿】!F:F,MATCH(F68,【従業者名簿】!C:C,0)),"")</f>
        <v/>
      </c>
      <c r="B68" s="298" t="s">
        <v>33</v>
      </c>
      <c r="C68" s="299" t="str">
        <f t="shared" ref="C68" si="49">IF(AO68="介護福祉士","〇","")</f>
        <v/>
      </c>
      <c r="D68" s="366" t="str">
        <f t="shared" ref="D68" si="50">IF(A68="","",DATEDIF(A68,$AF$3,"m"))</f>
        <v/>
      </c>
      <c r="E68" s="301"/>
      <c r="F68" s="262"/>
      <c r="G68" s="70" t="s">
        <v>36</v>
      </c>
      <c r="H68" s="133"/>
      <c r="I68" s="133"/>
      <c r="J68" s="133"/>
      <c r="K68" s="133"/>
      <c r="L68" s="133"/>
      <c r="M68" s="133"/>
      <c r="N68" s="133"/>
      <c r="O68" s="133"/>
      <c r="P68" s="133"/>
      <c r="Q68" s="133"/>
      <c r="R68" s="133"/>
      <c r="S68" s="133"/>
      <c r="T68" s="133"/>
      <c r="U68" s="133"/>
      <c r="V68" s="133"/>
      <c r="W68" s="133"/>
      <c r="X68" s="133"/>
      <c r="Y68" s="133"/>
      <c r="Z68" s="133"/>
      <c r="AA68" s="133"/>
      <c r="AB68" s="133"/>
      <c r="AC68" s="133"/>
      <c r="AD68" s="133"/>
      <c r="AE68" s="133"/>
      <c r="AF68" s="133"/>
      <c r="AG68" s="133"/>
      <c r="AH68" s="133"/>
      <c r="AI68" s="133"/>
      <c r="AJ68" s="133"/>
      <c r="AK68" s="133"/>
      <c r="AL68" s="133"/>
      <c r="AM68" s="253">
        <f t="shared" ref="AM68" si="51">SUM(H69:AL69)</f>
        <v>0</v>
      </c>
      <c r="AN68" s="389" t="str">
        <f t="shared" ref="AN68" si="52">IFERROR(IF(OR(E68="Ａ",AM68&gt;$AF$45),1,ROUNDDOWN(AM68/$AF$45,1)),"")</f>
        <v/>
      </c>
      <c r="AO68" s="372"/>
      <c r="AP68" s="8"/>
    </row>
    <row r="69" spans="1:51" ht="13.5" customHeight="1">
      <c r="A69" s="249"/>
      <c r="B69" s="255"/>
      <c r="C69" s="287"/>
      <c r="D69" s="367"/>
      <c r="E69" s="302"/>
      <c r="F69" s="262"/>
      <c r="G69" s="70" t="s">
        <v>134</v>
      </c>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253"/>
      <c r="AN69" s="389"/>
      <c r="AO69" s="374"/>
      <c r="AP69" s="8"/>
    </row>
    <row r="70" spans="1:51" ht="13.5" customHeight="1">
      <c r="A70" s="248" t="str">
        <f>IFERROR(INDEX(【従業者名簿】!F:F,MATCH(F70,【従業者名簿】!C:C,0)),"")</f>
        <v/>
      </c>
      <c r="B70" s="298" t="s">
        <v>33</v>
      </c>
      <c r="C70" s="299" t="str">
        <f t="shared" ref="C70" si="53">IF(AO70="介護福祉士","〇","")</f>
        <v/>
      </c>
      <c r="D70" s="366" t="str">
        <f t="shared" ref="D70" si="54">IF(A70="","",DATEDIF(A70,$AF$3,"m"))</f>
        <v/>
      </c>
      <c r="E70" s="301"/>
      <c r="F70" s="262"/>
      <c r="G70" s="70" t="s">
        <v>36</v>
      </c>
      <c r="H70" s="133"/>
      <c r="I70" s="133"/>
      <c r="J70" s="133"/>
      <c r="K70" s="133"/>
      <c r="L70" s="133"/>
      <c r="M70" s="133"/>
      <c r="N70" s="133"/>
      <c r="O70" s="133"/>
      <c r="P70" s="133"/>
      <c r="Q70" s="133"/>
      <c r="R70" s="133"/>
      <c r="S70" s="133"/>
      <c r="T70" s="133"/>
      <c r="U70" s="133"/>
      <c r="V70" s="133"/>
      <c r="W70" s="133"/>
      <c r="X70" s="133"/>
      <c r="Y70" s="133"/>
      <c r="Z70" s="133"/>
      <c r="AA70" s="133"/>
      <c r="AB70" s="133"/>
      <c r="AC70" s="133"/>
      <c r="AD70" s="133"/>
      <c r="AE70" s="133"/>
      <c r="AF70" s="133"/>
      <c r="AG70" s="133"/>
      <c r="AH70" s="133"/>
      <c r="AI70" s="133"/>
      <c r="AJ70" s="133"/>
      <c r="AK70" s="133"/>
      <c r="AL70" s="133"/>
      <c r="AM70" s="253">
        <f t="shared" ref="AM70" si="55">SUM(H71:AL71)</f>
        <v>0</v>
      </c>
      <c r="AN70" s="389" t="str">
        <f t="shared" ref="AN70" si="56">IFERROR(IF(OR(E70="Ａ",AM70&gt;$AF$45),1,ROUNDDOWN(AM70/$AF$45,1)),"")</f>
        <v/>
      </c>
      <c r="AO70" s="372"/>
      <c r="AP70" s="8"/>
    </row>
    <row r="71" spans="1:51" ht="13.5" customHeight="1">
      <c r="A71" s="249"/>
      <c r="B71" s="255"/>
      <c r="C71" s="287"/>
      <c r="D71" s="367"/>
      <c r="E71" s="302"/>
      <c r="F71" s="262"/>
      <c r="G71" s="70" t="s">
        <v>134</v>
      </c>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253"/>
      <c r="AN71" s="389"/>
      <c r="AO71" s="374"/>
      <c r="AP71" s="8"/>
    </row>
    <row r="72" spans="1:51" ht="13.5" customHeight="1">
      <c r="A72" s="248" t="str">
        <f>IFERROR(INDEX(【従業者名簿】!F:F,MATCH(F72,【従業者名簿】!C:C,0)),"")</f>
        <v/>
      </c>
      <c r="B72" s="298" t="s">
        <v>33</v>
      </c>
      <c r="C72" s="299" t="str">
        <f t="shared" ref="C72" si="57">IF(AO72="介護福祉士","〇","")</f>
        <v/>
      </c>
      <c r="D72" s="366" t="str">
        <f t="shared" ref="D72" si="58">IF(A72="","",DATEDIF(A72,$AF$3,"m"))</f>
        <v/>
      </c>
      <c r="E72" s="301"/>
      <c r="F72" s="262"/>
      <c r="G72" s="70" t="s">
        <v>36</v>
      </c>
      <c r="H72" s="133"/>
      <c r="I72" s="133"/>
      <c r="J72" s="133"/>
      <c r="K72" s="133"/>
      <c r="L72" s="133"/>
      <c r="M72" s="133"/>
      <c r="N72" s="133"/>
      <c r="O72" s="133"/>
      <c r="P72" s="133"/>
      <c r="Q72" s="133"/>
      <c r="R72" s="133"/>
      <c r="S72" s="133"/>
      <c r="T72" s="133"/>
      <c r="U72" s="133"/>
      <c r="V72" s="133"/>
      <c r="W72" s="133"/>
      <c r="X72" s="133"/>
      <c r="Y72" s="133"/>
      <c r="Z72" s="133"/>
      <c r="AA72" s="133"/>
      <c r="AB72" s="133"/>
      <c r="AC72" s="133"/>
      <c r="AD72" s="133"/>
      <c r="AE72" s="133"/>
      <c r="AF72" s="133"/>
      <c r="AG72" s="133"/>
      <c r="AH72" s="133"/>
      <c r="AI72" s="133"/>
      <c r="AJ72" s="133"/>
      <c r="AK72" s="133"/>
      <c r="AL72" s="133"/>
      <c r="AM72" s="253">
        <f t="shared" ref="AM72" si="59">SUM(H73:AL73)</f>
        <v>0</v>
      </c>
      <c r="AN72" s="389" t="str">
        <f t="shared" ref="AN72" si="60">IFERROR(IF(OR(E72="Ａ",AM72&gt;$AF$45),1,ROUNDDOWN(AM72/$AF$45,1)),"")</f>
        <v/>
      </c>
      <c r="AO72" s="372"/>
      <c r="AP72" s="8"/>
    </row>
    <row r="73" spans="1:51" ht="13.5" customHeight="1">
      <c r="A73" s="249"/>
      <c r="B73" s="255"/>
      <c r="C73" s="287"/>
      <c r="D73" s="367"/>
      <c r="E73" s="302"/>
      <c r="F73" s="262"/>
      <c r="G73" s="70" t="s">
        <v>134</v>
      </c>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253"/>
      <c r="AN73" s="389"/>
      <c r="AO73" s="374"/>
      <c r="AP73" s="8"/>
    </row>
    <row r="74" spans="1:51" ht="13.5" customHeight="1">
      <c r="A74" s="248" t="str">
        <f>IFERROR(INDEX(【従業者名簿】!F:F,MATCH(F74,【従業者名簿】!C:C,0)),"")</f>
        <v/>
      </c>
      <c r="B74" s="298" t="s">
        <v>33</v>
      </c>
      <c r="C74" s="299" t="str">
        <f t="shared" ref="C74" si="61">IF(AO74="介護福祉士","〇","")</f>
        <v/>
      </c>
      <c r="D74" s="366" t="str">
        <f t="shared" ref="D74" si="62">IF(A74="","",DATEDIF(A74,$AF$3,"m"))</f>
        <v/>
      </c>
      <c r="E74" s="301"/>
      <c r="F74" s="262"/>
      <c r="G74" s="70" t="s">
        <v>36</v>
      </c>
      <c r="H74" s="133"/>
      <c r="I74" s="133"/>
      <c r="J74" s="133"/>
      <c r="K74" s="133"/>
      <c r="L74" s="133"/>
      <c r="M74" s="133"/>
      <c r="N74" s="133"/>
      <c r="O74" s="133"/>
      <c r="P74" s="133"/>
      <c r="Q74" s="133"/>
      <c r="R74" s="133"/>
      <c r="S74" s="133"/>
      <c r="T74" s="133"/>
      <c r="U74" s="133"/>
      <c r="V74" s="133"/>
      <c r="W74" s="133"/>
      <c r="X74" s="133"/>
      <c r="Y74" s="133"/>
      <c r="Z74" s="133"/>
      <c r="AA74" s="133"/>
      <c r="AB74" s="133"/>
      <c r="AC74" s="133"/>
      <c r="AD74" s="133"/>
      <c r="AE74" s="133"/>
      <c r="AF74" s="133"/>
      <c r="AG74" s="133"/>
      <c r="AH74" s="133"/>
      <c r="AI74" s="133"/>
      <c r="AJ74" s="133"/>
      <c r="AK74" s="133"/>
      <c r="AL74" s="133"/>
      <c r="AM74" s="253">
        <f t="shared" ref="AM74" si="63">SUM(H75:AL75)</f>
        <v>0</v>
      </c>
      <c r="AN74" s="389" t="str">
        <f t="shared" ref="AN74" si="64">IFERROR(IF(OR(E74="Ａ",AM74&gt;$AF$45),1,ROUNDDOWN(AM74/$AF$45,1)),"")</f>
        <v/>
      </c>
      <c r="AO74" s="372"/>
      <c r="AP74" s="8"/>
    </row>
    <row r="75" spans="1:51" ht="13.5" customHeight="1">
      <c r="A75" s="249"/>
      <c r="B75" s="255"/>
      <c r="C75" s="287"/>
      <c r="D75" s="367"/>
      <c r="E75" s="302"/>
      <c r="F75" s="262"/>
      <c r="G75" s="70" t="s">
        <v>134</v>
      </c>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253"/>
      <c r="AN75" s="389"/>
      <c r="AO75" s="374"/>
      <c r="AP75" s="8"/>
    </row>
    <row r="76" spans="1:51" ht="13.5" customHeight="1">
      <c r="A76" s="248" t="str">
        <f>IFERROR(INDEX(【従業者名簿】!F:F,MATCH(F76,【従業者名簿】!C:C,0)),"")</f>
        <v/>
      </c>
      <c r="B76" s="298" t="s">
        <v>33</v>
      </c>
      <c r="C76" s="299" t="str">
        <f t="shared" ref="C76" si="65">IF(AO76="介護福祉士","〇","")</f>
        <v/>
      </c>
      <c r="D76" s="366" t="str">
        <f t="shared" ref="D76" si="66">IF(A76="","",DATEDIF(A76,$AF$3,"m"))</f>
        <v/>
      </c>
      <c r="E76" s="301"/>
      <c r="F76" s="270"/>
      <c r="G76" s="70" t="s">
        <v>36</v>
      </c>
      <c r="H76" s="133"/>
      <c r="I76" s="133"/>
      <c r="J76" s="133"/>
      <c r="K76" s="133"/>
      <c r="L76" s="133"/>
      <c r="M76" s="133"/>
      <c r="N76" s="133"/>
      <c r="O76" s="133"/>
      <c r="P76" s="133"/>
      <c r="Q76" s="133"/>
      <c r="R76" s="133"/>
      <c r="S76" s="133"/>
      <c r="T76" s="133"/>
      <c r="U76" s="133"/>
      <c r="V76" s="133"/>
      <c r="W76" s="133"/>
      <c r="X76" s="133"/>
      <c r="Y76" s="133"/>
      <c r="Z76" s="133"/>
      <c r="AA76" s="133"/>
      <c r="AB76" s="133"/>
      <c r="AC76" s="133"/>
      <c r="AD76" s="133"/>
      <c r="AE76" s="133"/>
      <c r="AF76" s="133"/>
      <c r="AG76" s="133"/>
      <c r="AH76" s="133"/>
      <c r="AI76" s="133"/>
      <c r="AJ76" s="133"/>
      <c r="AK76" s="133"/>
      <c r="AL76" s="133"/>
      <c r="AM76" s="253">
        <f t="shared" ref="AM76" si="67">SUM(H77:AL77)</f>
        <v>0</v>
      </c>
      <c r="AN76" s="389" t="str">
        <f t="shared" ref="AN76" si="68">IFERROR(IF(OR(E76="Ａ",AM76&gt;$AF$45),1,ROUNDDOWN(AM76/$AF$45,1)),"")</f>
        <v/>
      </c>
      <c r="AO76" s="372"/>
      <c r="AP76" s="8"/>
    </row>
    <row r="77" spans="1:51" ht="13.5" customHeight="1">
      <c r="A77" s="249"/>
      <c r="B77" s="255"/>
      <c r="C77" s="287"/>
      <c r="D77" s="367"/>
      <c r="E77" s="302"/>
      <c r="F77" s="261"/>
      <c r="G77" s="70" t="s">
        <v>134</v>
      </c>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253"/>
      <c r="AN77" s="389"/>
      <c r="AO77" s="374"/>
      <c r="AP77" s="8"/>
    </row>
    <row r="78" spans="1:51" ht="13.5" customHeight="1">
      <c r="A78" s="248" t="str">
        <f>IFERROR(INDEX(【従業者名簿】!F:F,MATCH(F78,【従業者名簿】!C:C,0)),"")</f>
        <v/>
      </c>
      <c r="B78" s="298" t="s">
        <v>33</v>
      </c>
      <c r="C78" s="299" t="str">
        <f t="shared" ref="C78" si="69">IF(AO78="介護福祉士","〇","")</f>
        <v/>
      </c>
      <c r="D78" s="366" t="str">
        <f>IF(A78="","",DATEDIF(A78,$AF$3,"m"))</f>
        <v/>
      </c>
      <c r="E78" s="301"/>
      <c r="F78" s="262"/>
      <c r="G78" s="70" t="s">
        <v>36</v>
      </c>
      <c r="H78" s="133"/>
      <c r="I78" s="133"/>
      <c r="J78" s="133"/>
      <c r="K78" s="133"/>
      <c r="L78" s="133"/>
      <c r="M78" s="133"/>
      <c r="N78" s="133"/>
      <c r="O78" s="133"/>
      <c r="P78" s="133"/>
      <c r="Q78" s="133"/>
      <c r="R78" s="133"/>
      <c r="S78" s="133"/>
      <c r="T78" s="133"/>
      <c r="U78" s="133"/>
      <c r="V78" s="133"/>
      <c r="W78" s="133"/>
      <c r="X78" s="133"/>
      <c r="Y78" s="133"/>
      <c r="Z78" s="133"/>
      <c r="AA78" s="133"/>
      <c r="AB78" s="133"/>
      <c r="AC78" s="133"/>
      <c r="AD78" s="133"/>
      <c r="AE78" s="133"/>
      <c r="AF78" s="133"/>
      <c r="AG78" s="133"/>
      <c r="AH78" s="133"/>
      <c r="AI78" s="133"/>
      <c r="AJ78" s="133"/>
      <c r="AK78" s="133"/>
      <c r="AL78" s="133"/>
      <c r="AM78" s="253">
        <f>SUM(H79:AL79)</f>
        <v>0</v>
      </c>
      <c r="AN78" s="389" t="str">
        <f>IFERROR(IF(OR(E78="Ａ",AM78&gt;$AF$45),1,ROUNDDOWN(AM78/$AF$45,1)),"")</f>
        <v/>
      </c>
      <c r="AO78" s="372"/>
      <c r="AP78" s="8"/>
    </row>
    <row r="79" spans="1:51" ht="13.5" customHeight="1">
      <c r="A79" s="249"/>
      <c r="B79" s="255"/>
      <c r="C79" s="287"/>
      <c r="D79" s="367"/>
      <c r="E79" s="302"/>
      <c r="F79" s="262"/>
      <c r="G79" s="70" t="s">
        <v>134</v>
      </c>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253"/>
      <c r="AN79" s="389"/>
      <c r="AO79" s="374"/>
      <c r="AP79" s="8"/>
    </row>
    <row r="80" spans="1:51" ht="13.5" customHeight="1">
      <c r="B80" s="132"/>
      <c r="C80" s="132"/>
      <c r="D80" s="132"/>
      <c r="E80" s="7" t="s">
        <v>137</v>
      </c>
      <c r="F80" s="132"/>
      <c r="G80" s="51"/>
      <c r="H80" s="7"/>
      <c r="I80" s="52"/>
      <c r="J80" s="52"/>
      <c r="K80" s="52"/>
      <c r="L80" s="52"/>
      <c r="M80" s="52"/>
      <c r="N80" s="52"/>
      <c r="O80" s="52"/>
      <c r="P80" s="52"/>
      <c r="Q80" s="52"/>
      <c r="R80" s="52"/>
      <c r="S80" s="53"/>
      <c r="T80" s="53"/>
      <c r="U80" s="7"/>
      <c r="V80" s="52"/>
      <c r="W80" s="52"/>
      <c r="X80" s="52"/>
      <c r="Y80" s="52"/>
      <c r="Z80" s="52"/>
      <c r="AA80" s="52"/>
      <c r="AB80" s="52"/>
      <c r="AC80" s="132"/>
      <c r="AD80" s="132"/>
      <c r="AE80" s="132"/>
      <c r="AF80" s="54"/>
      <c r="AG80" s="54"/>
      <c r="AH80" s="7"/>
      <c r="AI80" s="7"/>
      <c r="AJ80" s="7"/>
      <c r="AK80" s="7"/>
      <c r="AL80" s="7"/>
      <c r="AM80" s="55"/>
      <c r="AN80" s="56"/>
      <c r="AO80" s="57"/>
      <c r="AP80" s="10"/>
      <c r="AQ80" s="159"/>
      <c r="AR80" s="159"/>
      <c r="AS80" s="159"/>
      <c r="AT80" s="58"/>
      <c r="AU80" s="58"/>
      <c r="AV80" s="58"/>
      <c r="AW80" s="59"/>
      <c r="AX80" s="59"/>
      <c r="AY80" s="59"/>
    </row>
    <row r="81" spans="1:53" ht="13.5" customHeight="1">
      <c r="B81" s="132"/>
      <c r="C81" s="132"/>
      <c r="D81" s="132"/>
      <c r="E81" s="7"/>
      <c r="F81" s="132"/>
      <c r="G81" s="51"/>
      <c r="H81" s="7"/>
      <c r="I81" s="52"/>
      <c r="J81" s="52"/>
      <c r="K81" s="52"/>
      <c r="L81" s="52"/>
      <c r="M81" s="52"/>
      <c r="N81" s="52"/>
      <c r="O81" s="52"/>
      <c r="P81" s="52"/>
      <c r="Q81" s="52"/>
      <c r="R81" s="52"/>
      <c r="S81" s="53"/>
      <c r="T81" s="53"/>
      <c r="U81" s="7"/>
      <c r="V81" s="52"/>
      <c r="W81" s="52"/>
      <c r="X81" s="52"/>
      <c r="Y81" s="52"/>
      <c r="Z81" s="52"/>
      <c r="AA81" s="52"/>
      <c r="AB81" s="52"/>
      <c r="AC81" s="132"/>
      <c r="AD81" s="132"/>
      <c r="AE81" s="132"/>
      <c r="AF81" s="54"/>
      <c r="AG81" s="54"/>
      <c r="AH81" s="7"/>
      <c r="AI81" s="7"/>
      <c r="AJ81" s="7"/>
      <c r="AK81" s="7"/>
      <c r="AL81" s="7"/>
      <c r="AM81" s="55"/>
      <c r="AN81" s="56"/>
      <c r="AO81" s="57"/>
      <c r="AP81" s="10"/>
      <c r="AQ81" s="159"/>
      <c r="AR81" s="159"/>
      <c r="AS81" s="159"/>
      <c r="AT81" s="58"/>
      <c r="AU81" s="58"/>
      <c r="AV81" s="58"/>
      <c r="AW81" s="59"/>
      <c r="AX81" s="59"/>
      <c r="AY81" s="59"/>
    </row>
    <row r="82" spans="1:53" ht="18" customHeight="1">
      <c r="B82" s="2" t="s">
        <v>2</v>
      </c>
      <c r="C82" s="2"/>
      <c r="D82" s="2"/>
      <c r="E82" s="2"/>
      <c r="F82" s="2"/>
      <c r="G82" s="2"/>
      <c r="H82" s="2"/>
      <c r="I82" s="2"/>
      <c r="J82" s="2"/>
      <c r="AF82" s="3"/>
      <c r="AO82" s="3"/>
      <c r="AY82" s="3" t="s">
        <v>35</v>
      </c>
      <c r="BA82" s="9"/>
    </row>
    <row r="83" spans="1:53" ht="18" customHeight="1">
      <c r="B83" s="233" t="s">
        <v>22</v>
      </c>
      <c r="C83" s="234"/>
      <c r="D83" s="235">
        <f>【算定要件集計】!$B$3</f>
        <v>0</v>
      </c>
      <c r="E83" s="236"/>
      <c r="F83" s="236"/>
      <c r="G83" s="236"/>
      <c r="H83" s="236"/>
      <c r="I83" s="236"/>
      <c r="J83" s="236"/>
      <c r="K83" s="237"/>
      <c r="L83" s="238" t="s">
        <v>21</v>
      </c>
      <c r="M83" s="239"/>
      <c r="N83" s="239"/>
      <c r="O83" s="240"/>
      <c r="P83" s="241"/>
      <c r="Q83" s="241"/>
      <c r="R83" s="241"/>
      <c r="S83" s="241"/>
      <c r="T83" s="241"/>
      <c r="U83" s="242"/>
      <c r="V83" s="233" t="s">
        <v>23</v>
      </c>
      <c r="W83" s="243"/>
      <c r="X83" s="203"/>
      <c r="Y83" s="244"/>
      <c r="Z83" s="245"/>
      <c r="AA83" s="233" t="s">
        <v>40</v>
      </c>
      <c r="AB83" s="246"/>
      <c r="AC83" s="246"/>
      <c r="AD83" s="246"/>
      <c r="AE83" s="247"/>
      <c r="AF83" s="375" t="str">
        <f>$AF$3</f>
        <v/>
      </c>
      <c r="AG83" s="376"/>
      <c r="AH83" s="376"/>
      <c r="AI83" s="376"/>
      <c r="AJ83" s="377"/>
      <c r="AK83" s="378"/>
      <c r="AO83" s="5"/>
      <c r="BA83" s="9"/>
    </row>
    <row r="84" spans="1:53" ht="5.0999999999999996" customHeight="1">
      <c r="BA84" s="9"/>
    </row>
    <row r="85" spans="1:53" ht="16.5" customHeight="1">
      <c r="G85" s="5" t="s">
        <v>44</v>
      </c>
      <c r="H85" s="49">
        <f>$H$5</f>
        <v>0</v>
      </c>
      <c r="I85" s="50" t="s">
        <v>43</v>
      </c>
      <c r="J85" s="49">
        <f>$J$5</f>
        <v>0</v>
      </c>
      <c r="K85" s="50" t="s">
        <v>24</v>
      </c>
      <c r="L85" s="50"/>
      <c r="M85" s="49">
        <f>$M$5</f>
        <v>0</v>
      </c>
      <c r="N85" s="50" t="s">
        <v>43</v>
      </c>
      <c r="O85" s="49">
        <f>$O$5</f>
        <v>0</v>
      </c>
      <c r="P85" s="1" t="s">
        <v>25</v>
      </c>
      <c r="R85" s="7"/>
      <c r="U85" s="7"/>
      <c r="V85" s="7"/>
      <c r="W85" s="7"/>
      <c r="X85" s="7"/>
      <c r="Y85" s="7"/>
      <c r="AE85" s="5" t="s">
        <v>42</v>
      </c>
      <c r="AF85" s="220">
        <f>$AF$5</f>
        <v>0</v>
      </c>
      <c r="AG85" s="379"/>
      <c r="AH85" s="7" t="s">
        <v>31</v>
      </c>
      <c r="AI85" s="7"/>
      <c r="AJ85" s="7"/>
      <c r="AL85" s="5" t="s">
        <v>32</v>
      </c>
      <c r="AM85" s="47">
        <f>$AM$5</f>
        <v>0</v>
      </c>
      <c r="AN85" s="7" t="s">
        <v>31</v>
      </c>
      <c r="AQ85" s="1" t="s">
        <v>27</v>
      </c>
      <c r="BA85" s="9"/>
    </row>
    <row r="86" spans="1:53" s="6" customFormat="1" ht="18" customHeight="1">
      <c r="A86" s="248" t="s">
        <v>60</v>
      </c>
      <c r="B86" s="238" t="s">
        <v>0</v>
      </c>
      <c r="C86" s="250" t="s">
        <v>203</v>
      </c>
      <c r="D86" s="250" t="s">
        <v>62</v>
      </c>
      <c r="E86" s="250" t="s">
        <v>1</v>
      </c>
      <c r="F86" s="238" t="s">
        <v>3</v>
      </c>
      <c r="G86" s="252" t="s">
        <v>37</v>
      </c>
      <c r="H86" s="18" t="str">
        <f>AF83</f>
        <v/>
      </c>
      <c r="I86" s="18" t="str">
        <f>IFERROR(H86+1,"")</f>
        <v/>
      </c>
      <c r="J86" s="18" t="str">
        <f t="shared" ref="J86:AI86" si="70">IFERROR(I86+1,"")</f>
        <v/>
      </c>
      <c r="K86" s="18" t="str">
        <f t="shared" si="70"/>
        <v/>
      </c>
      <c r="L86" s="18" t="str">
        <f t="shared" si="70"/>
        <v/>
      </c>
      <c r="M86" s="18" t="str">
        <f t="shared" si="70"/>
        <v/>
      </c>
      <c r="N86" s="18" t="str">
        <f t="shared" si="70"/>
        <v/>
      </c>
      <c r="O86" s="18" t="str">
        <f t="shared" si="70"/>
        <v/>
      </c>
      <c r="P86" s="18" t="str">
        <f t="shared" si="70"/>
        <v/>
      </c>
      <c r="Q86" s="18" t="str">
        <f t="shared" si="70"/>
        <v/>
      </c>
      <c r="R86" s="18" t="str">
        <f t="shared" si="70"/>
        <v/>
      </c>
      <c r="S86" s="18" t="str">
        <f t="shared" si="70"/>
        <v/>
      </c>
      <c r="T86" s="18" t="str">
        <f t="shared" si="70"/>
        <v/>
      </c>
      <c r="U86" s="18" t="str">
        <f t="shared" si="70"/>
        <v/>
      </c>
      <c r="V86" s="18" t="str">
        <f t="shared" si="70"/>
        <v/>
      </c>
      <c r="W86" s="18" t="str">
        <f t="shared" si="70"/>
        <v/>
      </c>
      <c r="X86" s="18" t="str">
        <f t="shared" si="70"/>
        <v/>
      </c>
      <c r="Y86" s="18" t="str">
        <f t="shared" si="70"/>
        <v/>
      </c>
      <c r="Z86" s="18" t="str">
        <f t="shared" si="70"/>
        <v/>
      </c>
      <c r="AA86" s="18" t="str">
        <f t="shared" si="70"/>
        <v/>
      </c>
      <c r="AB86" s="18" t="str">
        <f t="shared" si="70"/>
        <v/>
      </c>
      <c r="AC86" s="18" t="str">
        <f t="shared" si="70"/>
        <v/>
      </c>
      <c r="AD86" s="18" t="str">
        <f t="shared" si="70"/>
        <v/>
      </c>
      <c r="AE86" s="18" t="str">
        <f t="shared" si="70"/>
        <v/>
      </c>
      <c r="AF86" s="18" t="str">
        <f t="shared" si="70"/>
        <v/>
      </c>
      <c r="AG86" s="18" t="str">
        <f t="shared" si="70"/>
        <v/>
      </c>
      <c r="AH86" s="18" t="str">
        <f t="shared" si="70"/>
        <v/>
      </c>
      <c r="AI86" s="18" t="str">
        <f t="shared" si="70"/>
        <v/>
      </c>
      <c r="AJ86" s="18" t="str">
        <f>IFERROR(IF(MONTH(AI86)&lt;&gt;MONTH(AI86+1),"",AI86+1),"")</f>
        <v/>
      </c>
      <c r="AK86" s="18" t="str">
        <f>IFERROR(IF(MONTH(AJ86)&lt;&gt;MONTH(AJ86+1),"",AJ86+1),"")</f>
        <v/>
      </c>
      <c r="AL86" s="18" t="str">
        <f>IFERROR(IF(MONTH(AK86)&lt;&gt;MONTH(AK86+1),"",AK86+1),"")</f>
        <v/>
      </c>
      <c r="AM86" s="263" t="s">
        <v>162</v>
      </c>
      <c r="AN86" s="263" t="s">
        <v>163</v>
      </c>
      <c r="AO86" s="206" t="s">
        <v>133</v>
      </c>
      <c r="AQ86" s="208" t="s">
        <v>36</v>
      </c>
      <c r="AR86" s="209"/>
      <c r="AS86" s="208" t="s">
        <v>39</v>
      </c>
      <c r="AT86" s="212"/>
      <c r="AU86" s="212"/>
      <c r="AV86" s="212"/>
      <c r="AW86" s="213"/>
      <c r="AX86" s="208" t="s">
        <v>16</v>
      </c>
      <c r="AY86" s="215"/>
      <c r="BA86" s="9"/>
    </row>
    <row r="87" spans="1:53" s="6" customFormat="1" ht="18" customHeight="1">
      <c r="A87" s="249"/>
      <c r="B87" s="238"/>
      <c r="C87" s="251"/>
      <c r="D87" s="251"/>
      <c r="E87" s="251"/>
      <c r="F87" s="238"/>
      <c r="G87" s="239"/>
      <c r="H87" s="19" t="str">
        <f>H86</f>
        <v/>
      </c>
      <c r="I87" s="19" t="str">
        <f>I86</f>
        <v/>
      </c>
      <c r="J87" s="19" t="str">
        <f t="shared" ref="J87:AL87" si="71">J86</f>
        <v/>
      </c>
      <c r="K87" s="19" t="str">
        <f t="shared" si="71"/>
        <v/>
      </c>
      <c r="L87" s="19" t="str">
        <f t="shared" si="71"/>
        <v/>
      </c>
      <c r="M87" s="19" t="str">
        <f t="shared" si="71"/>
        <v/>
      </c>
      <c r="N87" s="19" t="str">
        <f t="shared" si="71"/>
        <v/>
      </c>
      <c r="O87" s="19" t="str">
        <f t="shared" si="71"/>
        <v/>
      </c>
      <c r="P87" s="19" t="str">
        <f t="shared" si="71"/>
        <v/>
      </c>
      <c r="Q87" s="19" t="str">
        <f t="shared" si="71"/>
        <v/>
      </c>
      <c r="R87" s="19" t="str">
        <f t="shared" si="71"/>
        <v/>
      </c>
      <c r="S87" s="19" t="str">
        <f t="shared" si="71"/>
        <v/>
      </c>
      <c r="T87" s="19" t="str">
        <f t="shared" si="71"/>
        <v/>
      </c>
      <c r="U87" s="19" t="str">
        <f t="shared" si="71"/>
        <v/>
      </c>
      <c r="V87" s="19" t="str">
        <f t="shared" si="71"/>
        <v/>
      </c>
      <c r="W87" s="19" t="str">
        <f t="shared" si="71"/>
        <v/>
      </c>
      <c r="X87" s="19" t="str">
        <f t="shared" si="71"/>
        <v/>
      </c>
      <c r="Y87" s="19" t="str">
        <f t="shared" si="71"/>
        <v/>
      </c>
      <c r="Z87" s="19" t="str">
        <f t="shared" si="71"/>
        <v/>
      </c>
      <c r="AA87" s="19" t="str">
        <f t="shared" si="71"/>
        <v/>
      </c>
      <c r="AB87" s="19" t="str">
        <f t="shared" si="71"/>
        <v/>
      </c>
      <c r="AC87" s="19" t="str">
        <f t="shared" si="71"/>
        <v/>
      </c>
      <c r="AD87" s="19" t="str">
        <f t="shared" si="71"/>
        <v/>
      </c>
      <c r="AE87" s="19" t="str">
        <f t="shared" si="71"/>
        <v/>
      </c>
      <c r="AF87" s="19" t="str">
        <f t="shared" si="71"/>
        <v/>
      </c>
      <c r="AG87" s="19" t="str">
        <f t="shared" si="71"/>
        <v/>
      </c>
      <c r="AH87" s="19" t="str">
        <f t="shared" si="71"/>
        <v/>
      </c>
      <c r="AI87" s="19" t="str">
        <f t="shared" si="71"/>
        <v/>
      </c>
      <c r="AJ87" s="19" t="str">
        <f t="shared" si="71"/>
        <v/>
      </c>
      <c r="AK87" s="19" t="str">
        <f t="shared" si="71"/>
        <v/>
      </c>
      <c r="AL87" s="19" t="str">
        <f t="shared" si="71"/>
        <v/>
      </c>
      <c r="AM87" s="263"/>
      <c r="AN87" s="263"/>
      <c r="AO87" s="207"/>
      <c r="AQ87" s="210"/>
      <c r="AR87" s="211"/>
      <c r="AS87" s="210"/>
      <c r="AT87" s="214"/>
      <c r="AU87" s="214"/>
      <c r="AV87" s="214"/>
      <c r="AW87" s="211"/>
      <c r="AX87" s="210"/>
      <c r="AY87" s="211"/>
      <c r="BA87" s="9"/>
    </row>
    <row r="88" spans="1:53" s="6" customFormat="1" ht="13.5" customHeight="1">
      <c r="A88" s="248"/>
      <c r="B88" s="255" t="s">
        <v>4</v>
      </c>
      <c r="C88" s="257" t="s">
        <v>48</v>
      </c>
      <c r="D88" s="257" t="s">
        <v>48</v>
      </c>
      <c r="E88" s="259" t="s">
        <v>10</v>
      </c>
      <c r="F88" s="261"/>
      <c r="G88" s="70" t="s">
        <v>36</v>
      </c>
      <c r="H88" s="45"/>
      <c r="I88" s="45"/>
      <c r="J88" s="45"/>
      <c r="K88" s="45"/>
      <c r="L88" s="45"/>
      <c r="M88" s="45"/>
      <c r="N88" s="45"/>
      <c r="O88" s="45"/>
      <c r="P88" s="45"/>
      <c r="Q88" s="45"/>
      <c r="R88" s="45"/>
      <c r="S88" s="45"/>
      <c r="T88" s="45"/>
      <c r="U88" s="45"/>
      <c r="V88" s="45"/>
      <c r="W88" s="45"/>
      <c r="X88" s="45"/>
      <c r="Y88" s="45"/>
      <c r="Z88" s="45"/>
      <c r="AA88" s="45"/>
      <c r="AB88" s="45"/>
      <c r="AC88" s="45"/>
      <c r="AD88" s="45"/>
      <c r="AE88" s="45"/>
      <c r="AF88" s="45"/>
      <c r="AG88" s="45"/>
      <c r="AH88" s="45"/>
      <c r="AI88" s="45"/>
      <c r="AJ88" s="45"/>
      <c r="AK88" s="45"/>
      <c r="AL88" s="45"/>
      <c r="AM88" s="253">
        <f>SUM(H89:AL89)</f>
        <v>0</v>
      </c>
      <c r="AN88" s="254" t="s">
        <v>48</v>
      </c>
      <c r="AO88" s="223"/>
      <c r="AQ88" s="228"/>
      <c r="AR88" s="369"/>
      <c r="AS88" s="224"/>
      <c r="AT88" s="225"/>
      <c r="AU88" s="12" t="s">
        <v>26</v>
      </c>
      <c r="AV88" s="226"/>
      <c r="AW88" s="227"/>
      <c r="AX88" s="156"/>
      <c r="AY88" s="167" t="s">
        <v>34</v>
      </c>
      <c r="BA88" s="9"/>
    </row>
    <row r="89" spans="1:53" ht="13.5" customHeight="1">
      <c r="A89" s="249"/>
      <c r="B89" s="256"/>
      <c r="C89" s="258"/>
      <c r="D89" s="258"/>
      <c r="E89" s="260"/>
      <c r="F89" s="262"/>
      <c r="G89" s="70" t="s">
        <v>16</v>
      </c>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253"/>
      <c r="AN89" s="254"/>
      <c r="AO89" s="374"/>
      <c r="AQ89" s="228"/>
      <c r="AR89" s="369"/>
      <c r="AS89" s="224"/>
      <c r="AT89" s="225"/>
      <c r="AU89" s="12" t="s">
        <v>26</v>
      </c>
      <c r="AV89" s="226"/>
      <c r="AW89" s="227"/>
      <c r="AX89" s="156"/>
      <c r="AY89" s="167" t="s">
        <v>34</v>
      </c>
      <c r="BA89" s="9"/>
    </row>
    <row r="90" spans="1:53" ht="13.5" customHeight="1">
      <c r="A90" s="248"/>
      <c r="B90" s="273" t="s">
        <v>5</v>
      </c>
      <c r="C90" s="257" t="s">
        <v>48</v>
      </c>
      <c r="D90" s="257" t="s">
        <v>48</v>
      </c>
      <c r="E90" s="275" t="s">
        <v>10</v>
      </c>
      <c r="F90" s="262"/>
      <c r="G90" s="70" t="s">
        <v>36</v>
      </c>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253">
        <f>SUM(H91:AL91)</f>
        <v>0</v>
      </c>
      <c r="AN90" s="254" t="s">
        <v>48</v>
      </c>
      <c r="AO90" s="372"/>
      <c r="AQ90" s="228"/>
      <c r="AR90" s="369"/>
      <c r="AS90" s="224"/>
      <c r="AT90" s="225"/>
      <c r="AU90" s="12" t="s">
        <v>26</v>
      </c>
      <c r="AV90" s="226"/>
      <c r="AW90" s="227"/>
      <c r="AX90" s="156"/>
      <c r="AY90" s="167" t="s">
        <v>34</v>
      </c>
      <c r="BA90" s="9"/>
    </row>
    <row r="91" spans="1:53" ht="13.5" customHeight="1">
      <c r="A91" s="249"/>
      <c r="B91" s="274"/>
      <c r="C91" s="258"/>
      <c r="D91" s="258"/>
      <c r="E91" s="260"/>
      <c r="F91" s="262"/>
      <c r="G91" s="71" t="s">
        <v>41</v>
      </c>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276"/>
      <c r="AN91" s="272"/>
      <c r="AO91" s="374"/>
      <c r="AQ91" s="228"/>
      <c r="AR91" s="369"/>
      <c r="AS91" s="224"/>
      <c r="AT91" s="225"/>
      <c r="AU91" s="12" t="s">
        <v>26</v>
      </c>
      <c r="AV91" s="226"/>
      <c r="AW91" s="227"/>
      <c r="AX91" s="156"/>
      <c r="AY91" s="167" t="s">
        <v>34</v>
      </c>
      <c r="BA91" s="9"/>
    </row>
    <row r="92" spans="1:53" ht="13.5" customHeight="1">
      <c r="A92" s="248"/>
      <c r="B92" s="265" t="s">
        <v>38</v>
      </c>
      <c r="C92" s="257" t="s">
        <v>48</v>
      </c>
      <c r="D92" s="257" t="s">
        <v>48</v>
      </c>
      <c r="E92" s="268" t="s">
        <v>48</v>
      </c>
      <c r="F92" s="270"/>
      <c r="G92" s="70" t="s">
        <v>36</v>
      </c>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253">
        <f>SUM(H93:AL93)</f>
        <v>0</v>
      </c>
      <c r="AN92" s="254" t="s">
        <v>48</v>
      </c>
      <c r="AO92" s="372"/>
      <c r="AQ92" s="228"/>
      <c r="AR92" s="369"/>
      <c r="AS92" s="224"/>
      <c r="AT92" s="225"/>
      <c r="AU92" s="12" t="s">
        <v>26</v>
      </c>
      <c r="AV92" s="226"/>
      <c r="AW92" s="227"/>
      <c r="AX92" s="156"/>
      <c r="AY92" s="167" t="s">
        <v>34</v>
      </c>
      <c r="BA92" s="9"/>
    </row>
    <row r="93" spans="1:53" ht="13.5" customHeight="1" thickBot="1">
      <c r="A93" s="264"/>
      <c r="B93" s="266"/>
      <c r="C93" s="267"/>
      <c r="D93" s="267"/>
      <c r="E93" s="269"/>
      <c r="F93" s="271"/>
      <c r="G93" s="72" t="s">
        <v>41</v>
      </c>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1"/>
      <c r="AN93" s="341"/>
      <c r="AO93" s="373"/>
      <c r="AQ93" s="228"/>
      <c r="AR93" s="369"/>
      <c r="AS93" s="224"/>
      <c r="AT93" s="225"/>
      <c r="AU93" s="12" t="s">
        <v>26</v>
      </c>
      <c r="AV93" s="226"/>
      <c r="AW93" s="227"/>
      <c r="AX93" s="156"/>
      <c r="AY93" s="167" t="s">
        <v>34</v>
      </c>
      <c r="BA93" s="9"/>
    </row>
    <row r="94" spans="1:53" ht="13.5" customHeight="1" thickTop="1">
      <c r="A94" s="283" t="str">
        <f>IFERROR(INDEX(【従業者名簿】!F:F,MATCH(届出後6月!F94,【従業者名簿】!C:C,0)),"")</f>
        <v/>
      </c>
      <c r="B94" s="255" t="s">
        <v>4</v>
      </c>
      <c r="C94" s="285" t="str">
        <f>IF(AO94="介護福祉士","〇","")</f>
        <v/>
      </c>
      <c r="D94" s="367" t="str">
        <f>IF(A94="","",DATEDIF(A94,$AF$3,"m"))</f>
        <v/>
      </c>
      <c r="E94" s="290" t="s">
        <v>102</v>
      </c>
      <c r="F94" s="293"/>
      <c r="G94" s="73" t="s">
        <v>36</v>
      </c>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278">
        <f>SUM(H95:AL95)</f>
        <v>0</v>
      </c>
      <c r="AN94" s="386" t="str">
        <f>IFERROR(IF(SUM(AM94:AM99)&gt;$AF$125,1,ROUNDDOWN(SUM(AM94:AM99)/$AF$125,1)),"")</f>
        <v/>
      </c>
      <c r="AO94" s="343"/>
      <c r="AQ94" s="228"/>
      <c r="AR94" s="369"/>
      <c r="AS94" s="224"/>
      <c r="AT94" s="225"/>
      <c r="AU94" s="12" t="s">
        <v>26</v>
      </c>
      <c r="AV94" s="226"/>
      <c r="AW94" s="227"/>
      <c r="AX94" s="156"/>
      <c r="AY94" s="167" t="s">
        <v>34</v>
      </c>
      <c r="BA94" s="9"/>
    </row>
    <row r="95" spans="1:53" ht="13.5" customHeight="1">
      <c r="A95" s="284"/>
      <c r="B95" s="256"/>
      <c r="C95" s="286"/>
      <c r="D95" s="370"/>
      <c r="E95" s="291"/>
      <c r="F95" s="293"/>
      <c r="G95" s="70" t="s">
        <v>41</v>
      </c>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253"/>
      <c r="AN95" s="386"/>
      <c r="AO95" s="344"/>
      <c r="AQ95" s="228"/>
      <c r="AR95" s="369"/>
      <c r="AS95" s="224"/>
      <c r="AT95" s="225"/>
      <c r="AU95" s="12" t="s">
        <v>26</v>
      </c>
      <c r="AV95" s="226"/>
      <c r="AW95" s="227"/>
      <c r="AX95" s="156"/>
      <c r="AY95" s="167" t="s">
        <v>34</v>
      </c>
      <c r="BA95" s="9"/>
    </row>
    <row r="96" spans="1:53" ht="13.5" customHeight="1">
      <c r="A96" s="284"/>
      <c r="B96" s="273" t="s">
        <v>5</v>
      </c>
      <c r="C96" s="286"/>
      <c r="D96" s="370"/>
      <c r="E96" s="291"/>
      <c r="F96" s="293"/>
      <c r="G96" s="73" t="s">
        <v>36</v>
      </c>
      <c r="H96" s="38"/>
      <c r="I96" s="38"/>
      <c r="J96" s="38"/>
      <c r="K96" s="38"/>
      <c r="L96" s="164"/>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278">
        <f>SUM(H97:AL97)</f>
        <v>0</v>
      </c>
      <c r="AN96" s="386"/>
      <c r="AO96" s="345"/>
      <c r="AQ96" s="228"/>
      <c r="AR96" s="369"/>
      <c r="AS96" s="224"/>
      <c r="AT96" s="225"/>
      <c r="AU96" s="12" t="s">
        <v>26</v>
      </c>
      <c r="AV96" s="226"/>
      <c r="AW96" s="227"/>
      <c r="AX96" s="156"/>
      <c r="AY96" s="167" t="s">
        <v>34</v>
      </c>
      <c r="BA96" s="9"/>
    </row>
    <row r="97" spans="1:53" ht="13.5" customHeight="1">
      <c r="A97" s="284"/>
      <c r="B97" s="297"/>
      <c r="C97" s="286"/>
      <c r="D97" s="370"/>
      <c r="E97" s="291"/>
      <c r="F97" s="293"/>
      <c r="G97" s="70" t="s">
        <v>41</v>
      </c>
      <c r="H97" s="35"/>
      <c r="I97" s="35"/>
      <c r="J97" s="35"/>
      <c r="K97" s="35"/>
      <c r="L97" s="36"/>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253"/>
      <c r="AN97" s="386"/>
      <c r="AO97" s="344"/>
      <c r="AQ97" s="228"/>
      <c r="AR97" s="369"/>
      <c r="AS97" s="224"/>
      <c r="AT97" s="225"/>
      <c r="AU97" s="12" t="s">
        <v>26</v>
      </c>
      <c r="AV97" s="226"/>
      <c r="AW97" s="227"/>
      <c r="AX97" s="156"/>
      <c r="AY97" s="167" t="s">
        <v>34</v>
      </c>
      <c r="BA97" s="9"/>
    </row>
    <row r="98" spans="1:53" ht="13.5" customHeight="1">
      <c r="A98" s="284"/>
      <c r="B98" s="296" t="s">
        <v>33</v>
      </c>
      <c r="C98" s="286"/>
      <c r="D98" s="370"/>
      <c r="E98" s="291"/>
      <c r="F98" s="294"/>
      <c r="G98" s="73" t="s">
        <v>36</v>
      </c>
      <c r="H98" s="38"/>
      <c r="I98" s="38"/>
      <c r="J98" s="38"/>
      <c r="K98" s="38"/>
      <c r="L98" s="164"/>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278">
        <f>SUM(H99:AL99)</f>
        <v>0</v>
      </c>
      <c r="AN98" s="387"/>
      <c r="AO98" s="345"/>
      <c r="AQ98" s="228"/>
      <c r="AR98" s="369"/>
      <c r="AS98" s="224"/>
      <c r="AT98" s="225"/>
      <c r="AU98" s="12" t="s">
        <v>26</v>
      </c>
      <c r="AV98" s="226"/>
      <c r="AW98" s="227"/>
      <c r="AX98" s="156"/>
      <c r="AY98" s="167" t="s">
        <v>34</v>
      </c>
      <c r="BA98" s="9"/>
    </row>
    <row r="99" spans="1:53" ht="13.5" customHeight="1">
      <c r="A99" s="284"/>
      <c r="B99" s="255"/>
      <c r="C99" s="287"/>
      <c r="D99" s="370"/>
      <c r="E99" s="292"/>
      <c r="F99" s="295"/>
      <c r="G99" s="70" t="s">
        <v>41</v>
      </c>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253"/>
      <c r="AN99" s="387"/>
      <c r="AO99" s="346"/>
      <c r="AQ99" s="228"/>
      <c r="AR99" s="369"/>
      <c r="AS99" s="224"/>
      <c r="AT99" s="225"/>
      <c r="AU99" s="12" t="s">
        <v>26</v>
      </c>
      <c r="AV99" s="226"/>
      <c r="AW99" s="227"/>
      <c r="AX99" s="156"/>
      <c r="AY99" s="167" t="s">
        <v>34</v>
      </c>
      <c r="BA99" s="9"/>
    </row>
    <row r="100" spans="1:53" ht="13.5" customHeight="1">
      <c r="A100" s="305" t="str">
        <f>IFERROR(INDEX(【従業者名簿】!F:F,MATCH(届出後6月!F100,【従業者名簿】!C:C,0)),"")</f>
        <v/>
      </c>
      <c r="B100" s="273" t="s">
        <v>5</v>
      </c>
      <c r="C100" s="299" t="str">
        <f>IF(AO100="介護福祉士","〇","")</f>
        <v/>
      </c>
      <c r="D100" s="370" t="str">
        <f>IF(A100="","",DATEDIF(A100,$AF$3,"m"))</f>
        <v/>
      </c>
      <c r="E100" s="306" t="s">
        <v>102</v>
      </c>
      <c r="F100" s="262"/>
      <c r="G100" s="70" t="s">
        <v>36</v>
      </c>
      <c r="H100" s="164"/>
      <c r="I100" s="164"/>
      <c r="J100" s="164"/>
      <c r="K100" s="164"/>
      <c r="L100" s="164"/>
      <c r="M100" s="164"/>
      <c r="N100" s="164"/>
      <c r="O100" s="164"/>
      <c r="P100" s="164"/>
      <c r="Q100" s="164"/>
      <c r="R100" s="164"/>
      <c r="S100" s="164"/>
      <c r="T100" s="164"/>
      <c r="U100" s="164"/>
      <c r="V100" s="164"/>
      <c r="W100" s="164"/>
      <c r="X100" s="164"/>
      <c r="Y100" s="164"/>
      <c r="Z100" s="164"/>
      <c r="AA100" s="164"/>
      <c r="AB100" s="164"/>
      <c r="AC100" s="164"/>
      <c r="AD100" s="164"/>
      <c r="AE100" s="164"/>
      <c r="AF100" s="164"/>
      <c r="AG100" s="164"/>
      <c r="AH100" s="164"/>
      <c r="AI100" s="164"/>
      <c r="AJ100" s="164"/>
      <c r="AK100" s="164"/>
      <c r="AL100" s="164"/>
      <c r="AM100" s="278">
        <f>SUM(H101:AL101)</f>
        <v>0</v>
      </c>
      <c r="AN100" s="385" t="str">
        <f>IFERROR(IF(SUM(AM100:AM103)&gt;$AF$125,1,ROUNDDOWN(SUM(AM100:AM103)/$AF$125,1)),"")</f>
        <v/>
      </c>
      <c r="AO100" s="222"/>
      <c r="AP100" s="8"/>
      <c r="AQ100" s="228"/>
      <c r="AR100" s="369"/>
      <c r="AS100" s="224"/>
      <c r="AT100" s="225"/>
      <c r="AU100" s="12" t="s">
        <v>26</v>
      </c>
      <c r="AV100" s="226"/>
      <c r="AW100" s="227"/>
      <c r="AX100" s="156"/>
      <c r="AY100" s="167" t="s">
        <v>34</v>
      </c>
      <c r="BA100" s="9"/>
    </row>
    <row r="101" spans="1:53" ht="13.5" customHeight="1">
      <c r="A101" s="284"/>
      <c r="B101" s="297"/>
      <c r="C101" s="286"/>
      <c r="D101" s="370"/>
      <c r="E101" s="291"/>
      <c r="F101" s="262"/>
      <c r="G101" s="70" t="s">
        <v>41</v>
      </c>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253"/>
      <c r="AN101" s="386"/>
      <c r="AO101" s="344"/>
      <c r="AP101" s="8"/>
      <c r="AQ101" s="228"/>
      <c r="AR101" s="369"/>
      <c r="AS101" s="224"/>
      <c r="AT101" s="225"/>
      <c r="AU101" s="12" t="s">
        <v>26</v>
      </c>
      <c r="AV101" s="226"/>
      <c r="AW101" s="227"/>
      <c r="AX101" s="156"/>
      <c r="AY101" s="167" t="s">
        <v>34</v>
      </c>
      <c r="BA101" s="9"/>
    </row>
    <row r="102" spans="1:53" ht="13.5" customHeight="1">
      <c r="A102" s="284"/>
      <c r="B102" s="304" t="s">
        <v>33</v>
      </c>
      <c r="C102" s="286"/>
      <c r="D102" s="370"/>
      <c r="E102" s="291"/>
      <c r="F102" s="277"/>
      <c r="G102" s="70" t="s">
        <v>36</v>
      </c>
      <c r="H102" s="164"/>
      <c r="I102" s="164"/>
      <c r="J102" s="164"/>
      <c r="K102" s="164"/>
      <c r="L102" s="164"/>
      <c r="M102" s="164"/>
      <c r="N102" s="164"/>
      <c r="O102" s="164"/>
      <c r="P102" s="164"/>
      <c r="Q102" s="164"/>
      <c r="R102" s="164"/>
      <c r="S102" s="164"/>
      <c r="T102" s="164"/>
      <c r="U102" s="164"/>
      <c r="V102" s="164"/>
      <c r="W102" s="164"/>
      <c r="X102" s="164"/>
      <c r="Y102" s="164"/>
      <c r="Z102" s="164"/>
      <c r="AA102" s="164"/>
      <c r="AB102" s="164"/>
      <c r="AC102" s="164"/>
      <c r="AD102" s="164"/>
      <c r="AE102" s="164"/>
      <c r="AF102" s="164"/>
      <c r="AG102" s="164"/>
      <c r="AH102" s="164"/>
      <c r="AI102" s="164"/>
      <c r="AJ102" s="164"/>
      <c r="AK102" s="164"/>
      <c r="AL102" s="164"/>
      <c r="AM102" s="253">
        <f>SUM(H103:AL103)</f>
        <v>0</v>
      </c>
      <c r="AN102" s="387"/>
      <c r="AO102" s="345"/>
      <c r="AP102" s="8"/>
      <c r="AQ102" s="228"/>
      <c r="AR102" s="369"/>
      <c r="AS102" s="224"/>
      <c r="AT102" s="225"/>
      <c r="AU102" s="12" t="s">
        <v>26</v>
      </c>
      <c r="AV102" s="226"/>
      <c r="AW102" s="227"/>
      <c r="AX102" s="156"/>
      <c r="AY102" s="167" t="s">
        <v>34</v>
      </c>
      <c r="BA102" s="9"/>
    </row>
    <row r="103" spans="1:53" ht="13.5" customHeight="1">
      <c r="A103" s="284"/>
      <c r="B103" s="304"/>
      <c r="C103" s="287"/>
      <c r="D103" s="370"/>
      <c r="E103" s="292"/>
      <c r="F103" s="277"/>
      <c r="G103" s="70" t="s">
        <v>41</v>
      </c>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253"/>
      <c r="AN103" s="388"/>
      <c r="AO103" s="346"/>
      <c r="AP103" s="8"/>
      <c r="AQ103" s="228"/>
      <c r="AR103" s="369"/>
      <c r="AS103" s="224"/>
      <c r="AT103" s="225"/>
      <c r="AU103" s="12" t="s">
        <v>26</v>
      </c>
      <c r="AV103" s="226"/>
      <c r="AW103" s="227"/>
      <c r="AX103" s="156"/>
      <c r="AY103" s="167" t="s">
        <v>34</v>
      </c>
      <c r="BA103" s="9"/>
    </row>
    <row r="104" spans="1:53" ht="13.5" customHeight="1">
      <c r="A104" s="248" t="str">
        <f>IFERROR(INDEX(【従業者名簿】!F:F,MATCH(F104,【従業者名簿】!C:C,0)),"")</f>
        <v/>
      </c>
      <c r="B104" s="298" t="s">
        <v>33</v>
      </c>
      <c r="C104" s="299" t="str">
        <f>IF(AO104="介護福祉士","〇","")</f>
        <v/>
      </c>
      <c r="D104" s="366" t="str">
        <f>IF(A104="","",DATEDIF(A104,$AF$3,"m"))</f>
        <v/>
      </c>
      <c r="E104" s="301"/>
      <c r="F104" s="270"/>
      <c r="G104" s="70" t="s">
        <v>36</v>
      </c>
      <c r="H104" s="164"/>
      <c r="I104" s="164"/>
      <c r="J104" s="164"/>
      <c r="K104" s="164"/>
      <c r="L104" s="164"/>
      <c r="M104" s="164"/>
      <c r="N104" s="164"/>
      <c r="O104" s="40"/>
      <c r="P104" s="164"/>
      <c r="Q104" s="164"/>
      <c r="R104" s="164"/>
      <c r="S104" s="164"/>
      <c r="T104" s="164"/>
      <c r="U104" s="38"/>
      <c r="V104" s="38"/>
      <c r="W104" s="164"/>
      <c r="X104" s="164"/>
      <c r="Y104" s="164"/>
      <c r="Z104" s="164"/>
      <c r="AA104" s="164"/>
      <c r="AB104" s="164"/>
      <c r="AC104" s="164"/>
      <c r="AD104" s="164"/>
      <c r="AE104" s="164"/>
      <c r="AF104" s="164"/>
      <c r="AG104" s="164"/>
      <c r="AH104" s="164"/>
      <c r="AI104" s="164"/>
      <c r="AJ104" s="164"/>
      <c r="AK104" s="164"/>
      <c r="AL104" s="164"/>
      <c r="AM104" s="253">
        <f>SUM(H105:AL105)</f>
        <v>0</v>
      </c>
      <c r="AN104" s="380" t="str">
        <f>IFERROR(IF(OR(E104="Ａ",AM104&gt;$AF$125),1,ROUNDDOWN(AM104/$AF$125,1)),"")</f>
        <v/>
      </c>
      <c r="AO104" s="222"/>
      <c r="AP104" s="8"/>
      <c r="AQ104" s="228"/>
      <c r="AR104" s="369"/>
      <c r="AS104" s="224"/>
      <c r="AT104" s="226"/>
      <c r="AU104" s="12" t="s">
        <v>26</v>
      </c>
      <c r="AV104" s="226"/>
      <c r="AW104" s="311"/>
      <c r="AX104" s="156"/>
      <c r="AY104" s="167" t="s">
        <v>34</v>
      </c>
      <c r="BA104" s="9"/>
    </row>
    <row r="105" spans="1:53" ht="13.5" customHeight="1">
      <c r="A105" s="249"/>
      <c r="B105" s="255"/>
      <c r="C105" s="287"/>
      <c r="D105" s="367"/>
      <c r="E105" s="302"/>
      <c r="F105" s="261"/>
      <c r="G105" s="70" t="s">
        <v>41</v>
      </c>
      <c r="H105" s="35"/>
      <c r="I105" s="35"/>
      <c r="J105" s="35"/>
      <c r="K105" s="35"/>
      <c r="L105" s="35"/>
      <c r="M105" s="35"/>
      <c r="N105" s="35"/>
      <c r="O105" s="48"/>
      <c r="P105" s="35"/>
      <c r="Q105" s="35"/>
      <c r="R105" s="35"/>
      <c r="S105" s="35"/>
      <c r="T105" s="35"/>
      <c r="U105" s="35"/>
      <c r="V105" s="35"/>
      <c r="W105" s="35"/>
      <c r="X105" s="35"/>
      <c r="Y105" s="35"/>
      <c r="Z105" s="35"/>
      <c r="AA105" s="35"/>
      <c r="AB105" s="35"/>
      <c r="AC105" s="35"/>
      <c r="AD105" s="35"/>
      <c r="AE105" s="35"/>
      <c r="AF105" s="35"/>
      <c r="AG105" s="39"/>
      <c r="AH105" s="35"/>
      <c r="AI105" s="35"/>
      <c r="AJ105" s="35"/>
      <c r="AK105" s="35"/>
      <c r="AL105" s="35"/>
      <c r="AM105" s="253"/>
      <c r="AN105" s="380"/>
      <c r="AO105" s="223"/>
      <c r="AP105" s="8"/>
      <c r="AQ105" s="228"/>
      <c r="AR105" s="369"/>
      <c r="AS105" s="224"/>
      <c r="AT105" s="226"/>
      <c r="AU105" s="12" t="s">
        <v>26</v>
      </c>
      <c r="AV105" s="226"/>
      <c r="AW105" s="311"/>
      <c r="AX105" s="156"/>
      <c r="AY105" s="167" t="s">
        <v>34</v>
      </c>
      <c r="BA105" s="9"/>
    </row>
    <row r="106" spans="1:53" ht="13.5" customHeight="1">
      <c r="A106" s="248" t="str">
        <f>IFERROR(INDEX(【従業者名簿】!F:F,MATCH(F106,【従業者名簿】!C:C,0)),"")</f>
        <v/>
      </c>
      <c r="B106" s="298" t="s">
        <v>33</v>
      </c>
      <c r="C106" s="299" t="str">
        <f t="shared" ref="C106" si="72">IF(AO106="介護福祉士","〇","")</f>
        <v/>
      </c>
      <c r="D106" s="366" t="str">
        <f>IF(A106="","",DATEDIF(A106,$AF$3,"m"))</f>
        <v/>
      </c>
      <c r="E106" s="301"/>
      <c r="F106" s="270"/>
      <c r="G106" s="70" t="s">
        <v>36</v>
      </c>
      <c r="H106" s="164"/>
      <c r="I106" s="164"/>
      <c r="J106" s="164"/>
      <c r="K106" s="164"/>
      <c r="L106" s="164"/>
      <c r="M106" s="164"/>
      <c r="N106" s="164"/>
      <c r="O106" s="164"/>
      <c r="P106" s="164"/>
      <c r="Q106" s="40"/>
      <c r="R106" s="164"/>
      <c r="S106" s="164"/>
      <c r="T106" s="164"/>
      <c r="U106" s="164"/>
      <c r="V106" s="164"/>
      <c r="W106" s="164"/>
      <c r="X106" s="164"/>
      <c r="Y106" s="164"/>
      <c r="Z106" s="164"/>
      <c r="AA106" s="164"/>
      <c r="AB106" s="164"/>
      <c r="AC106" s="164"/>
      <c r="AD106" s="164"/>
      <c r="AE106" s="40"/>
      <c r="AF106" s="164"/>
      <c r="AG106" s="164"/>
      <c r="AH106" s="164"/>
      <c r="AI106" s="164"/>
      <c r="AJ106" s="164"/>
      <c r="AK106" s="164"/>
      <c r="AL106" s="164"/>
      <c r="AM106" s="253">
        <f>SUM(H107:AL107)</f>
        <v>0</v>
      </c>
      <c r="AN106" s="380" t="str">
        <f t="shared" ref="AN106" si="73">IFERROR(IF(OR(E106="Ａ",AM106&gt;$AF$125),1,ROUNDDOWN(AM106/$AF$125,1)),"")</f>
        <v/>
      </c>
      <c r="AO106" s="222"/>
      <c r="AP106" s="8"/>
      <c r="AQ106" s="228" t="s">
        <v>19</v>
      </c>
      <c r="AR106" s="307"/>
      <c r="AS106" s="308" t="s">
        <v>20</v>
      </c>
      <c r="AT106" s="309"/>
      <c r="AU106" s="309"/>
      <c r="AV106" s="309"/>
      <c r="AW106" s="309"/>
      <c r="AX106" s="309"/>
      <c r="AY106" s="310"/>
      <c r="BA106" s="9"/>
    </row>
    <row r="107" spans="1:53" ht="13.5" customHeight="1">
      <c r="A107" s="249"/>
      <c r="B107" s="255"/>
      <c r="C107" s="287"/>
      <c r="D107" s="367"/>
      <c r="E107" s="302"/>
      <c r="F107" s="261"/>
      <c r="G107" s="70" t="s">
        <v>41</v>
      </c>
      <c r="H107" s="35"/>
      <c r="I107" s="35"/>
      <c r="J107" s="35"/>
      <c r="K107" s="35"/>
      <c r="L107" s="35"/>
      <c r="M107" s="35"/>
      <c r="N107" s="35"/>
      <c r="O107" s="35"/>
      <c r="P107" s="35"/>
      <c r="Q107" s="48"/>
      <c r="R107" s="35"/>
      <c r="S107" s="35"/>
      <c r="T107" s="35"/>
      <c r="U107" s="35"/>
      <c r="V107" s="35"/>
      <c r="W107" s="35"/>
      <c r="X107" s="35"/>
      <c r="Y107" s="35"/>
      <c r="Z107" s="35"/>
      <c r="AA107" s="35"/>
      <c r="AB107" s="35"/>
      <c r="AC107" s="35"/>
      <c r="AD107" s="35"/>
      <c r="AE107" s="48"/>
      <c r="AF107" s="35"/>
      <c r="AG107" s="35"/>
      <c r="AH107" s="35"/>
      <c r="AI107" s="35"/>
      <c r="AJ107" s="35"/>
      <c r="AK107" s="35"/>
      <c r="AL107" s="35"/>
      <c r="AM107" s="253"/>
      <c r="AN107" s="380"/>
      <c r="AO107" s="223"/>
      <c r="AP107" s="8"/>
      <c r="AQ107" s="228" t="s">
        <v>28</v>
      </c>
      <c r="AR107" s="307"/>
      <c r="AS107" s="308" t="s">
        <v>29</v>
      </c>
      <c r="AT107" s="309"/>
      <c r="AU107" s="309"/>
      <c r="AV107" s="309"/>
      <c r="AW107" s="309"/>
      <c r="AX107" s="309"/>
      <c r="AY107" s="310"/>
      <c r="BA107" s="9"/>
    </row>
    <row r="108" spans="1:53" ht="13.5" customHeight="1">
      <c r="A108" s="248" t="str">
        <f>IFERROR(INDEX(【従業者名簿】!F:F,MATCH(F108,【従業者名簿】!C:C,0)),"")</f>
        <v/>
      </c>
      <c r="B108" s="298" t="s">
        <v>33</v>
      </c>
      <c r="C108" s="299" t="str">
        <f t="shared" ref="C108" si="74">IF(AO108="介護福祉士","〇","")</f>
        <v/>
      </c>
      <c r="D108" s="366" t="str">
        <f>IF(A108="","",DATEDIF(A108,$AF$3,"m"))</f>
        <v/>
      </c>
      <c r="E108" s="301"/>
      <c r="F108" s="270"/>
      <c r="G108" s="70" t="s">
        <v>36</v>
      </c>
      <c r="H108" s="164"/>
      <c r="I108" s="164"/>
      <c r="J108" s="164"/>
      <c r="K108" s="164"/>
      <c r="L108" s="164"/>
      <c r="M108" s="164"/>
      <c r="N108" s="164"/>
      <c r="O108" s="164"/>
      <c r="P108" s="164"/>
      <c r="Q108" s="164"/>
      <c r="R108" s="164"/>
      <c r="S108" s="164"/>
      <c r="T108" s="164"/>
      <c r="U108" s="164"/>
      <c r="V108" s="164"/>
      <c r="W108" s="164"/>
      <c r="X108" s="164"/>
      <c r="Y108" s="164"/>
      <c r="Z108" s="164"/>
      <c r="AA108" s="164"/>
      <c r="AB108" s="164"/>
      <c r="AC108" s="164"/>
      <c r="AD108" s="164"/>
      <c r="AE108" s="164"/>
      <c r="AF108" s="164"/>
      <c r="AG108" s="164"/>
      <c r="AH108" s="164"/>
      <c r="AI108" s="164"/>
      <c r="AJ108" s="164"/>
      <c r="AK108" s="164"/>
      <c r="AL108" s="164"/>
      <c r="AM108" s="253">
        <f>SUM(H109:AL109)</f>
        <v>0</v>
      </c>
      <c r="AN108" s="380" t="str">
        <f t="shared" ref="AN108" si="75">IFERROR(IF(OR(E108="Ａ",AM108&gt;$AF$125),1,ROUNDDOWN(AM108/$AF$125,1)),"")</f>
        <v/>
      </c>
      <c r="AO108" s="222"/>
      <c r="AP108" s="8"/>
      <c r="AQ108" s="228" t="s">
        <v>11</v>
      </c>
      <c r="AR108" s="307"/>
      <c r="AS108" s="308" t="s">
        <v>30</v>
      </c>
      <c r="AT108" s="309"/>
      <c r="AU108" s="309"/>
      <c r="AV108" s="309"/>
      <c r="AW108" s="309"/>
      <c r="AX108" s="309"/>
      <c r="AY108" s="310"/>
      <c r="BA108" s="9"/>
    </row>
    <row r="109" spans="1:53" ht="13.5" customHeight="1">
      <c r="A109" s="249"/>
      <c r="B109" s="255"/>
      <c r="C109" s="287"/>
      <c r="D109" s="367"/>
      <c r="E109" s="302"/>
      <c r="F109" s="261"/>
      <c r="G109" s="70" t="s">
        <v>41</v>
      </c>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253"/>
      <c r="AN109" s="380"/>
      <c r="AO109" s="223"/>
      <c r="AP109" s="8"/>
      <c r="AQ109" s="156"/>
      <c r="AR109" s="160"/>
      <c r="AS109" s="308"/>
      <c r="AT109" s="309"/>
      <c r="AU109" s="309"/>
      <c r="AV109" s="309"/>
      <c r="AW109" s="309"/>
      <c r="AX109" s="309"/>
      <c r="AY109" s="310"/>
      <c r="BA109" s="9"/>
    </row>
    <row r="110" spans="1:53" ht="13.5" customHeight="1">
      <c r="A110" s="248" t="str">
        <f>IFERROR(INDEX(【従業者名簿】!F:F,MATCH(F110,【従業者名簿】!C:C,0)),"")</f>
        <v/>
      </c>
      <c r="B110" s="298" t="s">
        <v>33</v>
      </c>
      <c r="C110" s="299" t="str">
        <f t="shared" ref="C110" si="76">IF(AO110="介護福祉士","〇","")</f>
        <v/>
      </c>
      <c r="D110" s="366" t="str">
        <f>IF(A110="","",DATEDIF(A110,$AF$3,"m"))</f>
        <v/>
      </c>
      <c r="E110" s="301"/>
      <c r="F110" s="270"/>
      <c r="G110" s="70" t="s">
        <v>36</v>
      </c>
      <c r="H110" s="164"/>
      <c r="I110" s="164"/>
      <c r="J110" s="164"/>
      <c r="K110" s="164"/>
      <c r="L110" s="164"/>
      <c r="M110" s="164"/>
      <c r="N110" s="164"/>
      <c r="O110" s="164"/>
      <c r="P110" s="164"/>
      <c r="Q110" s="164"/>
      <c r="R110" s="164"/>
      <c r="S110" s="164"/>
      <c r="T110" s="164"/>
      <c r="U110" s="164"/>
      <c r="V110" s="164"/>
      <c r="W110" s="164"/>
      <c r="X110" s="164"/>
      <c r="Y110" s="164"/>
      <c r="Z110" s="164"/>
      <c r="AA110" s="164"/>
      <c r="AB110" s="164"/>
      <c r="AC110" s="164"/>
      <c r="AD110" s="164"/>
      <c r="AE110" s="164"/>
      <c r="AF110" s="164"/>
      <c r="AG110" s="164"/>
      <c r="AH110" s="164"/>
      <c r="AI110" s="164"/>
      <c r="AJ110" s="164"/>
      <c r="AK110" s="164"/>
      <c r="AL110" s="164"/>
      <c r="AM110" s="253">
        <f>SUM(H111:AL111)</f>
        <v>0</v>
      </c>
      <c r="AN110" s="380" t="str">
        <f t="shared" ref="AN110" si="77">IFERROR(IF(OR(E110="Ａ",AM110&gt;$AF$125),1,ROUNDDOWN(AM110/$AF$125,1)),"")</f>
        <v/>
      </c>
      <c r="AO110" s="222"/>
      <c r="AP110" s="8"/>
      <c r="AQ110" s="228"/>
      <c r="AR110" s="307"/>
      <c r="AS110" s="308"/>
      <c r="AT110" s="309"/>
      <c r="AU110" s="309"/>
      <c r="AV110" s="309"/>
      <c r="AW110" s="309"/>
      <c r="AX110" s="309"/>
      <c r="AY110" s="310"/>
      <c r="BA110" s="9"/>
    </row>
    <row r="111" spans="1:53" ht="13.5" customHeight="1">
      <c r="A111" s="249"/>
      <c r="B111" s="255"/>
      <c r="C111" s="287"/>
      <c r="D111" s="367"/>
      <c r="E111" s="302"/>
      <c r="F111" s="261"/>
      <c r="G111" s="70" t="s">
        <v>41</v>
      </c>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253"/>
      <c r="AN111" s="380"/>
      <c r="AO111" s="223"/>
      <c r="AP111" s="8"/>
      <c r="AQ111" s="156"/>
      <c r="AR111" s="160"/>
      <c r="AS111" s="161"/>
      <c r="AT111" s="162"/>
      <c r="AU111" s="162"/>
      <c r="AV111" s="162"/>
      <c r="AW111" s="162"/>
      <c r="AX111" s="162"/>
      <c r="AY111" s="163"/>
      <c r="BA111" s="9"/>
    </row>
    <row r="112" spans="1:53" ht="13.5" customHeight="1">
      <c r="A112" s="248" t="str">
        <f>IFERROR(INDEX(【従業者名簿】!F:F,MATCH(F112,【従業者名簿】!C:C,0)),"")</f>
        <v/>
      </c>
      <c r="B112" s="298" t="s">
        <v>33</v>
      </c>
      <c r="C112" s="299" t="str">
        <f t="shared" ref="C112" si="78">IF(AO112="介護福祉士","〇","")</f>
        <v/>
      </c>
      <c r="D112" s="366" t="str">
        <f>IF(A112="","",DATEDIF(A112,$AF$3,"m"))</f>
        <v/>
      </c>
      <c r="E112" s="301"/>
      <c r="F112" s="270"/>
      <c r="G112" s="70" t="s">
        <v>36</v>
      </c>
      <c r="H112" s="164"/>
      <c r="I112" s="164"/>
      <c r="J112" s="164"/>
      <c r="K112" s="164"/>
      <c r="L112" s="164"/>
      <c r="M112" s="164"/>
      <c r="N112" s="164"/>
      <c r="O112" s="164"/>
      <c r="P112" s="164"/>
      <c r="Q112" s="164"/>
      <c r="R112" s="164"/>
      <c r="S112" s="164"/>
      <c r="T112" s="164"/>
      <c r="U112" s="164"/>
      <c r="V112" s="164"/>
      <c r="W112" s="164"/>
      <c r="X112" s="164"/>
      <c r="Y112" s="164"/>
      <c r="Z112" s="164"/>
      <c r="AA112" s="164"/>
      <c r="AB112" s="164"/>
      <c r="AC112" s="164"/>
      <c r="AD112" s="164"/>
      <c r="AE112" s="164"/>
      <c r="AF112" s="164"/>
      <c r="AG112" s="164"/>
      <c r="AH112" s="164"/>
      <c r="AI112" s="164"/>
      <c r="AJ112" s="164"/>
      <c r="AK112" s="164"/>
      <c r="AL112" s="164"/>
      <c r="AM112" s="253">
        <f>SUM(H113:AL113)</f>
        <v>0</v>
      </c>
      <c r="AN112" s="380" t="str">
        <f t="shared" ref="AN112" si="79">IFERROR(IF(OR(E112="Ａ",AM112&gt;$AF$125),1,ROUNDDOWN(AM112/$AF$125,1)),"")</f>
        <v/>
      </c>
      <c r="AO112" s="222"/>
      <c r="AP112" s="8"/>
      <c r="BA112" s="9"/>
    </row>
    <row r="113" spans="1:53" ht="13.5" customHeight="1">
      <c r="A113" s="249"/>
      <c r="B113" s="255"/>
      <c r="C113" s="287"/>
      <c r="D113" s="367"/>
      <c r="E113" s="302"/>
      <c r="F113" s="261"/>
      <c r="G113" s="70" t="s">
        <v>41</v>
      </c>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253"/>
      <c r="AN113" s="380"/>
      <c r="AO113" s="223"/>
      <c r="AP113" s="8"/>
      <c r="AQ113" s="332" t="s">
        <v>199</v>
      </c>
      <c r="AR113" s="334"/>
      <c r="AS113" s="347"/>
      <c r="AT113" s="252" t="s">
        <v>200</v>
      </c>
      <c r="AU113" s="351"/>
      <c r="AV113" s="351"/>
      <c r="AW113" s="252" t="s">
        <v>201</v>
      </c>
      <c r="AX113" s="351"/>
      <c r="AY113" s="351"/>
    </row>
    <row r="114" spans="1:53" ht="13.5" customHeight="1">
      <c r="A114" s="248" t="str">
        <f>IFERROR(INDEX(【従業者名簿】!F:F,MATCH(F114,【従業者名簿】!C:C,0)),"")</f>
        <v/>
      </c>
      <c r="B114" s="298" t="s">
        <v>33</v>
      </c>
      <c r="C114" s="299" t="str">
        <f t="shared" ref="C114" si="80">IF(AO114="介護福祉士","〇","")</f>
        <v/>
      </c>
      <c r="D114" s="366" t="str">
        <f>IF(A114="","",DATEDIF(A114,$AF$3,"m"))</f>
        <v/>
      </c>
      <c r="E114" s="301"/>
      <c r="F114" s="270"/>
      <c r="G114" s="70" t="s">
        <v>36</v>
      </c>
      <c r="H114" s="164"/>
      <c r="I114" s="164"/>
      <c r="J114" s="164"/>
      <c r="K114" s="164"/>
      <c r="L114" s="164"/>
      <c r="M114" s="164"/>
      <c r="N114" s="164"/>
      <c r="O114" s="164"/>
      <c r="P114" s="164"/>
      <c r="Q114" s="164"/>
      <c r="R114" s="164"/>
      <c r="S114" s="164"/>
      <c r="T114" s="164"/>
      <c r="U114" s="164"/>
      <c r="V114" s="164"/>
      <c r="W114" s="164"/>
      <c r="X114" s="164"/>
      <c r="Y114" s="164"/>
      <c r="Z114" s="164"/>
      <c r="AA114" s="164"/>
      <c r="AB114" s="164"/>
      <c r="AC114" s="164"/>
      <c r="AD114" s="164"/>
      <c r="AE114" s="164"/>
      <c r="AF114" s="164"/>
      <c r="AG114" s="164"/>
      <c r="AH114" s="164"/>
      <c r="AI114" s="164"/>
      <c r="AJ114" s="164"/>
      <c r="AK114" s="164"/>
      <c r="AL114" s="164"/>
      <c r="AM114" s="253">
        <f>SUM(H115:AL115)</f>
        <v>0</v>
      </c>
      <c r="AN114" s="380" t="str">
        <f t="shared" ref="AN114" si="81">IFERROR(IF(OR(E114="Ａ",AM114&gt;$AF$125),1,ROUNDDOWN(AM114/$AF$125,1)),"")</f>
        <v/>
      </c>
      <c r="AO114" s="222"/>
      <c r="AP114" s="8"/>
      <c r="AQ114" s="348"/>
      <c r="AR114" s="349"/>
      <c r="AS114" s="350"/>
      <c r="AT114" s="352"/>
      <c r="AU114" s="352"/>
      <c r="AV114" s="352"/>
      <c r="AW114" s="352"/>
      <c r="AX114" s="352"/>
      <c r="AY114" s="352"/>
    </row>
    <row r="115" spans="1:53" ht="13.5" customHeight="1">
      <c r="A115" s="249"/>
      <c r="B115" s="255"/>
      <c r="C115" s="287"/>
      <c r="D115" s="367"/>
      <c r="E115" s="302"/>
      <c r="F115" s="261"/>
      <c r="G115" s="70" t="s">
        <v>41</v>
      </c>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253"/>
      <c r="AN115" s="380"/>
      <c r="AO115" s="223"/>
      <c r="AP115" s="8"/>
      <c r="AQ115" s="210"/>
      <c r="AR115" s="214"/>
      <c r="AS115" s="211"/>
      <c r="AT115" s="353" t="s">
        <v>166</v>
      </c>
      <c r="AU115" s="354"/>
      <c r="AV115" s="355"/>
      <c r="AW115" s="353" t="s">
        <v>167</v>
      </c>
      <c r="AX115" s="356"/>
      <c r="AY115" s="357"/>
    </row>
    <row r="116" spans="1:53" ht="13.5" customHeight="1">
      <c r="A116" s="248" t="str">
        <f>IFERROR(INDEX(【従業者名簿】!F:F,MATCH(F116,【従業者名簿】!C:C,0)),"")</f>
        <v/>
      </c>
      <c r="B116" s="298" t="s">
        <v>33</v>
      </c>
      <c r="C116" s="299" t="str">
        <f t="shared" ref="C116" si="82">IF(AO116="介護福祉士","〇","")</f>
        <v/>
      </c>
      <c r="D116" s="366" t="str">
        <f>IF(A116="","",DATEDIF(A116,$AF$3,"m"))</f>
        <v/>
      </c>
      <c r="E116" s="275"/>
      <c r="F116" s="262"/>
      <c r="G116" s="70" t="s">
        <v>36</v>
      </c>
      <c r="H116" s="45"/>
      <c r="I116" s="45"/>
      <c r="J116" s="45"/>
      <c r="K116" s="45"/>
      <c r="L116" s="45"/>
      <c r="M116" s="45"/>
      <c r="N116" s="45"/>
      <c r="O116" s="45"/>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253">
        <f>SUM(H117:AL117)</f>
        <v>0</v>
      </c>
      <c r="AN116" s="380" t="str">
        <f t="shared" ref="AN116" si="83">IFERROR(IF(OR(E116="Ａ",AM116&gt;$AF$125),1,ROUNDDOWN(AM116/$AF$125,1)),"")</f>
        <v/>
      </c>
      <c r="AO116" s="222"/>
      <c r="AP116" s="8"/>
      <c r="AQ116" s="312" t="s">
        <v>202</v>
      </c>
      <c r="AR116" s="313"/>
      <c r="AS116" s="314"/>
      <c r="AT116" s="315">
        <f>ROUNDDOWN(SUMIF(C94:C159,"〇",AN94:AN159),1)</f>
        <v>0</v>
      </c>
      <c r="AU116" s="316"/>
      <c r="AV116" s="316"/>
      <c r="AW116" s="317" t="e">
        <f>AT116/AM124</f>
        <v>#DIV/0!</v>
      </c>
      <c r="AX116" s="318"/>
      <c r="AY116" s="318"/>
    </row>
    <row r="117" spans="1:53" ht="13.5" customHeight="1">
      <c r="A117" s="249"/>
      <c r="B117" s="255"/>
      <c r="C117" s="287"/>
      <c r="D117" s="367"/>
      <c r="E117" s="260"/>
      <c r="F117" s="262"/>
      <c r="G117" s="70" t="s">
        <v>41</v>
      </c>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253"/>
      <c r="AN117" s="380"/>
      <c r="AO117" s="223"/>
      <c r="AP117" s="8"/>
      <c r="AQ117" s="319" t="s">
        <v>203</v>
      </c>
      <c r="AR117" s="320"/>
      <c r="AS117" s="321"/>
      <c r="AT117" s="316"/>
      <c r="AU117" s="316"/>
      <c r="AV117" s="316"/>
      <c r="AW117" s="318"/>
      <c r="AX117" s="318"/>
      <c r="AY117" s="318"/>
    </row>
    <row r="118" spans="1:53" ht="13.5" customHeight="1">
      <c r="A118" s="248" t="str">
        <f>IFERROR(INDEX(【従業者名簿】!F:F,MATCH(F118,【従業者名簿】!C:C,0)),"")</f>
        <v/>
      </c>
      <c r="B118" s="298" t="s">
        <v>33</v>
      </c>
      <c r="C118" s="299" t="str">
        <f t="shared" ref="C118" si="84">IF(AO118="介護福祉士","〇","")</f>
        <v/>
      </c>
      <c r="D118" s="366" t="str">
        <f>IF(A118="","",DATEDIF(A118,$AF$3,"m"))</f>
        <v/>
      </c>
      <c r="E118" s="275"/>
      <c r="F118" s="262"/>
      <c r="G118" s="70" t="s">
        <v>36</v>
      </c>
      <c r="H118" s="45"/>
      <c r="I118" s="45"/>
      <c r="J118" s="45"/>
      <c r="K118" s="45"/>
      <c r="L118" s="45"/>
      <c r="M118" s="45"/>
      <c r="N118" s="45"/>
      <c r="O118" s="45"/>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253">
        <f>SUM(H119:AL119)</f>
        <v>0</v>
      </c>
      <c r="AN118" s="380" t="str">
        <f t="shared" ref="AN118" si="85">IFERROR(IF(OR(E118="Ａ",AM118&gt;$AF$125),1,ROUNDDOWN(AM118/$AF$125,1)),"")</f>
        <v/>
      </c>
      <c r="AO118" s="222"/>
      <c r="AP118" s="8"/>
      <c r="AQ118" s="312" t="s">
        <v>204</v>
      </c>
      <c r="AR118" s="313"/>
      <c r="AS118" s="314"/>
      <c r="AT118" s="315">
        <f>ROUNDDOWN(SUMIFS(AN94:AN159,C94:C159,"〇",D94:D159,"&gt;="&amp;BA118),1)</f>
        <v>0</v>
      </c>
      <c r="AU118" s="316"/>
      <c r="AV118" s="316"/>
      <c r="AW118" s="317" t="e">
        <f>AT118/AM124</f>
        <v>#DIV/0!</v>
      </c>
      <c r="AX118" s="318"/>
      <c r="AY118" s="318"/>
      <c r="BA118" s="358">
        <f>[1]【算定要件集計】!T7</f>
        <v>120</v>
      </c>
    </row>
    <row r="119" spans="1:53" ht="13.5" customHeight="1">
      <c r="A119" s="249"/>
      <c r="B119" s="255"/>
      <c r="C119" s="287"/>
      <c r="D119" s="367"/>
      <c r="E119" s="260"/>
      <c r="F119" s="262"/>
      <c r="G119" s="70" t="s">
        <v>41</v>
      </c>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253"/>
      <c r="AN119" s="380"/>
      <c r="AO119" s="223"/>
      <c r="AP119" s="8"/>
      <c r="AQ119" s="319" t="s">
        <v>206</v>
      </c>
      <c r="AR119" s="320"/>
      <c r="AS119" s="321"/>
      <c r="AT119" s="316"/>
      <c r="AU119" s="316"/>
      <c r="AV119" s="316"/>
      <c r="AW119" s="318"/>
      <c r="AX119" s="318"/>
      <c r="AY119" s="318"/>
      <c r="BA119" s="359"/>
    </row>
    <row r="120" spans="1:53" ht="13.5" customHeight="1">
      <c r="A120" s="248" t="str">
        <f>IFERROR(INDEX(【従業者名簿】!F:F,MATCH(F120,【従業者名簿】!C:C,0)),"")</f>
        <v/>
      </c>
      <c r="B120" s="298" t="s">
        <v>33</v>
      </c>
      <c r="C120" s="299" t="str">
        <f t="shared" ref="C120" si="86">IF(AO120="介護福祉士","〇","")</f>
        <v/>
      </c>
      <c r="D120" s="366" t="str">
        <f>IF(A120="","",DATEDIF(A120,$AF$3,"m"))</f>
        <v/>
      </c>
      <c r="E120" s="275"/>
      <c r="F120" s="262"/>
      <c r="G120" s="70" t="s">
        <v>36</v>
      </c>
      <c r="H120" s="45"/>
      <c r="I120" s="45"/>
      <c r="J120" s="45"/>
      <c r="K120" s="45"/>
      <c r="L120" s="45"/>
      <c r="M120" s="45"/>
      <c r="N120" s="45"/>
      <c r="O120" s="45"/>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253">
        <f>SUM(H121:AL121)</f>
        <v>0</v>
      </c>
      <c r="AN120" s="380" t="str">
        <f t="shared" ref="AN120" si="87">IFERROR(IF(OR(E120="Ａ",AM120&gt;$AF$125),1,ROUNDDOWN(AM120/$AF$125,1)),"")</f>
        <v/>
      </c>
      <c r="AO120" s="222"/>
      <c r="AP120" s="8"/>
      <c r="AQ120" s="312" t="s">
        <v>207</v>
      </c>
      <c r="AR120" s="313"/>
      <c r="AS120" s="314"/>
      <c r="AT120" s="315">
        <f>ROUNDDOWN(SUM(SUMIF(E94:E159,{"Ａ","Ｂ"},AN94:AN159)),1)</f>
        <v>0</v>
      </c>
      <c r="AU120" s="316"/>
      <c r="AV120" s="316"/>
      <c r="AW120" s="360" t="e">
        <f>AT120/AM124</f>
        <v>#DIV/0!</v>
      </c>
      <c r="AX120" s="361"/>
      <c r="AY120" s="362"/>
      <c r="BA120" s="169"/>
    </row>
    <row r="121" spans="1:53" ht="13.5" customHeight="1">
      <c r="A121" s="249"/>
      <c r="B121" s="255"/>
      <c r="C121" s="287"/>
      <c r="D121" s="367"/>
      <c r="E121" s="260"/>
      <c r="F121" s="262"/>
      <c r="G121" s="70" t="s">
        <v>41</v>
      </c>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253"/>
      <c r="AN121" s="380"/>
      <c r="AO121" s="223"/>
      <c r="AP121" s="8"/>
      <c r="AQ121" s="319" t="s">
        <v>208</v>
      </c>
      <c r="AR121" s="320"/>
      <c r="AS121" s="321"/>
      <c r="AT121" s="316"/>
      <c r="AU121" s="316"/>
      <c r="AV121" s="316"/>
      <c r="AW121" s="363"/>
      <c r="AX121" s="364"/>
      <c r="AY121" s="365"/>
      <c r="BA121" s="170"/>
    </row>
    <row r="122" spans="1:53" ht="13.5" customHeight="1">
      <c r="A122" s="248" t="str">
        <f>IFERROR(INDEX(【従業者名簿】!F:F,MATCH(F122,【従業者名簿】!C:C,0)),"")</f>
        <v/>
      </c>
      <c r="B122" s="298" t="s">
        <v>33</v>
      </c>
      <c r="C122" s="299" t="str">
        <f t="shared" ref="C122" si="88">IF(AO122="介護福祉士","〇","")</f>
        <v/>
      </c>
      <c r="D122" s="366" t="str">
        <f>IF(A122="","",DATEDIF(A122,$AF$3,"m"))</f>
        <v/>
      </c>
      <c r="E122" s="275"/>
      <c r="F122" s="262"/>
      <c r="G122" s="70" t="s">
        <v>36</v>
      </c>
      <c r="H122" s="45"/>
      <c r="I122" s="45"/>
      <c r="J122" s="45"/>
      <c r="K122" s="45"/>
      <c r="L122" s="45"/>
      <c r="M122" s="45"/>
      <c r="N122" s="45"/>
      <c r="O122" s="45"/>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253">
        <f>SUM(H123:AL123)</f>
        <v>0</v>
      </c>
      <c r="AN122" s="380" t="str">
        <f t="shared" ref="AN122" si="89">IFERROR(IF(OR(E122="Ａ",AM122&gt;$AF$125),1,ROUNDDOWN(AM122/$AF$125,1)),"")</f>
        <v/>
      </c>
      <c r="AO122" s="222"/>
      <c r="AP122" s="8"/>
      <c r="AQ122" s="312" t="s">
        <v>207</v>
      </c>
      <c r="AR122" s="313"/>
      <c r="AS122" s="314"/>
      <c r="AT122" s="315">
        <f>ROUNDDOWN(SUMIF(D94:D159,"&gt;="&amp;BA122,AN94:AN159),1)</f>
        <v>0</v>
      </c>
      <c r="AU122" s="316"/>
      <c r="AV122" s="316"/>
      <c r="AW122" s="360" t="e">
        <f>AT122/AM124</f>
        <v>#DIV/0!</v>
      </c>
      <c r="AX122" s="361"/>
      <c r="AY122" s="362"/>
      <c r="BA122" s="358">
        <f>[1]【算定要件集計】!T11</f>
        <v>84</v>
      </c>
    </row>
    <row r="123" spans="1:53" ht="13.5" customHeight="1">
      <c r="A123" s="249"/>
      <c r="B123" s="255"/>
      <c r="C123" s="287"/>
      <c r="D123" s="367"/>
      <c r="E123" s="260"/>
      <c r="F123" s="262"/>
      <c r="G123" s="70" t="s">
        <v>41</v>
      </c>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253"/>
      <c r="AN123" s="380"/>
      <c r="AO123" s="223"/>
      <c r="AP123" s="8"/>
      <c r="AQ123" s="319" t="s">
        <v>210</v>
      </c>
      <c r="AR123" s="320"/>
      <c r="AS123" s="321"/>
      <c r="AT123" s="316"/>
      <c r="AU123" s="316"/>
      <c r="AV123" s="316"/>
      <c r="AW123" s="363"/>
      <c r="AX123" s="364"/>
      <c r="AY123" s="365"/>
      <c r="BA123" s="359"/>
    </row>
    <row r="124" spans="1:53" ht="13.5" customHeight="1">
      <c r="B124" s="332" t="s">
        <v>51</v>
      </c>
      <c r="C124" s="333"/>
      <c r="D124" s="333"/>
      <c r="E124" s="333"/>
      <c r="F124" s="333"/>
      <c r="G124" s="25" t="s">
        <v>49</v>
      </c>
      <c r="H124" s="23"/>
      <c r="I124" s="15"/>
      <c r="J124" s="332" t="s">
        <v>46</v>
      </c>
      <c r="K124" s="334"/>
      <c r="L124" s="334"/>
      <c r="M124" s="334"/>
      <c r="N124" s="334"/>
      <c r="O124" s="334"/>
      <c r="P124" s="334"/>
      <c r="Q124" s="334"/>
      <c r="R124" s="334"/>
      <c r="S124" s="14"/>
      <c r="T124" s="26" t="s">
        <v>50</v>
      </c>
      <c r="U124" s="24"/>
      <c r="V124" s="332" t="s">
        <v>47</v>
      </c>
      <c r="W124" s="334"/>
      <c r="X124" s="334"/>
      <c r="Y124" s="334"/>
      <c r="Z124" s="334"/>
      <c r="AA124" s="334"/>
      <c r="AB124" s="334"/>
      <c r="AC124" s="333"/>
      <c r="AD124" s="333"/>
      <c r="AE124" s="333"/>
      <c r="AF124" s="14" t="s">
        <v>178</v>
      </c>
      <c r="AH124" s="27"/>
      <c r="AI124" s="27"/>
      <c r="AJ124" s="27"/>
      <c r="AK124" s="27"/>
      <c r="AL124" s="27"/>
      <c r="AM124" s="381">
        <f>ROUNDDOWN(SUM(AN94:AN123,AN130:AN159),1)</f>
        <v>0</v>
      </c>
      <c r="AN124" s="382"/>
      <c r="AO124" s="391" t="s">
        <v>173</v>
      </c>
      <c r="AP124" s="10"/>
      <c r="AQ124" s="322"/>
      <c r="AR124" s="323"/>
      <c r="AS124" s="323"/>
      <c r="AT124" s="322"/>
      <c r="AU124" s="323"/>
      <c r="AV124" s="323"/>
      <c r="AW124" s="322"/>
      <c r="AX124" s="323"/>
      <c r="AY124" s="323"/>
    </row>
    <row r="125" spans="1:53" ht="13.5" customHeight="1">
      <c r="B125" s="210"/>
      <c r="C125" s="214"/>
      <c r="D125" s="214"/>
      <c r="E125" s="214"/>
      <c r="F125" s="214"/>
      <c r="G125" s="41">
        <f>$G$45</f>
        <v>0</v>
      </c>
      <c r="H125" s="21" t="s">
        <v>16</v>
      </c>
      <c r="I125" s="20"/>
      <c r="J125" s="335"/>
      <c r="K125" s="336"/>
      <c r="L125" s="336"/>
      <c r="M125" s="336"/>
      <c r="N125" s="336"/>
      <c r="O125" s="336"/>
      <c r="P125" s="336"/>
      <c r="Q125" s="336"/>
      <c r="R125" s="336"/>
      <c r="S125" s="330" t="str">
        <f>$S$45</f>
        <v/>
      </c>
      <c r="T125" s="330"/>
      <c r="U125" s="22" t="s">
        <v>7</v>
      </c>
      <c r="V125" s="335"/>
      <c r="W125" s="336"/>
      <c r="X125" s="336"/>
      <c r="Y125" s="336"/>
      <c r="Z125" s="336"/>
      <c r="AA125" s="336"/>
      <c r="AB125" s="336"/>
      <c r="AC125" s="214"/>
      <c r="AD125" s="214"/>
      <c r="AE125" s="214"/>
      <c r="AF125" s="331" t="str">
        <f>$AF$45</f>
        <v/>
      </c>
      <c r="AG125" s="331"/>
      <c r="AH125" s="21" t="s">
        <v>16</v>
      </c>
      <c r="AI125" s="21"/>
      <c r="AJ125" s="21"/>
      <c r="AK125" s="21"/>
      <c r="AL125" s="21"/>
      <c r="AM125" s="383"/>
      <c r="AN125" s="384"/>
      <c r="AO125" s="329"/>
      <c r="AP125" s="10"/>
      <c r="AQ125" s="323"/>
      <c r="AR125" s="323"/>
      <c r="AS125" s="323"/>
      <c r="AT125" s="323"/>
      <c r="AU125" s="323"/>
      <c r="AV125" s="323"/>
      <c r="AW125" s="323"/>
      <c r="AX125" s="323"/>
      <c r="AY125" s="323"/>
    </row>
    <row r="126" spans="1:53" ht="13.5" customHeight="1">
      <c r="B126" s="43"/>
      <c r="C126" s="43"/>
      <c r="D126" s="43"/>
      <c r="E126" s="7" t="s">
        <v>92</v>
      </c>
      <c r="F126" s="43"/>
      <c r="G126" s="51"/>
      <c r="H126" s="7"/>
      <c r="I126" s="52"/>
      <c r="J126" s="52"/>
      <c r="K126" s="52"/>
      <c r="L126" s="52"/>
      <c r="M126" s="52"/>
      <c r="N126" s="52"/>
      <c r="O126" s="52"/>
      <c r="P126" s="52"/>
      <c r="Q126" s="52"/>
      <c r="R126" s="52"/>
      <c r="S126" s="53"/>
      <c r="T126" s="53"/>
      <c r="U126" s="7"/>
      <c r="V126" s="52"/>
      <c r="W126" s="52"/>
      <c r="X126" s="52"/>
      <c r="Y126" s="52"/>
      <c r="Z126" s="52"/>
      <c r="AA126" s="52"/>
      <c r="AB126" s="52"/>
      <c r="AC126" s="43"/>
      <c r="AD126" s="43"/>
      <c r="AE126" s="43"/>
      <c r="AF126" s="54"/>
      <c r="AG126" s="54"/>
      <c r="AH126" s="7"/>
      <c r="AI126" s="7"/>
      <c r="AJ126" s="7"/>
      <c r="AK126" s="7"/>
      <c r="AL126" s="7"/>
      <c r="AM126" s="137" t="s">
        <v>149</v>
      </c>
      <c r="AN126" s="56"/>
      <c r="AO126" s="57"/>
      <c r="AP126" s="10"/>
      <c r="AQ126" s="159"/>
      <c r="AR126" s="159"/>
      <c r="AS126" s="159"/>
      <c r="AT126" s="58"/>
      <c r="AU126" s="58"/>
      <c r="AV126" s="58"/>
      <c r="AW126" s="59"/>
      <c r="AX126" s="59"/>
      <c r="AY126" s="59"/>
      <c r="BA126" s="9"/>
    </row>
    <row r="127" spans="1:53" ht="13.5" customHeight="1">
      <c r="B127" s="43"/>
      <c r="C127" s="43"/>
      <c r="D127" s="43"/>
      <c r="E127" s="43"/>
      <c r="F127" s="43"/>
      <c r="G127" s="51"/>
      <c r="H127" s="7"/>
      <c r="I127" s="52"/>
      <c r="J127" s="52"/>
      <c r="K127" s="52"/>
      <c r="L127" s="52"/>
      <c r="M127" s="52"/>
      <c r="N127" s="52"/>
      <c r="O127" s="52"/>
      <c r="P127" s="52"/>
      <c r="Q127" s="52"/>
      <c r="R127" s="52"/>
      <c r="S127" s="53"/>
      <c r="T127" s="53"/>
      <c r="U127" s="7"/>
      <c r="V127" s="52"/>
      <c r="W127" s="52"/>
      <c r="X127" s="52"/>
      <c r="Y127" s="52"/>
      <c r="Z127" s="52"/>
      <c r="AA127" s="52"/>
      <c r="AB127" s="52"/>
      <c r="AC127" s="43"/>
      <c r="AD127" s="43"/>
      <c r="AE127" s="43"/>
      <c r="AF127" s="54"/>
      <c r="AG127" s="54"/>
      <c r="AH127" s="7"/>
      <c r="AI127" s="7"/>
      <c r="AJ127" s="7"/>
      <c r="AK127" s="7"/>
      <c r="AL127" s="7"/>
      <c r="AM127" s="55"/>
      <c r="AN127" s="56"/>
      <c r="AO127" s="57"/>
      <c r="AP127" s="10"/>
      <c r="AQ127" s="42"/>
      <c r="AR127" s="42"/>
      <c r="AS127" s="42"/>
      <c r="AT127" s="58"/>
      <c r="AU127" s="58"/>
      <c r="AV127" s="58"/>
      <c r="AW127" s="59"/>
      <c r="AX127" s="59"/>
      <c r="AY127" s="59"/>
      <c r="BA127" s="9"/>
    </row>
    <row r="128" spans="1:53" s="6" customFormat="1" ht="18" customHeight="1">
      <c r="A128" s="248" t="s">
        <v>60</v>
      </c>
      <c r="B128" s="238" t="s">
        <v>0</v>
      </c>
      <c r="C128" s="250" t="s">
        <v>203</v>
      </c>
      <c r="D128" s="250" t="s">
        <v>62</v>
      </c>
      <c r="E128" s="250" t="s">
        <v>1</v>
      </c>
      <c r="F128" s="238" t="s">
        <v>3</v>
      </c>
      <c r="G128" s="252" t="s">
        <v>37</v>
      </c>
      <c r="H128" s="18" t="str">
        <f>AF83</f>
        <v/>
      </c>
      <c r="I128" s="18" t="str">
        <f>IFERROR(H128+1,"")</f>
        <v/>
      </c>
      <c r="J128" s="18" t="str">
        <f>IFERROR(I128+1,"")</f>
        <v/>
      </c>
      <c r="K128" s="18" t="str">
        <f t="shared" ref="K128" si="90">IFERROR(J128+1,"")</f>
        <v/>
      </c>
      <c r="L128" s="18" t="str">
        <f t="shared" ref="L128" si="91">IFERROR(K128+1,"")</f>
        <v/>
      </c>
      <c r="M128" s="18" t="str">
        <f t="shared" ref="M128" si="92">IFERROR(L128+1,"")</f>
        <v/>
      </c>
      <c r="N128" s="18" t="str">
        <f t="shared" ref="N128" si="93">IFERROR(M128+1,"")</f>
        <v/>
      </c>
      <c r="O128" s="18" t="str">
        <f t="shared" ref="O128" si="94">IFERROR(N128+1,"")</f>
        <v/>
      </c>
      <c r="P128" s="18" t="str">
        <f t="shared" ref="P128" si="95">IFERROR(O128+1,"")</f>
        <v/>
      </c>
      <c r="Q128" s="18" t="str">
        <f t="shared" ref="Q128" si="96">IFERROR(P128+1,"")</f>
        <v/>
      </c>
      <c r="R128" s="18" t="str">
        <f t="shared" ref="R128" si="97">IFERROR(Q128+1,"")</f>
        <v/>
      </c>
      <c r="S128" s="18" t="str">
        <f t="shared" ref="S128" si="98">IFERROR(R128+1,"")</f>
        <v/>
      </c>
      <c r="T128" s="18" t="str">
        <f t="shared" ref="T128" si="99">IFERROR(S128+1,"")</f>
        <v/>
      </c>
      <c r="U128" s="18" t="str">
        <f t="shared" ref="U128" si="100">IFERROR(T128+1,"")</f>
        <v/>
      </c>
      <c r="V128" s="18" t="str">
        <f t="shared" ref="V128" si="101">IFERROR(U128+1,"")</f>
        <v/>
      </c>
      <c r="W128" s="18" t="str">
        <f t="shared" ref="W128" si="102">IFERROR(V128+1,"")</f>
        <v/>
      </c>
      <c r="X128" s="18" t="str">
        <f t="shared" ref="X128" si="103">IFERROR(W128+1,"")</f>
        <v/>
      </c>
      <c r="Y128" s="18" t="str">
        <f t="shared" ref="Y128" si="104">IFERROR(X128+1,"")</f>
        <v/>
      </c>
      <c r="Z128" s="18" t="str">
        <f t="shared" ref="Z128" si="105">IFERROR(Y128+1,"")</f>
        <v/>
      </c>
      <c r="AA128" s="18" t="str">
        <f t="shared" ref="AA128" si="106">IFERROR(Z128+1,"")</f>
        <v/>
      </c>
      <c r="AB128" s="18" t="str">
        <f t="shared" ref="AB128" si="107">IFERROR(AA128+1,"")</f>
        <v/>
      </c>
      <c r="AC128" s="18" t="str">
        <f t="shared" ref="AC128" si="108">IFERROR(AB128+1,"")</f>
        <v/>
      </c>
      <c r="AD128" s="18" t="str">
        <f t="shared" ref="AD128" si="109">IFERROR(AC128+1,"")</f>
        <v/>
      </c>
      <c r="AE128" s="18" t="str">
        <f t="shared" ref="AE128" si="110">IFERROR(AD128+1,"")</f>
        <v/>
      </c>
      <c r="AF128" s="18" t="str">
        <f t="shared" ref="AF128" si="111">IFERROR(AE128+1,"")</f>
        <v/>
      </c>
      <c r="AG128" s="18" t="str">
        <f t="shared" ref="AG128" si="112">IFERROR(AF128+1,"")</f>
        <v/>
      </c>
      <c r="AH128" s="18" t="str">
        <f t="shared" ref="AH128" si="113">IFERROR(AG128+1,"")</f>
        <v/>
      </c>
      <c r="AI128" s="18" t="str">
        <f t="shared" ref="AI128" si="114">IFERROR(AH128+1,"")</f>
        <v/>
      </c>
      <c r="AJ128" s="18" t="str">
        <f>IFERROR(IF(MONTH(AI128)&lt;&gt;MONTH(AI128+1),"",AI128+1),"")</f>
        <v/>
      </c>
      <c r="AK128" s="18" t="str">
        <f>IFERROR(IF(MONTH(AJ128)&lt;&gt;MONTH(AJ128+1),"",AJ128+1),"")</f>
        <v/>
      </c>
      <c r="AL128" s="18" t="str">
        <f>IFERROR(IF(MONTH(AK128)&lt;&gt;MONTH(AK128+1),"",AK128+1),"")</f>
        <v/>
      </c>
      <c r="AM128" s="263" t="s">
        <v>162</v>
      </c>
      <c r="AN128" s="263" t="s">
        <v>163</v>
      </c>
      <c r="AO128" s="206" t="s">
        <v>133</v>
      </c>
      <c r="AQ128" s="1"/>
      <c r="AR128" s="1"/>
      <c r="AS128" s="1"/>
      <c r="AT128" s="1"/>
      <c r="AU128" s="1"/>
      <c r="AV128" s="1"/>
      <c r="AW128" s="1"/>
      <c r="AX128" s="1"/>
      <c r="AY128" s="1"/>
    </row>
    <row r="129" spans="1:51" s="6" customFormat="1" ht="18" customHeight="1">
      <c r="A129" s="249"/>
      <c r="B129" s="238"/>
      <c r="C129" s="251"/>
      <c r="D129" s="251"/>
      <c r="E129" s="251"/>
      <c r="F129" s="238"/>
      <c r="G129" s="239"/>
      <c r="H129" s="19" t="str">
        <f>H128</f>
        <v/>
      </c>
      <c r="I129" s="19" t="str">
        <f>I128</f>
        <v/>
      </c>
      <c r="J129" s="19" t="str">
        <f t="shared" ref="J129:AL129" si="115">J128</f>
        <v/>
      </c>
      <c r="K129" s="19" t="str">
        <f t="shared" si="115"/>
        <v/>
      </c>
      <c r="L129" s="19" t="str">
        <f t="shared" si="115"/>
        <v/>
      </c>
      <c r="M129" s="19" t="str">
        <f t="shared" si="115"/>
        <v/>
      </c>
      <c r="N129" s="19" t="str">
        <f t="shared" si="115"/>
        <v/>
      </c>
      <c r="O129" s="19" t="str">
        <f t="shared" si="115"/>
        <v/>
      </c>
      <c r="P129" s="19" t="str">
        <f t="shared" si="115"/>
        <v/>
      </c>
      <c r="Q129" s="19" t="str">
        <f t="shared" si="115"/>
        <v/>
      </c>
      <c r="R129" s="19" t="str">
        <f t="shared" si="115"/>
        <v/>
      </c>
      <c r="S129" s="19" t="str">
        <f t="shared" si="115"/>
        <v/>
      </c>
      <c r="T129" s="19" t="str">
        <f t="shared" si="115"/>
        <v/>
      </c>
      <c r="U129" s="19" t="str">
        <f t="shared" si="115"/>
        <v/>
      </c>
      <c r="V129" s="19" t="str">
        <f t="shared" si="115"/>
        <v/>
      </c>
      <c r="W129" s="19" t="str">
        <f t="shared" si="115"/>
        <v/>
      </c>
      <c r="X129" s="19" t="str">
        <f t="shared" si="115"/>
        <v/>
      </c>
      <c r="Y129" s="19" t="str">
        <f t="shared" si="115"/>
        <v/>
      </c>
      <c r="Z129" s="19" t="str">
        <f t="shared" si="115"/>
        <v/>
      </c>
      <c r="AA129" s="19" t="str">
        <f t="shared" si="115"/>
        <v/>
      </c>
      <c r="AB129" s="19" t="str">
        <f t="shared" si="115"/>
        <v/>
      </c>
      <c r="AC129" s="19" t="str">
        <f t="shared" si="115"/>
        <v/>
      </c>
      <c r="AD129" s="19" t="str">
        <f t="shared" si="115"/>
        <v/>
      </c>
      <c r="AE129" s="19" t="str">
        <f t="shared" si="115"/>
        <v/>
      </c>
      <c r="AF129" s="19" t="str">
        <f t="shared" si="115"/>
        <v/>
      </c>
      <c r="AG129" s="19" t="str">
        <f t="shared" si="115"/>
        <v/>
      </c>
      <c r="AH129" s="19" t="str">
        <f t="shared" si="115"/>
        <v/>
      </c>
      <c r="AI129" s="19" t="str">
        <f t="shared" si="115"/>
        <v/>
      </c>
      <c r="AJ129" s="19" t="str">
        <f t="shared" si="115"/>
        <v/>
      </c>
      <c r="AK129" s="19" t="str">
        <f t="shared" si="115"/>
        <v/>
      </c>
      <c r="AL129" s="19" t="str">
        <f t="shared" si="115"/>
        <v/>
      </c>
      <c r="AM129" s="263"/>
      <c r="AN129" s="263"/>
      <c r="AO129" s="207"/>
      <c r="AQ129" s="1"/>
      <c r="AR129" s="1"/>
      <c r="AS129" s="1"/>
      <c r="AT129" s="1"/>
      <c r="AU129" s="1"/>
      <c r="AV129" s="1"/>
      <c r="AW129" s="1"/>
      <c r="AX129" s="1"/>
      <c r="AY129" s="1"/>
    </row>
    <row r="130" spans="1:51" ht="13.5" customHeight="1">
      <c r="A130" s="248" t="str">
        <f>IFERROR(INDEX(【従業者名簿】!F:F,MATCH(F130,【従業者名簿】!C:C,0)),"")</f>
        <v/>
      </c>
      <c r="B130" s="298" t="s">
        <v>33</v>
      </c>
      <c r="C130" s="299" t="str">
        <f>IF(AO130="介護福祉士","〇","")</f>
        <v/>
      </c>
      <c r="D130" s="366" t="str">
        <f>IF(A130="","",DATEDIF(A130,$AF$3,"m"))</f>
        <v/>
      </c>
      <c r="E130" s="301"/>
      <c r="F130" s="270"/>
      <c r="G130" s="70" t="s">
        <v>36</v>
      </c>
      <c r="H130" s="164"/>
      <c r="I130" s="164"/>
      <c r="J130" s="164"/>
      <c r="K130" s="164"/>
      <c r="L130" s="164"/>
      <c r="M130" s="164"/>
      <c r="N130" s="164"/>
      <c r="O130" s="164"/>
      <c r="P130" s="164"/>
      <c r="Q130" s="164"/>
      <c r="R130" s="164"/>
      <c r="S130" s="164"/>
      <c r="T130" s="164"/>
      <c r="U130" s="164"/>
      <c r="V130" s="164"/>
      <c r="W130" s="164"/>
      <c r="X130" s="164"/>
      <c r="Y130" s="164"/>
      <c r="Z130" s="164"/>
      <c r="AA130" s="164"/>
      <c r="AB130" s="164"/>
      <c r="AC130" s="164"/>
      <c r="AD130" s="164"/>
      <c r="AE130" s="164"/>
      <c r="AF130" s="164"/>
      <c r="AG130" s="164"/>
      <c r="AH130" s="164"/>
      <c r="AI130" s="164"/>
      <c r="AJ130" s="164"/>
      <c r="AK130" s="164"/>
      <c r="AL130" s="164"/>
      <c r="AM130" s="253">
        <f>SUM(H131:AL131)</f>
        <v>0</v>
      </c>
      <c r="AN130" s="390" t="str">
        <f>IFERROR(IF(OR(E130="Ａ",AM130&gt;$AF$125),1,ROUNDDOWN(AM130/$AF$125,1)),"")</f>
        <v/>
      </c>
      <c r="AO130" s="222"/>
      <c r="AP130" s="8"/>
    </row>
    <row r="131" spans="1:51" ht="13.5" customHeight="1">
      <c r="A131" s="249"/>
      <c r="B131" s="255"/>
      <c r="C131" s="287"/>
      <c r="D131" s="367"/>
      <c r="E131" s="302"/>
      <c r="F131" s="261"/>
      <c r="G131" s="70" t="s">
        <v>41</v>
      </c>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253"/>
      <c r="AN131" s="390"/>
      <c r="AO131" s="223"/>
      <c r="AP131" s="8"/>
    </row>
    <row r="132" spans="1:51" ht="13.5" customHeight="1">
      <c r="A132" s="248" t="str">
        <f>IFERROR(INDEX(【従業者名簿】!F:F,MATCH(F132,【従業者名簿】!C:C,0)),"")</f>
        <v/>
      </c>
      <c r="B132" s="298" t="s">
        <v>33</v>
      </c>
      <c r="C132" s="299" t="str">
        <f t="shared" ref="C132" si="116">IF(AO132="介護福祉士","〇","")</f>
        <v/>
      </c>
      <c r="D132" s="366" t="str">
        <f>IF(A132="","",DATEDIF(A132,$AF$3,"m"))</f>
        <v/>
      </c>
      <c r="E132" s="301"/>
      <c r="F132" s="262"/>
      <c r="G132" s="70" t="s">
        <v>36</v>
      </c>
      <c r="H132" s="133"/>
      <c r="I132" s="133"/>
      <c r="J132" s="133"/>
      <c r="K132" s="133"/>
      <c r="L132" s="133"/>
      <c r="M132" s="133"/>
      <c r="N132" s="133"/>
      <c r="O132" s="133"/>
      <c r="P132" s="133"/>
      <c r="Q132" s="133"/>
      <c r="R132" s="133"/>
      <c r="S132" s="133"/>
      <c r="T132" s="133"/>
      <c r="U132" s="133"/>
      <c r="V132" s="133"/>
      <c r="W132" s="133"/>
      <c r="X132" s="133"/>
      <c r="Y132" s="133"/>
      <c r="Z132" s="133"/>
      <c r="AA132" s="133"/>
      <c r="AB132" s="133"/>
      <c r="AC132" s="133"/>
      <c r="AD132" s="133"/>
      <c r="AE132" s="133"/>
      <c r="AF132" s="133"/>
      <c r="AG132" s="133"/>
      <c r="AH132" s="133"/>
      <c r="AI132" s="133"/>
      <c r="AJ132" s="133"/>
      <c r="AK132" s="133"/>
      <c r="AL132" s="133"/>
      <c r="AM132" s="253">
        <f>SUM(H133:AL133)</f>
        <v>0</v>
      </c>
      <c r="AN132" s="390" t="str">
        <f t="shared" ref="AN132" si="117">IFERROR(IF(OR(E132="Ａ",AM132&gt;$AF$125),1,ROUNDDOWN(AM132/$AF$125,1)),"")</f>
        <v/>
      </c>
      <c r="AO132" s="372"/>
      <c r="AP132" s="8"/>
    </row>
    <row r="133" spans="1:51" ht="13.5" customHeight="1">
      <c r="A133" s="249"/>
      <c r="B133" s="255"/>
      <c r="C133" s="287"/>
      <c r="D133" s="367"/>
      <c r="E133" s="302"/>
      <c r="F133" s="262"/>
      <c r="G133" s="70" t="s">
        <v>134</v>
      </c>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253"/>
      <c r="AN133" s="390"/>
      <c r="AO133" s="374"/>
      <c r="AP133" s="8"/>
    </row>
    <row r="134" spans="1:51" ht="13.5" customHeight="1">
      <c r="A134" s="248" t="str">
        <f>IFERROR(INDEX(【従業者名簿】!F:F,MATCH(F134,【従業者名簿】!C:C,0)),"")</f>
        <v/>
      </c>
      <c r="B134" s="298" t="s">
        <v>33</v>
      </c>
      <c r="C134" s="299" t="str">
        <f t="shared" ref="C134" si="118">IF(AO134="介護福祉士","〇","")</f>
        <v/>
      </c>
      <c r="D134" s="366" t="str">
        <f>IF(A134="","",DATEDIF(A134,$AF$3,"m"))</f>
        <v/>
      </c>
      <c r="E134" s="301"/>
      <c r="F134" s="262"/>
      <c r="G134" s="70" t="s">
        <v>36</v>
      </c>
      <c r="H134" s="133"/>
      <c r="I134" s="133"/>
      <c r="J134" s="133"/>
      <c r="K134" s="133"/>
      <c r="L134" s="133"/>
      <c r="M134" s="133"/>
      <c r="N134" s="133"/>
      <c r="O134" s="133"/>
      <c r="P134" s="133"/>
      <c r="Q134" s="133"/>
      <c r="R134" s="133"/>
      <c r="S134" s="133"/>
      <c r="T134" s="133"/>
      <c r="U134" s="133"/>
      <c r="V134" s="133"/>
      <c r="W134" s="133"/>
      <c r="X134" s="133"/>
      <c r="Y134" s="133"/>
      <c r="Z134" s="133"/>
      <c r="AA134" s="133"/>
      <c r="AB134" s="133"/>
      <c r="AC134" s="133"/>
      <c r="AD134" s="133"/>
      <c r="AE134" s="133"/>
      <c r="AF134" s="133"/>
      <c r="AG134" s="133"/>
      <c r="AH134" s="133"/>
      <c r="AI134" s="133"/>
      <c r="AJ134" s="133"/>
      <c r="AK134" s="133"/>
      <c r="AL134" s="133"/>
      <c r="AM134" s="253">
        <f>SUM(H135:AL135)</f>
        <v>0</v>
      </c>
      <c r="AN134" s="390" t="str">
        <f t="shared" ref="AN134" si="119">IFERROR(IF(OR(E134="Ａ",AM134&gt;$AF$125),1,ROUNDDOWN(AM134/$AF$125,1)),"")</f>
        <v/>
      </c>
      <c r="AO134" s="372"/>
      <c r="AP134" s="8"/>
    </row>
    <row r="135" spans="1:51" ht="13.5" customHeight="1">
      <c r="A135" s="249"/>
      <c r="B135" s="255"/>
      <c r="C135" s="287"/>
      <c r="D135" s="367"/>
      <c r="E135" s="302"/>
      <c r="F135" s="262"/>
      <c r="G135" s="70" t="s">
        <v>134</v>
      </c>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253"/>
      <c r="AN135" s="390"/>
      <c r="AO135" s="374"/>
      <c r="AP135" s="8"/>
    </row>
    <row r="136" spans="1:51" ht="13.5" customHeight="1">
      <c r="A136" s="248" t="str">
        <f>IFERROR(INDEX(【従業者名簿】!F:F,MATCH(F136,【従業者名簿】!C:C,0)),"")</f>
        <v/>
      </c>
      <c r="B136" s="298" t="s">
        <v>33</v>
      </c>
      <c r="C136" s="299" t="str">
        <f t="shared" ref="C136" si="120">IF(AO136="介護福祉士","〇","")</f>
        <v/>
      </c>
      <c r="D136" s="366" t="str">
        <f t="shared" ref="D136" si="121">IF(A136="","",DATEDIF(A136,$AF$3,"m"))</f>
        <v/>
      </c>
      <c r="E136" s="301"/>
      <c r="F136" s="262"/>
      <c r="G136" s="70" t="s">
        <v>36</v>
      </c>
      <c r="H136" s="133"/>
      <c r="I136" s="133"/>
      <c r="J136" s="133"/>
      <c r="K136" s="133"/>
      <c r="L136" s="133"/>
      <c r="M136" s="133"/>
      <c r="N136" s="133"/>
      <c r="O136" s="133"/>
      <c r="P136" s="133"/>
      <c r="Q136" s="133"/>
      <c r="R136" s="133"/>
      <c r="S136" s="133"/>
      <c r="T136" s="133"/>
      <c r="U136" s="133"/>
      <c r="V136" s="133"/>
      <c r="W136" s="133"/>
      <c r="X136" s="133"/>
      <c r="Y136" s="133"/>
      <c r="Z136" s="133"/>
      <c r="AA136" s="133"/>
      <c r="AB136" s="133"/>
      <c r="AC136" s="133"/>
      <c r="AD136" s="133"/>
      <c r="AE136" s="133"/>
      <c r="AF136" s="133"/>
      <c r="AG136" s="133"/>
      <c r="AH136" s="133"/>
      <c r="AI136" s="133"/>
      <c r="AJ136" s="133"/>
      <c r="AK136" s="133"/>
      <c r="AL136" s="133"/>
      <c r="AM136" s="253">
        <f t="shared" ref="AM136" si="122">SUM(H137:AL137)</f>
        <v>0</v>
      </c>
      <c r="AN136" s="390" t="str">
        <f t="shared" ref="AN136" si="123">IFERROR(IF(OR(E136="Ａ",AM136&gt;$AF$125),1,ROUNDDOWN(AM136/$AF$125,1)),"")</f>
        <v/>
      </c>
      <c r="AO136" s="372"/>
      <c r="AP136" s="8"/>
    </row>
    <row r="137" spans="1:51" ht="13.5" customHeight="1">
      <c r="A137" s="249"/>
      <c r="B137" s="255"/>
      <c r="C137" s="287"/>
      <c r="D137" s="367"/>
      <c r="E137" s="302"/>
      <c r="F137" s="262"/>
      <c r="G137" s="70" t="s">
        <v>134</v>
      </c>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253"/>
      <c r="AN137" s="390"/>
      <c r="AO137" s="374"/>
      <c r="AP137" s="8"/>
    </row>
    <row r="138" spans="1:51" ht="13.5" customHeight="1">
      <c r="A138" s="248" t="str">
        <f>IFERROR(INDEX(【従業者名簿】!F:F,MATCH(F138,【従業者名簿】!C:C,0)),"")</f>
        <v/>
      </c>
      <c r="B138" s="298" t="s">
        <v>33</v>
      </c>
      <c r="C138" s="299" t="str">
        <f t="shared" ref="C138" si="124">IF(AO138="介護福祉士","〇","")</f>
        <v/>
      </c>
      <c r="D138" s="366" t="str">
        <f t="shared" ref="D138" si="125">IF(A138="","",DATEDIF(A138,$AF$3,"m"))</f>
        <v/>
      </c>
      <c r="E138" s="301"/>
      <c r="F138" s="262"/>
      <c r="G138" s="70" t="s">
        <v>36</v>
      </c>
      <c r="H138" s="133"/>
      <c r="I138" s="133"/>
      <c r="J138" s="133"/>
      <c r="K138" s="133"/>
      <c r="L138" s="133"/>
      <c r="M138" s="133"/>
      <c r="N138" s="133"/>
      <c r="O138" s="133"/>
      <c r="P138" s="133"/>
      <c r="Q138" s="133"/>
      <c r="R138" s="133"/>
      <c r="S138" s="133"/>
      <c r="T138" s="133"/>
      <c r="U138" s="133"/>
      <c r="V138" s="133"/>
      <c r="W138" s="133"/>
      <c r="X138" s="133"/>
      <c r="Y138" s="133"/>
      <c r="Z138" s="133"/>
      <c r="AA138" s="133"/>
      <c r="AB138" s="133"/>
      <c r="AC138" s="133"/>
      <c r="AD138" s="133"/>
      <c r="AE138" s="133"/>
      <c r="AF138" s="133"/>
      <c r="AG138" s="133"/>
      <c r="AH138" s="133"/>
      <c r="AI138" s="133"/>
      <c r="AJ138" s="133"/>
      <c r="AK138" s="133"/>
      <c r="AL138" s="133"/>
      <c r="AM138" s="253">
        <f t="shared" ref="AM138" si="126">SUM(H139:AL139)</f>
        <v>0</v>
      </c>
      <c r="AN138" s="390" t="str">
        <f t="shared" ref="AN138" si="127">IFERROR(IF(OR(E138="Ａ",AM138&gt;$AF$125),1,ROUNDDOWN(AM138/$AF$125,1)),"")</f>
        <v/>
      </c>
      <c r="AO138" s="372"/>
      <c r="AP138" s="8"/>
    </row>
    <row r="139" spans="1:51" ht="13.5" customHeight="1">
      <c r="A139" s="249"/>
      <c r="B139" s="255"/>
      <c r="C139" s="287"/>
      <c r="D139" s="367"/>
      <c r="E139" s="302"/>
      <c r="F139" s="262"/>
      <c r="G139" s="70" t="s">
        <v>134</v>
      </c>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253"/>
      <c r="AN139" s="390"/>
      <c r="AO139" s="374"/>
      <c r="AP139" s="8"/>
    </row>
    <row r="140" spans="1:51" ht="13.5" customHeight="1">
      <c r="A140" s="248" t="str">
        <f>IFERROR(INDEX(【従業者名簿】!F:F,MATCH(F140,【従業者名簿】!C:C,0)),"")</f>
        <v/>
      </c>
      <c r="B140" s="298" t="s">
        <v>33</v>
      </c>
      <c r="C140" s="299" t="str">
        <f t="shared" ref="C140" si="128">IF(AO140="介護福祉士","〇","")</f>
        <v/>
      </c>
      <c r="D140" s="366" t="str">
        <f t="shared" ref="D140" si="129">IF(A140="","",DATEDIF(A140,$AF$3,"m"))</f>
        <v/>
      </c>
      <c r="E140" s="301"/>
      <c r="F140" s="262"/>
      <c r="G140" s="70" t="s">
        <v>36</v>
      </c>
      <c r="H140" s="133"/>
      <c r="I140" s="133"/>
      <c r="J140" s="133"/>
      <c r="K140" s="133"/>
      <c r="L140" s="133"/>
      <c r="M140" s="133"/>
      <c r="N140" s="133"/>
      <c r="O140" s="133"/>
      <c r="P140" s="133"/>
      <c r="Q140" s="133"/>
      <c r="R140" s="133"/>
      <c r="S140" s="133"/>
      <c r="T140" s="133"/>
      <c r="U140" s="133"/>
      <c r="V140" s="133"/>
      <c r="W140" s="133"/>
      <c r="X140" s="133"/>
      <c r="Y140" s="133"/>
      <c r="Z140" s="133"/>
      <c r="AA140" s="133"/>
      <c r="AB140" s="133"/>
      <c r="AC140" s="133"/>
      <c r="AD140" s="133"/>
      <c r="AE140" s="133"/>
      <c r="AF140" s="133"/>
      <c r="AG140" s="133"/>
      <c r="AH140" s="133"/>
      <c r="AI140" s="133"/>
      <c r="AJ140" s="133"/>
      <c r="AK140" s="133"/>
      <c r="AL140" s="133"/>
      <c r="AM140" s="253">
        <f t="shared" ref="AM140" si="130">SUM(H141:AL141)</f>
        <v>0</v>
      </c>
      <c r="AN140" s="390" t="str">
        <f t="shared" ref="AN140" si="131">IFERROR(IF(OR(E140="Ａ",AM140&gt;$AF$125),1,ROUNDDOWN(AM140/$AF$125,1)),"")</f>
        <v/>
      </c>
      <c r="AO140" s="372"/>
      <c r="AP140" s="8"/>
    </row>
    <row r="141" spans="1:51" ht="13.5" customHeight="1">
      <c r="A141" s="249"/>
      <c r="B141" s="255"/>
      <c r="C141" s="287"/>
      <c r="D141" s="367"/>
      <c r="E141" s="302"/>
      <c r="F141" s="262"/>
      <c r="G141" s="70" t="s">
        <v>134</v>
      </c>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253"/>
      <c r="AN141" s="390"/>
      <c r="AO141" s="374"/>
      <c r="AP141" s="8"/>
    </row>
    <row r="142" spans="1:51" ht="13.5" customHeight="1">
      <c r="A142" s="248" t="str">
        <f>IFERROR(INDEX(【従業者名簿】!F:F,MATCH(F142,【従業者名簿】!C:C,0)),"")</f>
        <v/>
      </c>
      <c r="B142" s="298" t="s">
        <v>33</v>
      </c>
      <c r="C142" s="299" t="str">
        <f t="shared" ref="C142" si="132">IF(AO142="介護福祉士","〇","")</f>
        <v/>
      </c>
      <c r="D142" s="366" t="str">
        <f t="shared" ref="D142" si="133">IF(A142="","",DATEDIF(A142,$AF$3,"m"))</f>
        <v/>
      </c>
      <c r="E142" s="301"/>
      <c r="F142" s="262"/>
      <c r="G142" s="70" t="s">
        <v>36</v>
      </c>
      <c r="H142" s="133"/>
      <c r="I142" s="133"/>
      <c r="J142" s="133"/>
      <c r="K142" s="133"/>
      <c r="L142" s="133"/>
      <c r="M142" s="133"/>
      <c r="N142" s="133"/>
      <c r="O142" s="133"/>
      <c r="P142" s="133"/>
      <c r="Q142" s="133"/>
      <c r="R142" s="133"/>
      <c r="S142" s="133"/>
      <c r="T142" s="133"/>
      <c r="U142" s="133"/>
      <c r="V142" s="133"/>
      <c r="W142" s="133"/>
      <c r="X142" s="133"/>
      <c r="Y142" s="133"/>
      <c r="Z142" s="133"/>
      <c r="AA142" s="133"/>
      <c r="AB142" s="133"/>
      <c r="AC142" s="133"/>
      <c r="AD142" s="133"/>
      <c r="AE142" s="133"/>
      <c r="AF142" s="133"/>
      <c r="AG142" s="133"/>
      <c r="AH142" s="133"/>
      <c r="AI142" s="133"/>
      <c r="AJ142" s="133"/>
      <c r="AK142" s="133"/>
      <c r="AL142" s="133"/>
      <c r="AM142" s="253">
        <f t="shared" ref="AM142" si="134">SUM(H143:AL143)</f>
        <v>0</v>
      </c>
      <c r="AN142" s="390" t="str">
        <f t="shared" ref="AN142" si="135">IFERROR(IF(OR(E142="Ａ",AM142&gt;$AF$125),1,ROUNDDOWN(AM142/$AF$125,1)),"")</f>
        <v/>
      </c>
      <c r="AO142" s="372"/>
      <c r="AP142" s="8"/>
    </row>
    <row r="143" spans="1:51" ht="13.5" customHeight="1">
      <c r="A143" s="249"/>
      <c r="B143" s="255"/>
      <c r="C143" s="287"/>
      <c r="D143" s="367"/>
      <c r="E143" s="302"/>
      <c r="F143" s="262"/>
      <c r="G143" s="70" t="s">
        <v>134</v>
      </c>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253"/>
      <c r="AN143" s="390"/>
      <c r="AO143" s="374"/>
      <c r="AP143" s="8"/>
    </row>
    <row r="144" spans="1:51" ht="13.5" customHeight="1">
      <c r="A144" s="248" t="str">
        <f>IFERROR(INDEX(【従業者名簿】!F:F,MATCH(F144,【従業者名簿】!C:C,0)),"")</f>
        <v/>
      </c>
      <c r="B144" s="298" t="s">
        <v>33</v>
      </c>
      <c r="C144" s="299" t="str">
        <f t="shared" ref="C144" si="136">IF(AO144="介護福祉士","〇","")</f>
        <v/>
      </c>
      <c r="D144" s="366" t="str">
        <f t="shared" ref="D144" si="137">IF(A144="","",DATEDIF(A144,$AF$3,"m"))</f>
        <v/>
      </c>
      <c r="E144" s="301"/>
      <c r="F144" s="262"/>
      <c r="G144" s="70" t="s">
        <v>36</v>
      </c>
      <c r="H144" s="133"/>
      <c r="I144" s="133"/>
      <c r="J144" s="133"/>
      <c r="K144" s="133"/>
      <c r="L144" s="133"/>
      <c r="M144" s="133"/>
      <c r="N144" s="133"/>
      <c r="O144" s="133"/>
      <c r="P144" s="133"/>
      <c r="Q144" s="133"/>
      <c r="R144" s="133"/>
      <c r="S144" s="133"/>
      <c r="T144" s="133"/>
      <c r="U144" s="133"/>
      <c r="V144" s="133"/>
      <c r="W144" s="133"/>
      <c r="X144" s="133"/>
      <c r="Y144" s="133"/>
      <c r="Z144" s="133"/>
      <c r="AA144" s="133"/>
      <c r="AB144" s="133"/>
      <c r="AC144" s="133"/>
      <c r="AD144" s="133"/>
      <c r="AE144" s="133"/>
      <c r="AF144" s="133"/>
      <c r="AG144" s="133"/>
      <c r="AH144" s="133"/>
      <c r="AI144" s="133"/>
      <c r="AJ144" s="133"/>
      <c r="AK144" s="133"/>
      <c r="AL144" s="133"/>
      <c r="AM144" s="253">
        <f t="shared" ref="AM144" si="138">SUM(H145:AL145)</f>
        <v>0</v>
      </c>
      <c r="AN144" s="390" t="str">
        <f t="shared" ref="AN144" si="139">IFERROR(IF(OR(E144="Ａ",AM144&gt;$AF$125),1,ROUNDDOWN(AM144/$AF$125,1)),"")</f>
        <v/>
      </c>
      <c r="AO144" s="372"/>
      <c r="AP144" s="8"/>
    </row>
    <row r="145" spans="1:51" ht="13.5" customHeight="1">
      <c r="A145" s="249"/>
      <c r="B145" s="255"/>
      <c r="C145" s="287"/>
      <c r="D145" s="367"/>
      <c r="E145" s="302"/>
      <c r="F145" s="262"/>
      <c r="G145" s="70" t="s">
        <v>134</v>
      </c>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253"/>
      <c r="AN145" s="390"/>
      <c r="AO145" s="374"/>
      <c r="AP145" s="8"/>
    </row>
    <row r="146" spans="1:51" ht="13.5" customHeight="1">
      <c r="A146" s="248" t="str">
        <f>IFERROR(INDEX(【従業者名簿】!F:F,MATCH(F146,【従業者名簿】!C:C,0)),"")</f>
        <v/>
      </c>
      <c r="B146" s="298" t="s">
        <v>33</v>
      </c>
      <c r="C146" s="299" t="str">
        <f t="shared" ref="C146" si="140">IF(AO146="介護福祉士","〇","")</f>
        <v/>
      </c>
      <c r="D146" s="366" t="str">
        <f t="shared" ref="D146" si="141">IF(A146="","",DATEDIF(A146,$AF$3,"m"))</f>
        <v/>
      </c>
      <c r="E146" s="301"/>
      <c r="F146" s="262"/>
      <c r="G146" s="70" t="s">
        <v>36</v>
      </c>
      <c r="H146" s="133"/>
      <c r="I146" s="133"/>
      <c r="J146" s="133"/>
      <c r="K146" s="133"/>
      <c r="L146" s="133"/>
      <c r="M146" s="133"/>
      <c r="N146" s="133"/>
      <c r="O146" s="133"/>
      <c r="P146" s="133"/>
      <c r="Q146" s="133"/>
      <c r="R146" s="133"/>
      <c r="S146" s="133"/>
      <c r="T146" s="133"/>
      <c r="U146" s="133"/>
      <c r="V146" s="133"/>
      <c r="W146" s="133"/>
      <c r="X146" s="133"/>
      <c r="Y146" s="133"/>
      <c r="Z146" s="133"/>
      <c r="AA146" s="133"/>
      <c r="AB146" s="133"/>
      <c r="AC146" s="133"/>
      <c r="AD146" s="133"/>
      <c r="AE146" s="133"/>
      <c r="AF146" s="133"/>
      <c r="AG146" s="133"/>
      <c r="AH146" s="133"/>
      <c r="AI146" s="133"/>
      <c r="AJ146" s="133"/>
      <c r="AK146" s="133"/>
      <c r="AL146" s="133"/>
      <c r="AM146" s="253">
        <f t="shared" ref="AM146" si="142">SUM(H147:AL147)</f>
        <v>0</v>
      </c>
      <c r="AN146" s="390" t="str">
        <f t="shared" ref="AN146" si="143">IFERROR(IF(OR(E146="Ａ",AM146&gt;$AF$125),1,ROUNDDOWN(AM146/$AF$125,1)),"")</f>
        <v/>
      </c>
      <c r="AO146" s="372"/>
      <c r="AP146" s="8"/>
    </row>
    <row r="147" spans="1:51" ht="13.5" customHeight="1">
      <c r="A147" s="249"/>
      <c r="B147" s="255"/>
      <c r="C147" s="287"/>
      <c r="D147" s="367"/>
      <c r="E147" s="302"/>
      <c r="F147" s="262"/>
      <c r="G147" s="70" t="s">
        <v>134</v>
      </c>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253"/>
      <c r="AN147" s="390"/>
      <c r="AO147" s="374"/>
      <c r="AP147" s="8"/>
    </row>
    <row r="148" spans="1:51" ht="13.5" customHeight="1">
      <c r="A148" s="248" t="str">
        <f>IFERROR(INDEX(【従業者名簿】!F:F,MATCH(F148,【従業者名簿】!C:C,0)),"")</f>
        <v/>
      </c>
      <c r="B148" s="298" t="s">
        <v>33</v>
      </c>
      <c r="C148" s="299" t="str">
        <f t="shared" ref="C148" si="144">IF(AO148="介護福祉士","〇","")</f>
        <v/>
      </c>
      <c r="D148" s="366" t="str">
        <f t="shared" ref="D148" si="145">IF(A148="","",DATEDIF(A148,$AF$3,"m"))</f>
        <v/>
      </c>
      <c r="E148" s="301"/>
      <c r="F148" s="262"/>
      <c r="G148" s="70" t="s">
        <v>36</v>
      </c>
      <c r="H148" s="133"/>
      <c r="I148" s="133"/>
      <c r="J148" s="133"/>
      <c r="K148" s="133"/>
      <c r="L148" s="133"/>
      <c r="M148" s="133"/>
      <c r="N148" s="133"/>
      <c r="O148" s="133"/>
      <c r="P148" s="133"/>
      <c r="Q148" s="133"/>
      <c r="R148" s="133"/>
      <c r="S148" s="133"/>
      <c r="T148" s="133"/>
      <c r="U148" s="133"/>
      <c r="V148" s="133"/>
      <c r="W148" s="133"/>
      <c r="X148" s="133"/>
      <c r="Y148" s="133"/>
      <c r="Z148" s="133"/>
      <c r="AA148" s="133"/>
      <c r="AB148" s="133"/>
      <c r="AC148" s="133"/>
      <c r="AD148" s="133"/>
      <c r="AE148" s="133"/>
      <c r="AF148" s="133"/>
      <c r="AG148" s="133"/>
      <c r="AH148" s="133"/>
      <c r="AI148" s="133"/>
      <c r="AJ148" s="133"/>
      <c r="AK148" s="133"/>
      <c r="AL148" s="133"/>
      <c r="AM148" s="253">
        <f t="shared" ref="AM148" si="146">SUM(H149:AL149)</f>
        <v>0</v>
      </c>
      <c r="AN148" s="390" t="str">
        <f t="shared" ref="AN148" si="147">IFERROR(IF(OR(E148="Ａ",AM148&gt;$AF$125),1,ROUNDDOWN(AM148/$AF$125,1)),"")</f>
        <v/>
      </c>
      <c r="AO148" s="372"/>
      <c r="AP148" s="8"/>
    </row>
    <row r="149" spans="1:51" ht="13.5" customHeight="1">
      <c r="A149" s="249"/>
      <c r="B149" s="255"/>
      <c r="C149" s="287"/>
      <c r="D149" s="367"/>
      <c r="E149" s="302"/>
      <c r="F149" s="262"/>
      <c r="G149" s="70" t="s">
        <v>134</v>
      </c>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253"/>
      <c r="AN149" s="390"/>
      <c r="AO149" s="374"/>
      <c r="AP149" s="8"/>
    </row>
    <row r="150" spans="1:51" ht="13.5" customHeight="1">
      <c r="A150" s="248" t="str">
        <f>IFERROR(INDEX(【従業者名簿】!F:F,MATCH(F150,【従業者名簿】!C:C,0)),"")</f>
        <v/>
      </c>
      <c r="B150" s="298" t="s">
        <v>33</v>
      </c>
      <c r="C150" s="299" t="str">
        <f t="shared" ref="C150" si="148">IF(AO150="介護福祉士","〇","")</f>
        <v/>
      </c>
      <c r="D150" s="366" t="str">
        <f t="shared" ref="D150" si="149">IF(A150="","",DATEDIF(A150,$AF$3,"m"))</f>
        <v/>
      </c>
      <c r="E150" s="301"/>
      <c r="F150" s="262"/>
      <c r="G150" s="70" t="s">
        <v>36</v>
      </c>
      <c r="H150" s="133"/>
      <c r="I150" s="133"/>
      <c r="J150" s="133"/>
      <c r="K150" s="133"/>
      <c r="L150" s="133"/>
      <c r="M150" s="133"/>
      <c r="N150" s="133"/>
      <c r="O150" s="133"/>
      <c r="P150" s="133"/>
      <c r="Q150" s="133"/>
      <c r="R150" s="133"/>
      <c r="S150" s="133"/>
      <c r="T150" s="133"/>
      <c r="U150" s="133"/>
      <c r="V150" s="133"/>
      <c r="W150" s="133"/>
      <c r="X150" s="133"/>
      <c r="Y150" s="133"/>
      <c r="Z150" s="133"/>
      <c r="AA150" s="133"/>
      <c r="AB150" s="133"/>
      <c r="AC150" s="133"/>
      <c r="AD150" s="133"/>
      <c r="AE150" s="133"/>
      <c r="AF150" s="133"/>
      <c r="AG150" s="133"/>
      <c r="AH150" s="133"/>
      <c r="AI150" s="133"/>
      <c r="AJ150" s="133"/>
      <c r="AK150" s="133"/>
      <c r="AL150" s="133"/>
      <c r="AM150" s="253">
        <f t="shared" ref="AM150" si="150">SUM(H151:AL151)</f>
        <v>0</v>
      </c>
      <c r="AN150" s="390" t="str">
        <f t="shared" ref="AN150" si="151">IFERROR(IF(OR(E150="Ａ",AM150&gt;$AF$125),1,ROUNDDOWN(AM150/$AF$125,1)),"")</f>
        <v/>
      </c>
      <c r="AO150" s="372"/>
      <c r="AP150" s="8"/>
    </row>
    <row r="151" spans="1:51" ht="13.5" customHeight="1">
      <c r="A151" s="249"/>
      <c r="B151" s="255"/>
      <c r="C151" s="287"/>
      <c r="D151" s="367"/>
      <c r="E151" s="302"/>
      <c r="F151" s="262"/>
      <c r="G151" s="70" t="s">
        <v>134</v>
      </c>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253"/>
      <c r="AN151" s="390"/>
      <c r="AO151" s="374"/>
      <c r="AP151" s="8"/>
    </row>
    <row r="152" spans="1:51" ht="13.5" customHeight="1">
      <c r="A152" s="248" t="str">
        <f>IFERROR(INDEX(【従業者名簿】!F:F,MATCH(F152,【従業者名簿】!C:C,0)),"")</f>
        <v/>
      </c>
      <c r="B152" s="298" t="s">
        <v>33</v>
      </c>
      <c r="C152" s="299" t="str">
        <f t="shared" ref="C152" si="152">IF(AO152="介護福祉士","〇","")</f>
        <v/>
      </c>
      <c r="D152" s="366" t="str">
        <f t="shared" ref="D152" si="153">IF(A152="","",DATEDIF(A152,$AF$3,"m"))</f>
        <v/>
      </c>
      <c r="E152" s="301"/>
      <c r="F152" s="262"/>
      <c r="G152" s="70" t="s">
        <v>36</v>
      </c>
      <c r="H152" s="133"/>
      <c r="I152" s="133"/>
      <c r="J152" s="133"/>
      <c r="K152" s="133"/>
      <c r="L152" s="133"/>
      <c r="M152" s="13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253">
        <f t="shared" ref="AM152" si="154">SUM(H153:AL153)</f>
        <v>0</v>
      </c>
      <c r="AN152" s="390" t="str">
        <f t="shared" ref="AN152" si="155">IFERROR(IF(OR(E152="Ａ",AM152&gt;$AF$125),1,ROUNDDOWN(AM152/$AF$125,1)),"")</f>
        <v/>
      </c>
      <c r="AO152" s="372"/>
      <c r="AP152" s="8"/>
    </row>
    <row r="153" spans="1:51" ht="13.5" customHeight="1">
      <c r="A153" s="249"/>
      <c r="B153" s="255"/>
      <c r="C153" s="287"/>
      <c r="D153" s="367"/>
      <c r="E153" s="302"/>
      <c r="F153" s="262"/>
      <c r="G153" s="70" t="s">
        <v>134</v>
      </c>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253"/>
      <c r="AN153" s="390"/>
      <c r="AO153" s="374"/>
      <c r="AP153" s="8"/>
    </row>
    <row r="154" spans="1:51" ht="13.5" customHeight="1">
      <c r="A154" s="248" t="str">
        <f>IFERROR(INDEX(【従業者名簿】!F:F,MATCH(F154,【従業者名簿】!C:C,0)),"")</f>
        <v/>
      </c>
      <c r="B154" s="298" t="s">
        <v>33</v>
      </c>
      <c r="C154" s="299" t="str">
        <f t="shared" ref="C154" si="156">IF(AO154="介護福祉士","〇","")</f>
        <v/>
      </c>
      <c r="D154" s="366" t="str">
        <f t="shared" ref="D154" si="157">IF(A154="","",DATEDIF(A154,$AF$3,"m"))</f>
        <v/>
      </c>
      <c r="E154" s="301"/>
      <c r="F154" s="262"/>
      <c r="G154" s="70" t="s">
        <v>36</v>
      </c>
      <c r="H154" s="133"/>
      <c r="I154" s="133"/>
      <c r="J154" s="133"/>
      <c r="K154" s="133"/>
      <c r="L154" s="133"/>
      <c r="M154" s="133"/>
      <c r="N154" s="133"/>
      <c r="O154" s="133"/>
      <c r="P154" s="133"/>
      <c r="Q154" s="133"/>
      <c r="R154" s="133"/>
      <c r="S154" s="133"/>
      <c r="T154" s="133"/>
      <c r="U154" s="133"/>
      <c r="V154" s="133"/>
      <c r="W154" s="133"/>
      <c r="X154" s="133"/>
      <c r="Y154" s="133"/>
      <c r="Z154" s="133"/>
      <c r="AA154" s="133"/>
      <c r="AB154" s="133"/>
      <c r="AC154" s="133"/>
      <c r="AD154" s="133"/>
      <c r="AE154" s="133"/>
      <c r="AF154" s="133"/>
      <c r="AG154" s="133"/>
      <c r="AH154" s="133"/>
      <c r="AI154" s="133"/>
      <c r="AJ154" s="133"/>
      <c r="AK154" s="133"/>
      <c r="AL154" s="133"/>
      <c r="AM154" s="253">
        <f t="shared" ref="AM154" si="158">SUM(H155:AL155)</f>
        <v>0</v>
      </c>
      <c r="AN154" s="390" t="str">
        <f t="shared" ref="AN154" si="159">IFERROR(IF(OR(E154="Ａ",AM154&gt;$AF$125),1,ROUNDDOWN(AM154/$AF$125,1)),"")</f>
        <v/>
      </c>
      <c r="AO154" s="372"/>
      <c r="AP154" s="8"/>
    </row>
    <row r="155" spans="1:51" ht="13.5" customHeight="1">
      <c r="A155" s="249"/>
      <c r="B155" s="255"/>
      <c r="C155" s="287"/>
      <c r="D155" s="367"/>
      <c r="E155" s="302"/>
      <c r="F155" s="262"/>
      <c r="G155" s="70" t="s">
        <v>134</v>
      </c>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253"/>
      <c r="AN155" s="390"/>
      <c r="AO155" s="374"/>
      <c r="AP155" s="8"/>
    </row>
    <row r="156" spans="1:51" ht="13.5" customHeight="1">
      <c r="A156" s="248" t="str">
        <f>IFERROR(INDEX(【従業者名簿】!F:F,MATCH(F156,【従業者名簿】!C:C,0)),"")</f>
        <v/>
      </c>
      <c r="B156" s="298" t="s">
        <v>33</v>
      </c>
      <c r="C156" s="299" t="str">
        <f t="shared" ref="C156" si="160">IF(AO156="介護福祉士","〇","")</f>
        <v/>
      </c>
      <c r="D156" s="366" t="str">
        <f t="shared" ref="D156" si="161">IF(A156="","",DATEDIF(A156,$AF$3,"m"))</f>
        <v/>
      </c>
      <c r="E156" s="301"/>
      <c r="F156" s="270"/>
      <c r="G156" s="70" t="s">
        <v>36</v>
      </c>
      <c r="H156" s="133"/>
      <c r="I156" s="133"/>
      <c r="J156" s="133"/>
      <c r="K156" s="133"/>
      <c r="L156" s="133"/>
      <c r="M156" s="133"/>
      <c r="N156" s="133"/>
      <c r="O156" s="133"/>
      <c r="P156" s="133"/>
      <c r="Q156" s="133"/>
      <c r="R156" s="133"/>
      <c r="S156" s="133"/>
      <c r="T156" s="133"/>
      <c r="U156" s="133"/>
      <c r="V156" s="133"/>
      <c r="W156" s="133"/>
      <c r="X156" s="133"/>
      <c r="Y156" s="133"/>
      <c r="Z156" s="133"/>
      <c r="AA156" s="133"/>
      <c r="AB156" s="133"/>
      <c r="AC156" s="133"/>
      <c r="AD156" s="133"/>
      <c r="AE156" s="133"/>
      <c r="AF156" s="133"/>
      <c r="AG156" s="133"/>
      <c r="AH156" s="133"/>
      <c r="AI156" s="133"/>
      <c r="AJ156" s="133"/>
      <c r="AK156" s="133"/>
      <c r="AL156" s="133"/>
      <c r="AM156" s="253">
        <f t="shared" ref="AM156" si="162">SUM(H157:AL157)</f>
        <v>0</v>
      </c>
      <c r="AN156" s="390" t="str">
        <f t="shared" ref="AN156" si="163">IFERROR(IF(OR(E156="Ａ",AM156&gt;$AF$125),1,ROUNDDOWN(AM156/$AF$125,1)),"")</f>
        <v/>
      </c>
      <c r="AO156" s="372"/>
      <c r="AP156" s="8"/>
    </row>
    <row r="157" spans="1:51" ht="13.5" customHeight="1">
      <c r="A157" s="249"/>
      <c r="B157" s="255"/>
      <c r="C157" s="287"/>
      <c r="D157" s="367"/>
      <c r="E157" s="302"/>
      <c r="F157" s="261"/>
      <c r="G157" s="70" t="s">
        <v>134</v>
      </c>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253"/>
      <c r="AN157" s="390"/>
      <c r="AO157" s="374"/>
      <c r="AP157" s="8"/>
    </row>
    <row r="158" spans="1:51" ht="13.5" customHeight="1">
      <c r="A158" s="248" t="str">
        <f>IFERROR(INDEX(【従業者名簿】!F:F,MATCH(F158,【従業者名簿】!C:C,0)),"")</f>
        <v/>
      </c>
      <c r="B158" s="298" t="s">
        <v>33</v>
      </c>
      <c r="C158" s="299" t="str">
        <f t="shared" ref="C158" si="164">IF(AO158="介護福祉士","〇","")</f>
        <v/>
      </c>
      <c r="D158" s="366" t="str">
        <f>IF(A158="","",DATEDIF(A158,$AF$3,"m"))</f>
        <v/>
      </c>
      <c r="E158" s="301"/>
      <c r="F158" s="262"/>
      <c r="G158" s="70" t="s">
        <v>36</v>
      </c>
      <c r="H158" s="133"/>
      <c r="I158" s="133"/>
      <c r="J158" s="133"/>
      <c r="K158" s="133"/>
      <c r="L158" s="133"/>
      <c r="M158" s="133"/>
      <c r="N158" s="133"/>
      <c r="O158" s="133"/>
      <c r="P158" s="133"/>
      <c r="Q158" s="133"/>
      <c r="R158" s="133"/>
      <c r="S158" s="133"/>
      <c r="T158" s="133"/>
      <c r="U158" s="133"/>
      <c r="V158" s="133"/>
      <c r="W158" s="133"/>
      <c r="X158" s="133"/>
      <c r="Y158" s="133"/>
      <c r="Z158" s="133"/>
      <c r="AA158" s="133"/>
      <c r="AB158" s="133"/>
      <c r="AC158" s="133"/>
      <c r="AD158" s="133"/>
      <c r="AE158" s="133"/>
      <c r="AF158" s="133"/>
      <c r="AG158" s="133"/>
      <c r="AH158" s="133"/>
      <c r="AI158" s="133"/>
      <c r="AJ158" s="133"/>
      <c r="AK158" s="133"/>
      <c r="AL158" s="133"/>
      <c r="AM158" s="253">
        <f>SUM(H159:AL159)</f>
        <v>0</v>
      </c>
      <c r="AN158" s="390" t="str">
        <f>IFERROR(IF(OR(E158="Ａ",AM158&gt;$AF$125),1,ROUNDDOWN(AM158/$AF$125,1)),"")</f>
        <v/>
      </c>
      <c r="AO158" s="372"/>
      <c r="AP158" s="8"/>
    </row>
    <row r="159" spans="1:51" ht="13.5" customHeight="1">
      <c r="A159" s="249"/>
      <c r="B159" s="255"/>
      <c r="C159" s="287"/>
      <c r="D159" s="367"/>
      <c r="E159" s="302"/>
      <c r="F159" s="262"/>
      <c r="G159" s="70" t="s">
        <v>134</v>
      </c>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253"/>
      <c r="AN159" s="390"/>
      <c r="AO159" s="374"/>
      <c r="AP159" s="8"/>
    </row>
    <row r="160" spans="1:51" ht="13.5" customHeight="1">
      <c r="B160" s="132"/>
      <c r="C160" s="132"/>
      <c r="D160" s="132"/>
      <c r="E160" s="7" t="s">
        <v>137</v>
      </c>
      <c r="F160" s="132"/>
      <c r="G160" s="51"/>
      <c r="H160" s="7"/>
      <c r="I160" s="52"/>
      <c r="J160" s="52"/>
      <c r="K160" s="52"/>
      <c r="L160" s="52"/>
      <c r="M160" s="52"/>
      <c r="N160" s="52"/>
      <c r="O160" s="52"/>
      <c r="P160" s="52"/>
      <c r="Q160" s="52"/>
      <c r="R160" s="52"/>
      <c r="S160" s="53"/>
      <c r="T160" s="53"/>
      <c r="U160" s="7"/>
      <c r="V160" s="52"/>
      <c r="W160" s="52"/>
      <c r="X160" s="52"/>
      <c r="Y160" s="52"/>
      <c r="Z160" s="52"/>
      <c r="AA160" s="52"/>
      <c r="AB160" s="52"/>
      <c r="AC160" s="132"/>
      <c r="AD160" s="132"/>
      <c r="AE160" s="132"/>
      <c r="AF160" s="54"/>
      <c r="AG160" s="54"/>
      <c r="AH160" s="7"/>
      <c r="AI160" s="7"/>
      <c r="AJ160" s="7"/>
      <c r="AK160" s="7"/>
      <c r="AL160" s="7"/>
      <c r="AM160" s="55"/>
      <c r="AN160" s="56"/>
      <c r="AO160" s="57"/>
      <c r="AP160" s="10"/>
      <c r="AQ160" s="159"/>
      <c r="AR160" s="159"/>
      <c r="AS160" s="159"/>
      <c r="AT160" s="58"/>
      <c r="AU160" s="58"/>
      <c r="AV160" s="58"/>
      <c r="AW160" s="59"/>
      <c r="AX160" s="59"/>
      <c r="AY160" s="59"/>
    </row>
    <row r="161" spans="1:53" ht="13.5" customHeight="1">
      <c r="B161" s="132"/>
      <c r="C161" s="132"/>
      <c r="D161" s="132"/>
      <c r="E161" s="7"/>
      <c r="F161" s="132"/>
      <c r="G161" s="51"/>
      <c r="H161" s="7"/>
      <c r="I161" s="52"/>
      <c r="J161" s="52"/>
      <c r="K161" s="52"/>
      <c r="L161" s="52"/>
      <c r="M161" s="52"/>
      <c r="N161" s="52"/>
      <c r="O161" s="52"/>
      <c r="P161" s="52"/>
      <c r="Q161" s="52"/>
      <c r="R161" s="52"/>
      <c r="S161" s="53"/>
      <c r="T161" s="53"/>
      <c r="U161" s="7"/>
      <c r="V161" s="52"/>
      <c r="W161" s="52"/>
      <c r="X161" s="52"/>
      <c r="Y161" s="52"/>
      <c r="Z161" s="52"/>
      <c r="AA161" s="52"/>
      <c r="AB161" s="52"/>
      <c r="AC161" s="132"/>
      <c r="AD161" s="132"/>
      <c r="AE161" s="132"/>
      <c r="AF161" s="54"/>
      <c r="AG161" s="54"/>
      <c r="AH161" s="7"/>
      <c r="AI161" s="7"/>
      <c r="AJ161" s="7"/>
      <c r="AK161" s="7"/>
      <c r="AL161" s="7"/>
      <c r="AM161" s="55"/>
      <c r="AN161" s="56"/>
      <c r="AO161" s="57"/>
      <c r="AP161" s="10"/>
      <c r="AQ161" s="159"/>
      <c r="AR161" s="159"/>
      <c r="AS161" s="159"/>
      <c r="AT161" s="58"/>
      <c r="AU161" s="58"/>
      <c r="AV161" s="58"/>
      <c r="AW161" s="59"/>
      <c r="AX161" s="59"/>
      <c r="AY161" s="59"/>
    </row>
    <row r="162" spans="1:53" ht="18" customHeight="1">
      <c r="B162" s="2" t="s">
        <v>2</v>
      </c>
      <c r="C162" s="2"/>
      <c r="D162" s="2"/>
      <c r="E162" s="2"/>
      <c r="F162" s="2"/>
      <c r="G162" s="2"/>
      <c r="H162" s="2"/>
      <c r="I162" s="2"/>
      <c r="J162" s="2"/>
      <c r="AF162" s="3"/>
      <c r="AO162" s="3"/>
      <c r="AY162" s="3" t="s">
        <v>35</v>
      </c>
      <c r="BA162" s="9"/>
    </row>
    <row r="163" spans="1:53" ht="18" customHeight="1">
      <c r="B163" s="233" t="s">
        <v>22</v>
      </c>
      <c r="C163" s="234"/>
      <c r="D163" s="235">
        <f>【算定要件集計】!$B$3</f>
        <v>0</v>
      </c>
      <c r="E163" s="236"/>
      <c r="F163" s="236"/>
      <c r="G163" s="236"/>
      <c r="H163" s="236"/>
      <c r="I163" s="236"/>
      <c r="J163" s="236"/>
      <c r="K163" s="237"/>
      <c r="L163" s="238" t="s">
        <v>21</v>
      </c>
      <c r="M163" s="239"/>
      <c r="N163" s="239"/>
      <c r="O163" s="240"/>
      <c r="P163" s="241"/>
      <c r="Q163" s="241"/>
      <c r="R163" s="241"/>
      <c r="S163" s="241"/>
      <c r="T163" s="241"/>
      <c r="U163" s="242"/>
      <c r="V163" s="233" t="s">
        <v>23</v>
      </c>
      <c r="W163" s="243"/>
      <c r="X163" s="203"/>
      <c r="Y163" s="244"/>
      <c r="Z163" s="245"/>
      <c r="AA163" s="233" t="s">
        <v>40</v>
      </c>
      <c r="AB163" s="246"/>
      <c r="AC163" s="246"/>
      <c r="AD163" s="246"/>
      <c r="AE163" s="247"/>
      <c r="AF163" s="375" t="str">
        <f>$AF$3</f>
        <v/>
      </c>
      <c r="AG163" s="376"/>
      <c r="AH163" s="376"/>
      <c r="AI163" s="376"/>
      <c r="AJ163" s="377"/>
      <c r="AK163" s="378"/>
      <c r="AO163" s="5"/>
      <c r="BA163" s="9"/>
    </row>
    <row r="164" spans="1:53" ht="5.0999999999999996" customHeight="1">
      <c r="BA164" s="9"/>
    </row>
    <row r="165" spans="1:53" ht="16.5" customHeight="1">
      <c r="G165" s="5" t="s">
        <v>44</v>
      </c>
      <c r="H165" s="49">
        <f>$H$5</f>
        <v>0</v>
      </c>
      <c r="I165" s="50" t="s">
        <v>43</v>
      </c>
      <c r="J165" s="49">
        <f>J$5</f>
        <v>0</v>
      </c>
      <c r="K165" s="50" t="s">
        <v>24</v>
      </c>
      <c r="L165" s="50"/>
      <c r="M165" s="49">
        <f>$M$5</f>
        <v>0</v>
      </c>
      <c r="N165" s="50" t="s">
        <v>43</v>
      </c>
      <c r="O165" s="49">
        <f>$O$5</f>
        <v>0</v>
      </c>
      <c r="P165" s="1" t="s">
        <v>25</v>
      </c>
      <c r="R165" s="7"/>
      <c r="U165" s="7"/>
      <c r="V165" s="7"/>
      <c r="W165" s="7"/>
      <c r="X165" s="7"/>
      <c r="Y165" s="7"/>
      <c r="AE165" s="5" t="s">
        <v>42</v>
      </c>
      <c r="AF165" s="220">
        <f>$AF$5</f>
        <v>0</v>
      </c>
      <c r="AG165" s="379"/>
      <c r="AH165" s="7" t="s">
        <v>31</v>
      </c>
      <c r="AI165" s="7"/>
      <c r="AJ165" s="7"/>
      <c r="AL165" s="5" t="s">
        <v>32</v>
      </c>
      <c r="AM165" s="47">
        <f>$AM$5</f>
        <v>0</v>
      </c>
      <c r="AN165" s="7" t="s">
        <v>31</v>
      </c>
      <c r="AQ165" s="1" t="s">
        <v>27</v>
      </c>
      <c r="BA165" s="9"/>
    </row>
    <row r="166" spans="1:53" s="6" customFormat="1" ht="18" customHeight="1">
      <c r="A166" s="248" t="s">
        <v>60</v>
      </c>
      <c r="B166" s="238" t="s">
        <v>0</v>
      </c>
      <c r="C166" s="250" t="s">
        <v>203</v>
      </c>
      <c r="D166" s="250" t="s">
        <v>62</v>
      </c>
      <c r="E166" s="250" t="s">
        <v>1</v>
      </c>
      <c r="F166" s="238" t="s">
        <v>3</v>
      </c>
      <c r="G166" s="252" t="s">
        <v>37</v>
      </c>
      <c r="H166" s="18" t="str">
        <f>AF163</f>
        <v/>
      </c>
      <c r="I166" s="18" t="str">
        <f>IFERROR(H166+1,"")</f>
        <v/>
      </c>
      <c r="J166" s="18" t="str">
        <f t="shared" ref="J166:AI166" si="165">IFERROR(I166+1,"")</f>
        <v/>
      </c>
      <c r="K166" s="18" t="str">
        <f t="shared" si="165"/>
        <v/>
      </c>
      <c r="L166" s="18" t="str">
        <f t="shared" si="165"/>
        <v/>
      </c>
      <c r="M166" s="18" t="str">
        <f t="shared" si="165"/>
        <v/>
      </c>
      <c r="N166" s="18" t="str">
        <f t="shared" si="165"/>
        <v/>
      </c>
      <c r="O166" s="18" t="str">
        <f t="shared" si="165"/>
        <v/>
      </c>
      <c r="P166" s="18" t="str">
        <f t="shared" si="165"/>
        <v/>
      </c>
      <c r="Q166" s="18" t="str">
        <f t="shared" si="165"/>
        <v/>
      </c>
      <c r="R166" s="18" t="str">
        <f t="shared" si="165"/>
        <v/>
      </c>
      <c r="S166" s="18" t="str">
        <f t="shared" si="165"/>
        <v/>
      </c>
      <c r="T166" s="18" t="str">
        <f t="shared" si="165"/>
        <v/>
      </c>
      <c r="U166" s="18" t="str">
        <f t="shared" si="165"/>
        <v/>
      </c>
      <c r="V166" s="18" t="str">
        <f t="shared" si="165"/>
        <v/>
      </c>
      <c r="W166" s="18" t="str">
        <f t="shared" si="165"/>
        <v/>
      </c>
      <c r="X166" s="18" t="str">
        <f t="shared" si="165"/>
        <v/>
      </c>
      <c r="Y166" s="18" t="str">
        <f t="shared" si="165"/>
        <v/>
      </c>
      <c r="Z166" s="18" t="str">
        <f t="shared" si="165"/>
        <v/>
      </c>
      <c r="AA166" s="18" t="str">
        <f t="shared" si="165"/>
        <v/>
      </c>
      <c r="AB166" s="18" t="str">
        <f t="shared" si="165"/>
        <v/>
      </c>
      <c r="AC166" s="18" t="str">
        <f t="shared" si="165"/>
        <v/>
      </c>
      <c r="AD166" s="18" t="str">
        <f t="shared" si="165"/>
        <v/>
      </c>
      <c r="AE166" s="18" t="str">
        <f t="shared" si="165"/>
        <v/>
      </c>
      <c r="AF166" s="18" t="str">
        <f t="shared" si="165"/>
        <v/>
      </c>
      <c r="AG166" s="18" t="str">
        <f t="shared" si="165"/>
        <v/>
      </c>
      <c r="AH166" s="18" t="str">
        <f t="shared" si="165"/>
        <v/>
      </c>
      <c r="AI166" s="18" t="str">
        <f t="shared" si="165"/>
        <v/>
      </c>
      <c r="AJ166" s="18" t="str">
        <f>IFERROR(IF(MONTH(AI166)&lt;&gt;MONTH(AI166+1),"",AI166+1),"")</f>
        <v/>
      </c>
      <c r="AK166" s="18" t="str">
        <f>IFERROR(IF(MONTH(AJ166)&lt;&gt;MONTH(AJ166+1),"",AJ166+1),"")</f>
        <v/>
      </c>
      <c r="AL166" s="18" t="str">
        <f>IFERROR(IF(MONTH(AK166)&lt;&gt;MONTH(AK166+1),"",AK166+1),"")</f>
        <v/>
      </c>
      <c r="AM166" s="263" t="s">
        <v>162</v>
      </c>
      <c r="AN166" s="263" t="s">
        <v>163</v>
      </c>
      <c r="AO166" s="206" t="s">
        <v>133</v>
      </c>
      <c r="AQ166" s="208" t="s">
        <v>36</v>
      </c>
      <c r="AR166" s="209"/>
      <c r="AS166" s="208" t="s">
        <v>39</v>
      </c>
      <c r="AT166" s="212"/>
      <c r="AU166" s="212"/>
      <c r="AV166" s="212"/>
      <c r="AW166" s="213"/>
      <c r="AX166" s="208" t="s">
        <v>16</v>
      </c>
      <c r="AY166" s="215"/>
      <c r="BA166" s="9"/>
    </row>
    <row r="167" spans="1:53" s="6" customFormat="1" ht="18" customHeight="1">
      <c r="A167" s="249"/>
      <c r="B167" s="238"/>
      <c r="C167" s="251"/>
      <c r="D167" s="251"/>
      <c r="E167" s="251"/>
      <c r="F167" s="238"/>
      <c r="G167" s="239"/>
      <c r="H167" s="19" t="str">
        <f>H166</f>
        <v/>
      </c>
      <c r="I167" s="19" t="str">
        <f>I166</f>
        <v/>
      </c>
      <c r="J167" s="19" t="str">
        <f t="shared" ref="J167:AL167" si="166">J166</f>
        <v/>
      </c>
      <c r="K167" s="19" t="str">
        <f t="shared" si="166"/>
        <v/>
      </c>
      <c r="L167" s="19" t="str">
        <f t="shared" si="166"/>
        <v/>
      </c>
      <c r="M167" s="19" t="str">
        <f t="shared" si="166"/>
        <v/>
      </c>
      <c r="N167" s="19" t="str">
        <f t="shared" si="166"/>
        <v/>
      </c>
      <c r="O167" s="19" t="str">
        <f t="shared" si="166"/>
        <v/>
      </c>
      <c r="P167" s="19" t="str">
        <f t="shared" si="166"/>
        <v/>
      </c>
      <c r="Q167" s="19" t="str">
        <f t="shared" si="166"/>
        <v/>
      </c>
      <c r="R167" s="19" t="str">
        <f t="shared" si="166"/>
        <v/>
      </c>
      <c r="S167" s="19" t="str">
        <f t="shared" si="166"/>
        <v/>
      </c>
      <c r="T167" s="19" t="str">
        <f t="shared" si="166"/>
        <v/>
      </c>
      <c r="U167" s="19" t="str">
        <f t="shared" si="166"/>
        <v/>
      </c>
      <c r="V167" s="19" t="str">
        <f t="shared" si="166"/>
        <v/>
      </c>
      <c r="W167" s="19" t="str">
        <f t="shared" si="166"/>
        <v/>
      </c>
      <c r="X167" s="19" t="str">
        <f t="shared" si="166"/>
        <v/>
      </c>
      <c r="Y167" s="19" t="str">
        <f t="shared" si="166"/>
        <v/>
      </c>
      <c r="Z167" s="19" t="str">
        <f t="shared" si="166"/>
        <v/>
      </c>
      <c r="AA167" s="19" t="str">
        <f t="shared" si="166"/>
        <v/>
      </c>
      <c r="AB167" s="19" t="str">
        <f t="shared" si="166"/>
        <v/>
      </c>
      <c r="AC167" s="19" t="str">
        <f t="shared" si="166"/>
        <v/>
      </c>
      <c r="AD167" s="19" t="str">
        <f t="shared" si="166"/>
        <v/>
      </c>
      <c r="AE167" s="19" t="str">
        <f t="shared" si="166"/>
        <v/>
      </c>
      <c r="AF167" s="19" t="str">
        <f t="shared" si="166"/>
        <v/>
      </c>
      <c r="AG167" s="19" t="str">
        <f t="shared" si="166"/>
        <v/>
      </c>
      <c r="AH167" s="19" t="str">
        <f t="shared" si="166"/>
        <v/>
      </c>
      <c r="AI167" s="19" t="str">
        <f t="shared" si="166"/>
        <v/>
      </c>
      <c r="AJ167" s="19" t="str">
        <f t="shared" si="166"/>
        <v/>
      </c>
      <c r="AK167" s="19" t="str">
        <f t="shared" si="166"/>
        <v/>
      </c>
      <c r="AL167" s="19" t="str">
        <f t="shared" si="166"/>
        <v/>
      </c>
      <c r="AM167" s="263"/>
      <c r="AN167" s="263"/>
      <c r="AO167" s="207"/>
      <c r="AQ167" s="210"/>
      <c r="AR167" s="211"/>
      <c r="AS167" s="210"/>
      <c r="AT167" s="214"/>
      <c r="AU167" s="214"/>
      <c r="AV167" s="214"/>
      <c r="AW167" s="211"/>
      <c r="AX167" s="210"/>
      <c r="AY167" s="211"/>
      <c r="BA167" s="9"/>
    </row>
    <row r="168" spans="1:53" s="6" customFormat="1" ht="13.5" customHeight="1">
      <c r="A168" s="248"/>
      <c r="B168" s="255" t="s">
        <v>4</v>
      </c>
      <c r="C168" s="257" t="s">
        <v>48</v>
      </c>
      <c r="D168" s="257" t="s">
        <v>48</v>
      </c>
      <c r="E168" s="259" t="s">
        <v>10</v>
      </c>
      <c r="F168" s="261"/>
      <c r="G168" s="70" t="s">
        <v>36</v>
      </c>
      <c r="H168" s="45"/>
      <c r="I168" s="45"/>
      <c r="J168" s="45"/>
      <c r="K168" s="45"/>
      <c r="L168" s="45"/>
      <c r="M168" s="45"/>
      <c r="N168" s="45"/>
      <c r="O168" s="45"/>
      <c r="P168" s="45"/>
      <c r="Q168" s="45"/>
      <c r="R168" s="45"/>
      <c r="S168" s="45"/>
      <c r="T168" s="45"/>
      <c r="U168" s="45"/>
      <c r="V168" s="45"/>
      <c r="W168" s="45"/>
      <c r="X168" s="45"/>
      <c r="Y168" s="45"/>
      <c r="Z168" s="45"/>
      <c r="AA168" s="45"/>
      <c r="AB168" s="45"/>
      <c r="AC168" s="45"/>
      <c r="AD168" s="45"/>
      <c r="AE168" s="45"/>
      <c r="AF168" s="45"/>
      <c r="AG168" s="45"/>
      <c r="AH168" s="45"/>
      <c r="AI168" s="45"/>
      <c r="AJ168" s="45"/>
      <c r="AK168" s="45"/>
      <c r="AL168" s="45"/>
      <c r="AM168" s="253">
        <f>SUM(H169:AL169)</f>
        <v>0</v>
      </c>
      <c r="AN168" s="254" t="s">
        <v>48</v>
      </c>
      <c r="AO168" s="223"/>
      <c r="AQ168" s="228"/>
      <c r="AR168" s="369"/>
      <c r="AS168" s="224"/>
      <c r="AT168" s="225"/>
      <c r="AU168" s="12" t="s">
        <v>26</v>
      </c>
      <c r="AV168" s="226"/>
      <c r="AW168" s="227"/>
      <c r="AX168" s="156"/>
      <c r="AY168" s="167" t="s">
        <v>34</v>
      </c>
      <c r="BA168" s="9"/>
    </row>
    <row r="169" spans="1:53" ht="13.5" customHeight="1">
      <c r="A169" s="249"/>
      <c r="B169" s="256"/>
      <c r="C169" s="258"/>
      <c r="D169" s="258"/>
      <c r="E169" s="260"/>
      <c r="F169" s="262"/>
      <c r="G169" s="70" t="s">
        <v>16</v>
      </c>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253"/>
      <c r="AN169" s="254"/>
      <c r="AO169" s="374"/>
      <c r="AQ169" s="228"/>
      <c r="AR169" s="369"/>
      <c r="AS169" s="224"/>
      <c r="AT169" s="225"/>
      <c r="AU169" s="12" t="s">
        <v>26</v>
      </c>
      <c r="AV169" s="226"/>
      <c r="AW169" s="227"/>
      <c r="AX169" s="156"/>
      <c r="AY169" s="167" t="s">
        <v>34</v>
      </c>
      <c r="BA169" s="9"/>
    </row>
    <row r="170" spans="1:53" ht="13.5" customHeight="1">
      <c r="A170" s="248"/>
      <c r="B170" s="273" t="s">
        <v>5</v>
      </c>
      <c r="C170" s="257" t="s">
        <v>48</v>
      </c>
      <c r="D170" s="257" t="s">
        <v>48</v>
      </c>
      <c r="E170" s="275" t="s">
        <v>10</v>
      </c>
      <c r="F170" s="262"/>
      <c r="G170" s="70" t="s">
        <v>36</v>
      </c>
      <c r="H170" s="45"/>
      <c r="I170" s="45"/>
      <c r="J170" s="45"/>
      <c r="K170" s="45"/>
      <c r="L170" s="45"/>
      <c r="M170" s="45"/>
      <c r="N170" s="45"/>
      <c r="O170" s="45"/>
      <c r="P170" s="45"/>
      <c r="Q170" s="45"/>
      <c r="R170" s="45"/>
      <c r="S170" s="45"/>
      <c r="T170" s="45"/>
      <c r="U170" s="45"/>
      <c r="V170" s="45"/>
      <c r="W170" s="45"/>
      <c r="X170" s="45"/>
      <c r="Y170" s="45"/>
      <c r="Z170" s="45"/>
      <c r="AA170" s="45"/>
      <c r="AB170" s="45"/>
      <c r="AC170" s="45"/>
      <c r="AD170" s="45"/>
      <c r="AE170" s="45"/>
      <c r="AF170" s="45"/>
      <c r="AG170" s="45"/>
      <c r="AH170" s="45"/>
      <c r="AI170" s="45"/>
      <c r="AJ170" s="45"/>
      <c r="AK170" s="45"/>
      <c r="AL170" s="45"/>
      <c r="AM170" s="253">
        <f>SUM(H171:AL171)</f>
        <v>0</v>
      </c>
      <c r="AN170" s="254" t="s">
        <v>48</v>
      </c>
      <c r="AO170" s="372"/>
      <c r="AQ170" s="228"/>
      <c r="AR170" s="369"/>
      <c r="AS170" s="224"/>
      <c r="AT170" s="225"/>
      <c r="AU170" s="12" t="s">
        <v>26</v>
      </c>
      <c r="AV170" s="226"/>
      <c r="AW170" s="227"/>
      <c r="AX170" s="156"/>
      <c r="AY170" s="167" t="s">
        <v>34</v>
      </c>
      <c r="BA170" s="9"/>
    </row>
    <row r="171" spans="1:53" ht="13.5" customHeight="1">
      <c r="A171" s="249"/>
      <c r="B171" s="274"/>
      <c r="C171" s="258"/>
      <c r="D171" s="258"/>
      <c r="E171" s="260"/>
      <c r="F171" s="262"/>
      <c r="G171" s="71" t="s">
        <v>41</v>
      </c>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276"/>
      <c r="AN171" s="272"/>
      <c r="AO171" s="374"/>
      <c r="AQ171" s="228"/>
      <c r="AR171" s="369"/>
      <c r="AS171" s="224"/>
      <c r="AT171" s="225"/>
      <c r="AU171" s="12" t="s">
        <v>26</v>
      </c>
      <c r="AV171" s="226"/>
      <c r="AW171" s="227"/>
      <c r="AX171" s="156"/>
      <c r="AY171" s="167" t="s">
        <v>34</v>
      </c>
      <c r="BA171" s="9"/>
    </row>
    <row r="172" spans="1:53" ht="13.5" customHeight="1">
      <c r="A172" s="248"/>
      <c r="B172" s="265" t="s">
        <v>38</v>
      </c>
      <c r="C172" s="257" t="s">
        <v>48</v>
      </c>
      <c r="D172" s="257" t="s">
        <v>48</v>
      </c>
      <c r="E172" s="268" t="s">
        <v>48</v>
      </c>
      <c r="F172" s="270"/>
      <c r="G172" s="70" t="s">
        <v>36</v>
      </c>
      <c r="H172" s="45"/>
      <c r="I172" s="45"/>
      <c r="J172" s="45"/>
      <c r="K172" s="45"/>
      <c r="L172" s="45"/>
      <c r="M172" s="45"/>
      <c r="N172" s="45"/>
      <c r="O172" s="45"/>
      <c r="P172" s="45"/>
      <c r="Q172" s="45"/>
      <c r="R172" s="45"/>
      <c r="S172" s="45"/>
      <c r="T172" s="45"/>
      <c r="U172" s="45"/>
      <c r="V172" s="45"/>
      <c r="W172" s="45"/>
      <c r="X172" s="45"/>
      <c r="Y172" s="45"/>
      <c r="Z172" s="45"/>
      <c r="AA172" s="45"/>
      <c r="AB172" s="45"/>
      <c r="AC172" s="45"/>
      <c r="AD172" s="45"/>
      <c r="AE172" s="45"/>
      <c r="AF172" s="45"/>
      <c r="AG172" s="45"/>
      <c r="AH172" s="45"/>
      <c r="AI172" s="45"/>
      <c r="AJ172" s="45"/>
      <c r="AK172" s="45"/>
      <c r="AL172" s="45"/>
      <c r="AM172" s="253">
        <f>SUM(H173:AL173)</f>
        <v>0</v>
      </c>
      <c r="AN172" s="254" t="s">
        <v>48</v>
      </c>
      <c r="AO172" s="372"/>
      <c r="AQ172" s="228"/>
      <c r="AR172" s="369"/>
      <c r="AS172" s="224"/>
      <c r="AT172" s="225"/>
      <c r="AU172" s="12" t="s">
        <v>26</v>
      </c>
      <c r="AV172" s="226"/>
      <c r="AW172" s="227"/>
      <c r="AX172" s="156"/>
      <c r="AY172" s="167" t="s">
        <v>34</v>
      </c>
      <c r="BA172" s="9"/>
    </row>
    <row r="173" spans="1:53" ht="13.5" customHeight="1" thickBot="1">
      <c r="A173" s="264"/>
      <c r="B173" s="266"/>
      <c r="C173" s="267"/>
      <c r="D173" s="267"/>
      <c r="E173" s="269"/>
      <c r="F173" s="271"/>
      <c r="G173" s="72" t="s">
        <v>41</v>
      </c>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1"/>
      <c r="AN173" s="341"/>
      <c r="AO173" s="373"/>
      <c r="AQ173" s="228"/>
      <c r="AR173" s="369"/>
      <c r="AS173" s="224"/>
      <c r="AT173" s="225"/>
      <c r="AU173" s="12" t="s">
        <v>26</v>
      </c>
      <c r="AV173" s="226"/>
      <c r="AW173" s="227"/>
      <c r="AX173" s="156"/>
      <c r="AY173" s="167" t="s">
        <v>34</v>
      </c>
      <c r="BA173" s="9"/>
    </row>
    <row r="174" spans="1:53" ht="13.5" customHeight="1" thickTop="1">
      <c r="A174" s="283" t="str">
        <f>IFERROR(INDEX(【従業者名簿】!F:F,MATCH(届出後6月!F174,【従業者名簿】!C:C,0)),"")</f>
        <v/>
      </c>
      <c r="B174" s="255" t="s">
        <v>4</v>
      </c>
      <c r="C174" s="285" t="str">
        <f>IF(AO174="介護福祉士","〇","")</f>
        <v/>
      </c>
      <c r="D174" s="367" t="str">
        <f>IF(A174="","",DATEDIF(A174,$AF$3,"m"))</f>
        <v/>
      </c>
      <c r="E174" s="290" t="s">
        <v>102</v>
      </c>
      <c r="F174" s="293"/>
      <c r="G174" s="73" t="s">
        <v>36</v>
      </c>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278">
        <f>SUM(H175:AL175)</f>
        <v>0</v>
      </c>
      <c r="AN174" s="280" t="str">
        <f>IFERROR(IF(SUM(AM174:AM179)&gt;$AF$205,1,ROUNDDOWN(SUM(AM174:AM179)/$AF$205,1)),"")</f>
        <v/>
      </c>
      <c r="AO174" s="343"/>
      <c r="AQ174" s="228"/>
      <c r="AR174" s="369"/>
      <c r="AS174" s="224"/>
      <c r="AT174" s="225"/>
      <c r="AU174" s="12" t="s">
        <v>26</v>
      </c>
      <c r="AV174" s="226"/>
      <c r="AW174" s="227"/>
      <c r="AX174" s="156"/>
      <c r="AY174" s="167" t="s">
        <v>34</v>
      </c>
      <c r="BA174" s="9"/>
    </row>
    <row r="175" spans="1:53" ht="13.5" customHeight="1">
      <c r="A175" s="284"/>
      <c r="B175" s="256"/>
      <c r="C175" s="286"/>
      <c r="D175" s="370"/>
      <c r="E175" s="291"/>
      <c r="F175" s="293"/>
      <c r="G175" s="70" t="s">
        <v>41</v>
      </c>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253"/>
      <c r="AN175" s="280"/>
      <c r="AO175" s="344"/>
      <c r="AQ175" s="228"/>
      <c r="AR175" s="369"/>
      <c r="AS175" s="224"/>
      <c r="AT175" s="225"/>
      <c r="AU175" s="12" t="s">
        <v>26</v>
      </c>
      <c r="AV175" s="226"/>
      <c r="AW175" s="227"/>
      <c r="AX175" s="156"/>
      <c r="AY175" s="167" t="s">
        <v>34</v>
      </c>
      <c r="BA175" s="9"/>
    </row>
    <row r="176" spans="1:53" ht="13.5" customHeight="1">
      <c r="A176" s="284"/>
      <c r="B176" s="273" t="s">
        <v>5</v>
      </c>
      <c r="C176" s="286"/>
      <c r="D176" s="370"/>
      <c r="E176" s="291"/>
      <c r="F176" s="293"/>
      <c r="G176" s="73" t="s">
        <v>36</v>
      </c>
      <c r="H176" s="38"/>
      <c r="I176" s="38"/>
      <c r="J176" s="38"/>
      <c r="K176" s="38"/>
      <c r="L176" s="164"/>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278">
        <f>SUM(H177:AL177)</f>
        <v>0</v>
      </c>
      <c r="AN176" s="280"/>
      <c r="AO176" s="345"/>
      <c r="AQ176" s="228"/>
      <c r="AR176" s="369"/>
      <c r="AS176" s="224"/>
      <c r="AT176" s="225"/>
      <c r="AU176" s="12" t="s">
        <v>26</v>
      </c>
      <c r="AV176" s="226"/>
      <c r="AW176" s="227"/>
      <c r="AX176" s="156"/>
      <c r="AY176" s="167" t="s">
        <v>34</v>
      </c>
      <c r="BA176" s="9"/>
    </row>
    <row r="177" spans="1:53" ht="13.5" customHeight="1">
      <c r="A177" s="284"/>
      <c r="B177" s="297"/>
      <c r="C177" s="286"/>
      <c r="D177" s="370"/>
      <c r="E177" s="291"/>
      <c r="F177" s="293"/>
      <c r="G177" s="70" t="s">
        <v>41</v>
      </c>
      <c r="H177" s="35"/>
      <c r="I177" s="35"/>
      <c r="J177" s="35"/>
      <c r="K177" s="35"/>
      <c r="L177" s="36"/>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253"/>
      <c r="AN177" s="280"/>
      <c r="AO177" s="344"/>
      <c r="AQ177" s="228"/>
      <c r="AR177" s="369"/>
      <c r="AS177" s="224"/>
      <c r="AT177" s="225"/>
      <c r="AU177" s="12" t="s">
        <v>26</v>
      </c>
      <c r="AV177" s="226"/>
      <c r="AW177" s="227"/>
      <c r="AX177" s="156"/>
      <c r="AY177" s="167" t="s">
        <v>34</v>
      </c>
      <c r="BA177" s="9"/>
    </row>
    <row r="178" spans="1:53" ht="13.5" customHeight="1">
      <c r="A178" s="284"/>
      <c r="B178" s="296" t="s">
        <v>33</v>
      </c>
      <c r="C178" s="286"/>
      <c r="D178" s="370"/>
      <c r="E178" s="291"/>
      <c r="F178" s="294"/>
      <c r="G178" s="73" t="s">
        <v>36</v>
      </c>
      <c r="H178" s="38"/>
      <c r="I178" s="38"/>
      <c r="J178" s="38"/>
      <c r="K178" s="38"/>
      <c r="L178" s="164"/>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278">
        <f>SUM(H179:AL179)</f>
        <v>0</v>
      </c>
      <c r="AN178" s="281"/>
      <c r="AO178" s="345"/>
      <c r="AQ178" s="228"/>
      <c r="AR178" s="369"/>
      <c r="AS178" s="224"/>
      <c r="AT178" s="225"/>
      <c r="AU178" s="12" t="s">
        <v>26</v>
      </c>
      <c r="AV178" s="226"/>
      <c r="AW178" s="227"/>
      <c r="AX178" s="156"/>
      <c r="AY178" s="167" t="s">
        <v>34</v>
      </c>
      <c r="BA178" s="9"/>
    </row>
    <row r="179" spans="1:53" ht="13.5" customHeight="1">
      <c r="A179" s="284"/>
      <c r="B179" s="255"/>
      <c r="C179" s="287"/>
      <c r="D179" s="370"/>
      <c r="E179" s="292"/>
      <c r="F179" s="295"/>
      <c r="G179" s="70" t="s">
        <v>41</v>
      </c>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253"/>
      <c r="AN179" s="281"/>
      <c r="AO179" s="346"/>
      <c r="AQ179" s="228"/>
      <c r="AR179" s="369"/>
      <c r="AS179" s="224"/>
      <c r="AT179" s="225"/>
      <c r="AU179" s="12" t="s">
        <v>26</v>
      </c>
      <c r="AV179" s="226"/>
      <c r="AW179" s="227"/>
      <c r="AX179" s="156"/>
      <c r="AY179" s="167" t="s">
        <v>34</v>
      </c>
      <c r="BA179" s="9"/>
    </row>
    <row r="180" spans="1:53" ht="13.5" customHeight="1">
      <c r="A180" s="305" t="str">
        <f>IFERROR(INDEX(【従業者名簿】!F:F,MATCH(届出後6月!F180,【従業者名簿】!C:C,0)),"")</f>
        <v/>
      </c>
      <c r="B180" s="273" t="s">
        <v>5</v>
      </c>
      <c r="C180" s="299" t="str">
        <f>IF(AO180="介護福祉士","〇","")</f>
        <v/>
      </c>
      <c r="D180" s="370" t="str">
        <f>IF(A180="","",DATEDIF(A180,$AF$3,"m"))</f>
        <v/>
      </c>
      <c r="E180" s="306" t="s">
        <v>102</v>
      </c>
      <c r="F180" s="262"/>
      <c r="G180" s="70" t="s">
        <v>36</v>
      </c>
      <c r="H180" s="164"/>
      <c r="I180" s="164"/>
      <c r="J180" s="164"/>
      <c r="K180" s="164"/>
      <c r="L180" s="164"/>
      <c r="M180" s="164"/>
      <c r="N180" s="164"/>
      <c r="O180" s="164"/>
      <c r="P180" s="164"/>
      <c r="Q180" s="164"/>
      <c r="R180" s="164"/>
      <c r="S180" s="164"/>
      <c r="T180" s="164"/>
      <c r="U180" s="164"/>
      <c r="V180" s="164"/>
      <c r="W180" s="164"/>
      <c r="X180" s="164"/>
      <c r="Y180" s="164"/>
      <c r="Z180" s="164"/>
      <c r="AA180" s="164"/>
      <c r="AB180" s="164"/>
      <c r="AC180" s="164"/>
      <c r="AD180" s="164"/>
      <c r="AE180" s="164"/>
      <c r="AF180" s="164"/>
      <c r="AG180" s="164"/>
      <c r="AH180" s="164"/>
      <c r="AI180" s="164"/>
      <c r="AJ180" s="164"/>
      <c r="AK180" s="164"/>
      <c r="AL180" s="164"/>
      <c r="AM180" s="278">
        <f>SUM(H181:AL181)</f>
        <v>0</v>
      </c>
      <c r="AN180" s="279" t="str">
        <f>IFERROR(IF(SUM(AM180:AM183)&gt;$AF$205,1,ROUNDDOWN(SUM(AM180:AM183)/$AF$205,1)),"")</f>
        <v/>
      </c>
      <c r="AO180" s="222"/>
      <c r="AP180" s="8"/>
      <c r="AQ180" s="228"/>
      <c r="AR180" s="369"/>
      <c r="AS180" s="224"/>
      <c r="AT180" s="225"/>
      <c r="AU180" s="12" t="s">
        <v>26</v>
      </c>
      <c r="AV180" s="226"/>
      <c r="AW180" s="227"/>
      <c r="AX180" s="156"/>
      <c r="AY180" s="167" t="s">
        <v>34</v>
      </c>
      <c r="BA180" s="9"/>
    </row>
    <row r="181" spans="1:53" ht="13.5" customHeight="1">
      <c r="A181" s="284"/>
      <c r="B181" s="297"/>
      <c r="C181" s="286"/>
      <c r="D181" s="370"/>
      <c r="E181" s="291"/>
      <c r="F181" s="262"/>
      <c r="G181" s="70" t="s">
        <v>41</v>
      </c>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253"/>
      <c r="AN181" s="280"/>
      <c r="AO181" s="344"/>
      <c r="AP181" s="8"/>
      <c r="AQ181" s="228"/>
      <c r="AR181" s="369"/>
      <c r="AS181" s="224"/>
      <c r="AT181" s="225"/>
      <c r="AU181" s="12" t="s">
        <v>26</v>
      </c>
      <c r="AV181" s="226"/>
      <c r="AW181" s="227"/>
      <c r="AX181" s="156"/>
      <c r="AY181" s="167" t="s">
        <v>34</v>
      </c>
      <c r="BA181" s="9"/>
    </row>
    <row r="182" spans="1:53" ht="13.5" customHeight="1">
      <c r="A182" s="284"/>
      <c r="B182" s="304" t="s">
        <v>33</v>
      </c>
      <c r="C182" s="286"/>
      <c r="D182" s="370"/>
      <c r="E182" s="291"/>
      <c r="F182" s="277"/>
      <c r="G182" s="70" t="s">
        <v>36</v>
      </c>
      <c r="H182" s="164"/>
      <c r="I182" s="164"/>
      <c r="J182" s="164"/>
      <c r="K182" s="164"/>
      <c r="L182" s="164"/>
      <c r="M182" s="164"/>
      <c r="N182" s="164"/>
      <c r="O182" s="164"/>
      <c r="P182" s="164"/>
      <c r="Q182" s="164"/>
      <c r="R182" s="164"/>
      <c r="S182" s="164"/>
      <c r="T182" s="164"/>
      <c r="U182" s="164"/>
      <c r="V182" s="164"/>
      <c r="W182" s="164"/>
      <c r="X182" s="164"/>
      <c r="Y182" s="164"/>
      <c r="Z182" s="164"/>
      <c r="AA182" s="164"/>
      <c r="AB182" s="164"/>
      <c r="AC182" s="164"/>
      <c r="AD182" s="164"/>
      <c r="AE182" s="164"/>
      <c r="AF182" s="164"/>
      <c r="AG182" s="164"/>
      <c r="AH182" s="164"/>
      <c r="AI182" s="164"/>
      <c r="AJ182" s="164"/>
      <c r="AK182" s="164"/>
      <c r="AL182" s="164"/>
      <c r="AM182" s="253">
        <f>SUM(H183:AL183)</f>
        <v>0</v>
      </c>
      <c r="AN182" s="281"/>
      <c r="AO182" s="345"/>
      <c r="AP182" s="8"/>
      <c r="AQ182" s="228"/>
      <c r="AR182" s="369"/>
      <c r="AS182" s="224"/>
      <c r="AT182" s="225"/>
      <c r="AU182" s="12" t="s">
        <v>26</v>
      </c>
      <c r="AV182" s="226"/>
      <c r="AW182" s="227"/>
      <c r="AX182" s="156"/>
      <c r="AY182" s="167" t="s">
        <v>34</v>
      </c>
      <c r="BA182" s="9"/>
    </row>
    <row r="183" spans="1:53" ht="13.5" customHeight="1">
      <c r="A183" s="284"/>
      <c r="B183" s="304"/>
      <c r="C183" s="287"/>
      <c r="D183" s="370"/>
      <c r="E183" s="292"/>
      <c r="F183" s="277"/>
      <c r="G183" s="70" t="s">
        <v>41</v>
      </c>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253"/>
      <c r="AN183" s="282"/>
      <c r="AO183" s="346"/>
      <c r="AP183" s="8"/>
      <c r="AQ183" s="228"/>
      <c r="AR183" s="369"/>
      <c r="AS183" s="224"/>
      <c r="AT183" s="225"/>
      <c r="AU183" s="12" t="s">
        <v>26</v>
      </c>
      <c r="AV183" s="226"/>
      <c r="AW183" s="227"/>
      <c r="AX183" s="156"/>
      <c r="AY183" s="167" t="s">
        <v>34</v>
      </c>
      <c r="BA183" s="9"/>
    </row>
    <row r="184" spans="1:53" ht="13.5" customHeight="1">
      <c r="A184" s="248" t="str">
        <f>IFERROR(INDEX(【従業者名簿】!F:F,MATCH(F184,【従業者名簿】!C:C,0)),"")</f>
        <v/>
      </c>
      <c r="B184" s="298" t="s">
        <v>33</v>
      </c>
      <c r="C184" s="299" t="str">
        <f>IF(AO184="介護福祉士","〇","")</f>
        <v/>
      </c>
      <c r="D184" s="366" t="str">
        <f>IF(A184="","",DATEDIF(A184,$AF$3,"m"))</f>
        <v/>
      </c>
      <c r="E184" s="301"/>
      <c r="F184" s="270"/>
      <c r="G184" s="70" t="s">
        <v>36</v>
      </c>
      <c r="H184" s="164"/>
      <c r="I184" s="164"/>
      <c r="J184" s="164"/>
      <c r="K184" s="164"/>
      <c r="L184" s="164"/>
      <c r="M184" s="164"/>
      <c r="N184" s="164"/>
      <c r="O184" s="40"/>
      <c r="P184" s="164"/>
      <c r="Q184" s="164"/>
      <c r="R184" s="164"/>
      <c r="S184" s="164"/>
      <c r="T184" s="164"/>
      <c r="U184" s="38"/>
      <c r="V184" s="38"/>
      <c r="W184" s="164"/>
      <c r="X184" s="164"/>
      <c r="Y184" s="164"/>
      <c r="Z184" s="164"/>
      <c r="AA184" s="164"/>
      <c r="AB184" s="164"/>
      <c r="AC184" s="164"/>
      <c r="AD184" s="164"/>
      <c r="AE184" s="164"/>
      <c r="AF184" s="164"/>
      <c r="AG184" s="164"/>
      <c r="AH184" s="164"/>
      <c r="AI184" s="164"/>
      <c r="AJ184" s="164"/>
      <c r="AK184" s="164"/>
      <c r="AL184" s="164"/>
      <c r="AM184" s="253">
        <f>SUM(H185:AL185)</f>
        <v>0</v>
      </c>
      <c r="AN184" s="368" t="str">
        <f>IFERROR(IF(OR(E184="Ａ",AM184&gt;$AF$205),1,ROUNDDOWN(AM184/$AF$45,1)),"")</f>
        <v/>
      </c>
      <c r="AO184" s="222"/>
      <c r="AP184" s="8"/>
      <c r="AQ184" s="228"/>
      <c r="AR184" s="369"/>
      <c r="AS184" s="224"/>
      <c r="AT184" s="226"/>
      <c r="AU184" s="12" t="s">
        <v>26</v>
      </c>
      <c r="AV184" s="226"/>
      <c r="AW184" s="311"/>
      <c r="AX184" s="156"/>
      <c r="AY184" s="167" t="s">
        <v>34</v>
      </c>
      <c r="BA184" s="9"/>
    </row>
    <row r="185" spans="1:53" ht="13.5" customHeight="1">
      <c r="A185" s="249"/>
      <c r="B185" s="255"/>
      <c r="C185" s="287"/>
      <c r="D185" s="367"/>
      <c r="E185" s="302"/>
      <c r="F185" s="261"/>
      <c r="G185" s="70" t="s">
        <v>41</v>
      </c>
      <c r="H185" s="35"/>
      <c r="I185" s="35"/>
      <c r="J185" s="35"/>
      <c r="K185" s="35"/>
      <c r="L185" s="35"/>
      <c r="M185" s="35"/>
      <c r="N185" s="35"/>
      <c r="O185" s="48"/>
      <c r="P185" s="35"/>
      <c r="Q185" s="35"/>
      <c r="R185" s="35"/>
      <c r="S185" s="35"/>
      <c r="T185" s="35"/>
      <c r="U185" s="35"/>
      <c r="V185" s="35"/>
      <c r="W185" s="35"/>
      <c r="X185" s="35"/>
      <c r="Y185" s="35"/>
      <c r="Z185" s="35"/>
      <c r="AA185" s="35"/>
      <c r="AB185" s="35"/>
      <c r="AC185" s="35"/>
      <c r="AD185" s="35"/>
      <c r="AE185" s="35"/>
      <c r="AF185" s="35"/>
      <c r="AG185" s="39"/>
      <c r="AH185" s="35"/>
      <c r="AI185" s="35"/>
      <c r="AJ185" s="35"/>
      <c r="AK185" s="35"/>
      <c r="AL185" s="35"/>
      <c r="AM185" s="253"/>
      <c r="AN185" s="368"/>
      <c r="AO185" s="223"/>
      <c r="AP185" s="8"/>
      <c r="AQ185" s="228"/>
      <c r="AR185" s="369"/>
      <c r="AS185" s="224"/>
      <c r="AT185" s="226"/>
      <c r="AU185" s="12" t="s">
        <v>26</v>
      </c>
      <c r="AV185" s="226"/>
      <c r="AW185" s="311"/>
      <c r="AX185" s="156"/>
      <c r="AY185" s="167" t="s">
        <v>34</v>
      </c>
      <c r="BA185" s="9"/>
    </row>
    <row r="186" spans="1:53" ht="13.5" customHeight="1">
      <c r="A186" s="248" t="str">
        <f>IFERROR(INDEX(【従業者名簿】!F:F,MATCH(F186,【従業者名簿】!C:C,0)),"")</f>
        <v/>
      </c>
      <c r="B186" s="298" t="s">
        <v>33</v>
      </c>
      <c r="C186" s="299" t="str">
        <f t="shared" ref="C186" si="167">IF(AO186="介護福祉士","〇","")</f>
        <v/>
      </c>
      <c r="D186" s="366" t="str">
        <f>IF(A186="","",DATEDIF(A186,$AF$3,"m"))</f>
        <v/>
      </c>
      <c r="E186" s="301"/>
      <c r="F186" s="270"/>
      <c r="G186" s="70" t="s">
        <v>36</v>
      </c>
      <c r="H186" s="164"/>
      <c r="I186" s="164"/>
      <c r="J186" s="164"/>
      <c r="K186" s="164"/>
      <c r="L186" s="164"/>
      <c r="M186" s="164"/>
      <c r="N186" s="164"/>
      <c r="O186" s="164"/>
      <c r="P186" s="164"/>
      <c r="Q186" s="40"/>
      <c r="R186" s="164"/>
      <c r="S186" s="164"/>
      <c r="T186" s="164"/>
      <c r="U186" s="164"/>
      <c r="V186" s="164"/>
      <c r="W186" s="164"/>
      <c r="X186" s="164"/>
      <c r="Y186" s="164"/>
      <c r="Z186" s="164"/>
      <c r="AA186" s="164"/>
      <c r="AB186" s="164"/>
      <c r="AC186" s="164"/>
      <c r="AD186" s="164"/>
      <c r="AE186" s="40"/>
      <c r="AF186" s="164"/>
      <c r="AG186" s="164"/>
      <c r="AH186" s="164"/>
      <c r="AI186" s="164"/>
      <c r="AJ186" s="164"/>
      <c r="AK186" s="164"/>
      <c r="AL186" s="164"/>
      <c r="AM186" s="253">
        <f>SUM(H187:AL187)</f>
        <v>0</v>
      </c>
      <c r="AN186" s="368" t="str">
        <f t="shared" ref="AN186" si="168">IFERROR(IF(OR(E186="Ａ",AM186&gt;$AF$205),1,ROUNDDOWN(AM186/$AF$45,1)),"")</f>
        <v/>
      </c>
      <c r="AO186" s="222"/>
      <c r="AP186" s="8"/>
      <c r="AQ186" s="228" t="s">
        <v>19</v>
      </c>
      <c r="AR186" s="307"/>
      <c r="AS186" s="308" t="s">
        <v>20</v>
      </c>
      <c r="AT186" s="309"/>
      <c r="AU186" s="309"/>
      <c r="AV186" s="309"/>
      <c r="AW186" s="309"/>
      <c r="AX186" s="309"/>
      <c r="AY186" s="310"/>
      <c r="BA186" s="9"/>
    </row>
    <row r="187" spans="1:53" ht="13.5" customHeight="1">
      <c r="A187" s="249"/>
      <c r="B187" s="255"/>
      <c r="C187" s="287"/>
      <c r="D187" s="367"/>
      <c r="E187" s="302"/>
      <c r="F187" s="261"/>
      <c r="G187" s="70" t="s">
        <v>41</v>
      </c>
      <c r="H187" s="35"/>
      <c r="I187" s="35"/>
      <c r="J187" s="35"/>
      <c r="K187" s="35"/>
      <c r="L187" s="35"/>
      <c r="M187" s="35"/>
      <c r="N187" s="35"/>
      <c r="O187" s="35"/>
      <c r="P187" s="35"/>
      <c r="Q187" s="48"/>
      <c r="R187" s="35"/>
      <c r="S187" s="35"/>
      <c r="T187" s="35"/>
      <c r="U187" s="35"/>
      <c r="V187" s="35"/>
      <c r="W187" s="35"/>
      <c r="X187" s="35"/>
      <c r="Y187" s="35"/>
      <c r="Z187" s="35"/>
      <c r="AA187" s="35"/>
      <c r="AB187" s="35"/>
      <c r="AC187" s="35"/>
      <c r="AD187" s="35"/>
      <c r="AE187" s="48"/>
      <c r="AF187" s="35"/>
      <c r="AG187" s="35"/>
      <c r="AH187" s="35"/>
      <c r="AI187" s="35"/>
      <c r="AJ187" s="35"/>
      <c r="AK187" s="35"/>
      <c r="AL187" s="35"/>
      <c r="AM187" s="253"/>
      <c r="AN187" s="368"/>
      <c r="AO187" s="223"/>
      <c r="AP187" s="8"/>
      <c r="AQ187" s="228" t="s">
        <v>28</v>
      </c>
      <c r="AR187" s="307"/>
      <c r="AS187" s="308" t="s">
        <v>29</v>
      </c>
      <c r="AT187" s="309"/>
      <c r="AU187" s="309"/>
      <c r="AV187" s="309"/>
      <c r="AW187" s="309"/>
      <c r="AX187" s="309"/>
      <c r="AY187" s="310"/>
      <c r="BA187" s="9"/>
    </row>
    <row r="188" spans="1:53" ht="13.5" customHeight="1">
      <c r="A188" s="248" t="str">
        <f>IFERROR(INDEX(【従業者名簿】!F:F,MATCH(F188,【従業者名簿】!C:C,0)),"")</f>
        <v/>
      </c>
      <c r="B188" s="298" t="s">
        <v>33</v>
      </c>
      <c r="C188" s="299" t="str">
        <f t="shared" ref="C188" si="169">IF(AO188="介護福祉士","〇","")</f>
        <v/>
      </c>
      <c r="D188" s="366" t="str">
        <f>IF(A188="","",DATEDIF(A188,$AF$3,"m"))</f>
        <v/>
      </c>
      <c r="E188" s="301"/>
      <c r="F188" s="270"/>
      <c r="G188" s="70" t="s">
        <v>36</v>
      </c>
      <c r="H188" s="164"/>
      <c r="I188" s="164"/>
      <c r="J188" s="164"/>
      <c r="K188" s="164"/>
      <c r="L188" s="164"/>
      <c r="M188" s="164"/>
      <c r="N188" s="164"/>
      <c r="O188" s="164"/>
      <c r="P188" s="164"/>
      <c r="Q188" s="164"/>
      <c r="R188" s="164"/>
      <c r="S188" s="164"/>
      <c r="T188" s="164"/>
      <c r="U188" s="164"/>
      <c r="V188" s="164"/>
      <c r="W188" s="164"/>
      <c r="X188" s="164"/>
      <c r="Y188" s="164"/>
      <c r="Z188" s="164"/>
      <c r="AA188" s="164"/>
      <c r="AB188" s="164"/>
      <c r="AC188" s="164"/>
      <c r="AD188" s="164"/>
      <c r="AE188" s="164"/>
      <c r="AF188" s="164"/>
      <c r="AG188" s="164"/>
      <c r="AH188" s="164"/>
      <c r="AI188" s="164"/>
      <c r="AJ188" s="164"/>
      <c r="AK188" s="164"/>
      <c r="AL188" s="164"/>
      <c r="AM188" s="253">
        <f>SUM(H189:AL189)</f>
        <v>0</v>
      </c>
      <c r="AN188" s="368" t="str">
        <f t="shared" ref="AN188" si="170">IFERROR(IF(OR(E188="Ａ",AM188&gt;$AF$205),1,ROUNDDOWN(AM188/$AF$45,1)),"")</f>
        <v/>
      </c>
      <c r="AO188" s="222"/>
      <c r="AP188" s="8"/>
      <c r="AQ188" s="228" t="s">
        <v>11</v>
      </c>
      <c r="AR188" s="307"/>
      <c r="AS188" s="308" t="s">
        <v>30</v>
      </c>
      <c r="AT188" s="309"/>
      <c r="AU188" s="309"/>
      <c r="AV188" s="309"/>
      <c r="AW188" s="309"/>
      <c r="AX188" s="309"/>
      <c r="AY188" s="310"/>
      <c r="BA188" s="9"/>
    </row>
    <row r="189" spans="1:53" ht="13.5" customHeight="1">
      <c r="A189" s="249"/>
      <c r="B189" s="255"/>
      <c r="C189" s="287"/>
      <c r="D189" s="367"/>
      <c r="E189" s="302"/>
      <c r="F189" s="261"/>
      <c r="G189" s="70" t="s">
        <v>41</v>
      </c>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253"/>
      <c r="AN189" s="368"/>
      <c r="AO189" s="223"/>
      <c r="AP189" s="8"/>
      <c r="AQ189" s="156"/>
      <c r="AR189" s="160"/>
      <c r="AS189" s="308"/>
      <c r="AT189" s="309"/>
      <c r="AU189" s="309"/>
      <c r="AV189" s="309"/>
      <c r="AW189" s="309"/>
      <c r="AX189" s="309"/>
      <c r="AY189" s="310"/>
      <c r="BA189" s="9"/>
    </row>
    <row r="190" spans="1:53" ht="13.5" customHeight="1">
      <c r="A190" s="248" t="str">
        <f>IFERROR(INDEX(【従業者名簿】!F:F,MATCH(F190,【従業者名簿】!C:C,0)),"")</f>
        <v/>
      </c>
      <c r="B190" s="298" t="s">
        <v>33</v>
      </c>
      <c r="C190" s="299" t="str">
        <f t="shared" ref="C190" si="171">IF(AO190="介護福祉士","〇","")</f>
        <v/>
      </c>
      <c r="D190" s="366" t="str">
        <f>IF(A190="","",DATEDIF(A190,$AF$3,"m"))</f>
        <v/>
      </c>
      <c r="E190" s="301"/>
      <c r="F190" s="270"/>
      <c r="G190" s="70" t="s">
        <v>36</v>
      </c>
      <c r="H190" s="164"/>
      <c r="I190" s="164"/>
      <c r="J190" s="164"/>
      <c r="K190" s="164"/>
      <c r="L190" s="164"/>
      <c r="M190" s="164"/>
      <c r="N190" s="164"/>
      <c r="O190" s="164"/>
      <c r="P190" s="164"/>
      <c r="Q190" s="164"/>
      <c r="R190" s="164"/>
      <c r="S190" s="164"/>
      <c r="T190" s="164"/>
      <c r="U190" s="164"/>
      <c r="V190" s="164"/>
      <c r="W190" s="164"/>
      <c r="X190" s="164"/>
      <c r="Y190" s="164"/>
      <c r="Z190" s="164"/>
      <c r="AA190" s="164"/>
      <c r="AB190" s="164"/>
      <c r="AC190" s="164"/>
      <c r="AD190" s="164"/>
      <c r="AE190" s="164"/>
      <c r="AF190" s="164"/>
      <c r="AG190" s="164"/>
      <c r="AH190" s="164"/>
      <c r="AI190" s="164"/>
      <c r="AJ190" s="164"/>
      <c r="AK190" s="164"/>
      <c r="AL190" s="164"/>
      <c r="AM190" s="253">
        <f>SUM(H191:AL191)</f>
        <v>0</v>
      </c>
      <c r="AN190" s="368" t="str">
        <f t="shared" ref="AN190" si="172">IFERROR(IF(OR(E190="Ａ",AM190&gt;$AF$205),1,ROUNDDOWN(AM190/$AF$45,1)),"")</f>
        <v/>
      </c>
      <c r="AO190" s="222"/>
      <c r="AP190" s="8"/>
      <c r="AQ190" s="228"/>
      <c r="AR190" s="307"/>
      <c r="AS190" s="308"/>
      <c r="AT190" s="309"/>
      <c r="AU190" s="309"/>
      <c r="AV190" s="309"/>
      <c r="AW190" s="309"/>
      <c r="AX190" s="309"/>
      <c r="AY190" s="310"/>
      <c r="BA190" s="9"/>
    </row>
    <row r="191" spans="1:53" ht="13.5" customHeight="1">
      <c r="A191" s="249"/>
      <c r="B191" s="255"/>
      <c r="C191" s="287"/>
      <c r="D191" s="367"/>
      <c r="E191" s="302"/>
      <c r="F191" s="261"/>
      <c r="G191" s="70" t="s">
        <v>41</v>
      </c>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253"/>
      <c r="AN191" s="368"/>
      <c r="AO191" s="223"/>
      <c r="AP191" s="8"/>
      <c r="AQ191" s="156"/>
      <c r="AR191" s="160"/>
      <c r="AS191" s="161"/>
      <c r="AT191" s="162"/>
      <c r="AU191" s="162"/>
      <c r="AV191" s="162"/>
      <c r="AW191" s="162"/>
      <c r="AX191" s="162"/>
      <c r="AY191" s="163"/>
      <c r="BA191" s="9"/>
    </row>
    <row r="192" spans="1:53" ht="13.5" customHeight="1">
      <c r="A192" s="248" t="str">
        <f>IFERROR(INDEX(【従業者名簿】!F:F,MATCH(F192,【従業者名簿】!C:C,0)),"")</f>
        <v/>
      </c>
      <c r="B192" s="298" t="s">
        <v>33</v>
      </c>
      <c r="C192" s="299" t="str">
        <f t="shared" ref="C192" si="173">IF(AO192="介護福祉士","〇","")</f>
        <v/>
      </c>
      <c r="D192" s="366" t="str">
        <f>IF(A192="","",DATEDIF(A192,$AF$3,"m"))</f>
        <v/>
      </c>
      <c r="E192" s="301"/>
      <c r="F192" s="270"/>
      <c r="G192" s="70" t="s">
        <v>36</v>
      </c>
      <c r="H192" s="164"/>
      <c r="I192" s="164"/>
      <c r="J192" s="164"/>
      <c r="K192" s="164"/>
      <c r="L192" s="164"/>
      <c r="M192" s="164"/>
      <c r="N192" s="164"/>
      <c r="O192" s="164"/>
      <c r="P192" s="164"/>
      <c r="Q192" s="164"/>
      <c r="R192" s="164"/>
      <c r="S192" s="164"/>
      <c r="T192" s="164"/>
      <c r="U192" s="164"/>
      <c r="V192" s="164"/>
      <c r="W192" s="164"/>
      <c r="X192" s="164"/>
      <c r="Y192" s="164"/>
      <c r="Z192" s="164"/>
      <c r="AA192" s="164"/>
      <c r="AB192" s="164"/>
      <c r="AC192" s="164"/>
      <c r="AD192" s="164"/>
      <c r="AE192" s="164"/>
      <c r="AF192" s="164"/>
      <c r="AG192" s="164"/>
      <c r="AH192" s="164"/>
      <c r="AI192" s="164"/>
      <c r="AJ192" s="164"/>
      <c r="AK192" s="164"/>
      <c r="AL192" s="164"/>
      <c r="AM192" s="253">
        <f>SUM(H193:AL193)</f>
        <v>0</v>
      </c>
      <c r="AN192" s="368" t="str">
        <f t="shared" ref="AN192" si="174">IFERROR(IF(OR(E192="Ａ",AM192&gt;$AF$205),1,ROUNDDOWN(AM192/$AF$45,1)),"")</f>
        <v/>
      </c>
      <c r="AO192" s="222"/>
      <c r="AP192" s="8"/>
      <c r="BA192" s="9"/>
    </row>
    <row r="193" spans="1:53" ht="13.5" customHeight="1">
      <c r="A193" s="249"/>
      <c r="B193" s="255"/>
      <c r="C193" s="287"/>
      <c r="D193" s="367"/>
      <c r="E193" s="302"/>
      <c r="F193" s="261"/>
      <c r="G193" s="70" t="s">
        <v>41</v>
      </c>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253"/>
      <c r="AN193" s="368"/>
      <c r="AO193" s="223"/>
      <c r="AP193" s="8"/>
      <c r="AQ193" s="332" t="s">
        <v>199</v>
      </c>
      <c r="AR193" s="334"/>
      <c r="AS193" s="347"/>
      <c r="AT193" s="252" t="s">
        <v>200</v>
      </c>
      <c r="AU193" s="351"/>
      <c r="AV193" s="351"/>
      <c r="AW193" s="252" t="s">
        <v>201</v>
      </c>
      <c r="AX193" s="351"/>
      <c r="AY193" s="351"/>
    </row>
    <row r="194" spans="1:53" ht="13.5" customHeight="1">
      <c r="A194" s="248" t="str">
        <f>IFERROR(INDEX(【従業者名簿】!F:F,MATCH(F194,【従業者名簿】!C:C,0)),"")</f>
        <v/>
      </c>
      <c r="B194" s="298" t="s">
        <v>33</v>
      </c>
      <c r="C194" s="299" t="str">
        <f t="shared" ref="C194" si="175">IF(AO194="介護福祉士","〇","")</f>
        <v/>
      </c>
      <c r="D194" s="366" t="str">
        <f>IF(A194="","",DATEDIF(A194,$AF$3,"m"))</f>
        <v/>
      </c>
      <c r="E194" s="301"/>
      <c r="F194" s="270"/>
      <c r="G194" s="70" t="s">
        <v>36</v>
      </c>
      <c r="H194" s="164"/>
      <c r="I194" s="164"/>
      <c r="J194" s="164"/>
      <c r="K194" s="164"/>
      <c r="L194" s="164"/>
      <c r="M194" s="164"/>
      <c r="N194" s="164"/>
      <c r="O194" s="164"/>
      <c r="P194" s="164"/>
      <c r="Q194" s="164"/>
      <c r="R194" s="164"/>
      <c r="S194" s="164"/>
      <c r="T194" s="164"/>
      <c r="U194" s="164"/>
      <c r="V194" s="164"/>
      <c r="W194" s="164"/>
      <c r="X194" s="164"/>
      <c r="Y194" s="164"/>
      <c r="Z194" s="164"/>
      <c r="AA194" s="164"/>
      <c r="AB194" s="164"/>
      <c r="AC194" s="164"/>
      <c r="AD194" s="164"/>
      <c r="AE194" s="164"/>
      <c r="AF194" s="164"/>
      <c r="AG194" s="164"/>
      <c r="AH194" s="164"/>
      <c r="AI194" s="164"/>
      <c r="AJ194" s="164"/>
      <c r="AK194" s="164"/>
      <c r="AL194" s="164"/>
      <c r="AM194" s="253">
        <f>SUM(H195:AL195)</f>
        <v>0</v>
      </c>
      <c r="AN194" s="368" t="str">
        <f t="shared" ref="AN194" si="176">IFERROR(IF(OR(E194="Ａ",AM194&gt;$AF$205),1,ROUNDDOWN(AM194/$AF$45,1)),"")</f>
        <v/>
      </c>
      <c r="AO194" s="222"/>
      <c r="AP194" s="8"/>
      <c r="AQ194" s="348"/>
      <c r="AR194" s="349"/>
      <c r="AS194" s="350"/>
      <c r="AT194" s="352"/>
      <c r="AU194" s="352"/>
      <c r="AV194" s="352"/>
      <c r="AW194" s="352"/>
      <c r="AX194" s="352"/>
      <c r="AY194" s="352"/>
    </row>
    <row r="195" spans="1:53" ht="13.5" customHeight="1">
      <c r="A195" s="249"/>
      <c r="B195" s="255"/>
      <c r="C195" s="287"/>
      <c r="D195" s="367"/>
      <c r="E195" s="302"/>
      <c r="F195" s="261"/>
      <c r="G195" s="70" t="s">
        <v>41</v>
      </c>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253"/>
      <c r="AN195" s="368"/>
      <c r="AO195" s="223"/>
      <c r="AP195" s="8"/>
      <c r="AQ195" s="210"/>
      <c r="AR195" s="214"/>
      <c r="AS195" s="211"/>
      <c r="AT195" s="353" t="s">
        <v>166</v>
      </c>
      <c r="AU195" s="354"/>
      <c r="AV195" s="355"/>
      <c r="AW195" s="353" t="s">
        <v>167</v>
      </c>
      <c r="AX195" s="356"/>
      <c r="AY195" s="357"/>
    </row>
    <row r="196" spans="1:53" ht="13.5" customHeight="1">
      <c r="A196" s="248" t="str">
        <f>IFERROR(INDEX(【従業者名簿】!F:F,MATCH(F196,【従業者名簿】!C:C,0)),"")</f>
        <v/>
      </c>
      <c r="B196" s="298" t="s">
        <v>33</v>
      </c>
      <c r="C196" s="299" t="str">
        <f t="shared" ref="C196" si="177">IF(AO196="介護福祉士","〇","")</f>
        <v/>
      </c>
      <c r="D196" s="366" t="str">
        <f>IF(A196="","",DATEDIF(A196,$AF$3,"m"))</f>
        <v/>
      </c>
      <c r="E196" s="275"/>
      <c r="F196" s="262"/>
      <c r="G196" s="70" t="s">
        <v>36</v>
      </c>
      <c r="H196" s="45"/>
      <c r="I196" s="45"/>
      <c r="J196" s="45"/>
      <c r="K196" s="45"/>
      <c r="L196" s="45"/>
      <c r="M196" s="45"/>
      <c r="N196" s="45"/>
      <c r="O196" s="45"/>
      <c r="P196" s="45"/>
      <c r="Q196" s="45"/>
      <c r="R196" s="45"/>
      <c r="S196" s="45"/>
      <c r="T196" s="45"/>
      <c r="U196" s="45"/>
      <c r="V196" s="45"/>
      <c r="W196" s="45"/>
      <c r="X196" s="45"/>
      <c r="Y196" s="45"/>
      <c r="Z196" s="45"/>
      <c r="AA196" s="45"/>
      <c r="AB196" s="45"/>
      <c r="AC196" s="45"/>
      <c r="AD196" s="45"/>
      <c r="AE196" s="45"/>
      <c r="AF196" s="45"/>
      <c r="AG196" s="45"/>
      <c r="AH196" s="45"/>
      <c r="AI196" s="45"/>
      <c r="AJ196" s="45"/>
      <c r="AK196" s="45"/>
      <c r="AL196" s="45"/>
      <c r="AM196" s="253">
        <f>SUM(H197:AL197)</f>
        <v>0</v>
      </c>
      <c r="AN196" s="368" t="str">
        <f t="shared" ref="AN196" si="178">IFERROR(IF(OR(E196="Ａ",AM196&gt;$AF$205),1,ROUNDDOWN(AM196/$AF$45,1)),"")</f>
        <v/>
      </c>
      <c r="AO196" s="222"/>
      <c r="AP196" s="8"/>
      <c r="AQ196" s="312" t="s">
        <v>202</v>
      </c>
      <c r="AR196" s="313"/>
      <c r="AS196" s="314"/>
      <c r="AT196" s="315">
        <f>ROUNDDOWN(SUMIF(C174:C239,"〇",AN174:AN239),1)</f>
        <v>0</v>
      </c>
      <c r="AU196" s="316"/>
      <c r="AV196" s="316"/>
      <c r="AW196" s="317" t="e">
        <f>AT196/AM204</f>
        <v>#DIV/0!</v>
      </c>
      <c r="AX196" s="318"/>
      <c r="AY196" s="318"/>
    </row>
    <row r="197" spans="1:53" ht="13.5" customHeight="1">
      <c r="A197" s="249"/>
      <c r="B197" s="255"/>
      <c r="C197" s="287"/>
      <c r="D197" s="367"/>
      <c r="E197" s="260"/>
      <c r="F197" s="262"/>
      <c r="G197" s="70" t="s">
        <v>41</v>
      </c>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253"/>
      <c r="AN197" s="368"/>
      <c r="AO197" s="223"/>
      <c r="AP197" s="8"/>
      <c r="AQ197" s="319" t="s">
        <v>203</v>
      </c>
      <c r="AR197" s="320"/>
      <c r="AS197" s="321"/>
      <c r="AT197" s="316"/>
      <c r="AU197" s="316"/>
      <c r="AV197" s="316"/>
      <c r="AW197" s="318"/>
      <c r="AX197" s="318"/>
      <c r="AY197" s="318"/>
    </row>
    <row r="198" spans="1:53" ht="13.5" customHeight="1">
      <c r="A198" s="248" t="str">
        <f>IFERROR(INDEX(【従業者名簿】!F:F,MATCH(F198,【従業者名簿】!C:C,0)),"")</f>
        <v/>
      </c>
      <c r="B198" s="298" t="s">
        <v>33</v>
      </c>
      <c r="C198" s="299" t="str">
        <f t="shared" ref="C198" si="179">IF(AO198="介護福祉士","〇","")</f>
        <v/>
      </c>
      <c r="D198" s="366" t="str">
        <f>IF(A198="","",DATEDIF(A198,$AF$3,"m"))</f>
        <v/>
      </c>
      <c r="E198" s="275"/>
      <c r="F198" s="262"/>
      <c r="G198" s="70" t="s">
        <v>36</v>
      </c>
      <c r="H198" s="45"/>
      <c r="I198" s="45"/>
      <c r="J198" s="45"/>
      <c r="K198" s="45"/>
      <c r="L198" s="45"/>
      <c r="M198" s="45"/>
      <c r="N198" s="45"/>
      <c r="O198" s="45"/>
      <c r="P198" s="45"/>
      <c r="Q198" s="45"/>
      <c r="R198" s="45"/>
      <c r="S198" s="45"/>
      <c r="T198" s="45"/>
      <c r="U198" s="45"/>
      <c r="V198" s="45"/>
      <c r="W198" s="45"/>
      <c r="X198" s="45"/>
      <c r="Y198" s="45"/>
      <c r="Z198" s="45"/>
      <c r="AA198" s="45"/>
      <c r="AB198" s="45"/>
      <c r="AC198" s="45"/>
      <c r="AD198" s="45"/>
      <c r="AE198" s="45"/>
      <c r="AF198" s="45"/>
      <c r="AG198" s="45"/>
      <c r="AH198" s="45"/>
      <c r="AI198" s="45"/>
      <c r="AJ198" s="45"/>
      <c r="AK198" s="45"/>
      <c r="AL198" s="45"/>
      <c r="AM198" s="253">
        <f>SUM(H199:AL199)</f>
        <v>0</v>
      </c>
      <c r="AN198" s="368" t="str">
        <f t="shared" ref="AN198" si="180">IFERROR(IF(OR(E198="Ａ",AM198&gt;$AF$205),1,ROUNDDOWN(AM198/$AF$45,1)),"")</f>
        <v/>
      </c>
      <c r="AO198" s="222"/>
      <c r="AP198" s="8"/>
      <c r="AQ198" s="312" t="s">
        <v>204</v>
      </c>
      <c r="AR198" s="313"/>
      <c r="AS198" s="314"/>
      <c r="AT198" s="315">
        <f>ROUNDDOWN(SUMIFS(AN174:AN239,C174:C239,"〇",D174:D239,"&gt;="&amp;BA198),1)</f>
        <v>0</v>
      </c>
      <c r="AU198" s="316"/>
      <c r="AV198" s="316"/>
      <c r="AW198" s="317" t="e">
        <f>AT198/AM204</f>
        <v>#DIV/0!</v>
      </c>
      <c r="AX198" s="318"/>
      <c r="AY198" s="318"/>
      <c r="BA198" s="358">
        <f>[1]【算定要件集計】!T7</f>
        <v>120</v>
      </c>
    </row>
    <row r="199" spans="1:53" ht="13.5" customHeight="1">
      <c r="A199" s="249"/>
      <c r="B199" s="255"/>
      <c r="C199" s="287"/>
      <c r="D199" s="367"/>
      <c r="E199" s="260"/>
      <c r="F199" s="262"/>
      <c r="G199" s="70" t="s">
        <v>41</v>
      </c>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253"/>
      <c r="AN199" s="368"/>
      <c r="AO199" s="223"/>
      <c r="AP199" s="8"/>
      <c r="AQ199" s="319" t="s">
        <v>206</v>
      </c>
      <c r="AR199" s="320"/>
      <c r="AS199" s="321"/>
      <c r="AT199" s="316"/>
      <c r="AU199" s="316"/>
      <c r="AV199" s="316"/>
      <c r="AW199" s="318"/>
      <c r="AX199" s="318"/>
      <c r="AY199" s="318"/>
      <c r="BA199" s="359"/>
    </row>
    <row r="200" spans="1:53" ht="13.5" customHeight="1">
      <c r="A200" s="248" t="str">
        <f>IFERROR(INDEX(【従業者名簿】!F:F,MATCH(F200,【従業者名簿】!C:C,0)),"")</f>
        <v/>
      </c>
      <c r="B200" s="298" t="s">
        <v>33</v>
      </c>
      <c r="C200" s="299" t="str">
        <f t="shared" ref="C200" si="181">IF(AO200="介護福祉士","〇","")</f>
        <v/>
      </c>
      <c r="D200" s="366" t="str">
        <f>IF(A200="","",DATEDIF(A200,$AF$3,"m"))</f>
        <v/>
      </c>
      <c r="E200" s="275"/>
      <c r="F200" s="262"/>
      <c r="G200" s="70" t="s">
        <v>36</v>
      </c>
      <c r="H200" s="45"/>
      <c r="I200" s="45"/>
      <c r="J200" s="45"/>
      <c r="K200" s="45"/>
      <c r="L200" s="45"/>
      <c r="M200" s="45"/>
      <c r="N200" s="45"/>
      <c r="O200" s="45"/>
      <c r="P200" s="45"/>
      <c r="Q200" s="45"/>
      <c r="R200" s="45"/>
      <c r="S200" s="45"/>
      <c r="T200" s="45"/>
      <c r="U200" s="45"/>
      <c r="V200" s="45"/>
      <c r="W200" s="45"/>
      <c r="X200" s="45"/>
      <c r="Y200" s="45"/>
      <c r="Z200" s="45"/>
      <c r="AA200" s="45"/>
      <c r="AB200" s="45"/>
      <c r="AC200" s="45"/>
      <c r="AD200" s="45"/>
      <c r="AE200" s="45"/>
      <c r="AF200" s="45"/>
      <c r="AG200" s="45"/>
      <c r="AH200" s="45"/>
      <c r="AI200" s="45"/>
      <c r="AJ200" s="45"/>
      <c r="AK200" s="45"/>
      <c r="AL200" s="45"/>
      <c r="AM200" s="253">
        <f>SUM(H201:AL201)</f>
        <v>0</v>
      </c>
      <c r="AN200" s="368" t="str">
        <f t="shared" ref="AN200" si="182">IFERROR(IF(OR(E200="Ａ",AM200&gt;$AF$205),1,ROUNDDOWN(AM200/$AF$45,1)),"")</f>
        <v/>
      </c>
      <c r="AO200" s="222"/>
      <c r="AP200" s="8"/>
      <c r="AQ200" s="312" t="s">
        <v>207</v>
      </c>
      <c r="AR200" s="313"/>
      <c r="AS200" s="314"/>
      <c r="AT200" s="315">
        <f>ROUNDDOWN(SUM(SUMIF(E174:E239,{"Ａ","Ｂ"},AN174:AN239)),1)</f>
        <v>0</v>
      </c>
      <c r="AU200" s="316"/>
      <c r="AV200" s="316"/>
      <c r="AW200" s="360" t="e">
        <f>AT200/AM204</f>
        <v>#DIV/0!</v>
      </c>
      <c r="AX200" s="361"/>
      <c r="AY200" s="362"/>
      <c r="BA200" s="169"/>
    </row>
    <row r="201" spans="1:53" ht="13.5" customHeight="1">
      <c r="A201" s="249"/>
      <c r="B201" s="255"/>
      <c r="C201" s="287"/>
      <c r="D201" s="367"/>
      <c r="E201" s="260"/>
      <c r="F201" s="262"/>
      <c r="G201" s="70" t="s">
        <v>41</v>
      </c>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253"/>
      <c r="AN201" s="368"/>
      <c r="AO201" s="223"/>
      <c r="AP201" s="8"/>
      <c r="AQ201" s="319" t="s">
        <v>208</v>
      </c>
      <c r="AR201" s="320"/>
      <c r="AS201" s="321"/>
      <c r="AT201" s="316"/>
      <c r="AU201" s="316"/>
      <c r="AV201" s="316"/>
      <c r="AW201" s="363"/>
      <c r="AX201" s="364"/>
      <c r="AY201" s="365"/>
      <c r="BA201" s="170"/>
    </row>
    <row r="202" spans="1:53" ht="13.5" customHeight="1">
      <c r="A202" s="248" t="str">
        <f>IFERROR(INDEX(【従業者名簿】!F:F,MATCH(F202,【従業者名簿】!C:C,0)),"")</f>
        <v/>
      </c>
      <c r="B202" s="298" t="s">
        <v>33</v>
      </c>
      <c r="C202" s="299" t="str">
        <f t="shared" ref="C202" si="183">IF(AO202="介護福祉士","〇","")</f>
        <v/>
      </c>
      <c r="D202" s="366" t="str">
        <f>IF(A202="","",DATEDIF(A202,$AF$3,"m"))</f>
        <v/>
      </c>
      <c r="E202" s="275"/>
      <c r="F202" s="262"/>
      <c r="G202" s="70" t="s">
        <v>36</v>
      </c>
      <c r="H202" s="45"/>
      <c r="I202" s="45"/>
      <c r="J202" s="45"/>
      <c r="K202" s="45"/>
      <c r="L202" s="45"/>
      <c r="M202" s="45"/>
      <c r="N202" s="45"/>
      <c r="O202" s="45"/>
      <c r="P202" s="45"/>
      <c r="Q202" s="45"/>
      <c r="R202" s="45"/>
      <c r="S202" s="45"/>
      <c r="T202" s="45"/>
      <c r="U202" s="45"/>
      <c r="V202" s="45"/>
      <c r="W202" s="45"/>
      <c r="X202" s="45"/>
      <c r="Y202" s="45"/>
      <c r="Z202" s="45"/>
      <c r="AA202" s="45"/>
      <c r="AB202" s="45"/>
      <c r="AC202" s="45"/>
      <c r="AD202" s="45"/>
      <c r="AE202" s="45"/>
      <c r="AF202" s="45"/>
      <c r="AG202" s="45"/>
      <c r="AH202" s="45"/>
      <c r="AI202" s="45"/>
      <c r="AJ202" s="45"/>
      <c r="AK202" s="45"/>
      <c r="AL202" s="45"/>
      <c r="AM202" s="253">
        <f>SUM(H203:AL203)</f>
        <v>0</v>
      </c>
      <c r="AN202" s="368" t="str">
        <f>IFERROR(IF(OR(E202="Ａ",AM202&gt;$AF$205),1,ROUNDDOWN(AM202/$AF$45,1)),"")</f>
        <v/>
      </c>
      <c r="AO202" s="222"/>
      <c r="AP202" s="8"/>
      <c r="AQ202" s="312" t="s">
        <v>207</v>
      </c>
      <c r="AR202" s="313"/>
      <c r="AS202" s="314"/>
      <c r="AT202" s="315">
        <f>ROUNDDOWN(SUMIF(D174:D239,"&gt;="&amp;BA202,AN174:AN239),1)</f>
        <v>0</v>
      </c>
      <c r="AU202" s="316"/>
      <c r="AV202" s="316"/>
      <c r="AW202" s="360" t="e">
        <f>AT202/AM204</f>
        <v>#DIV/0!</v>
      </c>
      <c r="AX202" s="361"/>
      <c r="AY202" s="362"/>
      <c r="BA202" s="358">
        <f>[1]【算定要件集計】!T11</f>
        <v>84</v>
      </c>
    </row>
    <row r="203" spans="1:53" ht="13.5" customHeight="1">
      <c r="A203" s="249"/>
      <c r="B203" s="255"/>
      <c r="C203" s="287"/>
      <c r="D203" s="367"/>
      <c r="E203" s="260"/>
      <c r="F203" s="262"/>
      <c r="G203" s="70" t="s">
        <v>41</v>
      </c>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253"/>
      <c r="AN203" s="368"/>
      <c r="AO203" s="223"/>
      <c r="AP203" s="8"/>
      <c r="AQ203" s="319" t="s">
        <v>210</v>
      </c>
      <c r="AR203" s="320"/>
      <c r="AS203" s="321"/>
      <c r="AT203" s="316"/>
      <c r="AU203" s="316"/>
      <c r="AV203" s="316"/>
      <c r="AW203" s="363"/>
      <c r="AX203" s="364"/>
      <c r="AY203" s="365"/>
      <c r="BA203" s="359"/>
    </row>
    <row r="204" spans="1:53" ht="13.5" customHeight="1">
      <c r="B204" s="332" t="s">
        <v>51</v>
      </c>
      <c r="C204" s="333"/>
      <c r="D204" s="333"/>
      <c r="E204" s="333"/>
      <c r="F204" s="333"/>
      <c r="G204" s="25" t="s">
        <v>49</v>
      </c>
      <c r="H204" s="23"/>
      <c r="I204" s="15"/>
      <c r="J204" s="332" t="s">
        <v>46</v>
      </c>
      <c r="K204" s="334"/>
      <c r="L204" s="334"/>
      <c r="M204" s="334"/>
      <c r="N204" s="334"/>
      <c r="O204" s="334"/>
      <c r="P204" s="334"/>
      <c r="Q204" s="334"/>
      <c r="R204" s="334"/>
      <c r="S204" s="14"/>
      <c r="T204" s="26" t="s">
        <v>50</v>
      </c>
      <c r="U204" s="24"/>
      <c r="V204" s="332" t="s">
        <v>47</v>
      </c>
      <c r="W204" s="334"/>
      <c r="X204" s="334"/>
      <c r="Y204" s="334"/>
      <c r="Z204" s="334"/>
      <c r="AA204" s="334"/>
      <c r="AB204" s="334"/>
      <c r="AC204" s="333"/>
      <c r="AD204" s="333"/>
      <c r="AE204" s="333"/>
      <c r="AF204" s="14" t="s">
        <v>168</v>
      </c>
      <c r="AH204" s="27"/>
      <c r="AI204" s="27"/>
      <c r="AJ204" s="27"/>
      <c r="AK204" s="27"/>
      <c r="AL204" s="27"/>
      <c r="AM204" s="324">
        <f>ROUNDDOWN(SUM(AN174:AN203,AN210:AN239),1)</f>
        <v>0</v>
      </c>
      <c r="AN204" s="325"/>
      <c r="AO204" s="391" t="s">
        <v>173</v>
      </c>
      <c r="AP204" s="10"/>
      <c r="AQ204" s="322"/>
      <c r="AR204" s="323"/>
      <c r="AS204" s="323"/>
      <c r="AT204" s="322"/>
      <c r="AU204" s="323"/>
      <c r="AV204" s="323"/>
      <c r="AW204" s="322"/>
      <c r="AX204" s="323"/>
      <c r="AY204" s="323"/>
    </row>
    <row r="205" spans="1:53" ht="13.5" customHeight="1">
      <c r="B205" s="210"/>
      <c r="C205" s="214"/>
      <c r="D205" s="214"/>
      <c r="E205" s="214"/>
      <c r="F205" s="214"/>
      <c r="G205" s="41">
        <f>$G$45</f>
        <v>0</v>
      </c>
      <c r="H205" s="21" t="s">
        <v>16</v>
      </c>
      <c r="I205" s="20"/>
      <c r="J205" s="335"/>
      <c r="K205" s="336"/>
      <c r="L205" s="336"/>
      <c r="M205" s="336"/>
      <c r="N205" s="336"/>
      <c r="O205" s="336"/>
      <c r="P205" s="336"/>
      <c r="Q205" s="336"/>
      <c r="R205" s="336"/>
      <c r="S205" s="330" t="str">
        <f>$S$45</f>
        <v/>
      </c>
      <c r="T205" s="330"/>
      <c r="U205" s="22" t="s">
        <v>7</v>
      </c>
      <c r="V205" s="335"/>
      <c r="W205" s="336"/>
      <c r="X205" s="336"/>
      <c r="Y205" s="336"/>
      <c r="Z205" s="336"/>
      <c r="AA205" s="336"/>
      <c r="AB205" s="336"/>
      <c r="AC205" s="214"/>
      <c r="AD205" s="214"/>
      <c r="AE205" s="214"/>
      <c r="AF205" s="331" t="str">
        <f>$AF$45</f>
        <v/>
      </c>
      <c r="AG205" s="331"/>
      <c r="AH205" s="21" t="s">
        <v>16</v>
      </c>
      <c r="AI205" s="21"/>
      <c r="AJ205" s="21"/>
      <c r="AK205" s="21"/>
      <c r="AL205" s="21"/>
      <c r="AM205" s="326"/>
      <c r="AN205" s="327"/>
      <c r="AO205" s="329"/>
      <c r="AP205" s="10"/>
      <c r="AQ205" s="323"/>
      <c r="AR205" s="323"/>
      <c r="AS205" s="323"/>
      <c r="AT205" s="323"/>
      <c r="AU205" s="323"/>
      <c r="AV205" s="323"/>
      <c r="AW205" s="323"/>
      <c r="AX205" s="323"/>
      <c r="AY205" s="323"/>
    </row>
    <row r="206" spans="1:53" ht="13.5" customHeight="1">
      <c r="B206" s="43"/>
      <c r="C206" s="43"/>
      <c r="D206" s="43"/>
      <c r="E206" s="7" t="s">
        <v>92</v>
      </c>
      <c r="F206" s="43"/>
      <c r="G206" s="51"/>
      <c r="H206" s="7"/>
      <c r="I206" s="52"/>
      <c r="J206" s="52"/>
      <c r="K206" s="52"/>
      <c r="L206" s="52"/>
      <c r="M206" s="52"/>
      <c r="N206" s="52"/>
      <c r="O206" s="52"/>
      <c r="P206" s="52"/>
      <c r="Q206" s="52"/>
      <c r="R206" s="52"/>
      <c r="S206" s="53"/>
      <c r="T206" s="53"/>
      <c r="U206" s="7"/>
      <c r="V206" s="52"/>
      <c r="W206" s="52"/>
      <c r="X206" s="52"/>
      <c r="Y206" s="52"/>
      <c r="Z206" s="52"/>
      <c r="AA206" s="52"/>
      <c r="AB206" s="52"/>
      <c r="AC206" s="43"/>
      <c r="AD206" s="43"/>
      <c r="AE206" s="43"/>
      <c r="AF206" s="54"/>
      <c r="AG206" s="54"/>
      <c r="AH206" s="7"/>
      <c r="AI206" s="7"/>
      <c r="AJ206" s="7"/>
      <c r="AK206" s="7"/>
      <c r="AL206" s="7"/>
      <c r="AM206" s="137" t="s">
        <v>149</v>
      </c>
      <c r="AN206" s="56"/>
      <c r="AO206" s="57"/>
      <c r="AP206" s="10"/>
    </row>
    <row r="207" spans="1:53" ht="13.5" customHeight="1">
      <c r="B207" s="43"/>
      <c r="C207" s="43"/>
      <c r="D207" s="43"/>
      <c r="E207" s="43"/>
      <c r="F207" s="43"/>
      <c r="G207" s="51"/>
      <c r="H207" s="7"/>
      <c r="I207" s="52"/>
      <c r="J207" s="52"/>
      <c r="K207" s="52"/>
      <c r="L207" s="52"/>
      <c r="M207" s="52"/>
      <c r="N207" s="52"/>
      <c r="O207" s="52"/>
      <c r="P207" s="52"/>
      <c r="Q207" s="52"/>
      <c r="R207" s="52"/>
      <c r="S207" s="53"/>
      <c r="T207" s="53"/>
      <c r="U207" s="7"/>
      <c r="V207" s="52"/>
      <c r="W207" s="52"/>
      <c r="X207" s="52"/>
      <c r="Y207" s="52"/>
      <c r="Z207" s="52"/>
      <c r="AA207" s="52"/>
      <c r="AB207" s="52"/>
      <c r="AC207" s="43"/>
      <c r="AD207" s="43"/>
      <c r="AE207" s="43"/>
      <c r="AF207" s="54"/>
      <c r="AG207" s="54"/>
      <c r="AH207" s="7"/>
      <c r="AI207" s="7"/>
      <c r="AJ207" s="7"/>
      <c r="AK207" s="7"/>
      <c r="AL207" s="7"/>
      <c r="AM207" s="55"/>
      <c r="AN207" s="56"/>
      <c r="AO207" s="57"/>
      <c r="AP207" s="10"/>
    </row>
    <row r="208" spans="1:53" s="6" customFormat="1" ht="18" customHeight="1">
      <c r="A208" s="248" t="s">
        <v>60</v>
      </c>
      <c r="B208" s="238" t="s">
        <v>0</v>
      </c>
      <c r="C208" s="250" t="s">
        <v>203</v>
      </c>
      <c r="D208" s="250" t="s">
        <v>62</v>
      </c>
      <c r="E208" s="250" t="s">
        <v>1</v>
      </c>
      <c r="F208" s="238" t="s">
        <v>3</v>
      </c>
      <c r="G208" s="252" t="s">
        <v>37</v>
      </c>
      <c r="H208" s="18" t="str">
        <f>AF163</f>
        <v/>
      </c>
      <c r="I208" s="18" t="str">
        <f>IFERROR(H208+1,"")</f>
        <v/>
      </c>
      <c r="J208" s="18" t="str">
        <f>IFERROR(I208+1,"")</f>
        <v/>
      </c>
      <c r="K208" s="18" t="str">
        <f t="shared" ref="K208" si="184">IFERROR(J208+1,"")</f>
        <v/>
      </c>
      <c r="L208" s="18" t="str">
        <f t="shared" ref="L208" si="185">IFERROR(K208+1,"")</f>
        <v/>
      </c>
      <c r="M208" s="18" t="str">
        <f t="shared" ref="M208" si="186">IFERROR(L208+1,"")</f>
        <v/>
      </c>
      <c r="N208" s="18" t="str">
        <f t="shared" ref="N208" si="187">IFERROR(M208+1,"")</f>
        <v/>
      </c>
      <c r="O208" s="18" t="str">
        <f t="shared" ref="O208" si="188">IFERROR(N208+1,"")</f>
        <v/>
      </c>
      <c r="P208" s="18" t="str">
        <f t="shared" ref="P208" si="189">IFERROR(O208+1,"")</f>
        <v/>
      </c>
      <c r="Q208" s="18" t="str">
        <f t="shared" ref="Q208" si="190">IFERROR(P208+1,"")</f>
        <v/>
      </c>
      <c r="R208" s="18" t="str">
        <f t="shared" ref="R208" si="191">IFERROR(Q208+1,"")</f>
        <v/>
      </c>
      <c r="S208" s="18" t="str">
        <f t="shared" ref="S208" si="192">IFERROR(R208+1,"")</f>
        <v/>
      </c>
      <c r="T208" s="18" t="str">
        <f t="shared" ref="T208" si="193">IFERROR(S208+1,"")</f>
        <v/>
      </c>
      <c r="U208" s="18" t="str">
        <f t="shared" ref="U208" si="194">IFERROR(T208+1,"")</f>
        <v/>
      </c>
      <c r="V208" s="18" t="str">
        <f t="shared" ref="V208" si="195">IFERROR(U208+1,"")</f>
        <v/>
      </c>
      <c r="W208" s="18" t="str">
        <f t="shared" ref="W208" si="196">IFERROR(V208+1,"")</f>
        <v/>
      </c>
      <c r="X208" s="18" t="str">
        <f t="shared" ref="X208" si="197">IFERROR(W208+1,"")</f>
        <v/>
      </c>
      <c r="Y208" s="18" t="str">
        <f t="shared" ref="Y208" si="198">IFERROR(X208+1,"")</f>
        <v/>
      </c>
      <c r="Z208" s="18" t="str">
        <f t="shared" ref="Z208" si="199">IFERROR(Y208+1,"")</f>
        <v/>
      </c>
      <c r="AA208" s="18" t="str">
        <f t="shared" ref="AA208" si="200">IFERROR(Z208+1,"")</f>
        <v/>
      </c>
      <c r="AB208" s="18" t="str">
        <f t="shared" ref="AB208" si="201">IFERROR(AA208+1,"")</f>
        <v/>
      </c>
      <c r="AC208" s="18" t="str">
        <f t="shared" ref="AC208" si="202">IFERROR(AB208+1,"")</f>
        <v/>
      </c>
      <c r="AD208" s="18" t="str">
        <f t="shared" ref="AD208" si="203">IFERROR(AC208+1,"")</f>
        <v/>
      </c>
      <c r="AE208" s="18" t="str">
        <f t="shared" ref="AE208" si="204">IFERROR(AD208+1,"")</f>
        <v/>
      </c>
      <c r="AF208" s="18" t="str">
        <f t="shared" ref="AF208" si="205">IFERROR(AE208+1,"")</f>
        <v/>
      </c>
      <c r="AG208" s="18" t="str">
        <f t="shared" ref="AG208" si="206">IFERROR(AF208+1,"")</f>
        <v/>
      </c>
      <c r="AH208" s="18" t="str">
        <f t="shared" ref="AH208" si="207">IFERROR(AG208+1,"")</f>
        <v/>
      </c>
      <c r="AI208" s="18" t="str">
        <f t="shared" ref="AI208" si="208">IFERROR(AH208+1,"")</f>
        <v/>
      </c>
      <c r="AJ208" s="18" t="str">
        <f>IFERROR(IF(MONTH(AI208)&lt;&gt;MONTH(AI208+1),"",AI208+1),"")</f>
        <v/>
      </c>
      <c r="AK208" s="18" t="str">
        <f>IFERROR(IF(MONTH(AJ208)&lt;&gt;MONTH(AJ208+1),"",AJ208+1),"")</f>
        <v/>
      </c>
      <c r="AL208" s="18" t="str">
        <f>IFERROR(IF(MONTH(AK208)&lt;&gt;MONTH(AK208+1),"",AK208+1),"")</f>
        <v/>
      </c>
      <c r="AM208" s="263" t="s">
        <v>162</v>
      </c>
      <c r="AN208" s="263" t="s">
        <v>163</v>
      </c>
      <c r="AO208" s="206" t="s">
        <v>133</v>
      </c>
      <c r="AQ208" s="1"/>
      <c r="AR208" s="1"/>
      <c r="AS208" s="1"/>
      <c r="AT208" s="1"/>
      <c r="AU208" s="1"/>
      <c r="AV208" s="1"/>
      <c r="AW208" s="1"/>
      <c r="AX208" s="1"/>
      <c r="AY208" s="1"/>
    </row>
    <row r="209" spans="1:51" s="6" customFormat="1" ht="18" customHeight="1">
      <c r="A209" s="249"/>
      <c r="B209" s="238"/>
      <c r="C209" s="251"/>
      <c r="D209" s="251"/>
      <c r="E209" s="251"/>
      <c r="F209" s="238"/>
      <c r="G209" s="239"/>
      <c r="H209" s="19" t="str">
        <f>H208</f>
        <v/>
      </c>
      <c r="I209" s="19" t="str">
        <f>I208</f>
        <v/>
      </c>
      <c r="J209" s="19" t="str">
        <f t="shared" ref="J209:AL209" si="209">J208</f>
        <v/>
      </c>
      <c r="K209" s="19" t="str">
        <f t="shared" si="209"/>
        <v/>
      </c>
      <c r="L209" s="19" t="str">
        <f t="shared" si="209"/>
        <v/>
      </c>
      <c r="M209" s="19" t="str">
        <f t="shared" si="209"/>
        <v/>
      </c>
      <c r="N209" s="19" t="str">
        <f t="shared" si="209"/>
        <v/>
      </c>
      <c r="O209" s="19" t="str">
        <f t="shared" si="209"/>
        <v/>
      </c>
      <c r="P209" s="19" t="str">
        <f t="shared" si="209"/>
        <v/>
      </c>
      <c r="Q209" s="19" t="str">
        <f t="shared" si="209"/>
        <v/>
      </c>
      <c r="R209" s="19" t="str">
        <f t="shared" si="209"/>
        <v/>
      </c>
      <c r="S209" s="19" t="str">
        <f t="shared" si="209"/>
        <v/>
      </c>
      <c r="T209" s="19" t="str">
        <f t="shared" si="209"/>
        <v/>
      </c>
      <c r="U209" s="19" t="str">
        <f t="shared" si="209"/>
        <v/>
      </c>
      <c r="V209" s="19" t="str">
        <f t="shared" si="209"/>
        <v/>
      </c>
      <c r="W209" s="19" t="str">
        <f t="shared" si="209"/>
        <v/>
      </c>
      <c r="X209" s="19" t="str">
        <f t="shared" si="209"/>
        <v/>
      </c>
      <c r="Y209" s="19" t="str">
        <f t="shared" si="209"/>
        <v/>
      </c>
      <c r="Z209" s="19" t="str">
        <f t="shared" si="209"/>
        <v/>
      </c>
      <c r="AA209" s="19" t="str">
        <f t="shared" si="209"/>
        <v/>
      </c>
      <c r="AB209" s="19" t="str">
        <f t="shared" si="209"/>
        <v/>
      </c>
      <c r="AC209" s="19" t="str">
        <f t="shared" si="209"/>
        <v/>
      </c>
      <c r="AD209" s="19" t="str">
        <f t="shared" si="209"/>
        <v/>
      </c>
      <c r="AE209" s="19" t="str">
        <f t="shared" si="209"/>
        <v/>
      </c>
      <c r="AF209" s="19" t="str">
        <f t="shared" si="209"/>
        <v/>
      </c>
      <c r="AG209" s="19" t="str">
        <f t="shared" si="209"/>
        <v/>
      </c>
      <c r="AH209" s="19" t="str">
        <f t="shared" si="209"/>
        <v/>
      </c>
      <c r="AI209" s="19" t="str">
        <f t="shared" si="209"/>
        <v/>
      </c>
      <c r="AJ209" s="19" t="str">
        <f t="shared" si="209"/>
        <v/>
      </c>
      <c r="AK209" s="19" t="str">
        <f t="shared" si="209"/>
        <v/>
      </c>
      <c r="AL209" s="19" t="str">
        <f t="shared" si="209"/>
        <v/>
      </c>
      <c r="AM209" s="263"/>
      <c r="AN209" s="263"/>
      <c r="AO209" s="207"/>
      <c r="AQ209" s="1"/>
      <c r="AR209" s="1"/>
      <c r="AS209" s="1"/>
      <c r="AT209" s="1"/>
      <c r="AU209" s="1"/>
      <c r="AV209" s="1"/>
      <c r="AW209" s="1"/>
      <c r="AX209" s="1"/>
      <c r="AY209" s="1"/>
    </row>
    <row r="210" spans="1:51" ht="13.5" customHeight="1">
      <c r="A210" s="248" t="str">
        <f>IFERROR(INDEX(【従業者名簿】!F:F,MATCH(F210,【従業者名簿】!C:C,0)),"")</f>
        <v/>
      </c>
      <c r="B210" s="298" t="s">
        <v>33</v>
      </c>
      <c r="C210" s="299" t="str">
        <f>IF(AO210="介護福祉士","〇","")</f>
        <v/>
      </c>
      <c r="D210" s="366" t="str">
        <f>IF(A210="","",DATEDIF(A210,$AF$3,"m"))</f>
        <v/>
      </c>
      <c r="E210" s="301"/>
      <c r="F210" s="270"/>
      <c r="G210" s="70" t="s">
        <v>36</v>
      </c>
      <c r="H210" s="164"/>
      <c r="I210" s="164"/>
      <c r="J210" s="164"/>
      <c r="K210" s="164"/>
      <c r="L210" s="164"/>
      <c r="M210" s="164"/>
      <c r="N210" s="164"/>
      <c r="O210" s="164"/>
      <c r="P210" s="164"/>
      <c r="Q210" s="164"/>
      <c r="R210" s="164"/>
      <c r="S210" s="164"/>
      <c r="T210" s="164"/>
      <c r="U210" s="164"/>
      <c r="V210" s="164"/>
      <c r="W210" s="164"/>
      <c r="X210" s="164"/>
      <c r="Y210" s="164"/>
      <c r="Z210" s="164"/>
      <c r="AA210" s="164"/>
      <c r="AB210" s="164"/>
      <c r="AC210" s="164"/>
      <c r="AD210" s="164"/>
      <c r="AE210" s="164"/>
      <c r="AF210" s="164"/>
      <c r="AG210" s="164"/>
      <c r="AH210" s="164"/>
      <c r="AI210" s="164"/>
      <c r="AJ210" s="164"/>
      <c r="AK210" s="164"/>
      <c r="AL210" s="164"/>
      <c r="AM210" s="253">
        <f>SUM(H211:AL211)</f>
        <v>0</v>
      </c>
      <c r="AN210" s="368" t="str">
        <f>IFERROR(IF(OR(E210="Ａ",AM210&gt;$AF$205),1,ROUNDDOWN(AM210/$AF$205,1)),"")</f>
        <v/>
      </c>
      <c r="AO210" s="222"/>
      <c r="AP210" s="8"/>
    </row>
    <row r="211" spans="1:51" ht="13.5" customHeight="1">
      <c r="A211" s="249"/>
      <c r="B211" s="255"/>
      <c r="C211" s="287"/>
      <c r="D211" s="367"/>
      <c r="E211" s="302"/>
      <c r="F211" s="261"/>
      <c r="G211" s="70" t="s">
        <v>41</v>
      </c>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253"/>
      <c r="AN211" s="368"/>
      <c r="AO211" s="223"/>
      <c r="AP211" s="8"/>
    </row>
    <row r="212" spans="1:51" ht="13.5" customHeight="1">
      <c r="A212" s="248" t="str">
        <f>IFERROR(INDEX(【従業者名簿】!F:F,MATCH(F212,【従業者名簿】!C:C,0)),"")</f>
        <v/>
      </c>
      <c r="B212" s="298" t="s">
        <v>33</v>
      </c>
      <c r="C212" s="299" t="str">
        <f t="shared" ref="C212" si="210">IF(AO212="介護福祉士","〇","")</f>
        <v/>
      </c>
      <c r="D212" s="366" t="str">
        <f>IF(A212="","",DATEDIF(A212,$AF$3,"m"))</f>
        <v/>
      </c>
      <c r="E212" s="301"/>
      <c r="F212" s="262"/>
      <c r="G212" s="70" t="s">
        <v>36</v>
      </c>
      <c r="H212" s="133"/>
      <c r="I212" s="133"/>
      <c r="J212" s="133"/>
      <c r="K212" s="133"/>
      <c r="L212" s="133"/>
      <c r="M212" s="133"/>
      <c r="N212" s="133"/>
      <c r="O212" s="133"/>
      <c r="P212" s="133"/>
      <c r="Q212" s="133"/>
      <c r="R212" s="133"/>
      <c r="S212" s="133"/>
      <c r="T212" s="133"/>
      <c r="U212" s="133"/>
      <c r="V212" s="133"/>
      <c r="W212" s="133"/>
      <c r="X212" s="133"/>
      <c r="Y212" s="133"/>
      <c r="Z212" s="133"/>
      <c r="AA212" s="133"/>
      <c r="AB212" s="133"/>
      <c r="AC212" s="133"/>
      <c r="AD212" s="133"/>
      <c r="AE212" s="133"/>
      <c r="AF212" s="133"/>
      <c r="AG212" s="133"/>
      <c r="AH212" s="133"/>
      <c r="AI212" s="133"/>
      <c r="AJ212" s="133"/>
      <c r="AK212" s="133"/>
      <c r="AL212" s="133"/>
      <c r="AM212" s="253">
        <f>SUM(H213:AL213)</f>
        <v>0</v>
      </c>
      <c r="AN212" s="368" t="str">
        <f t="shared" ref="AN212" si="211">IFERROR(IF(OR(E212="Ａ",AM212&gt;$AF$205),1,ROUNDDOWN(AM212/$AF$205,1)),"")</f>
        <v/>
      </c>
      <c r="AO212" s="372"/>
      <c r="AP212" s="8"/>
    </row>
    <row r="213" spans="1:51" ht="13.5" customHeight="1">
      <c r="A213" s="249"/>
      <c r="B213" s="255"/>
      <c r="C213" s="287"/>
      <c r="D213" s="367"/>
      <c r="E213" s="302"/>
      <c r="F213" s="262"/>
      <c r="G213" s="70" t="s">
        <v>134</v>
      </c>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253"/>
      <c r="AN213" s="368"/>
      <c r="AO213" s="374"/>
      <c r="AP213" s="8"/>
    </row>
    <row r="214" spans="1:51" ht="13.5" customHeight="1">
      <c r="A214" s="248" t="str">
        <f>IFERROR(INDEX(【従業者名簿】!F:F,MATCH(F214,【従業者名簿】!C:C,0)),"")</f>
        <v/>
      </c>
      <c r="B214" s="298" t="s">
        <v>33</v>
      </c>
      <c r="C214" s="299" t="str">
        <f t="shared" ref="C214" si="212">IF(AO214="介護福祉士","〇","")</f>
        <v/>
      </c>
      <c r="D214" s="366" t="str">
        <f>IF(A214="","",DATEDIF(A214,$AF$3,"m"))</f>
        <v/>
      </c>
      <c r="E214" s="301"/>
      <c r="F214" s="262"/>
      <c r="G214" s="70" t="s">
        <v>36</v>
      </c>
      <c r="H214" s="133"/>
      <c r="I214" s="133"/>
      <c r="J214" s="133"/>
      <c r="K214" s="133"/>
      <c r="L214" s="133"/>
      <c r="M214" s="133"/>
      <c r="N214" s="133"/>
      <c r="O214" s="133"/>
      <c r="P214" s="133"/>
      <c r="Q214" s="133"/>
      <c r="R214" s="133"/>
      <c r="S214" s="133"/>
      <c r="T214" s="133"/>
      <c r="U214" s="133"/>
      <c r="V214" s="133"/>
      <c r="W214" s="133"/>
      <c r="X214" s="133"/>
      <c r="Y214" s="133"/>
      <c r="Z214" s="133"/>
      <c r="AA214" s="133"/>
      <c r="AB214" s="133"/>
      <c r="AC214" s="133"/>
      <c r="AD214" s="133"/>
      <c r="AE214" s="133"/>
      <c r="AF214" s="133"/>
      <c r="AG214" s="133"/>
      <c r="AH214" s="133"/>
      <c r="AI214" s="133"/>
      <c r="AJ214" s="133"/>
      <c r="AK214" s="133"/>
      <c r="AL214" s="133"/>
      <c r="AM214" s="253">
        <f>SUM(H215:AL215)</f>
        <v>0</v>
      </c>
      <c r="AN214" s="368" t="str">
        <f t="shared" ref="AN214" si="213">IFERROR(IF(OR(E214="Ａ",AM214&gt;$AF$205),1,ROUNDDOWN(AM214/$AF$205,1)),"")</f>
        <v/>
      </c>
      <c r="AO214" s="372"/>
      <c r="AP214" s="8"/>
    </row>
    <row r="215" spans="1:51" ht="13.5" customHeight="1">
      <c r="A215" s="249"/>
      <c r="B215" s="255"/>
      <c r="C215" s="287"/>
      <c r="D215" s="367"/>
      <c r="E215" s="302"/>
      <c r="F215" s="262"/>
      <c r="G215" s="70" t="s">
        <v>134</v>
      </c>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253"/>
      <c r="AN215" s="368"/>
      <c r="AO215" s="374"/>
      <c r="AP215" s="8"/>
    </row>
    <row r="216" spans="1:51" ht="13.5" customHeight="1">
      <c r="A216" s="248" t="str">
        <f>IFERROR(INDEX(【従業者名簿】!F:F,MATCH(F216,【従業者名簿】!C:C,0)),"")</f>
        <v/>
      </c>
      <c r="B216" s="298" t="s">
        <v>33</v>
      </c>
      <c r="C216" s="299" t="str">
        <f t="shared" ref="C216" si="214">IF(AO216="介護福祉士","〇","")</f>
        <v/>
      </c>
      <c r="D216" s="366" t="str">
        <f t="shared" ref="D216" si="215">IF(A216="","",DATEDIF(A216,$AF$3,"m"))</f>
        <v/>
      </c>
      <c r="E216" s="301"/>
      <c r="F216" s="262"/>
      <c r="G216" s="70" t="s">
        <v>36</v>
      </c>
      <c r="H216" s="133"/>
      <c r="I216" s="133"/>
      <c r="J216" s="133"/>
      <c r="K216" s="133"/>
      <c r="L216" s="133"/>
      <c r="M216" s="133"/>
      <c r="N216" s="133"/>
      <c r="O216" s="133"/>
      <c r="P216" s="133"/>
      <c r="Q216" s="133"/>
      <c r="R216" s="133"/>
      <c r="S216" s="133"/>
      <c r="T216" s="133"/>
      <c r="U216" s="133"/>
      <c r="V216" s="133"/>
      <c r="W216" s="133"/>
      <c r="X216" s="133"/>
      <c r="Y216" s="133"/>
      <c r="Z216" s="133"/>
      <c r="AA216" s="133"/>
      <c r="AB216" s="133"/>
      <c r="AC216" s="133"/>
      <c r="AD216" s="133"/>
      <c r="AE216" s="133"/>
      <c r="AF216" s="133"/>
      <c r="AG216" s="133"/>
      <c r="AH216" s="133"/>
      <c r="AI216" s="133"/>
      <c r="AJ216" s="133"/>
      <c r="AK216" s="133"/>
      <c r="AL216" s="133"/>
      <c r="AM216" s="253">
        <f t="shared" ref="AM216" si="216">SUM(H217:AL217)</f>
        <v>0</v>
      </c>
      <c r="AN216" s="368" t="str">
        <f t="shared" ref="AN216" si="217">IFERROR(IF(OR(E216="Ａ",AM216&gt;$AF$205),1,ROUNDDOWN(AM216/$AF$205,1)),"")</f>
        <v/>
      </c>
      <c r="AO216" s="372"/>
      <c r="AP216" s="8"/>
    </row>
    <row r="217" spans="1:51" ht="13.5" customHeight="1">
      <c r="A217" s="249"/>
      <c r="B217" s="255"/>
      <c r="C217" s="287"/>
      <c r="D217" s="367"/>
      <c r="E217" s="302"/>
      <c r="F217" s="262"/>
      <c r="G217" s="70" t="s">
        <v>134</v>
      </c>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253"/>
      <c r="AN217" s="368"/>
      <c r="AO217" s="374"/>
      <c r="AP217" s="8"/>
    </row>
    <row r="218" spans="1:51" ht="13.5" customHeight="1">
      <c r="A218" s="248" t="str">
        <f>IFERROR(INDEX(【従業者名簿】!F:F,MATCH(F218,【従業者名簿】!C:C,0)),"")</f>
        <v/>
      </c>
      <c r="B218" s="298" t="s">
        <v>33</v>
      </c>
      <c r="C218" s="299" t="str">
        <f t="shared" ref="C218" si="218">IF(AO218="介護福祉士","〇","")</f>
        <v/>
      </c>
      <c r="D218" s="366" t="str">
        <f t="shared" ref="D218" si="219">IF(A218="","",DATEDIF(A218,$AF$3,"m"))</f>
        <v/>
      </c>
      <c r="E218" s="301"/>
      <c r="F218" s="262"/>
      <c r="G218" s="70" t="s">
        <v>36</v>
      </c>
      <c r="H218" s="133"/>
      <c r="I218" s="133"/>
      <c r="J218" s="133"/>
      <c r="K218" s="133"/>
      <c r="L218" s="133"/>
      <c r="M218" s="133"/>
      <c r="N218" s="133"/>
      <c r="O218" s="133"/>
      <c r="P218" s="133"/>
      <c r="Q218" s="133"/>
      <c r="R218" s="133"/>
      <c r="S218" s="133"/>
      <c r="T218" s="133"/>
      <c r="U218" s="133"/>
      <c r="V218" s="133"/>
      <c r="W218" s="133"/>
      <c r="X218" s="133"/>
      <c r="Y218" s="133"/>
      <c r="Z218" s="133"/>
      <c r="AA218" s="133"/>
      <c r="AB218" s="133"/>
      <c r="AC218" s="133"/>
      <c r="AD218" s="133"/>
      <c r="AE218" s="133"/>
      <c r="AF218" s="133"/>
      <c r="AG218" s="133"/>
      <c r="AH218" s="133"/>
      <c r="AI218" s="133"/>
      <c r="AJ218" s="133"/>
      <c r="AK218" s="133"/>
      <c r="AL218" s="133"/>
      <c r="AM218" s="253">
        <f t="shared" ref="AM218" si="220">SUM(H219:AL219)</f>
        <v>0</v>
      </c>
      <c r="AN218" s="368" t="str">
        <f t="shared" ref="AN218" si="221">IFERROR(IF(OR(E218="Ａ",AM218&gt;$AF$205),1,ROUNDDOWN(AM218/$AF$205,1)),"")</f>
        <v/>
      </c>
      <c r="AO218" s="372"/>
      <c r="AP218" s="8"/>
    </row>
    <row r="219" spans="1:51" ht="13.5" customHeight="1">
      <c r="A219" s="249"/>
      <c r="B219" s="255"/>
      <c r="C219" s="287"/>
      <c r="D219" s="367"/>
      <c r="E219" s="302"/>
      <c r="F219" s="262"/>
      <c r="G219" s="70" t="s">
        <v>134</v>
      </c>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253"/>
      <c r="AN219" s="368"/>
      <c r="AO219" s="374"/>
      <c r="AP219" s="8"/>
    </row>
    <row r="220" spans="1:51" ht="13.5" customHeight="1">
      <c r="A220" s="248" t="str">
        <f>IFERROR(INDEX(【従業者名簿】!F:F,MATCH(F220,【従業者名簿】!C:C,0)),"")</f>
        <v/>
      </c>
      <c r="B220" s="298" t="s">
        <v>33</v>
      </c>
      <c r="C220" s="299" t="str">
        <f t="shared" ref="C220" si="222">IF(AO220="介護福祉士","〇","")</f>
        <v/>
      </c>
      <c r="D220" s="366" t="str">
        <f t="shared" ref="D220" si="223">IF(A220="","",DATEDIF(A220,$AF$3,"m"))</f>
        <v/>
      </c>
      <c r="E220" s="301"/>
      <c r="F220" s="262"/>
      <c r="G220" s="70" t="s">
        <v>36</v>
      </c>
      <c r="H220" s="133"/>
      <c r="I220" s="133"/>
      <c r="J220" s="133"/>
      <c r="K220" s="133"/>
      <c r="L220" s="133"/>
      <c r="M220" s="133"/>
      <c r="N220" s="133"/>
      <c r="O220" s="133"/>
      <c r="P220" s="133"/>
      <c r="Q220" s="133"/>
      <c r="R220" s="133"/>
      <c r="S220" s="133"/>
      <c r="T220" s="133"/>
      <c r="U220" s="133"/>
      <c r="V220" s="133"/>
      <c r="W220" s="133"/>
      <c r="X220" s="133"/>
      <c r="Y220" s="133"/>
      <c r="Z220" s="133"/>
      <c r="AA220" s="133"/>
      <c r="AB220" s="133"/>
      <c r="AC220" s="133"/>
      <c r="AD220" s="133"/>
      <c r="AE220" s="133"/>
      <c r="AF220" s="133"/>
      <c r="AG220" s="133"/>
      <c r="AH220" s="133"/>
      <c r="AI220" s="133"/>
      <c r="AJ220" s="133"/>
      <c r="AK220" s="133"/>
      <c r="AL220" s="133"/>
      <c r="AM220" s="253">
        <f t="shared" ref="AM220" si="224">SUM(H221:AL221)</f>
        <v>0</v>
      </c>
      <c r="AN220" s="368" t="str">
        <f t="shared" ref="AN220" si="225">IFERROR(IF(OR(E220="Ａ",AM220&gt;$AF$205),1,ROUNDDOWN(AM220/$AF$205,1)),"")</f>
        <v/>
      </c>
      <c r="AO220" s="372"/>
      <c r="AP220" s="8"/>
    </row>
    <row r="221" spans="1:51" ht="13.5" customHeight="1">
      <c r="A221" s="249"/>
      <c r="B221" s="255"/>
      <c r="C221" s="287"/>
      <c r="D221" s="367"/>
      <c r="E221" s="302"/>
      <c r="F221" s="262"/>
      <c r="G221" s="70" t="s">
        <v>134</v>
      </c>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253"/>
      <c r="AN221" s="368"/>
      <c r="AO221" s="374"/>
      <c r="AP221" s="8"/>
    </row>
    <row r="222" spans="1:51" ht="13.5" customHeight="1">
      <c r="A222" s="248" t="str">
        <f>IFERROR(INDEX(【従業者名簿】!F:F,MATCH(F222,【従業者名簿】!C:C,0)),"")</f>
        <v/>
      </c>
      <c r="B222" s="298" t="s">
        <v>33</v>
      </c>
      <c r="C222" s="299" t="str">
        <f t="shared" ref="C222" si="226">IF(AO222="介護福祉士","〇","")</f>
        <v/>
      </c>
      <c r="D222" s="366" t="str">
        <f t="shared" ref="D222" si="227">IF(A222="","",DATEDIF(A222,$AF$3,"m"))</f>
        <v/>
      </c>
      <c r="E222" s="301"/>
      <c r="F222" s="262"/>
      <c r="G222" s="70" t="s">
        <v>36</v>
      </c>
      <c r="H222" s="133"/>
      <c r="I222" s="133"/>
      <c r="J222" s="133"/>
      <c r="K222" s="133"/>
      <c r="L222" s="133"/>
      <c r="M222" s="133"/>
      <c r="N222" s="133"/>
      <c r="O222" s="133"/>
      <c r="P222" s="133"/>
      <c r="Q222" s="133"/>
      <c r="R222" s="133"/>
      <c r="S222" s="133"/>
      <c r="T222" s="133"/>
      <c r="U222" s="133"/>
      <c r="V222" s="133"/>
      <c r="W222" s="133"/>
      <c r="X222" s="133"/>
      <c r="Y222" s="133"/>
      <c r="Z222" s="133"/>
      <c r="AA222" s="133"/>
      <c r="AB222" s="133"/>
      <c r="AC222" s="133"/>
      <c r="AD222" s="133"/>
      <c r="AE222" s="133"/>
      <c r="AF222" s="133"/>
      <c r="AG222" s="133"/>
      <c r="AH222" s="133"/>
      <c r="AI222" s="133"/>
      <c r="AJ222" s="133"/>
      <c r="AK222" s="133"/>
      <c r="AL222" s="133"/>
      <c r="AM222" s="253">
        <f t="shared" ref="AM222" si="228">SUM(H223:AL223)</f>
        <v>0</v>
      </c>
      <c r="AN222" s="368" t="str">
        <f t="shared" ref="AN222" si="229">IFERROR(IF(OR(E222="Ａ",AM222&gt;$AF$205),1,ROUNDDOWN(AM222/$AF$205,1)),"")</f>
        <v/>
      </c>
      <c r="AO222" s="372"/>
      <c r="AP222" s="8"/>
    </row>
    <row r="223" spans="1:51" ht="13.5" customHeight="1">
      <c r="A223" s="249"/>
      <c r="B223" s="255"/>
      <c r="C223" s="287"/>
      <c r="D223" s="367"/>
      <c r="E223" s="302"/>
      <c r="F223" s="262"/>
      <c r="G223" s="70" t="s">
        <v>134</v>
      </c>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253"/>
      <c r="AN223" s="368"/>
      <c r="AO223" s="374"/>
      <c r="AP223" s="8"/>
    </row>
    <row r="224" spans="1:51" ht="13.5" customHeight="1">
      <c r="A224" s="248" t="str">
        <f>IFERROR(INDEX(【従業者名簿】!F:F,MATCH(F224,【従業者名簿】!C:C,0)),"")</f>
        <v/>
      </c>
      <c r="B224" s="298" t="s">
        <v>33</v>
      </c>
      <c r="C224" s="299" t="str">
        <f t="shared" ref="C224" si="230">IF(AO224="介護福祉士","〇","")</f>
        <v/>
      </c>
      <c r="D224" s="366" t="str">
        <f t="shared" ref="D224" si="231">IF(A224="","",DATEDIF(A224,$AF$3,"m"))</f>
        <v/>
      </c>
      <c r="E224" s="301"/>
      <c r="F224" s="262"/>
      <c r="G224" s="70" t="s">
        <v>36</v>
      </c>
      <c r="H224" s="133"/>
      <c r="I224" s="133"/>
      <c r="J224" s="133"/>
      <c r="K224" s="133"/>
      <c r="L224" s="133"/>
      <c r="M224" s="133"/>
      <c r="N224" s="133"/>
      <c r="O224" s="133"/>
      <c r="P224" s="133"/>
      <c r="Q224" s="133"/>
      <c r="R224" s="133"/>
      <c r="S224" s="133"/>
      <c r="T224" s="133"/>
      <c r="U224" s="133"/>
      <c r="V224" s="133"/>
      <c r="W224" s="133"/>
      <c r="X224" s="133"/>
      <c r="Y224" s="133"/>
      <c r="Z224" s="133"/>
      <c r="AA224" s="133"/>
      <c r="AB224" s="133"/>
      <c r="AC224" s="133"/>
      <c r="AD224" s="133"/>
      <c r="AE224" s="133"/>
      <c r="AF224" s="133"/>
      <c r="AG224" s="133"/>
      <c r="AH224" s="133"/>
      <c r="AI224" s="133"/>
      <c r="AJ224" s="133"/>
      <c r="AK224" s="133"/>
      <c r="AL224" s="133"/>
      <c r="AM224" s="253">
        <f t="shared" ref="AM224" si="232">SUM(H225:AL225)</f>
        <v>0</v>
      </c>
      <c r="AN224" s="368" t="str">
        <f t="shared" ref="AN224" si="233">IFERROR(IF(OR(E224="Ａ",AM224&gt;$AF$205),1,ROUNDDOWN(AM224/$AF$205,1)),"")</f>
        <v/>
      </c>
      <c r="AO224" s="372"/>
      <c r="AP224" s="8"/>
    </row>
    <row r="225" spans="1:51" ht="13.5" customHeight="1">
      <c r="A225" s="249"/>
      <c r="B225" s="255"/>
      <c r="C225" s="287"/>
      <c r="D225" s="367"/>
      <c r="E225" s="302"/>
      <c r="F225" s="262"/>
      <c r="G225" s="70" t="s">
        <v>134</v>
      </c>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253"/>
      <c r="AN225" s="368"/>
      <c r="AO225" s="374"/>
      <c r="AP225" s="8"/>
    </row>
    <row r="226" spans="1:51" ht="13.5" customHeight="1">
      <c r="A226" s="248" t="str">
        <f>IFERROR(INDEX(【従業者名簿】!F:F,MATCH(F226,【従業者名簿】!C:C,0)),"")</f>
        <v/>
      </c>
      <c r="B226" s="298" t="s">
        <v>33</v>
      </c>
      <c r="C226" s="299" t="str">
        <f t="shared" ref="C226" si="234">IF(AO226="介護福祉士","〇","")</f>
        <v/>
      </c>
      <c r="D226" s="366" t="str">
        <f t="shared" ref="D226" si="235">IF(A226="","",DATEDIF(A226,$AF$3,"m"))</f>
        <v/>
      </c>
      <c r="E226" s="301"/>
      <c r="F226" s="262"/>
      <c r="G226" s="70" t="s">
        <v>36</v>
      </c>
      <c r="H226" s="133"/>
      <c r="I226" s="133"/>
      <c r="J226" s="133"/>
      <c r="K226" s="133"/>
      <c r="L226" s="133"/>
      <c r="M226" s="133"/>
      <c r="N226" s="133"/>
      <c r="O226" s="133"/>
      <c r="P226" s="133"/>
      <c r="Q226" s="133"/>
      <c r="R226" s="133"/>
      <c r="S226" s="133"/>
      <c r="T226" s="133"/>
      <c r="U226" s="133"/>
      <c r="V226" s="133"/>
      <c r="W226" s="133"/>
      <c r="X226" s="133"/>
      <c r="Y226" s="133"/>
      <c r="Z226" s="133"/>
      <c r="AA226" s="133"/>
      <c r="AB226" s="133"/>
      <c r="AC226" s="133"/>
      <c r="AD226" s="133"/>
      <c r="AE226" s="133"/>
      <c r="AF226" s="133"/>
      <c r="AG226" s="133"/>
      <c r="AH226" s="133"/>
      <c r="AI226" s="133"/>
      <c r="AJ226" s="133"/>
      <c r="AK226" s="133"/>
      <c r="AL226" s="133"/>
      <c r="AM226" s="253">
        <f t="shared" ref="AM226" si="236">SUM(H227:AL227)</f>
        <v>0</v>
      </c>
      <c r="AN226" s="368" t="str">
        <f t="shared" ref="AN226" si="237">IFERROR(IF(OR(E226="Ａ",AM226&gt;$AF$205),1,ROUNDDOWN(AM226/$AF$205,1)),"")</f>
        <v/>
      </c>
      <c r="AO226" s="372"/>
      <c r="AP226" s="8"/>
    </row>
    <row r="227" spans="1:51" ht="13.5" customHeight="1">
      <c r="A227" s="249"/>
      <c r="B227" s="255"/>
      <c r="C227" s="287"/>
      <c r="D227" s="367"/>
      <c r="E227" s="302"/>
      <c r="F227" s="262"/>
      <c r="G227" s="70" t="s">
        <v>134</v>
      </c>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253"/>
      <c r="AN227" s="368"/>
      <c r="AO227" s="374"/>
      <c r="AP227" s="8"/>
    </row>
    <row r="228" spans="1:51" ht="13.5" customHeight="1">
      <c r="A228" s="248" t="str">
        <f>IFERROR(INDEX(【従業者名簿】!F:F,MATCH(F228,【従業者名簿】!C:C,0)),"")</f>
        <v/>
      </c>
      <c r="B228" s="298" t="s">
        <v>33</v>
      </c>
      <c r="C228" s="299" t="str">
        <f t="shared" ref="C228" si="238">IF(AO228="介護福祉士","〇","")</f>
        <v/>
      </c>
      <c r="D228" s="366" t="str">
        <f t="shared" ref="D228" si="239">IF(A228="","",DATEDIF(A228,$AF$3,"m"))</f>
        <v/>
      </c>
      <c r="E228" s="301"/>
      <c r="F228" s="262"/>
      <c r="G228" s="70" t="s">
        <v>36</v>
      </c>
      <c r="H228" s="133"/>
      <c r="I228" s="133"/>
      <c r="J228" s="133"/>
      <c r="K228" s="133"/>
      <c r="L228" s="133"/>
      <c r="M228" s="133"/>
      <c r="N228" s="133"/>
      <c r="O228" s="133"/>
      <c r="P228" s="133"/>
      <c r="Q228" s="133"/>
      <c r="R228" s="133"/>
      <c r="S228" s="133"/>
      <c r="T228" s="133"/>
      <c r="U228" s="133"/>
      <c r="V228" s="133"/>
      <c r="W228" s="133"/>
      <c r="X228" s="133"/>
      <c r="Y228" s="133"/>
      <c r="Z228" s="133"/>
      <c r="AA228" s="133"/>
      <c r="AB228" s="133"/>
      <c r="AC228" s="133"/>
      <c r="AD228" s="133"/>
      <c r="AE228" s="133"/>
      <c r="AF228" s="133"/>
      <c r="AG228" s="133"/>
      <c r="AH228" s="133"/>
      <c r="AI228" s="133"/>
      <c r="AJ228" s="133"/>
      <c r="AK228" s="133"/>
      <c r="AL228" s="133"/>
      <c r="AM228" s="253">
        <f t="shared" ref="AM228" si="240">SUM(H229:AL229)</f>
        <v>0</v>
      </c>
      <c r="AN228" s="368" t="str">
        <f t="shared" ref="AN228" si="241">IFERROR(IF(OR(E228="Ａ",AM228&gt;$AF$205),1,ROUNDDOWN(AM228/$AF$205,1)),"")</f>
        <v/>
      </c>
      <c r="AO228" s="372"/>
      <c r="AP228" s="8"/>
    </row>
    <row r="229" spans="1:51" ht="13.5" customHeight="1">
      <c r="A229" s="249"/>
      <c r="B229" s="255"/>
      <c r="C229" s="287"/>
      <c r="D229" s="367"/>
      <c r="E229" s="302"/>
      <c r="F229" s="262"/>
      <c r="G229" s="70" t="s">
        <v>134</v>
      </c>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253"/>
      <c r="AN229" s="368"/>
      <c r="AO229" s="374"/>
      <c r="AP229" s="8"/>
    </row>
    <row r="230" spans="1:51" ht="13.5" customHeight="1">
      <c r="A230" s="248" t="str">
        <f>IFERROR(INDEX(【従業者名簿】!F:F,MATCH(F230,【従業者名簿】!C:C,0)),"")</f>
        <v/>
      </c>
      <c r="B230" s="298" t="s">
        <v>33</v>
      </c>
      <c r="C230" s="299" t="str">
        <f t="shared" ref="C230" si="242">IF(AO230="介護福祉士","〇","")</f>
        <v/>
      </c>
      <c r="D230" s="366" t="str">
        <f t="shared" ref="D230" si="243">IF(A230="","",DATEDIF(A230,$AF$3,"m"))</f>
        <v/>
      </c>
      <c r="E230" s="301"/>
      <c r="F230" s="262"/>
      <c r="G230" s="70" t="s">
        <v>36</v>
      </c>
      <c r="H230" s="133"/>
      <c r="I230" s="133"/>
      <c r="J230" s="133"/>
      <c r="K230" s="133"/>
      <c r="L230" s="133"/>
      <c r="M230" s="133"/>
      <c r="N230" s="133"/>
      <c r="O230" s="133"/>
      <c r="P230" s="133"/>
      <c r="Q230" s="133"/>
      <c r="R230" s="133"/>
      <c r="S230" s="133"/>
      <c r="T230" s="133"/>
      <c r="U230" s="133"/>
      <c r="V230" s="133"/>
      <c r="W230" s="133"/>
      <c r="X230" s="133"/>
      <c r="Y230" s="133"/>
      <c r="Z230" s="133"/>
      <c r="AA230" s="133"/>
      <c r="AB230" s="133"/>
      <c r="AC230" s="133"/>
      <c r="AD230" s="133"/>
      <c r="AE230" s="133"/>
      <c r="AF230" s="133"/>
      <c r="AG230" s="133"/>
      <c r="AH230" s="133"/>
      <c r="AI230" s="133"/>
      <c r="AJ230" s="133"/>
      <c r="AK230" s="133"/>
      <c r="AL230" s="133"/>
      <c r="AM230" s="253">
        <f t="shared" ref="AM230" si="244">SUM(H231:AL231)</f>
        <v>0</v>
      </c>
      <c r="AN230" s="368" t="str">
        <f t="shared" ref="AN230" si="245">IFERROR(IF(OR(E230="Ａ",AM230&gt;$AF$205),1,ROUNDDOWN(AM230/$AF$205,1)),"")</f>
        <v/>
      </c>
      <c r="AO230" s="372"/>
      <c r="AP230" s="8"/>
    </row>
    <row r="231" spans="1:51" ht="13.5" customHeight="1">
      <c r="A231" s="249"/>
      <c r="B231" s="255"/>
      <c r="C231" s="287"/>
      <c r="D231" s="367"/>
      <c r="E231" s="302"/>
      <c r="F231" s="262"/>
      <c r="G231" s="70" t="s">
        <v>134</v>
      </c>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253"/>
      <c r="AN231" s="368"/>
      <c r="AO231" s="374"/>
      <c r="AP231" s="8"/>
    </row>
    <row r="232" spans="1:51" ht="13.5" customHeight="1">
      <c r="A232" s="248" t="str">
        <f>IFERROR(INDEX(【従業者名簿】!F:F,MATCH(F232,【従業者名簿】!C:C,0)),"")</f>
        <v/>
      </c>
      <c r="B232" s="298" t="s">
        <v>33</v>
      </c>
      <c r="C232" s="299" t="str">
        <f t="shared" ref="C232" si="246">IF(AO232="介護福祉士","〇","")</f>
        <v/>
      </c>
      <c r="D232" s="366" t="str">
        <f t="shared" ref="D232" si="247">IF(A232="","",DATEDIF(A232,$AF$3,"m"))</f>
        <v/>
      </c>
      <c r="E232" s="301"/>
      <c r="F232" s="262"/>
      <c r="G232" s="70" t="s">
        <v>36</v>
      </c>
      <c r="H232" s="133"/>
      <c r="I232" s="133"/>
      <c r="J232" s="133"/>
      <c r="K232" s="133"/>
      <c r="L232" s="133"/>
      <c r="M232" s="133"/>
      <c r="N232" s="133"/>
      <c r="O232" s="133"/>
      <c r="P232" s="133"/>
      <c r="Q232" s="133"/>
      <c r="R232" s="133"/>
      <c r="S232" s="133"/>
      <c r="T232" s="133"/>
      <c r="U232" s="133"/>
      <c r="V232" s="133"/>
      <c r="W232" s="133"/>
      <c r="X232" s="133"/>
      <c r="Y232" s="133"/>
      <c r="Z232" s="133"/>
      <c r="AA232" s="133"/>
      <c r="AB232" s="133"/>
      <c r="AC232" s="133"/>
      <c r="AD232" s="133"/>
      <c r="AE232" s="133"/>
      <c r="AF232" s="133"/>
      <c r="AG232" s="133"/>
      <c r="AH232" s="133"/>
      <c r="AI232" s="133"/>
      <c r="AJ232" s="133"/>
      <c r="AK232" s="133"/>
      <c r="AL232" s="133"/>
      <c r="AM232" s="253">
        <f t="shared" ref="AM232" si="248">SUM(H233:AL233)</f>
        <v>0</v>
      </c>
      <c r="AN232" s="368" t="str">
        <f t="shared" ref="AN232" si="249">IFERROR(IF(OR(E232="Ａ",AM232&gt;$AF$205),1,ROUNDDOWN(AM232/$AF$205,1)),"")</f>
        <v/>
      </c>
      <c r="AO232" s="372"/>
      <c r="AP232" s="8"/>
    </row>
    <row r="233" spans="1:51" ht="13.5" customHeight="1">
      <c r="A233" s="249"/>
      <c r="B233" s="255"/>
      <c r="C233" s="287"/>
      <c r="D233" s="367"/>
      <c r="E233" s="302"/>
      <c r="F233" s="262"/>
      <c r="G233" s="70" t="s">
        <v>134</v>
      </c>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253"/>
      <c r="AN233" s="368"/>
      <c r="AO233" s="374"/>
      <c r="AP233" s="8"/>
    </row>
    <row r="234" spans="1:51" ht="13.5" customHeight="1">
      <c r="A234" s="248" t="str">
        <f>IFERROR(INDEX(【従業者名簿】!F:F,MATCH(F234,【従業者名簿】!C:C,0)),"")</f>
        <v/>
      </c>
      <c r="B234" s="298" t="s">
        <v>33</v>
      </c>
      <c r="C234" s="299" t="str">
        <f t="shared" ref="C234" si="250">IF(AO234="介護福祉士","〇","")</f>
        <v/>
      </c>
      <c r="D234" s="366" t="str">
        <f t="shared" ref="D234" si="251">IF(A234="","",DATEDIF(A234,$AF$3,"m"))</f>
        <v/>
      </c>
      <c r="E234" s="301"/>
      <c r="F234" s="262"/>
      <c r="G234" s="70" t="s">
        <v>36</v>
      </c>
      <c r="H234" s="133"/>
      <c r="I234" s="133"/>
      <c r="J234" s="133"/>
      <c r="K234" s="133"/>
      <c r="L234" s="133"/>
      <c r="M234" s="133"/>
      <c r="N234" s="133"/>
      <c r="O234" s="133"/>
      <c r="P234" s="133"/>
      <c r="Q234" s="133"/>
      <c r="R234" s="133"/>
      <c r="S234" s="133"/>
      <c r="T234" s="133"/>
      <c r="U234" s="133"/>
      <c r="V234" s="133"/>
      <c r="W234" s="133"/>
      <c r="X234" s="133"/>
      <c r="Y234" s="133"/>
      <c r="Z234" s="133"/>
      <c r="AA234" s="133"/>
      <c r="AB234" s="133"/>
      <c r="AC234" s="133"/>
      <c r="AD234" s="133"/>
      <c r="AE234" s="133"/>
      <c r="AF234" s="133"/>
      <c r="AG234" s="133"/>
      <c r="AH234" s="133"/>
      <c r="AI234" s="133"/>
      <c r="AJ234" s="133"/>
      <c r="AK234" s="133"/>
      <c r="AL234" s="133"/>
      <c r="AM234" s="253">
        <f t="shared" ref="AM234" si="252">SUM(H235:AL235)</f>
        <v>0</v>
      </c>
      <c r="AN234" s="368" t="str">
        <f t="shared" ref="AN234" si="253">IFERROR(IF(OR(E234="Ａ",AM234&gt;$AF$205),1,ROUNDDOWN(AM234/$AF$205,1)),"")</f>
        <v/>
      </c>
      <c r="AO234" s="372"/>
      <c r="AP234" s="8"/>
    </row>
    <row r="235" spans="1:51" ht="13.5" customHeight="1">
      <c r="A235" s="249"/>
      <c r="B235" s="255"/>
      <c r="C235" s="287"/>
      <c r="D235" s="367"/>
      <c r="E235" s="302"/>
      <c r="F235" s="262"/>
      <c r="G235" s="70" t="s">
        <v>134</v>
      </c>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253"/>
      <c r="AN235" s="368"/>
      <c r="AO235" s="374"/>
      <c r="AP235" s="8"/>
    </row>
    <row r="236" spans="1:51" ht="13.5" customHeight="1">
      <c r="A236" s="248" t="str">
        <f>IFERROR(INDEX(【従業者名簿】!F:F,MATCH(F236,【従業者名簿】!C:C,0)),"")</f>
        <v/>
      </c>
      <c r="B236" s="298" t="s">
        <v>33</v>
      </c>
      <c r="C236" s="299" t="str">
        <f t="shared" ref="C236" si="254">IF(AO236="介護福祉士","〇","")</f>
        <v/>
      </c>
      <c r="D236" s="366" t="str">
        <f t="shared" ref="D236" si="255">IF(A236="","",DATEDIF(A236,$AF$3,"m"))</f>
        <v/>
      </c>
      <c r="E236" s="301"/>
      <c r="F236" s="270"/>
      <c r="G236" s="70" t="s">
        <v>36</v>
      </c>
      <c r="H236" s="133"/>
      <c r="I236" s="133"/>
      <c r="J236" s="133"/>
      <c r="K236" s="133"/>
      <c r="L236" s="133"/>
      <c r="M236" s="133"/>
      <c r="N236" s="133"/>
      <c r="O236" s="133"/>
      <c r="P236" s="133"/>
      <c r="Q236" s="133"/>
      <c r="R236" s="133"/>
      <c r="S236" s="133"/>
      <c r="T236" s="133"/>
      <c r="U236" s="133"/>
      <c r="V236" s="133"/>
      <c r="W236" s="133"/>
      <c r="X236" s="133"/>
      <c r="Y236" s="133"/>
      <c r="Z236" s="133"/>
      <c r="AA236" s="133"/>
      <c r="AB236" s="133"/>
      <c r="AC236" s="133"/>
      <c r="AD236" s="133"/>
      <c r="AE236" s="133"/>
      <c r="AF236" s="133"/>
      <c r="AG236" s="133"/>
      <c r="AH236" s="133"/>
      <c r="AI236" s="133"/>
      <c r="AJ236" s="133"/>
      <c r="AK236" s="133"/>
      <c r="AL236" s="133"/>
      <c r="AM236" s="253">
        <f t="shared" ref="AM236" si="256">SUM(H237:AL237)</f>
        <v>0</v>
      </c>
      <c r="AN236" s="368" t="str">
        <f t="shared" ref="AN236" si="257">IFERROR(IF(OR(E236="Ａ",AM236&gt;$AF$205),1,ROUNDDOWN(AM236/$AF$205,1)),"")</f>
        <v/>
      </c>
      <c r="AO236" s="372"/>
      <c r="AP236" s="8"/>
    </row>
    <row r="237" spans="1:51" ht="13.5" customHeight="1">
      <c r="A237" s="249"/>
      <c r="B237" s="255"/>
      <c r="C237" s="287"/>
      <c r="D237" s="367"/>
      <c r="E237" s="302"/>
      <c r="F237" s="261"/>
      <c r="G237" s="70" t="s">
        <v>134</v>
      </c>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253"/>
      <c r="AN237" s="368"/>
      <c r="AO237" s="374"/>
      <c r="AP237" s="8"/>
    </row>
    <row r="238" spans="1:51" ht="13.5" customHeight="1">
      <c r="A238" s="248" t="str">
        <f>IFERROR(INDEX(【従業者名簿】!F:F,MATCH(F238,【従業者名簿】!C:C,0)),"")</f>
        <v/>
      </c>
      <c r="B238" s="298" t="s">
        <v>33</v>
      </c>
      <c r="C238" s="299" t="str">
        <f t="shared" ref="C238" si="258">IF(AO238="介護福祉士","〇","")</f>
        <v/>
      </c>
      <c r="D238" s="366" t="str">
        <f>IF(A238="","",DATEDIF(A238,$AF$3,"m"))</f>
        <v/>
      </c>
      <c r="E238" s="301"/>
      <c r="F238" s="262"/>
      <c r="G238" s="70" t="s">
        <v>36</v>
      </c>
      <c r="H238" s="133"/>
      <c r="I238" s="133"/>
      <c r="J238" s="133"/>
      <c r="K238" s="133"/>
      <c r="L238" s="133"/>
      <c r="M238" s="133"/>
      <c r="N238" s="133"/>
      <c r="O238" s="133"/>
      <c r="P238" s="133"/>
      <c r="Q238" s="133"/>
      <c r="R238" s="133"/>
      <c r="S238" s="133"/>
      <c r="T238" s="133"/>
      <c r="U238" s="133"/>
      <c r="V238" s="133"/>
      <c r="W238" s="133"/>
      <c r="X238" s="133"/>
      <c r="Y238" s="133"/>
      <c r="Z238" s="133"/>
      <c r="AA238" s="133"/>
      <c r="AB238" s="133"/>
      <c r="AC238" s="133"/>
      <c r="AD238" s="133"/>
      <c r="AE238" s="133"/>
      <c r="AF238" s="133"/>
      <c r="AG238" s="133"/>
      <c r="AH238" s="133"/>
      <c r="AI238" s="133"/>
      <c r="AJ238" s="133"/>
      <c r="AK238" s="133"/>
      <c r="AL238" s="133"/>
      <c r="AM238" s="253">
        <f>SUM(H239:AL239)</f>
        <v>0</v>
      </c>
      <c r="AN238" s="368" t="str">
        <f>IFERROR(IF(OR(E238="Ａ",AM238&gt;$AF$205),1,ROUNDDOWN(AM238/$AF$205,1)),"")</f>
        <v/>
      </c>
      <c r="AO238" s="372"/>
      <c r="AP238" s="8"/>
    </row>
    <row r="239" spans="1:51" ht="13.5" customHeight="1">
      <c r="A239" s="249"/>
      <c r="B239" s="255"/>
      <c r="C239" s="287"/>
      <c r="D239" s="367"/>
      <c r="E239" s="302"/>
      <c r="F239" s="262"/>
      <c r="G239" s="70" t="s">
        <v>134</v>
      </c>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253"/>
      <c r="AN239" s="368"/>
      <c r="AO239" s="374"/>
      <c r="AP239" s="8"/>
    </row>
    <row r="240" spans="1:51" ht="13.5" customHeight="1">
      <c r="B240" s="132"/>
      <c r="C240" s="132"/>
      <c r="D240" s="132"/>
      <c r="E240" s="7" t="s">
        <v>137</v>
      </c>
      <c r="F240" s="132"/>
      <c r="G240" s="51"/>
      <c r="H240" s="7"/>
      <c r="I240" s="52"/>
      <c r="J240" s="52"/>
      <c r="K240" s="52"/>
      <c r="L240" s="52"/>
      <c r="M240" s="52"/>
      <c r="N240" s="52"/>
      <c r="O240" s="52"/>
      <c r="P240" s="52"/>
      <c r="Q240" s="52"/>
      <c r="R240" s="52"/>
      <c r="S240" s="53"/>
      <c r="T240" s="53"/>
      <c r="U240" s="7"/>
      <c r="V240" s="52"/>
      <c r="W240" s="52"/>
      <c r="X240" s="52"/>
      <c r="Y240" s="52"/>
      <c r="Z240" s="52"/>
      <c r="AA240" s="52"/>
      <c r="AB240" s="52"/>
      <c r="AC240" s="132"/>
      <c r="AD240" s="132"/>
      <c r="AE240" s="132"/>
      <c r="AF240" s="54"/>
      <c r="AG240" s="54"/>
      <c r="AH240" s="7"/>
      <c r="AI240" s="7"/>
      <c r="AJ240" s="7"/>
      <c r="AK240" s="7"/>
      <c r="AL240" s="7"/>
      <c r="AM240" s="55"/>
      <c r="AN240" s="56"/>
      <c r="AO240" s="57"/>
      <c r="AP240" s="10"/>
      <c r="AQ240" s="132"/>
      <c r="AR240" s="132"/>
      <c r="AS240" s="132"/>
      <c r="AT240" s="58"/>
      <c r="AU240" s="58"/>
      <c r="AV240" s="58"/>
      <c r="AW240" s="59"/>
      <c r="AX240" s="59"/>
      <c r="AY240" s="59"/>
    </row>
  </sheetData>
  <sheetProtection sheet="1" objects="1" scenarios="1"/>
  <mergeCells count="1222">
    <mergeCell ref="AQ197:AS197"/>
    <mergeCell ref="AT198:AV199"/>
    <mergeCell ref="AW198:AY199"/>
    <mergeCell ref="BA198:BA199"/>
    <mergeCell ref="AQ199:AS199"/>
    <mergeCell ref="AQ200:AS200"/>
    <mergeCell ref="AT200:AV201"/>
    <mergeCell ref="AW200:AY201"/>
    <mergeCell ref="AQ201:AS201"/>
    <mergeCell ref="AT202:AV203"/>
    <mergeCell ref="AW202:AY203"/>
    <mergeCell ref="BA202:BA203"/>
    <mergeCell ref="AQ203:AS203"/>
    <mergeCell ref="AQ204:AS205"/>
    <mergeCell ref="AT204:AV205"/>
    <mergeCell ref="AW204:AY205"/>
    <mergeCell ref="AO14:AO15"/>
    <mergeCell ref="AO16:AO17"/>
    <mergeCell ref="AO18:AO19"/>
    <mergeCell ref="AO20:AO21"/>
    <mergeCell ref="AO22:AO23"/>
    <mergeCell ref="AO94:AO95"/>
    <mergeCell ref="AO96:AO97"/>
    <mergeCell ref="AO98:AO99"/>
    <mergeCell ref="AO100:AO101"/>
    <mergeCell ref="AO102:AO103"/>
    <mergeCell ref="AO174:AO175"/>
    <mergeCell ref="AO176:AO177"/>
    <mergeCell ref="AO178:AO179"/>
    <mergeCell ref="AO180:AO181"/>
    <mergeCell ref="AO182:AO183"/>
    <mergeCell ref="BA118:BA119"/>
    <mergeCell ref="AQ119:AS119"/>
    <mergeCell ref="AQ120:AS120"/>
    <mergeCell ref="AT120:AV121"/>
    <mergeCell ref="AW120:AY121"/>
    <mergeCell ref="AQ121:AS121"/>
    <mergeCell ref="AT122:AV123"/>
    <mergeCell ref="AW122:AY123"/>
    <mergeCell ref="BA122:BA123"/>
    <mergeCell ref="AQ123:AS123"/>
    <mergeCell ref="AQ124:AS125"/>
    <mergeCell ref="AT124:AV125"/>
    <mergeCell ref="AW124:AY125"/>
    <mergeCell ref="AQ193:AS195"/>
    <mergeCell ref="AT193:AV194"/>
    <mergeCell ref="AW193:AY194"/>
    <mergeCell ref="AT195:AV195"/>
    <mergeCell ref="AW195:AY195"/>
    <mergeCell ref="AV169:AW169"/>
    <mergeCell ref="AQ184:AR184"/>
    <mergeCell ref="AS184:AT184"/>
    <mergeCell ref="AV184:AW184"/>
    <mergeCell ref="AV183:AW183"/>
    <mergeCell ref="AQ171:AR171"/>
    <mergeCell ref="AX166:AY167"/>
    <mergeCell ref="BA38:BA39"/>
    <mergeCell ref="AQ39:AS39"/>
    <mergeCell ref="AQ40:AS40"/>
    <mergeCell ref="AT40:AV41"/>
    <mergeCell ref="AW40:AY41"/>
    <mergeCell ref="AQ41:AS41"/>
    <mergeCell ref="AT42:AV43"/>
    <mergeCell ref="AW42:AY43"/>
    <mergeCell ref="BA42:BA43"/>
    <mergeCell ref="AQ43:AS43"/>
    <mergeCell ref="AQ44:AS45"/>
    <mergeCell ref="AT44:AV45"/>
    <mergeCell ref="AW44:AY45"/>
    <mergeCell ref="AQ113:AS115"/>
    <mergeCell ref="AT113:AV114"/>
    <mergeCell ref="AW113:AY114"/>
    <mergeCell ref="AT115:AV115"/>
    <mergeCell ref="AW115:AY115"/>
    <mergeCell ref="AS104:AT104"/>
    <mergeCell ref="AV104:AW104"/>
    <mergeCell ref="AS105:AT105"/>
    <mergeCell ref="AV105:AW105"/>
    <mergeCell ref="AQ104:AR104"/>
    <mergeCell ref="AQ105:AR105"/>
    <mergeCell ref="AV103:AW103"/>
    <mergeCell ref="AX86:AY87"/>
    <mergeCell ref="AW38:AY39"/>
    <mergeCell ref="A238:A239"/>
    <mergeCell ref="B238:B239"/>
    <mergeCell ref="C238:C239"/>
    <mergeCell ref="D238:D239"/>
    <mergeCell ref="E238:E239"/>
    <mergeCell ref="F238:F239"/>
    <mergeCell ref="AM238:AM239"/>
    <mergeCell ref="AN238:AN239"/>
    <mergeCell ref="AO238:AO239"/>
    <mergeCell ref="A236:A237"/>
    <mergeCell ref="B236:B237"/>
    <mergeCell ref="C236:C237"/>
    <mergeCell ref="D236:D237"/>
    <mergeCell ref="E236:E237"/>
    <mergeCell ref="F236:F237"/>
    <mergeCell ref="AM236:AM237"/>
    <mergeCell ref="AN236:AN237"/>
    <mergeCell ref="AO236:AO237"/>
    <mergeCell ref="A234:A235"/>
    <mergeCell ref="B234:B235"/>
    <mergeCell ref="C234:C235"/>
    <mergeCell ref="D234:D235"/>
    <mergeCell ref="E234:E235"/>
    <mergeCell ref="F234:F235"/>
    <mergeCell ref="AM234:AM235"/>
    <mergeCell ref="AN234:AN235"/>
    <mergeCell ref="AO234:AO235"/>
    <mergeCell ref="A232:A233"/>
    <mergeCell ref="B232:B233"/>
    <mergeCell ref="C232:C233"/>
    <mergeCell ref="D232:D233"/>
    <mergeCell ref="E232:E233"/>
    <mergeCell ref="F232:F233"/>
    <mergeCell ref="AM232:AM233"/>
    <mergeCell ref="AN232:AN233"/>
    <mergeCell ref="AO232:AO233"/>
    <mergeCell ref="A230:A231"/>
    <mergeCell ref="B230:B231"/>
    <mergeCell ref="C230:C231"/>
    <mergeCell ref="D230:D231"/>
    <mergeCell ref="E230:E231"/>
    <mergeCell ref="F230:F231"/>
    <mergeCell ref="AM230:AM231"/>
    <mergeCell ref="AN230:AN231"/>
    <mergeCell ref="AO230:AO231"/>
    <mergeCell ref="A228:A229"/>
    <mergeCell ref="B228:B229"/>
    <mergeCell ref="C228:C229"/>
    <mergeCell ref="D228:D229"/>
    <mergeCell ref="E228:E229"/>
    <mergeCell ref="F228:F229"/>
    <mergeCell ref="AM228:AM229"/>
    <mergeCell ref="AN228:AN229"/>
    <mergeCell ref="AO228:AO229"/>
    <mergeCell ref="A226:A227"/>
    <mergeCell ref="B226:B227"/>
    <mergeCell ref="C226:C227"/>
    <mergeCell ref="D226:D227"/>
    <mergeCell ref="E226:E227"/>
    <mergeCell ref="F226:F227"/>
    <mergeCell ref="AM226:AM227"/>
    <mergeCell ref="AN226:AN227"/>
    <mergeCell ref="AO226:AO227"/>
    <mergeCell ref="A224:A225"/>
    <mergeCell ref="B224:B225"/>
    <mergeCell ref="C224:C225"/>
    <mergeCell ref="D224:D225"/>
    <mergeCell ref="E224:E225"/>
    <mergeCell ref="F224:F225"/>
    <mergeCell ref="AM224:AM225"/>
    <mergeCell ref="AN224:AN225"/>
    <mergeCell ref="AO224:AO225"/>
    <mergeCell ref="A222:A223"/>
    <mergeCell ref="B222:B223"/>
    <mergeCell ref="C222:C223"/>
    <mergeCell ref="D222:D223"/>
    <mergeCell ref="E222:E223"/>
    <mergeCell ref="F222:F223"/>
    <mergeCell ref="AM222:AM223"/>
    <mergeCell ref="AN222:AN223"/>
    <mergeCell ref="AO222:AO223"/>
    <mergeCell ref="A220:A221"/>
    <mergeCell ref="B220:B221"/>
    <mergeCell ref="C220:C221"/>
    <mergeCell ref="D220:D221"/>
    <mergeCell ref="E220:E221"/>
    <mergeCell ref="F220:F221"/>
    <mergeCell ref="AM220:AM221"/>
    <mergeCell ref="AN220:AN221"/>
    <mergeCell ref="AO220:AO221"/>
    <mergeCell ref="A218:A219"/>
    <mergeCell ref="B218:B219"/>
    <mergeCell ref="C218:C219"/>
    <mergeCell ref="D218:D219"/>
    <mergeCell ref="E218:E219"/>
    <mergeCell ref="F218:F219"/>
    <mergeCell ref="AM218:AM219"/>
    <mergeCell ref="AN218:AN219"/>
    <mergeCell ref="AO218:AO219"/>
    <mergeCell ref="A216:A217"/>
    <mergeCell ref="B216:B217"/>
    <mergeCell ref="C216:C217"/>
    <mergeCell ref="D216:D217"/>
    <mergeCell ref="E216:E217"/>
    <mergeCell ref="F216:F217"/>
    <mergeCell ref="AM216:AM217"/>
    <mergeCell ref="AN216:AN217"/>
    <mergeCell ref="AO216:AO217"/>
    <mergeCell ref="A214:A215"/>
    <mergeCell ref="B214:B215"/>
    <mergeCell ref="C214:C215"/>
    <mergeCell ref="D214:D215"/>
    <mergeCell ref="E214:E215"/>
    <mergeCell ref="F214:F215"/>
    <mergeCell ref="AM214:AM215"/>
    <mergeCell ref="AN214:AN215"/>
    <mergeCell ref="AO214:AO215"/>
    <mergeCell ref="A212:A213"/>
    <mergeCell ref="B212:B213"/>
    <mergeCell ref="C212:C213"/>
    <mergeCell ref="D212:D213"/>
    <mergeCell ref="E212:E213"/>
    <mergeCell ref="F212:F213"/>
    <mergeCell ref="AM212:AM213"/>
    <mergeCell ref="AN212:AN213"/>
    <mergeCell ref="AO212:AO213"/>
    <mergeCell ref="AO208:AO209"/>
    <mergeCell ref="A210:A211"/>
    <mergeCell ref="B210:B211"/>
    <mergeCell ref="C210:C211"/>
    <mergeCell ref="D210:D211"/>
    <mergeCell ref="E210:E211"/>
    <mergeCell ref="F210:F211"/>
    <mergeCell ref="AM210:AM211"/>
    <mergeCell ref="AN210:AN211"/>
    <mergeCell ref="AO210:AO211"/>
    <mergeCell ref="A208:A209"/>
    <mergeCell ref="B208:B209"/>
    <mergeCell ref="C208:C209"/>
    <mergeCell ref="D208:D209"/>
    <mergeCell ref="E208:E209"/>
    <mergeCell ref="F208:F209"/>
    <mergeCell ref="G208:G209"/>
    <mergeCell ref="AM208:AM209"/>
    <mergeCell ref="AN208:AN209"/>
    <mergeCell ref="A158:A159"/>
    <mergeCell ref="B158:B159"/>
    <mergeCell ref="C158:C159"/>
    <mergeCell ref="D158:D159"/>
    <mergeCell ref="E158:E159"/>
    <mergeCell ref="F158:F159"/>
    <mergeCell ref="AM158:AM159"/>
    <mergeCell ref="AN158:AN159"/>
    <mergeCell ref="AO158:AO159"/>
    <mergeCell ref="A156:A157"/>
    <mergeCell ref="B156:B157"/>
    <mergeCell ref="C156:C157"/>
    <mergeCell ref="D156:D157"/>
    <mergeCell ref="E156:E157"/>
    <mergeCell ref="F156:F157"/>
    <mergeCell ref="AM156:AM157"/>
    <mergeCell ref="AN156:AN157"/>
    <mergeCell ref="AO156:AO157"/>
    <mergeCell ref="A154:A155"/>
    <mergeCell ref="B154:B155"/>
    <mergeCell ref="C154:C155"/>
    <mergeCell ref="D154:D155"/>
    <mergeCell ref="E154:E155"/>
    <mergeCell ref="F154:F155"/>
    <mergeCell ref="AM154:AM155"/>
    <mergeCell ref="AN154:AN155"/>
    <mergeCell ref="AO154:AO155"/>
    <mergeCell ref="A152:A153"/>
    <mergeCell ref="B152:B153"/>
    <mergeCell ref="C152:C153"/>
    <mergeCell ref="D152:D153"/>
    <mergeCell ref="E152:E153"/>
    <mergeCell ref="F152:F153"/>
    <mergeCell ref="AM152:AM153"/>
    <mergeCell ref="AN152:AN153"/>
    <mergeCell ref="AO152:AO153"/>
    <mergeCell ref="A150:A151"/>
    <mergeCell ref="B150:B151"/>
    <mergeCell ref="C150:C151"/>
    <mergeCell ref="D150:D151"/>
    <mergeCell ref="E150:E151"/>
    <mergeCell ref="F150:F151"/>
    <mergeCell ref="AM150:AM151"/>
    <mergeCell ref="AN150:AN151"/>
    <mergeCell ref="AO150:AO151"/>
    <mergeCell ref="A148:A149"/>
    <mergeCell ref="B148:B149"/>
    <mergeCell ref="C148:C149"/>
    <mergeCell ref="D148:D149"/>
    <mergeCell ref="E148:E149"/>
    <mergeCell ref="F148:F149"/>
    <mergeCell ref="AM148:AM149"/>
    <mergeCell ref="AN148:AN149"/>
    <mergeCell ref="AO148:AO149"/>
    <mergeCell ref="B146:B147"/>
    <mergeCell ref="C146:C147"/>
    <mergeCell ref="D146:D147"/>
    <mergeCell ref="E146:E147"/>
    <mergeCell ref="F146:F147"/>
    <mergeCell ref="AM146:AM147"/>
    <mergeCell ref="AN146:AN147"/>
    <mergeCell ref="AO146:AO147"/>
    <mergeCell ref="A144:A145"/>
    <mergeCell ref="B144:B145"/>
    <mergeCell ref="C144:C145"/>
    <mergeCell ref="D144:D145"/>
    <mergeCell ref="E144:E145"/>
    <mergeCell ref="F144:F145"/>
    <mergeCell ref="AM144:AM145"/>
    <mergeCell ref="AN144:AN145"/>
    <mergeCell ref="AO144:AO145"/>
    <mergeCell ref="AM138:AM139"/>
    <mergeCell ref="AN138:AN139"/>
    <mergeCell ref="AO138:AO139"/>
    <mergeCell ref="A136:A137"/>
    <mergeCell ref="B136:B137"/>
    <mergeCell ref="C136:C137"/>
    <mergeCell ref="D136:D137"/>
    <mergeCell ref="E136:E137"/>
    <mergeCell ref="F136:F137"/>
    <mergeCell ref="AM136:AM137"/>
    <mergeCell ref="AN136:AN137"/>
    <mergeCell ref="AO136:AO137"/>
    <mergeCell ref="A142:A143"/>
    <mergeCell ref="B142:B143"/>
    <mergeCell ref="C142:C143"/>
    <mergeCell ref="D142:D143"/>
    <mergeCell ref="E142:E143"/>
    <mergeCell ref="F142:F143"/>
    <mergeCell ref="AM142:AM143"/>
    <mergeCell ref="AN142:AN143"/>
    <mergeCell ref="AO142:AO143"/>
    <mergeCell ref="A140:A141"/>
    <mergeCell ref="B140:B141"/>
    <mergeCell ref="C140:C141"/>
    <mergeCell ref="D140:D141"/>
    <mergeCell ref="E140:E141"/>
    <mergeCell ref="F140:F141"/>
    <mergeCell ref="AM140:AM141"/>
    <mergeCell ref="AN140:AN141"/>
    <mergeCell ref="AO140:AO141"/>
    <mergeCell ref="AM130:AM131"/>
    <mergeCell ref="AN130:AN131"/>
    <mergeCell ref="AO130:AO131"/>
    <mergeCell ref="A128:A129"/>
    <mergeCell ref="B128:B129"/>
    <mergeCell ref="C128:C129"/>
    <mergeCell ref="D128:D129"/>
    <mergeCell ref="E128:E129"/>
    <mergeCell ref="F128:F129"/>
    <mergeCell ref="G128:G129"/>
    <mergeCell ref="AM128:AM129"/>
    <mergeCell ref="AN128:AN129"/>
    <mergeCell ref="A134:A135"/>
    <mergeCell ref="B134:B135"/>
    <mergeCell ref="C134:C135"/>
    <mergeCell ref="D134:D135"/>
    <mergeCell ref="E134:E135"/>
    <mergeCell ref="F134:F135"/>
    <mergeCell ref="AM134:AM135"/>
    <mergeCell ref="AN134:AN135"/>
    <mergeCell ref="AO134:AO135"/>
    <mergeCell ref="A132:A133"/>
    <mergeCell ref="B132:B133"/>
    <mergeCell ref="C132:C133"/>
    <mergeCell ref="D132:D133"/>
    <mergeCell ref="E132:E133"/>
    <mergeCell ref="F132:F133"/>
    <mergeCell ref="AM132:AM133"/>
    <mergeCell ref="AN132:AN133"/>
    <mergeCell ref="AO132:AO133"/>
    <mergeCell ref="A78:A79"/>
    <mergeCell ref="B78:B79"/>
    <mergeCell ref="C78:C79"/>
    <mergeCell ref="D78:D79"/>
    <mergeCell ref="E78:E79"/>
    <mergeCell ref="F78:F79"/>
    <mergeCell ref="AM78:AM79"/>
    <mergeCell ref="AN78:AN79"/>
    <mergeCell ref="AO78:AO79"/>
    <mergeCell ref="A76:A77"/>
    <mergeCell ref="B76:B77"/>
    <mergeCell ref="C76:C77"/>
    <mergeCell ref="D76:D77"/>
    <mergeCell ref="E76:E77"/>
    <mergeCell ref="F76:F77"/>
    <mergeCell ref="AM76:AM77"/>
    <mergeCell ref="AN76:AN77"/>
    <mergeCell ref="AO76:AO77"/>
    <mergeCell ref="A74:A75"/>
    <mergeCell ref="B74:B75"/>
    <mergeCell ref="C74:C75"/>
    <mergeCell ref="D74:D75"/>
    <mergeCell ref="E74:E75"/>
    <mergeCell ref="F74:F75"/>
    <mergeCell ref="AM74:AM75"/>
    <mergeCell ref="AN74:AN75"/>
    <mergeCell ref="AO74:AO75"/>
    <mergeCell ref="A72:A73"/>
    <mergeCell ref="B72:B73"/>
    <mergeCell ref="C72:C73"/>
    <mergeCell ref="D72:D73"/>
    <mergeCell ref="E72:E73"/>
    <mergeCell ref="F72:F73"/>
    <mergeCell ref="AM72:AM73"/>
    <mergeCell ref="AN72:AN73"/>
    <mergeCell ref="AO72:AO73"/>
    <mergeCell ref="A70:A71"/>
    <mergeCell ref="B70:B71"/>
    <mergeCell ref="C70:C71"/>
    <mergeCell ref="D70:D71"/>
    <mergeCell ref="E70:E71"/>
    <mergeCell ref="F70:F71"/>
    <mergeCell ref="AM70:AM71"/>
    <mergeCell ref="AN70:AN71"/>
    <mergeCell ref="AO70:AO71"/>
    <mergeCell ref="A68:A69"/>
    <mergeCell ref="B68:B69"/>
    <mergeCell ref="C68:C69"/>
    <mergeCell ref="D68:D69"/>
    <mergeCell ref="E68:E69"/>
    <mergeCell ref="F68:F69"/>
    <mergeCell ref="AM68:AM69"/>
    <mergeCell ref="AN68:AN69"/>
    <mergeCell ref="AO68:AO69"/>
    <mergeCell ref="B66:B67"/>
    <mergeCell ref="C66:C67"/>
    <mergeCell ref="D66:D67"/>
    <mergeCell ref="E66:E67"/>
    <mergeCell ref="F66:F67"/>
    <mergeCell ref="AM66:AM67"/>
    <mergeCell ref="AN66:AN67"/>
    <mergeCell ref="AO66:AO67"/>
    <mergeCell ref="A64:A65"/>
    <mergeCell ref="B64:B65"/>
    <mergeCell ref="C64:C65"/>
    <mergeCell ref="D64:D65"/>
    <mergeCell ref="E64:E65"/>
    <mergeCell ref="F64:F65"/>
    <mergeCell ref="AM64:AM65"/>
    <mergeCell ref="AN64:AN65"/>
    <mergeCell ref="AO64:AO65"/>
    <mergeCell ref="AM58:AM59"/>
    <mergeCell ref="AN58:AN59"/>
    <mergeCell ref="AO58:AO59"/>
    <mergeCell ref="A56:A57"/>
    <mergeCell ref="B56:B57"/>
    <mergeCell ref="C56:C57"/>
    <mergeCell ref="D56:D57"/>
    <mergeCell ref="E56:E57"/>
    <mergeCell ref="F56:F57"/>
    <mergeCell ref="AM56:AM57"/>
    <mergeCell ref="AN56:AN57"/>
    <mergeCell ref="AO56:AO57"/>
    <mergeCell ref="A62:A63"/>
    <mergeCell ref="B62:B63"/>
    <mergeCell ref="C62:C63"/>
    <mergeCell ref="D62:D63"/>
    <mergeCell ref="E62:E63"/>
    <mergeCell ref="F62:F63"/>
    <mergeCell ref="AM62:AM63"/>
    <mergeCell ref="AN62:AN63"/>
    <mergeCell ref="AO62:AO63"/>
    <mergeCell ref="A60:A61"/>
    <mergeCell ref="B60:B61"/>
    <mergeCell ref="C60:C61"/>
    <mergeCell ref="D60:D61"/>
    <mergeCell ref="E60:E61"/>
    <mergeCell ref="F60:F61"/>
    <mergeCell ref="AM60:AM61"/>
    <mergeCell ref="AN60:AN61"/>
    <mergeCell ref="AO60:AO61"/>
    <mergeCell ref="AM50:AM51"/>
    <mergeCell ref="AN50:AN51"/>
    <mergeCell ref="AO50:AO51"/>
    <mergeCell ref="A48:A49"/>
    <mergeCell ref="B48:B49"/>
    <mergeCell ref="C48:C49"/>
    <mergeCell ref="D48:D49"/>
    <mergeCell ref="E48:E49"/>
    <mergeCell ref="F48:F49"/>
    <mergeCell ref="G48:G49"/>
    <mergeCell ref="AM48:AM49"/>
    <mergeCell ref="AN48:AN49"/>
    <mergeCell ref="A54:A55"/>
    <mergeCell ref="B54:B55"/>
    <mergeCell ref="C54:C55"/>
    <mergeCell ref="D54:D55"/>
    <mergeCell ref="E54:E55"/>
    <mergeCell ref="F54:F55"/>
    <mergeCell ref="AM54:AM55"/>
    <mergeCell ref="AN54:AN55"/>
    <mergeCell ref="AO54:AO55"/>
    <mergeCell ref="A52:A53"/>
    <mergeCell ref="B52:B53"/>
    <mergeCell ref="C52:C53"/>
    <mergeCell ref="D52:D53"/>
    <mergeCell ref="E52:E53"/>
    <mergeCell ref="F52:F53"/>
    <mergeCell ref="AM52:AM53"/>
    <mergeCell ref="AN52:AN53"/>
    <mergeCell ref="AO52:AO53"/>
    <mergeCell ref="A200:A201"/>
    <mergeCell ref="B200:B201"/>
    <mergeCell ref="C200:C201"/>
    <mergeCell ref="B96:B97"/>
    <mergeCell ref="AM96:AM97"/>
    <mergeCell ref="AQ96:AR96"/>
    <mergeCell ref="AS96:AT96"/>
    <mergeCell ref="AV96:AW96"/>
    <mergeCell ref="AQ97:AR97"/>
    <mergeCell ref="AS97:AT97"/>
    <mergeCell ref="AV97:AW97"/>
    <mergeCell ref="B176:B177"/>
    <mergeCell ref="AM176:AM177"/>
    <mergeCell ref="AQ176:AR176"/>
    <mergeCell ref="AS176:AT176"/>
    <mergeCell ref="AV176:AW176"/>
    <mergeCell ref="AQ177:AR177"/>
    <mergeCell ref="AO128:AO129"/>
    <mergeCell ref="AQ100:AR100"/>
    <mergeCell ref="AQ101:AR101"/>
    <mergeCell ref="AS172:AT172"/>
    <mergeCell ref="AV172:AW172"/>
    <mergeCell ref="AS173:AT173"/>
    <mergeCell ref="AV173:AW173"/>
    <mergeCell ref="AQ172:AR172"/>
    <mergeCell ref="AQ173:AR173"/>
    <mergeCell ref="AM168:AM169"/>
    <mergeCell ref="AN168:AN169"/>
    <mergeCell ref="AO168:AO169"/>
    <mergeCell ref="AS168:AT168"/>
    <mergeCell ref="D200:D201"/>
    <mergeCell ref="E200:E201"/>
    <mergeCell ref="AQ202:AS202"/>
    <mergeCell ref="A202:A203"/>
    <mergeCell ref="B202:B203"/>
    <mergeCell ref="C202:C203"/>
    <mergeCell ref="D202:D203"/>
    <mergeCell ref="E202:E203"/>
    <mergeCell ref="F202:F203"/>
    <mergeCell ref="B204:F205"/>
    <mergeCell ref="J204:R205"/>
    <mergeCell ref="V204:AE205"/>
    <mergeCell ref="AM204:AN205"/>
    <mergeCell ref="AO204:AO205"/>
    <mergeCell ref="S205:T205"/>
    <mergeCell ref="AF205:AG205"/>
    <mergeCell ref="AM202:AM203"/>
    <mergeCell ref="AN202:AN203"/>
    <mergeCell ref="AO202:AO203"/>
    <mergeCell ref="F200:F201"/>
    <mergeCell ref="AM200:AM201"/>
    <mergeCell ref="AN200:AN201"/>
    <mergeCell ref="AM198:AM199"/>
    <mergeCell ref="AN198:AN199"/>
    <mergeCell ref="AO198:AO199"/>
    <mergeCell ref="AQ198:AS198"/>
    <mergeCell ref="AO200:AO201"/>
    <mergeCell ref="A198:A199"/>
    <mergeCell ref="B198:B199"/>
    <mergeCell ref="C198:C199"/>
    <mergeCell ref="D198:D199"/>
    <mergeCell ref="E198:E199"/>
    <mergeCell ref="F198:F199"/>
    <mergeCell ref="A188:A189"/>
    <mergeCell ref="AN196:AN197"/>
    <mergeCell ref="AO196:AO197"/>
    <mergeCell ref="AN194:AN195"/>
    <mergeCell ref="AO194:AO195"/>
    <mergeCell ref="A194:A195"/>
    <mergeCell ref="B194:B195"/>
    <mergeCell ref="C194:C195"/>
    <mergeCell ref="D194:D195"/>
    <mergeCell ref="E194:E195"/>
    <mergeCell ref="F194:F195"/>
    <mergeCell ref="AM194:AM195"/>
    <mergeCell ref="A196:A197"/>
    <mergeCell ref="B196:B197"/>
    <mergeCell ref="C196:C197"/>
    <mergeCell ref="D196:D197"/>
    <mergeCell ref="E196:E197"/>
    <mergeCell ref="F196:F197"/>
    <mergeCell ref="AM196:AM197"/>
    <mergeCell ref="B188:B189"/>
    <mergeCell ref="C188:C189"/>
    <mergeCell ref="D188:D189"/>
    <mergeCell ref="E188:E189"/>
    <mergeCell ref="F188:F189"/>
    <mergeCell ref="AQ196:AS196"/>
    <mergeCell ref="AT196:AV197"/>
    <mergeCell ref="AW196:AY197"/>
    <mergeCell ref="A186:A187"/>
    <mergeCell ref="B186:B187"/>
    <mergeCell ref="C186:C187"/>
    <mergeCell ref="D186:D187"/>
    <mergeCell ref="E186:E187"/>
    <mergeCell ref="F186:F187"/>
    <mergeCell ref="D180:D183"/>
    <mergeCell ref="E180:E183"/>
    <mergeCell ref="F180:F183"/>
    <mergeCell ref="AM180:AM181"/>
    <mergeCell ref="AN180:AN183"/>
    <mergeCell ref="AM190:AM191"/>
    <mergeCell ref="AN190:AN191"/>
    <mergeCell ref="AO190:AO191"/>
    <mergeCell ref="AQ190:AR190"/>
    <mergeCell ref="AS190:AY190"/>
    <mergeCell ref="A192:A193"/>
    <mergeCell ref="B192:B193"/>
    <mergeCell ref="C192:C193"/>
    <mergeCell ref="D192:D193"/>
    <mergeCell ref="E192:E193"/>
    <mergeCell ref="A190:A191"/>
    <mergeCell ref="B190:B191"/>
    <mergeCell ref="C190:C191"/>
    <mergeCell ref="D190:D191"/>
    <mergeCell ref="E190:E191"/>
    <mergeCell ref="F190:F191"/>
    <mergeCell ref="F192:F193"/>
    <mergeCell ref="AM192:AM193"/>
    <mergeCell ref="AN192:AN193"/>
    <mergeCell ref="AO192:AO193"/>
    <mergeCell ref="AM188:AM189"/>
    <mergeCell ref="AM186:AM187"/>
    <mergeCell ref="AN186:AN187"/>
    <mergeCell ref="AO186:AO187"/>
    <mergeCell ref="AQ186:AR186"/>
    <mergeCell ref="AS186:AY186"/>
    <mergeCell ref="AQ187:AR187"/>
    <mergeCell ref="AS187:AY187"/>
    <mergeCell ref="AS185:AT185"/>
    <mergeCell ref="AV185:AW185"/>
    <mergeCell ref="AQ185:AR185"/>
    <mergeCell ref="AN188:AN189"/>
    <mergeCell ref="AO188:AO189"/>
    <mergeCell ref="AQ188:AR188"/>
    <mergeCell ref="AS188:AY188"/>
    <mergeCell ref="AS189:AY189"/>
    <mergeCell ref="A184:A185"/>
    <mergeCell ref="B184:B185"/>
    <mergeCell ref="C184:C185"/>
    <mergeCell ref="D184:D185"/>
    <mergeCell ref="E184:E185"/>
    <mergeCell ref="F184:F185"/>
    <mergeCell ref="AM184:AM185"/>
    <mergeCell ref="AN184:AN185"/>
    <mergeCell ref="AO184:AO185"/>
    <mergeCell ref="AS180:AT180"/>
    <mergeCell ref="AV180:AW180"/>
    <mergeCell ref="AS181:AT181"/>
    <mergeCell ref="AV181:AW181"/>
    <mergeCell ref="B182:B183"/>
    <mergeCell ref="AS182:AT182"/>
    <mergeCell ref="AV182:AW182"/>
    <mergeCell ref="AS183:AT183"/>
    <mergeCell ref="A180:A183"/>
    <mergeCell ref="B180:B181"/>
    <mergeCell ref="C180:C183"/>
    <mergeCell ref="AQ182:AR182"/>
    <mergeCell ref="AQ183:AR183"/>
    <mergeCell ref="AM182:AM183"/>
    <mergeCell ref="AQ180:AR180"/>
    <mergeCell ref="AQ181:AR181"/>
    <mergeCell ref="A170:A171"/>
    <mergeCell ref="B170:B171"/>
    <mergeCell ref="C170:C171"/>
    <mergeCell ref="D170:D171"/>
    <mergeCell ref="E170:E171"/>
    <mergeCell ref="F170:F171"/>
    <mergeCell ref="A174:A179"/>
    <mergeCell ref="B174:B175"/>
    <mergeCell ref="C174:C179"/>
    <mergeCell ref="D174:D179"/>
    <mergeCell ref="E174:E179"/>
    <mergeCell ref="F174:F179"/>
    <mergeCell ref="B178:B179"/>
    <mergeCell ref="AS179:AT179"/>
    <mergeCell ref="AV179:AW179"/>
    <mergeCell ref="AS174:AT174"/>
    <mergeCell ref="AV174:AW174"/>
    <mergeCell ref="AS175:AT175"/>
    <mergeCell ref="AQ174:AR174"/>
    <mergeCell ref="AQ175:AR175"/>
    <mergeCell ref="AQ178:AR178"/>
    <mergeCell ref="AM174:AM175"/>
    <mergeCell ref="AN174:AN179"/>
    <mergeCell ref="AQ179:AR179"/>
    <mergeCell ref="AV175:AW175"/>
    <mergeCell ref="AM178:AM179"/>
    <mergeCell ref="AS178:AT178"/>
    <mergeCell ref="AV178:AW178"/>
    <mergeCell ref="AN172:AN173"/>
    <mergeCell ref="AO172:AO173"/>
    <mergeCell ref="A168:A169"/>
    <mergeCell ref="B168:B169"/>
    <mergeCell ref="C168:C169"/>
    <mergeCell ref="D168:D169"/>
    <mergeCell ref="E168:E169"/>
    <mergeCell ref="F168:F169"/>
    <mergeCell ref="AQ168:AR168"/>
    <mergeCell ref="AQ169:AR169"/>
    <mergeCell ref="AM166:AM167"/>
    <mergeCell ref="AN166:AN167"/>
    <mergeCell ref="AO166:AO167"/>
    <mergeCell ref="AQ166:AR167"/>
    <mergeCell ref="AS166:AW167"/>
    <mergeCell ref="AV168:AW168"/>
    <mergeCell ref="AS169:AT169"/>
    <mergeCell ref="AS177:AT177"/>
    <mergeCell ref="AV177:AW177"/>
    <mergeCell ref="A172:A173"/>
    <mergeCell ref="B172:B173"/>
    <mergeCell ref="C172:C173"/>
    <mergeCell ref="D172:D173"/>
    <mergeCell ref="E172:E173"/>
    <mergeCell ref="F172:F173"/>
    <mergeCell ref="AM170:AM171"/>
    <mergeCell ref="AN170:AN171"/>
    <mergeCell ref="AO170:AO171"/>
    <mergeCell ref="AM172:AM173"/>
    <mergeCell ref="AS170:AT170"/>
    <mergeCell ref="AV170:AW170"/>
    <mergeCell ref="AS171:AT171"/>
    <mergeCell ref="AV171:AW171"/>
    <mergeCell ref="AQ170:AR170"/>
    <mergeCell ref="AA163:AE163"/>
    <mergeCell ref="AF163:AK163"/>
    <mergeCell ref="AF165:AG165"/>
    <mergeCell ref="A166:A167"/>
    <mergeCell ref="B166:B167"/>
    <mergeCell ref="C166:C167"/>
    <mergeCell ref="D166:D167"/>
    <mergeCell ref="E166:E167"/>
    <mergeCell ref="F166:F167"/>
    <mergeCell ref="G166:G167"/>
    <mergeCell ref="B163:C163"/>
    <mergeCell ref="D163:K163"/>
    <mergeCell ref="L163:N163"/>
    <mergeCell ref="O163:U163"/>
    <mergeCell ref="V163:X163"/>
    <mergeCell ref="Y163:Z163"/>
    <mergeCell ref="V124:AE125"/>
    <mergeCell ref="B124:F125"/>
    <mergeCell ref="J124:R125"/>
    <mergeCell ref="A130:A131"/>
    <mergeCell ref="B130:B131"/>
    <mergeCell ref="C130:C131"/>
    <mergeCell ref="D130:D131"/>
    <mergeCell ref="E130:E131"/>
    <mergeCell ref="F130:F131"/>
    <mergeCell ref="A138:A139"/>
    <mergeCell ref="B138:B139"/>
    <mergeCell ref="C138:C139"/>
    <mergeCell ref="D138:D139"/>
    <mergeCell ref="E138:E139"/>
    <mergeCell ref="F138:F139"/>
    <mergeCell ref="A146:A147"/>
    <mergeCell ref="AO124:AO125"/>
    <mergeCell ref="S125:T125"/>
    <mergeCell ref="AF125:AG125"/>
    <mergeCell ref="AM122:AM123"/>
    <mergeCell ref="AN122:AN123"/>
    <mergeCell ref="AO122:AO123"/>
    <mergeCell ref="AQ122:AS122"/>
    <mergeCell ref="A122:A123"/>
    <mergeCell ref="B122:B123"/>
    <mergeCell ref="C122:C123"/>
    <mergeCell ref="D122:D123"/>
    <mergeCell ref="E122:E123"/>
    <mergeCell ref="F122:F123"/>
    <mergeCell ref="A120:A121"/>
    <mergeCell ref="B120:B121"/>
    <mergeCell ref="C120:C121"/>
    <mergeCell ref="D120:D121"/>
    <mergeCell ref="E120:E121"/>
    <mergeCell ref="F120:F121"/>
    <mergeCell ref="AM120:AM121"/>
    <mergeCell ref="AN120:AN121"/>
    <mergeCell ref="AM124:AN125"/>
    <mergeCell ref="AM118:AM119"/>
    <mergeCell ref="AN118:AN119"/>
    <mergeCell ref="AO118:AO119"/>
    <mergeCell ref="AQ118:AS118"/>
    <mergeCell ref="AO120:AO121"/>
    <mergeCell ref="A118:A119"/>
    <mergeCell ref="B118:B119"/>
    <mergeCell ref="C118:C119"/>
    <mergeCell ref="D118:D119"/>
    <mergeCell ref="E118:E119"/>
    <mergeCell ref="F118:F119"/>
    <mergeCell ref="AT118:AV119"/>
    <mergeCell ref="AW118:AY119"/>
    <mergeCell ref="AN116:AN117"/>
    <mergeCell ref="AO116:AO117"/>
    <mergeCell ref="AN114:AN115"/>
    <mergeCell ref="AO114:AO115"/>
    <mergeCell ref="A114:A115"/>
    <mergeCell ref="B114:B115"/>
    <mergeCell ref="C114:C115"/>
    <mergeCell ref="D114:D115"/>
    <mergeCell ref="E114:E115"/>
    <mergeCell ref="F114:F115"/>
    <mergeCell ref="AM114:AM115"/>
    <mergeCell ref="A116:A117"/>
    <mergeCell ref="B116:B117"/>
    <mergeCell ref="C116:C117"/>
    <mergeCell ref="D116:D117"/>
    <mergeCell ref="E116:E117"/>
    <mergeCell ref="F116:F117"/>
    <mergeCell ref="AM116:AM117"/>
    <mergeCell ref="AQ116:AS116"/>
    <mergeCell ref="AT116:AV117"/>
    <mergeCell ref="AW116:AY117"/>
    <mergeCell ref="AQ117:AS117"/>
    <mergeCell ref="AM110:AM111"/>
    <mergeCell ref="AN110:AN111"/>
    <mergeCell ref="AO110:AO111"/>
    <mergeCell ref="AQ110:AR110"/>
    <mergeCell ref="AS110:AY110"/>
    <mergeCell ref="A112:A113"/>
    <mergeCell ref="B112:B113"/>
    <mergeCell ref="C112:C113"/>
    <mergeCell ref="D112:D113"/>
    <mergeCell ref="E112:E113"/>
    <mergeCell ref="A110:A111"/>
    <mergeCell ref="B110:B111"/>
    <mergeCell ref="C110:C111"/>
    <mergeCell ref="D110:D111"/>
    <mergeCell ref="E110:E111"/>
    <mergeCell ref="F110:F111"/>
    <mergeCell ref="F112:F113"/>
    <mergeCell ref="AM112:AM113"/>
    <mergeCell ref="AN112:AN113"/>
    <mergeCell ref="AO112:AO113"/>
    <mergeCell ref="AM108:AM109"/>
    <mergeCell ref="AN108:AN109"/>
    <mergeCell ref="AO108:AO109"/>
    <mergeCell ref="AQ108:AR108"/>
    <mergeCell ref="AS108:AY108"/>
    <mergeCell ref="AS109:AY109"/>
    <mergeCell ref="A108:A109"/>
    <mergeCell ref="B108:B109"/>
    <mergeCell ref="C108:C109"/>
    <mergeCell ref="D108:D109"/>
    <mergeCell ref="E108:E109"/>
    <mergeCell ref="F108:F109"/>
    <mergeCell ref="AM106:AM107"/>
    <mergeCell ref="AN106:AN107"/>
    <mergeCell ref="AO106:AO107"/>
    <mergeCell ref="AQ106:AR106"/>
    <mergeCell ref="AS106:AY106"/>
    <mergeCell ref="AQ107:AR107"/>
    <mergeCell ref="AS107:AY107"/>
    <mergeCell ref="A106:A107"/>
    <mergeCell ref="B106:B107"/>
    <mergeCell ref="C106:C107"/>
    <mergeCell ref="D106:D107"/>
    <mergeCell ref="E106:E107"/>
    <mergeCell ref="F106:F107"/>
    <mergeCell ref="A104:A105"/>
    <mergeCell ref="B104:B105"/>
    <mergeCell ref="C104:C105"/>
    <mergeCell ref="D104:D105"/>
    <mergeCell ref="E104:E105"/>
    <mergeCell ref="F104:F105"/>
    <mergeCell ref="AM104:AM105"/>
    <mergeCell ref="AN104:AN105"/>
    <mergeCell ref="AO104:AO105"/>
    <mergeCell ref="AS100:AT100"/>
    <mergeCell ref="AV100:AW100"/>
    <mergeCell ref="AS101:AT101"/>
    <mergeCell ref="AV101:AW101"/>
    <mergeCell ref="B102:B103"/>
    <mergeCell ref="AM102:AM103"/>
    <mergeCell ref="AS102:AT102"/>
    <mergeCell ref="AV102:AW102"/>
    <mergeCell ref="AS103:AT103"/>
    <mergeCell ref="A100:A103"/>
    <mergeCell ref="B100:B101"/>
    <mergeCell ref="C100:C103"/>
    <mergeCell ref="D100:D103"/>
    <mergeCell ref="E100:E103"/>
    <mergeCell ref="F100:F103"/>
    <mergeCell ref="AM100:AM101"/>
    <mergeCell ref="AN100:AN103"/>
    <mergeCell ref="A94:A99"/>
    <mergeCell ref="B94:B95"/>
    <mergeCell ref="C94:C99"/>
    <mergeCell ref="D94:D99"/>
    <mergeCell ref="E94:E99"/>
    <mergeCell ref="F94:F99"/>
    <mergeCell ref="B98:B99"/>
    <mergeCell ref="AQ102:AR102"/>
    <mergeCell ref="AQ103:AR103"/>
    <mergeCell ref="AQ94:AR94"/>
    <mergeCell ref="AQ95:AR95"/>
    <mergeCell ref="AQ98:AR98"/>
    <mergeCell ref="AM94:AM95"/>
    <mergeCell ref="AN94:AN99"/>
    <mergeCell ref="AS94:AT94"/>
    <mergeCell ref="AV94:AW94"/>
    <mergeCell ref="AS95:AT95"/>
    <mergeCell ref="AV95:AW95"/>
    <mergeCell ref="AM98:AM99"/>
    <mergeCell ref="AS98:AT98"/>
    <mergeCell ref="AV98:AW98"/>
    <mergeCell ref="AQ99:AR99"/>
    <mergeCell ref="A92:A93"/>
    <mergeCell ref="B92:B93"/>
    <mergeCell ref="C92:C93"/>
    <mergeCell ref="D92:D93"/>
    <mergeCell ref="E92:E93"/>
    <mergeCell ref="F92:F93"/>
    <mergeCell ref="AS99:AT99"/>
    <mergeCell ref="AV99:AW99"/>
    <mergeCell ref="AS92:AT92"/>
    <mergeCell ref="AM90:AM91"/>
    <mergeCell ref="AN90:AN91"/>
    <mergeCell ref="AO90:AO91"/>
    <mergeCell ref="AM92:AM93"/>
    <mergeCell ref="AN92:AN93"/>
    <mergeCell ref="AO92:AO93"/>
    <mergeCell ref="AV90:AW90"/>
    <mergeCell ref="AS91:AT91"/>
    <mergeCell ref="AV91:AW91"/>
    <mergeCell ref="AQ90:AR90"/>
    <mergeCell ref="AQ91:AR91"/>
    <mergeCell ref="A90:A91"/>
    <mergeCell ref="B90:B91"/>
    <mergeCell ref="C90:C91"/>
    <mergeCell ref="D90:D91"/>
    <mergeCell ref="E90:E91"/>
    <mergeCell ref="F90:F91"/>
    <mergeCell ref="AV92:AW92"/>
    <mergeCell ref="AS93:AT93"/>
    <mergeCell ref="AV93:AW93"/>
    <mergeCell ref="AQ92:AR92"/>
    <mergeCell ref="AQ93:AR93"/>
    <mergeCell ref="AS90:AT90"/>
    <mergeCell ref="AM88:AM89"/>
    <mergeCell ref="AN88:AN89"/>
    <mergeCell ref="AO88:AO89"/>
    <mergeCell ref="AS88:AT88"/>
    <mergeCell ref="AV88:AW88"/>
    <mergeCell ref="AS89:AT89"/>
    <mergeCell ref="AV89:AW89"/>
    <mergeCell ref="A88:A89"/>
    <mergeCell ref="B88:B89"/>
    <mergeCell ref="C88:C89"/>
    <mergeCell ref="D88:D89"/>
    <mergeCell ref="E88:E89"/>
    <mergeCell ref="F88:F89"/>
    <mergeCell ref="AQ88:AR88"/>
    <mergeCell ref="AQ89:AR89"/>
    <mergeCell ref="AM86:AM87"/>
    <mergeCell ref="AN86:AN87"/>
    <mergeCell ref="AO86:AO87"/>
    <mergeCell ref="AQ86:AR87"/>
    <mergeCell ref="AS86:AW87"/>
    <mergeCell ref="AA83:AE83"/>
    <mergeCell ref="AF83:AK83"/>
    <mergeCell ref="AF85:AG85"/>
    <mergeCell ref="A86:A87"/>
    <mergeCell ref="B86:B87"/>
    <mergeCell ref="C86:C87"/>
    <mergeCell ref="D86:D87"/>
    <mergeCell ref="E86:E87"/>
    <mergeCell ref="F86:F87"/>
    <mergeCell ref="G86:G87"/>
    <mergeCell ref="B83:C83"/>
    <mergeCell ref="D83:K83"/>
    <mergeCell ref="L83:N83"/>
    <mergeCell ref="O83:U83"/>
    <mergeCell ref="V83:X83"/>
    <mergeCell ref="Y83:Z83"/>
    <mergeCell ref="B44:F45"/>
    <mergeCell ref="J44:R45"/>
    <mergeCell ref="V44:AE45"/>
    <mergeCell ref="A50:A51"/>
    <mergeCell ref="B50:B51"/>
    <mergeCell ref="C50:C51"/>
    <mergeCell ref="D50:D51"/>
    <mergeCell ref="E50:E51"/>
    <mergeCell ref="F50:F51"/>
    <mergeCell ref="A58:A59"/>
    <mergeCell ref="B58:B59"/>
    <mergeCell ref="C58:C59"/>
    <mergeCell ref="D58:D59"/>
    <mergeCell ref="E58:E59"/>
    <mergeCell ref="F58:F59"/>
    <mergeCell ref="A66:A67"/>
    <mergeCell ref="A40:A41"/>
    <mergeCell ref="B40:B41"/>
    <mergeCell ref="C40:C41"/>
    <mergeCell ref="D40:D41"/>
    <mergeCell ref="E40:E41"/>
    <mergeCell ref="F40:F41"/>
    <mergeCell ref="AM38:AM39"/>
    <mergeCell ref="AN38:AN39"/>
    <mergeCell ref="AO38:AO39"/>
    <mergeCell ref="AQ38:AS38"/>
    <mergeCell ref="AT38:AV39"/>
    <mergeCell ref="AM44:AN45"/>
    <mergeCell ref="AO44:AO45"/>
    <mergeCell ref="S45:T45"/>
    <mergeCell ref="AF45:AG45"/>
    <mergeCell ref="AO48:AO49"/>
    <mergeCell ref="AM42:AM43"/>
    <mergeCell ref="AN42:AN43"/>
    <mergeCell ref="AO42:AO43"/>
    <mergeCell ref="AQ42:AS42"/>
    <mergeCell ref="A42:A43"/>
    <mergeCell ref="B42:B43"/>
    <mergeCell ref="C42:C43"/>
    <mergeCell ref="D42:D43"/>
    <mergeCell ref="E42:E43"/>
    <mergeCell ref="F42:F43"/>
    <mergeCell ref="AM40:AM41"/>
    <mergeCell ref="AN40:AN41"/>
    <mergeCell ref="AO40:AO41"/>
    <mergeCell ref="AO34:AO35"/>
    <mergeCell ref="A34:A35"/>
    <mergeCell ref="B34:B35"/>
    <mergeCell ref="C34:C35"/>
    <mergeCell ref="D34:D35"/>
    <mergeCell ref="E34:E35"/>
    <mergeCell ref="F34:F35"/>
    <mergeCell ref="AM34:AM35"/>
    <mergeCell ref="A36:A37"/>
    <mergeCell ref="B36:B37"/>
    <mergeCell ref="C36:C37"/>
    <mergeCell ref="D36:D37"/>
    <mergeCell ref="E36:E37"/>
    <mergeCell ref="F36:F37"/>
    <mergeCell ref="AM36:AM37"/>
    <mergeCell ref="A38:A39"/>
    <mergeCell ref="B38:B39"/>
    <mergeCell ref="C38:C39"/>
    <mergeCell ref="D38:D39"/>
    <mergeCell ref="E38:E39"/>
    <mergeCell ref="F38:F39"/>
    <mergeCell ref="AQ33:AS35"/>
    <mergeCell ref="AT33:AV34"/>
    <mergeCell ref="AW33:AY34"/>
    <mergeCell ref="AT35:AV35"/>
    <mergeCell ref="AW35:AY35"/>
    <mergeCell ref="AQ36:AS36"/>
    <mergeCell ref="AT36:AV37"/>
    <mergeCell ref="AW36:AY37"/>
    <mergeCell ref="AQ37:AS37"/>
    <mergeCell ref="AM30:AM31"/>
    <mergeCell ref="AN30:AN31"/>
    <mergeCell ref="AO30:AO31"/>
    <mergeCell ref="AQ30:AR30"/>
    <mergeCell ref="AS30:AY30"/>
    <mergeCell ref="A32:A33"/>
    <mergeCell ref="B32:B33"/>
    <mergeCell ref="C32:C33"/>
    <mergeCell ref="D32:D33"/>
    <mergeCell ref="E32:E33"/>
    <mergeCell ref="A30:A31"/>
    <mergeCell ref="B30:B31"/>
    <mergeCell ref="C30:C31"/>
    <mergeCell ref="D30:D31"/>
    <mergeCell ref="E30:E31"/>
    <mergeCell ref="F30:F31"/>
    <mergeCell ref="F32:F33"/>
    <mergeCell ref="AM32:AM33"/>
    <mergeCell ref="AN32:AN33"/>
    <mergeCell ref="AO32:AO33"/>
    <mergeCell ref="AN36:AN37"/>
    <mergeCell ref="AO36:AO37"/>
    <mergeCell ref="AN34:AN35"/>
    <mergeCell ref="AM28:AM29"/>
    <mergeCell ref="AN28:AN29"/>
    <mergeCell ref="AO28:AO29"/>
    <mergeCell ref="AQ28:AR28"/>
    <mergeCell ref="AS28:AY28"/>
    <mergeCell ref="AS29:AY29"/>
    <mergeCell ref="A28:A29"/>
    <mergeCell ref="B28:B29"/>
    <mergeCell ref="C28:C29"/>
    <mergeCell ref="D28:D29"/>
    <mergeCell ref="E28:E29"/>
    <mergeCell ref="F28:F29"/>
    <mergeCell ref="AS26:AY26"/>
    <mergeCell ref="AQ27:AR27"/>
    <mergeCell ref="AS27:AY27"/>
    <mergeCell ref="AS24:AT24"/>
    <mergeCell ref="AV24:AW24"/>
    <mergeCell ref="AS25:AT25"/>
    <mergeCell ref="AV25:AW25"/>
    <mergeCell ref="AQ24:AR24"/>
    <mergeCell ref="AQ25:AR25"/>
    <mergeCell ref="A26:A27"/>
    <mergeCell ref="B26:B27"/>
    <mergeCell ref="C26:C27"/>
    <mergeCell ref="D26:D27"/>
    <mergeCell ref="E26:E27"/>
    <mergeCell ref="F26:F27"/>
    <mergeCell ref="AM26:AM27"/>
    <mergeCell ref="AN26:AN27"/>
    <mergeCell ref="AO26:AO27"/>
    <mergeCell ref="AQ26:AR26"/>
    <mergeCell ref="AV23:AW23"/>
    <mergeCell ref="A24:A25"/>
    <mergeCell ref="B24:B25"/>
    <mergeCell ref="C24:C25"/>
    <mergeCell ref="D24:D25"/>
    <mergeCell ref="E24:E25"/>
    <mergeCell ref="F24:F25"/>
    <mergeCell ref="AM24:AM25"/>
    <mergeCell ref="AN24:AN25"/>
    <mergeCell ref="AO24:AO25"/>
    <mergeCell ref="AS20:AT20"/>
    <mergeCell ref="AV20:AW20"/>
    <mergeCell ref="AS21:AT21"/>
    <mergeCell ref="AV21:AW21"/>
    <mergeCell ref="B22:B23"/>
    <mergeCell ref="AM22:AM23"/>
    <mergeCell ref="AS22:AT22"/>
    <mergeCell ref="AQ20:AR20"/>
    <mergeCell ref="AQ21:AR21"/>
    <mergeCell ref="AQ22:AR22"/>
    <mergeCell ref="AQ23:AR23"/>
    <mergeCell ref="AV22:AW22"/>
    <mergeCell ref="AS23:AT23"/>
    <mergeCell ref="B16:B17"/>
    <mergeCell ref="AM16:AM17"/>
    <mergeCell ref="AQ16:AR16"/>
    <mergeCell ref="AQ17:AR17"/>
    <mergeCell ref="A20:A23"/>
    <mergeCell ref="B20:B21"/>
    <mergeCell ref="C20:C23"/>
    <mergeCell ref="D20:D23"/>
    <mergeCell ref="E20:E23"/>
    <mergeCell ref="F20:F23"/>
    <mergeCell ref="AM20:AM21"/>
    <mergeCell ref="AN20:AN23"/>
    <mergeCell ref="A14:A19"/>
    <mergeCell ref="B14:B15"/>
    <mergeCell ref="C14:C19"/>
    <mergeCell ref="D14:D19"/>
    <mergeCell ref="E14:E19"/>
    <mergeCell ref="F14:F19"/>
    <mergeCell ref="B18:B19"/>
    <mergeCell ref="AS12:AT12"/>
    <mergeCell ref="AV12:AW12"/>
    <mergeCell ref="AS13:AT13"/>
    <mergeCell ref="AV13:AW13"/>
    <mergeCell ref="AQ12:AR12"/>
    <mergeCell ref="AQ13:AR13"/>
    <mergeCell ref="AM14:AM15"/>
    <mergeCell ref="AN14:AN19"/>
    <mergeCell ref="AS14:AT14"/>
    <mergeCell ref="AV14:AW14"/>
    <mergeCell ref="AS15:AT15"/>
    <mergeCell ref="AV15:AW15"/>
    <mergeCell ref="AM18:AM19"/>
    <mergeCell ref="AS18:AT18"/>
    <mergeCell ref="AV18:AW18"/>
    <mergeCell ref="AQ19:AR19"/>
    <mergeCell ref="AS19:AT19"/>
    <mergeCell ref="AV19:AW19"/>
    <mergeCell ref="AS16:AT16"/>
    <mergeCell ref="AV16:AW16"/>
    <mergeCell ref="AS17:AT17"/>
    <mergeCell ref="AV17:AW17"/>
    <mergeCell ref="AQ14:AR14"/>
    <mergeCell ref="AQ15:AR15"/>
    <mergeCell ref="AQ18:AR18"/>
    <mergeCell ref="AS10:AT10"/>
    <mergeCell ref="AV10:AW10"/>
    <mergeCell ref="AS11:AT11"/>
    <mergeCell ref="AV11:AW11"/>
    <mergeCell ref="AQ10:AR10"/>
    <mergeCell ref="AQ11:AR11"/>
    <mergeCell ref="A10:A11"/>
    <mergeCell ref="B10:B11"/>
    <mergeCell ref="C10:C11"/>
    <mergeCell ref="D10:D11"/>
    <mergeCell ref="E10:E11"/>
    <mergeCell ref="F10:F11"/>
    <mergeCell ref="AO8:AO9"/>
    <mergeCell ref="AS8:AT8"/>
    <mergeCell ref="AV8:AW8"/>
    <mergeCell ref="AS9:AT9"/>
    <mergeCell ref="AV9:AW9"/>
    <mergeCell ref="B1:E1"/>
    <mergeCell ref="B3:C3"/>
    <mergeCell ref="D3:K3"/>
    <mergeCell ref="L3:N3"/>
    <mergeCell ref="A12:A13"/>
    <mergeCell ref="B12:B13"/>
    <mergeCell ref="C12:C13"/>
    <mergeCell ref="D12:D13"/>
    <mergeCell ref="E12:E13"/>
    <mergeCell ref="F12:F13"/>
    <mergeCell ref="AM10:AM11"/>
    <mergeCell ref="AN10:AN11"/>
    <mergeCell ref="AO10:AO11"/>
    <mergeCell ref="AM12:AM13"/>
    <mergeCell ref="AN12:AN13"/>
    <mergeCell ref="AO12:AO13"/>
    <mergeCell ref="AQ8:AR8"/>
    <mergeCell ref="AQ9:AR9"/>
    <mergeCell ref="O3:U3"/>
    <mergeCell ref="V3:X3"/>
    <mergeCell ref="Y3:Z3"/>
    <mergeCell ref="AA3:AE3"/>
    <mergeCell ref="AF3:AK3"/>
    <mergeCell ref="AQ6:AR7"/>
    <mergeCell ref="AS6:AW7"/>
    <mergeCell ref="AX6:AY7"/>
    <mergeCell ref="AF5:AG5"/>
    <mergeCell ref="AM6:AM7"/>
    <mergeCell ref="AN6:AN7"/>
    <mergeCell ref="AO6:AO7"/>
    <mergeCell ref="AM8:AM9"/>
    <mergeCell ref="AN8:AN9"/>
    <mergeCell ref="A6:A7"/>
    <mergeCell ref="B6:B7"/>
    <mergeCell ref="C6:C7"/>
    <mergeCell ref="D6:D7"/>
    <mergeCell ref="E6:E7"/>
    <mergeCell ref="F6:F7"/>
    <mergeCell ref="G6:G7"/>
    <mergeCell ref="A8:A9"/>
    <mergeCell ref="B8:B9"/>
    <mergeCell ref="C8:C9"/>
    <mergeCell ref="D8:D9"/>
    <mergeCell ref="E8:E9"/>
    <mergeCell ref="F8:F9"/>
  </mergeCells>
  <phoneticPr fontId="2"/>
  <dataValidations count="1">
    <dataValidation type="list" allowBlank="1" showInputMessage="1" showErrorMessage="1" sqref="E14:E43 E130:E159 E94:E123 E174:E203 E50:E79 E210:E239">
      <formula1>$BA$10:$BA$13</formula1>
    </dataValidation>
  </dataValidations>
  <printOptions horizontalCentered="1"/>
  <pageMargins left="0.19685039370078741" right="0.19685039370078741" top="0.70866141732283472" bottom="0.19685039370078741" header="0.19685039370078741" footer="0.19685039370078741"/>
  <pageSetup paperSize="9" scale="89" fitToHeight="0" orientation="landscape" r:id="rId1"/>
  <headerFooter alignWithMargins="0">
    <oddFooter>&amp;C&amp;P／&amp;N</oddFooter>
  </headerFooter>
  <rowBreaks count="5" manualBreakCount="5">
    <brk id="47" max="16383" man="1"/>
    <brk id="81" min="1" max="50" man="1"/>
    <brk id="127" max="16383" man="1"/>
    <brk id="161" min="1" max="50" man="1"/>
    <brk id="207" max="16383" man="1"/>
  </rowBreaks>
  <colBreaks count="1" manualBreakCount="1">
    <brk id="1" max="1048575" man="1"/>
  </col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8000"/>
    <pageSetUpPr fitToPage="1"/>
  </sheetPr>
  <dimension ref="A1:BA240"/>
  <sheetViews>
    <sheetView showZeros="0" view="pageBreakPreview" zoomScaleNormal="130" zoomScaleSheetLayoutView="100" zoomScalePageLayoutView="115" workbookViewId="0">
      <pane xSplit="1" ySplit="7" topLeftCell="B14" activePane="bottomRight" state="frozen"/>
      <selection activeCell="B4" sqref="B4:AY4"/>
      <selection pane="topRight" activeCell="B4" sqref="B4:AY4"/>
      <selection pane="bottomLeft" activeCell="B4" sqref="B4:AY4"/>
      <selection pane="bottomRight" activeCell="O3" sqref="O3:U3"/>
    </sheetView>
  </sheetViews>
  <sheetFormatPr defaultRowHeight="12"/>
  <cols>
    <col min="1" max="1" width="9" style="1"/>
    <col min="2" max="2" width="7.625" style="1" customWidth="1"/>
    <col min="3" max="4" width="4.625" style="1" customWidth="1"/>
    <col min="5" max="5" width="3.625" style="1" customWidth="1"/>
    <col min="6" max="6" width="11.375" style="1" customWidth="1"/>
    <col min="7" max="7" width="4.625" style="1" customWidth="1"/>
    <col min="8" max="38" width="2.625" style="1" customWidth="1"/>
    <col min="39" max="39" width="5.125" style="1" customWidth="1"/>
    <col min="40" max="40" width="5.625" style="1" customWidth="1"/>
    <col min="41" max="41" width="10.625" style="1" customWidth="1"/>
    <col min="42" max="42" width="0.875" style="1" customWidth="1"/>
    <col min="43" max="51" width="2.625" style="1" customWidth="1"/>
    <col min="52" max="16384" width="9" style="1"/>
  </cols>
  <sheetData>
    <row r="1" spans="1:53" ht="18" customHeight="1">
      <c r="B1" s="232"/>
      <c r="C1" s="232"/>
      <c r="D1" s="232"/>
      <c r="E1" s="232"/>
      <c r="AP1" s="11"/>
      <c r="AQ1" s="11"/>
      <c r="AR1" s="11"/>
      <c r="AY1" s="13"/>
    </row>
    <row r="2" spans="1:53" ht="18" customHeight="1">
      <c r="B2" s="2" t="s">
        <v>2</v>
      </c>
      <c r="C2" s="2"/>
      <c r="D2" s="2"/>
      <c r="E2" s="2"/>
      <c r="F2" s="2"/>
      <c r="G2" s="2"/>
      <c r="H2" s="2"/>
      <c r="I2" s="2"/>
      <c r="J2" s="2"/>
      <c r="AF2" s="3"/>
      <c r="AO2" s="3"/>
      <c r="AY2" s="3" t="s">
        <v>212</v>
      </c>
    </row>
    <row r="3" spans="1:53" ht="18" customHeight="1">
      <c r="B3" s="233" t="s">
        <v>22</v>
      </c>
      <c r="C3" s="234"/>
      <c r="D3" s="235">
        <f>【算定要件集計】!B3</f>
        <v>0</v>
      </c>
      <c r="E3" s="236"/>
      <c r="F3" s="236"/>
      <c r="G3" s="236"/>
      <c r="H3" s="236"/>
      <c r="I3" s="236"/>
      <c r="J3" s="236"/>
      <c r="K3" s="237"/>
      <c r="L3" s="238" t="s">
        <v>21</v>
      </c>
      <c r="M3" s="239"/>
      <c r="N3" s="239"/>
      <c r="O3" s="392" t="s">
        <v>217</v>
      </c>
      <c r="P3" s="393"/>
      <c r="Q3" s="393"/>
      <c r="R3" s="393"/>
      <c r="S3" s="393"/>
      <c r="T3" s="393"/>
      <c r="U3" s="394"/>
      <c r="V3" s="233" t="s">
        <v>23</v>
      </c>
      <c r="W3" s="243"/>
      <c r="X3" s="203"/>
      <c r="Y3" s="244"/>
      <c r="Z3" s="245"/>
      <c r="AA3" s="233" t="s">
        <v>40</v>
      </c>
      <c r="AB3" s="246"/>
      <c r="AC3" s="246"/>
      <c r="AD3" s="246"/>
      <c r="AE3" s="247"/>
      <c r="AF3" s="375" t="str">
        <f>【算定要件集計】!H15</f>
        <v/>
      </c>
      <c r="AG3" s="376"/>
      <c r="AH3" s="376"/>
      <c r="AI3" s="376"/>
      <c r="AJ3" s="377"/>
      <c r="AK3" s="378"/>
      <c r="AO3" s="5"/>
    </row>
    <row r="4" spans="1:53" ht="5.0999999999999996" customHeight="1"/>
    <row r="5" spans="1:53" ht="16.5" customHeight="1">
      <c r="G5" s="5" t="s">
        <v>44</v>
      </c>
      <c r="H5" s="46"/>
      <c r="I5" s="1" t="s">
        <v>43</v>
      </c>
      <c r="J5" s="46"/>
      <c r="K5" s="1" t="s">
        <v>24</v>
      </c>
      <c r="M5" s="46"/>
      <c r="N5" s="1" t="s">
        <v>43</v>
      </c>
      <c r="O5" s="46"/>
      <c r="P5" s="1" t="s">
        <v>25</v>
      </c>
      <c r="R5" s="7"/>
      <c r="U5" s="7"/>
      <c r="V5" s="7"/>
      <c r="W5" s="7"/>
      <c r="X5" s="7"/>
      <c r="Y5" s="7"/>
      <c r="AE5" s="5" t="s">
        <v>42</v>
      </c>
      <c r="AF5" s="220">
        <f>【算定要件集計】!$K$5</f>
        <v>0</v>
      </c>
      <c r="AG5" s="379"/>
      <c r="AH5" s="7" t="s">
        <v>31</v>
      </c>
      <c r="AI5" s="7"/>
      <c r="AJ5" s="7"/>
      <c r="AL5" s="5" t="s">
        <v>32</v>
      </c>
      <c r="AM5" s="47">
        <f>【算定要件集計】!$N$5</f>
        <v>0</v>
      </c>
      <c r="AN5" s="7" t="s">
        <v>31</v>
      </c>
      <c r="AQ5" s="1" t="s">
        <v>27</v>
      </c>
    </row>
    <row r="6" spans="1:53" s="6" customFormat="1" ht="18" customHeight="1">
      <c r="A6" s="248" t="s">
        <v>60</v>
      </c>
      <c r="B6" s="238" t="s">
        <v>0</v>
      </c>
      <c r="C6" s="250" t="s">
        <v>203</v>
      </c>
      <c r="D6" s="250" t="s">
        <v>62</v>
      </c>
      <c r="E6" s="250" t="s">
        <v>1</v>
      </c>
      <c r="F6" s="238" t="s">
        <v>3</v>
      </c>
      <c r="G6" s="252" t="s">
        <v>37</v>
      </c>
      <c r="H6" s="18" t="str">
        <f>AF3</f>
        <v/>
      </c>
      <c r="I6" s="18" t="str">
        <f>IFERROR(H6+1,"")</f>
        <v/>
      </c>
      <c r="J6" s="18" t="str">
        <f>IFERROR(I6+1,"")</f>
        <v/>
      </c>
      <c r="K6" s="18" t="str">
        <f t="shared" ref="K6:AI6" si="0">IFERROR(J6+1,"")</f>
        <v/>
      </c>
      <c r="L6" s="18" t="str">
        <f t="shared" si="0"/>
        <v/>
      </c>
      <c r="M6" s="18" t="str">
        <f t="shared" si="0"/>
        <v/>
      </c>
      <c r="N6" s="18" t="str">
        <f t="shared" si="0"/>
        <v/>
      </c>
      <c r="O6" s="18" t="str">
        <f t="shared" si="0"/>
        <v/>
      </c>
      <c r="P6" s="18" t="str">
        <f t="shared" si="0"/>
        <v/>
      </c>
      <c r="Q6" s="18" t="str">
        <f t="shared" si="0"/>
        <v/>
      </c>
      <c r="R6" s="18" t="str">
        <f t="shared" si="0"/>
        <v/>
      </c>
      <c r="S6" s="18" t="str">
        <f t="shared" si="0"/>
        <v/>
      </c>
      <c r="T6" s="18" t="str">
        <f t="shared" si="0"/>
        <v/>
      </c>
      <c r="U6" s="18" t="str">
        <f t="shared" si="0"/>
        <v/>
      </c>
      <c r="V6" s="18" t="str">
        <f t="shared" si="0"/>
        <v/>
      </c>
      <c r="W6" s="18" t="str">
        <f t="shared" si="0"/>
        <v/>
      </c>
      <c r="X6" s="18" t="str">
        <f t="shared" si="0"/>
        <v/>
      </c>
      <c r="Y6" s="18" t="str">
        <f t="shared" si="0"/>
        <v/>
      </c>
      <c r="Z6" s="18" t="str">
        <f t="shared" si="0"/>
        <v/>
      </c>
      <c r="AA6" s="18" t="str">
        <f t="shared" si="0"/>
        <v/>
      </c>
      <c r="AB6" s="18" t="str">
        <f t="shared" si="0"/>
        <v/>
      </c>
      <c r="AC6" s="18" t="str">
        <f t="shared" si="0"/>
        <v/>
      </c>
      <c r="AD6" s="18" t="str">
        <f t="shared" si="0"/>
        <v/>
      </c>
      <c r="AE6" s="18" t="str">
        <f t="shared" si="0"/>
        <v/>
      </c>
      <c r="AF6" s="18" t="str">
        <f t="shared" si="0"/>
        <v/>
      </c>
      <c r="AG6" s="18" t="str">
        <f t="shared" si="0"/>
        <v/>
      </c>
      <c r="AH6" s="18" t="str">
        <f t="shared" si="0"/>
        <v/>
      </c>
      <c r="AI6" s="18" t="str">
        <f t="shared" si="0"/>
        <v/>
      </c>
      <c r="AJ6" s="18" t="str">
        <f>IFERROR(IF(MONTH(AI6)&lt;&gt;MONTH(AI6+1),"",AI6+1),"")</f>
        <v/>
      </c>
      <c r="AK6" s="18" t="str">
        <f>IFERROR(IF(MONTH(AJ6)&lt;&gt;MONTH(AJ6+1),"",AJ6+1),"")</f>
        <v/>
      </c>
      <c r="AL6" s="18" t="str">
        <f>IFERROR(IF(MONTH(AK6)&lt;&gt;MONTH(AK6+1),"",AK6+1),"")</f>
        <v/>
      </c>
      <c r="AM6" s="263" t="s">
        <v>162</v>
      </c>
      <c r="AN6" s="263" t="s">
        <v>163</v>
      </c>
      <c r="AO6" s="206" t="s">
        <v>133</v>
      </c>
      <c r="AQ6" s="208" t="s">
        <v>36</v>
      </c>
      <c r="AR6" s="209"/>
      <c r="AS6" s="208" t="s">
        <v>39</v>
      </c>
      <c r="AT6" s="212"/>
      <c r="AU6" s="212"/>
      <c r="AV6" s="212"/>
      <c r="AW6" s="213"/>
      <c r="AX6" s="208" t="s">
        <v>16</v>
      </c>
      <c r="AY6" s="215"/>
    </row>
    <row r="7" spans="1:53" s="6" customFormat="1" ht="18" customHeight="1">
      <c r="A7" s="249"/>
      <c r="B7" s="238"/>
      <c r="C7" s="251"/>
      <c r="D7" s="251"/>
      <c r="E7" s="251"/>
      <c r="F7" s="238"/>
      <c r="G7" s="239"/>
      <c r="H7" s="19" t="str">
        <f>H6</f>
        <v/>
      </c>
      <c r="I7" s="19" t="str">
        <f>I6</f>
        <v/>
      </c>
      <c r="J7" s="19" t="str">
        <f t="shared" ref="J7:AL7" si="1">J6</f>
        <v/>
      </c>
      <c r="K7" s="19" t="str">
        <f t="shared" si="1"/>
        <v/>
      </c>
      <c r="L7" s="19" t="str">
        <f t="shared" si="1"/>
        <v/>
      </c>
      <c r="M7" s="19" t="str">
        <f t="shared" si="1"/>
        <v/>
      </c>
      <c r="N7" s="19" t="str">
        <f t="shared" si="1"/>
        <v/>
      </c>
      <c r="O7" s="19" t="str">
        <f t="shared" si="1"/>
        <v/>
      </c>
      <c r="P7" s="19" t="str">
        <f t="shared" si="1"/>
        <v/>
      </c>
      <c r="Q7" s="19" t="str">
        <f t="shared" si="1"/>
        <v/>
      </c>
      <c r="R7" s="19" t="str">
        <f t="shared" si="1"/>
        <v/>
      </c>
      <c r="S7" s="19" t="str">
        <f t="shared" si="1"/>
        <v/>
      </c>
      <c r="T7" s="19" t="str">
        <f t="shared" si="1"/>
        <v/>
      </c>
      <c r="U7" s="19" t="str">
        <f t="shared" si="1"/>
        <v/>
      </c>
      <c r="V7" s="19" t="str">
        <f t="shared" si="1"/>
        <v/>
      </c>
      <c r="W7" s="19" t="str">
        <f t="shared" si="1"/>
        <v/>
      </c>
      <c r="X7" s="19" t="str">
        <f t="shared" si="1"/>
        <v/>
      </c>
      <c r="Y7" s="19" t="str">
        <f t="shared" si="1"/>
        <v/>
      </c>
      <c r="Z7" s="19" t="str">
        <f t="shared" si="1"/>
        <v/>
      </c>
      <c r="AA7" s="19" t="str">
        <f t="shared" si="1"/>
        <v/>
      </c>
      <c r="AB7" s="19" t="str">
        <f t="shared" si="1"/>
        <v/>
      </c>
      <c r="AC7" s="19" t="str">
        <f t="shared" si="1"/>
        <v/>
      </c>
      <c r="AD7" s="19" t="str">
        <f t="shared" si="1"/>
        <v/>
      </c>
      <c r="AE7" s="19" t="str">
        <f t="shared" si="1"/>
        <v/>
      </c>
      <c r="AF7" s="19" t="str">
        <f t="shared" si="1"/>
        <v/>
      </c>
      <c r="AG7" s="19" t="str">
        <f t="shared" si="1"/>
        <v/>
      </c>
      <c r="AH7" s="19" t="str">
        <f t="shared" si="1"/>
        <v/>
      </c>
      <c r="AI7" s="19" t="str">
        <f t="shared" si="1"/>
        <v/>
      </c>
      <c r="AJ7" s="19" t="str">
        <f t="shared" si="1"/>
        <v/>
      </c>
      <c r="AK7" s="19" t="str">
        <f t="shared" si="1"/>
        <v/>
      </c>
      <c r="AL7" s="19" t="str">
        <f t="shared" si="1"/>
        <v/>
      </c>
      <c r="AM7" s="263"/>
      <c r="AN7" s="263"/>
      <c r="AO7" s="207"/>
      <c r="AQ7" s="210"/>
      <c r="AR7" s="211"/>
      <c r="AS7" s="210"/>
      <c r="AT7" s="214"/>
      <c r="AU7" s="214"/>
      <c r="AV7" s="214"/>
      <c r="AW7" s="211"/>
      <c r="AX7" s="210"/>
      <c r="AY7" s="211"/>
    </row>
    <row r="8" spans="1:53" s="6" customFormat="1" ht="13.5" customHeight="1">
      <c r="A8" s="248"/>
      <c r="B8" s="255" t="s">
        <v>4</v>
      </c>
      <c r="C8" s="257" t="s">
        <v>48</v>
      </c>
      <c r="D8" s="257" t="s">
        <v>48</v>
      </c>
      <c r="E8" s="259" t="s">
        <v>10</v>
      </c>
      <c r="F8" s="261"/>
      <c r="G8" s="70" t="s">
        <v>36</v>
      </c>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253">
        <f>SUM(H9:AL9)</f>
        <v>0</v>
      </c>
      <c r="AN8" s="254" t="s">
        <v>48</v>
      </c>
      <c r="AO8" s="223"/>
      <c r="AQ8" s="228"/>
      <c r="AR8" s="369"/>
      <c r="AS8" s="224"/>
      <c r="AT8" s="225"/>
      <c r="AU8" s="12" t="s">
        <v>26</v>
      </c>
      <c r="AV8" s="226"/>
      <c r="AW8" s="227"/>
      <c r="AX8" s="156"/>
      <c r="AY8" s="167" t="s">
        <v>34</v>
      </c>
      <c r="BA8" s="44" t="s">
        <v>95</v>
      </c>
    </row>
    <row r="9" spans="1:53" ht="13.5" customHeight="1">
      <c r="A9" s="249"/>
      <c r="B9" s="256"/>
      <c r="C9" s="258"/>
      <c r="D9" s="258"/>
      <c r="E9" s="260"/>
      <c r="F9" s="262"/>
      <c r="G9" s="70" t="s">
        <v>16</v>
      </c>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253"/>
      <c r="AN9" s="254"/>
      <c r="AO9" s="374"/>
      <c r="AQ9" s="228"/>
      <c r="AR9" s="369"/>
      <c r="AS9" s="224"/>
      <c r="AT9" s="225"/>
      <c r="AU9" s="12" t="s">
        <v>26</v>
      </c>
      <c r="AV9" s="226"/>
      <c r="AW9" s="227"/>
      <c r="AX9" s="156"/>
      <c r="AY9" s="167" t="s">
        <v>34</v>
      </c>
      <c r="BA9" s="165" t="s">
        <v>66</v>
      </c>
    </row>
    <row r="10" spans="1:53" ht="13.5" customHeight="1">
      <c r="A10" s="248"/>
      <c r="B10" s="273" t="s">
        <v>5</v>
      </c>
      <c r="C10" s="257" t="s">
        <v>48</v>
      </c>
      <c r="D10" s="257" t="s">
        <v>48</v>
      </c>
      <c r="E10" s="275" t="s">
        <v>10</v>
      </c>
      <c r="F10" s="262"/>
      <c r="G10" s="70" t="s">
        <v>36</v>
      </c>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253">
        <f>SUM(H11:AL11)</f>
        <v>0</v>
      </c>
      <c r="AN10" s="254" t="s">
        <v>48</v>
      </c>
      <c r="AO10" s="372"/>
      <c r="AQ10" s="228"/>
      <c r="AR10" s="369"/>
      <c r="AS10" s="224"/>
      <c r="AT10" s="225"/>
      <c r="AU10" s="12" t="s">
        <v>26</v>
      </c>
      <c r="AV10" s="226"/>
      <c r="AW10" s="227"/>
      <c r="AX10" s="156"/>
      <c r="AY10" s="167" t="s">
        <v>34</v>
      </c>
      <c r="BA10" s="69" t="s">
        <v>10</v>
      </c>
    </row>
    <row r="11" spans="1:53" ht="13.5" customHeight="1">
      <c r="A11" s="249"/>
      <c r="B11" s="274"/>
      <c r="C11" s="258"/>
      <c r="D11" s="258"/>
      <c r="E11" s="260"/>
      <c r="F11" s="262"/>
      <c r="G11" s="71" t="s">
        <v>41</v>
      </c>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276"/>
      <c r="AN11" s="272"/>
      <c r="AO11" s="374"/>
      <c r="AQ11" s="228"/>
      <c r="AR11" s="369"/>
      <c r="AS11" s="224"/>
      <c r="AT11" s="225"/>
      <c r="AU11" s="12" t="s">
        <v>26</v>
      </c>
      <c r="AV11" s="226"/>
      <c r="AW11" s="227"/>
      <c r="AX11" s="156"/>
      <c r="AY11" s="167" t="s">
        <v>34</v>
      </c>
      <c r="BA11" s="69" t="s">
        <v>64</v>
      </c>
    </row>
    <row r="12" spans="1:53" ht="13.5" customHeight="1">
      <c r="A12" s="248"/>
      <c r="B12" s="265" t="s">
        <v>38</v>
      </c>
      <c r="C12" s="257" t="s">
        <v>48</v>
      </c>
      <c r="D12" s="257" t="s">
        <v>48</v>
      </c>
      <c r="E12" s="268" t="s">
        <v>48</v>
      </c>
      <c r="F12" s="270"/>
      <c r="G12" s="70" t="s">
        <v>36</v>
      </c>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253">
        <f>SUM(H13:AL13)</f>
        <v>0</v>
      </c>
      <c r="AN12" s="254" t="s">
        <v>48</v>
      </c>
      <c r="AO12" s="372"/>
      <c r="AQ12" s="228"/>
      <c r="AR12" s="369"/>
      <c r="AS12" s="224"/>
      <c r="AT12" s="225"/>
      <c r="AU12" s="12" t="s">
        <v>26</v>
      </c>
      <c r="AV12" s="226"/>
      <c r="AW12" s="227"/>
      <c r="AX12" s="156"/>
      <c r="AY12" s="167" t="s">
        <v>34</v>
      </c>
      <c r="BA12" s="69" t="s">
        <v>15</v>
      </c>
    </row>
    <row r="13" spans="1:53" ht="13.5" customHeight="1" thickBot="1">
      <c r="A13" s="264"/>
      <c r="B13" s="266"/>
      <c r="C13" s="267"/>
      <c r="D13" s="267"/>
      <c r="E13" s="269"/>
      <c r="F13" s="271"/>
      <c r="G13" s="72" t="s">
        <v>41</v>
      </c>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1"/>
      <c r="AN13" s="341"/>
      <c r="AO13" s="373"/>
      <c r="AQ13" s="228"/>
      <c r="AR13" s="369"/>
      <c r="AS13" s="224"/>
      <c r="AT13" s="225"/>
      <c r="AU13" s="12" t="s">
        <v>26</v>
      </c>
      <c r="AV13" s="226"/>
      <c r="AW13" s="227"/>
      <c r="AX13" s="156"/>
      <c r="AY13" s="167" t="s">
        <v>34</v>
      </c>
      <c r="BA13" s="69" t="s">
        <v>65</v>
      </c>
    </row>
    <row r="14" spans="1:53" ht="13.5" customHeight="1" thickTop="1">
      <c r="A14" s="283" t="str">
        <f>IFERROR(INDEX(【従業者名簿】!F:F,MATCH(届出後7月!F14,【従業者名簿】!C:C,0)),"")</f>
        <v/>
      </c>
      <c r="B14" s="255" t="s">
        <v>4</v>
      </c>
      <c r="C14" s="285" t="str">
        <f>IF(AO14="介護福祉士","〇","")</f>
        <v/>
      </c>
      <c r="D14" s="367" t="str">
        <f>IF(A14="","",DATEDIF(A14,$AF$3,"m"))</f>
        <v/>
      </c>
      <c r="E14" s="290" t="s">
        <v>102</v>
      </c>
      <c r="F14" s="293"/>
      <c r="G14" s="73" t="s">
        <v>36</v>
      </c>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278">
        <f>SUM(H15:AL15)</f>
        <v>0</v>
      </c>
      <c r="AN14" s="280" t="str">
        <f>IFERROR(IF(SUM(AM14:AM19)&gt;$AF$45,1,ROUNDDOWN(SUM(AM14:AM19)/$AF$45,1)),"")</f>
        <v/>
      </c>
      <c r="AO14" s="343"/>
      <c r="AQ14" s="228"/>
      <c r="AR14" s="369"/>
      <c r="AS14" s="224"/>
      <c r="AT14" s="225"/>
      <c r="AU14" s="12" t="s">
        <v>26</v>
      </c>
      <c r="AV14" s="226"/>
      <c r="AW14" s="227"/>
      <c r="AX14" s="156"/>
      <c r="AY14" s="167" t="s">
        <v>34</v>
      </c>
    </row>
    <row r="15" spans="1:53" ht="13.5" customHeight="1">
      <c r="A15" s="284"/>
      <c r="B15" s="256"/>
      <c r="C15" s="286"/>
      <c r="D15" s="370"/>
      <c r="E15" s="291"/>
      <c r="F15" s="293"/>
      <c r="G15" s="70" t="s">
        <v>41</v>
      </c>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253"/>
      <c r="AN15" s="280"/>
      <c r="AO15" s="344"/>
      <c r="AQ15" s="228"/>
      <c r="AR15" s="369"/>
      <c r="AS15" s="224"/>
      <c r="AT15" s="225"/>
      <c r="AU15" s="12" t="s">
        <v>26</v>
      </c>
      <c r="AV15" s="226"/>
      <c r="AW15" s="227"/>
      <c r="AX15" s="156"/>
      <c r="AY15" s="167" t="s">
        <v>34</v>
      </c>
    </row>
    <row r="16" spans="1:53" ht="13.5" customHeight="1">
      <c r="A16" s="284"/>
      <c r="B16" s="273" t="s">
        <v>5</v>
      </c>
      <c r="C16" s="286"/>
      <c r="D16" s="370"/>
      <c r="E16" s="291"/>
      <c r="F16" s="293"/>
      <c r="G16" s="73" t="s">
        <v>36</v>
      </c>
      <c r="H16" s="38"/>
      <c r="I16" s="38"/>
      <c r="J16" s="38"/>
      <c r="K16" s="38"/>
      <c r="L16" s="164"/>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278">
        <f>SUM(H17:AL17)</f>
        <v>0</v>
      </c>
      <c r="AN16" s="280"/>
      <c r="AO16" s="345"/>
      <c r="AQ16" s="228"/>
      <c r="AR16" s="369"/>
      <c r="AS16" s="224"/>
      <c r="AT16" s="225"/>
      <c r="AU16" s="12" t="s">
        <v>26</v>
      </c>
      <c r="AV16" s="226"/>
      <c r="AW16" s="227"/>
      <c r="AX16" s="156"/>
      <c r="AY16" s="167" t="s">
        <v>34</v>
      </c>
    </row>
    <row r="17" spans="1:51" ht="13.5" customHeight="1">
      <c r="A17" s="284"/>
      <c r="B17" s="297"/>
      <c r="C17" s="286"/>
      <c r="D17" s="370"/>
      <c r="E17" s="291"/>
      <c r="F17" s="293"/>
      <c r="G17" s="70" t="s">
        <v>41</v>
      </c>
      <c r="H17" s="35"/>
      <c r="I17" s="35"/>
      <c r="J17" s="35"/>
      <c r="K17" s="35"/>
      <c r="L17" s="36"/>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253"/>
      <c r="AN17" s="280"/>
      <c r="AO17" s="344"/>
      <c r="AQ17" s="228"/>
      <c r="AR17" s="369"/>
      <c r="AS17" s="224"/>
      <c r="AT17" s="225"/>
      <c r="AU17" s="12" t="s">
        <v>26</v>
      </c>
      <c r="AV17" s="226"/>
      <c r="AW17" s="227"/>
      <c r="AX17" s="156"/>
      <c r="AY17" s="167" t="s">
        <v>34</v>
      </c>
    </row>
    <row r="18" spans="1:51" ht="13.5" customHeight="1">
      <c r="A18" s="284"/>
      <c r="B18" s="296" t="s">
        <v>33</v>
      </c>
      <c r="C18" s="286"/>
      <c r="D18" s="370"/>
      <c r="E18" s="291"/>
      <c r="F18" s="294"/>
      <c r="G18" s="73" t="s">
        <v>36</v>
      </c>
      <c r="H18" s="38"/>
      <c r="I18" s="38"/>
      <c r="J18" s="38"/>
      <c r="K18" s="38"/>
      <c r="L18" s="164"/>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278">
        <f>SUM(H19:AL19)</f>
        <v>0</v>
      </c>
      <c r="AN18" s="281"/>
      <c r="AO18" s="345"/>
      <c r="AQ18" s="228"/>
      <c r="AR18" s="369"/>
      <c r="AS18" s="224"/>
      <c r="AT18" s="225"/>
      <c r="AU18" s="12" t="s">
        <v>26</v>
      </c>
      <c r="AV18" s="226"/>
      <c r="AW18" s="227"/>
      <c r="AX18" s="156"/>
      <c r="AY18" s="167" t="s">
        <v>34</v>
      </c>
    </row>
    <row r="19" spans="1:51" ht="13.5" customHeight="1">
      <c r="A19" s="284"/>
      <c r="B19" s="255"/>
      <c r="C19" s="287"/>
      <c r="D19" s="370"/>
      <c r="E19" s="292"/>
      <c r="F19" s="295"/>
      <c r="G19" s="70" t="s">
        <v>41</v>
      </c>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253"/>
      <c r="AN19" s="281"/>
      <c r="AO19" s="346"/>
      <c r="AQ19" s="228"/>
      <c r="AR19" s="369"/>
      <c r="AS19" s="224"/>
      <c r="AT19" s="225"/>
      <c r="AU19" s="12" t="s">
        <v>26</v>
      </c>
      <c r="AV19" s="226"/>
      <c r="AW19" s="227"/>
      <c r="AX19" s="156"/>
      <c r="AY19" s="167" t="s">
        <v>34</v>
      </c>
    </row>
    <row r="20" spans="1:51" ht="13.5" customHeight="1">
      <c r="A20" s="305" t="str">
        <f>IFERROR(INDEX(【従業者名簿】!F:F,MATCH(届出後7月!F20,【従業者名簿】!C:C,0)),"")</f>
        <v/>
      </c>
      <c r="B20" s="273" t="s">
        <v>5</v>
      </c>
      <c r="C20" s="299" t="str">
        <f>IF(AO20="介護福祉士","〇","")</f>
        <v/>
      </c>
      <c r="D20" s="370" t="str">
        <f>IF(A20="","",DATEDIF(A20,$AF$3,"m"))</f>
        <v/>
      </c>
      <c r="E20" s="306" t="s">
        <v>102</v>
      </c>
      <c r="F20" s="262"/>
      <c r="G20" s="70" t="s">
        <v>36</v>
      </c>
      <c r="H20" s="164"/>
      <c r="I20" s="164"/>
      <c r="J20" s="164"/>
      <c r="K20" s="164"/>
      <c r="L20" s="164"/>
      <c r="M20" s="164"/>
      <c r="N20" s="164"/>
      <c r="O20" s="164"/>
      <c r="P20" s="164"/>
      <c r="Q20" s="164"/>
      <c r="R20" s="164"/>
      <c r="S20" s="164"/>
      <c r="T20" s="164"/>
      <c r="U20" s="164"/>
      <c r="V20" s="164"/>
      <c r="W20" s="164"/>
      <c r="X20" s="164"/>
      <c r="Y20" s="164"/>
      <c r="Z20" s="164"/>
      <c r="AA20" s="164"/>
      <c r="AB20" s="164"/>
      <c r="AC20" s="164"/>
      <c r="AD20" s="164"/>
      <c r="AE20" s="164"/>
      <c r="AF20" s="164"/>
      <c r="AG20" s="164"/>
      <c r="AH20" s="164"/>
      <c r="AI20" s="164"/>
      <c r="AJ20" s="164"/>
      <c r="AK20" s="164"/>
      <c r="AL20" s="164"/>
      <c r="AM20" s="278">
        <f>SUM(H21:AL21)</f>
        <v>0</v>
      </c>
      <c r="AN20" s="279" t="str">
        <f>IFERROR(IF(SUM(AM20:AM23)&gt;$AF$45,1,ROUNDDOWN(SUM(AM20:AM23)/$AF$45,1)),"")</f>
        <v/>
      </c>
      <c r="AO20" s="222"/>
      <c r="AP20" s="8"/>
      <c r="AQ20" s="228"/>
      <c r="AR20" s="369"/>
      <c r="AS20" s="224"/>
      <c r="AT20" s="225"/>
      <c r="AU20" s="12" t="s">
        <v>26</v>
      </c>
      <c r="AV20" s="226"/>
      <c r="AW20" s="227"/>
      <c r="AX20" s="156"/>
      <c r="AY20" s="167" t="s">
        <v>34</v>
      </c>
    </row>
    <row r="21" spans="1:51" ht="13.5" customHeight="1">
      <c r="A21" s="284"/>
      <c r="B21" s="297"/>
      <c r="C21" s="286"/>
      <c r="D21" s="370"/>
      <c r="E21" s="291"/>
      <c r="F21" s="262"/>
      <c r="G21" s="70" t="s">
        <v>41</v>
      </c>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253"/>
      <c r="AN21" s="280"/>
      <c r="AO21" s="344"/>
      <c r="AP21" s="8"/>
      <c r="AQ21" s="228"/>
      <c r="AR21" s="369"/>
      <c r="AS21" s="224"/>
      <c r="AT21" s="225"/>
      <c r="AU21" s="12" t="s">
        <v>26</v>
      </c>
      <c r="AV21" s="226"/>
      <c r="AW21" s="227"/>
      <c r="AX21" s="156"/>
      <c r="AY21" s="167" t="s">
        <v>34</v>
      </c>
    </row>
    <row r="22" spans="1:51" ht="13.5" customHeight="1">
      <c r="A22" s="284"/>
      <c r="B22" s="304" t="s">
        <v>33</v>
      </c>
      <c r="C22" s="286"/>
      <c r="D22" s="370"/>
      <c r="E22" s="291"/>
      <c r="F22" s="277"/>
      <c r="G22" s="70" t="s">
        <v>36</v>
      </c>
      <c r="H22" s="164"/>
      <c r="I22" s="164"/>
      <c r="J22" s="164"/>
      <c r="K22" s="164"/>
      <c r="L22" s="164"/>
      <c r="M22" s="164"/>
      <c r="N22" s="164"/>
      <c r="O22" s="164"/>
      <c r="P22" s="164"/>
      <c r="Q22" s="164"/>
      <c r="R22" s="164"/>
      <c r="S22" s="164"/>
      <c r="T22" s="164"/>
      <c r="U22" s="164"/>
      <c r="V22" s="164"/>
      <c r="W22" s="164"/>
      <c r="X22" s="164"/>
      <c r="Y22" s="164"/>
      <c r="Z22" s="164"/>
      <c r="AA22" s="164"/>
      <c r="AB22" s="164"/>
      <c r="AC22" s="164"/>
      <c r="AD22" s="164"/>
      <c r="AE22" s="164"/>
      <c r="AF22" s="164"/>
      <c r="AG22" s="164"/>
      <c r="AH22" s="164"/>
      <c r="AI22" s="164"/>
      <c r="AJ22" s="164"/>
      <c r="AK22" s="164"/>
      <c r="AL22" s="164"/>
      <c r="AM22" s="253">
        <f>SUM(H23:AL23)</f>
        <v>0</v>
      </c>
      <c r="AN22" s="281"/>
      <c r="AO22" s="345"/>
      <c r="AP22" s="8"/>
      <c r="AQ22" s="228"/>
      <c r="AR22" s="369"/>
      <c r="AS22" s="224"/>
      <c r="AT22" s="225"/>
      <c r="AU22" s="12" t="s">
        <v>26</v>
      </c>
      <c r="AV22" s="226"/>
      <c r="AW22" s="227"/>
      <c r="AX22" s="156"/>
      <c r="AY22" s="167" t="s">
        <v>34</v>
      </c>
    </row>
    <row r="23" spans="1:51" ht="13.5" customHeight="1">
      <c r="A23" s="284"/>
      <c r="B23" s="304"/>
      <c r="C23" s="287"/>
      <c r="D23" s="370"/>
      <c r="E23" s="292"/>
      <c r="F23" s="277"/>
      <c r="G23" s="70" t="s">
        <v>41</v>
      </c>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253"/>
      <c r="AN23" s="282"/>
      <c r="AO23" s="346"/>
      <c r="AP23" s="8"/>
      <c r="AQ23" s="228"/>
      <c r="AR23" s="369"/>
      <c r="AS23" s="224"/>
      <c r="AT23" s="225"/>
      <c r="AU23" s="12" t="s">
        <v>26</v>
      </c>
      <c r="AV23" s="226"/>
      <c r="AW23" s="227"/>
      <c r="AX23" s="156"/>
      <c r="AY23" s="167" t="s">
        <v>34</v>
      </c>
    </row>
    <row r="24" spans="1:51" ht="13.5" customHeight="1">
      <c r="A24" s="248" t="str">
        <f>IFERROR(INDEX(【従業者名簿】!F:F,MATCH(F24,【従業者名簿】!C:C,0)),"")</f>
        <v/>
      </c>
      <c r="B24" s="298" t="s">
        <v>33</v>
      </c>
      <c r="C24" s="299" t="str">
        <f>IF(AO24="介護福祉士","〇","")</f>
        <v/>
      </c>
      <c r="D24" s="366" t="str">
        <f>IF(A24="","",DATEDIF(A24,$AF$3,"m"))</f>
        <v/>
      </c>
      <c r="E24" s="301"/>
      <c r="F24" s="270"/>
      <c r="G24" s="70" t="s">
        <v>36</v>
      </c>
      <c r="H24" s="164"/>
      <c r="I24" s="164"/>
      <c r="J24" s="164"/>
      <c r="K24" s="164"/>
      <c r="L24" s="164"/>
      <c r="M24" s="164"/>
      <c r="N24" s="164"/>
      <c r="O24" s="40"/>
      <c r="P24" s="164"/>
      <c r="Q24" s="164"/>
      <c r="R24" s="164"/>
      <c r="S24" s="164"/>
      <c r="T24" s="164"/>
      <c r="U24" s="38"/>
      <c r="V24" s="38"/>
      <c r="W24" s="164"/>
      <c r="X24" s="164"/>
      <c r="Y24" s="164"/>
      <c r="Z24" s="164"/>
      <c r="AA24" s="164"/>
      <c r="AB24" s="164"/>
      <c r="AC24" s="164"/>
      <c r="AD24" s="164"/>
      <c r="AE24" s="164"/>
      <c r="AF24" s="164"/>
      <c r="AG24" s="164"/>
      <c r="AH24" s="164"/>
      <c r="AI24" s="164"/>
      <c r="AJ24" s="164"/>
      <c r="AK24" s="164"/>
      <c r="AL24" s="164"/>
      <c r="AM24" s="253">
        <f>SUM(H25:AL25)</f>
        <v>0</v>
      </c>
      <c r="AN24" s="368" t="str">
        <f>IFERROR(IF(OR(E24="Ａ",AM24&gt;$AF$45),1,ROUNDDOWN(AM24/$AF$45,1)),"")</f>
        <v/>
      </c>
      <c r="AO24" s="222"/>
      <c r="AP24" s="8"/>
      <c r="AQ24" s="228"/>
      <c r="AR24" s="369"/>
      <c r="AS24" s="224"/>
      <c r="AT24" s="226"/>
      <c r="AU24" s="12" t="s">
        <v>26</v>
      </c>
      <c r="AV24" s="226"/>
      <c r="AW24" s="311"/>
      <c r="AX24" s="156"/>
      <c r="AY24" s="167" t="s">
        <v>34</v>
      </c>
    </row>
    <row r="25" spans="1:51" ht="13.5" customHeight="1">
      <c r="A25" s="249"/>
      <c r="B25" s="255"/>
      <c r="C25" s="287"/>
      <c r="D25" s="367"/>
      <c r="E25" s="302"/>
      <c r="F25" s="261"/>
      <c r="G25" s="70" t="s">
        <v>41</v>
      </c>
      <c r="H25" s="35"/>
      <c r="I25" s="35"/>
      <c r="J25" s="35"/>
      <c r="K25" s="35"/>
      <c r="L25" s="35"/>
      <c r="M25" s="35"/>
      <c r="N25" s="35"/>
      <c r="O25" s="48"/>
      <c r="P25" s="35"/>
      <c r="Q25" s="35"/>
      <c r="R25" s="35"/>
      <c r="S25" s="35"/>
      <c r="T25" s="35"/>
      <c r="U25" s="35"/>
      <c r="V25" s="35"/>
      <c r="W25" s="35"/>
      <c r="X25" s="35"/>
      <c r="Y25" s="35"/>
      <c r="Z25" s="35"/>
      <c r="AA25" s="35"/>
      <c r="AB25" s="35"/>
      <c r="AC25" s="35"/>
      <c r="AD25" s="35"/>
      <c r="AE25" s="35"/>
      <c r="AF25" s="35"/>
      <c r="AG25" s="39"/>
      <c r="AH25" s="35"/>
      <c r="AI25" s="35"/>
      <c r="AJ25" s="35"/>
      <c r="AK25" s="35"/>
      <c r="AL25" s="35"/>
      <c r="AM25" s="253"/>
      <c r="AN25" s="368"/>
      <c r="AO25" s="223"/>
      <c r="AP25" s="8"/>
      <c r="AQ25" s="228"/>
      <c r="AR25" s="369"/>
      <c r="AS25" s="224"/>
      <c r="AT25" s="226"/>
      <c r="AU25" s="12" t="s">
        <v>26</v>
      </c>
      <c r="AV25" s="226"/>
      <c r="AW25" s="311"/>
      <c r="AX25" s="156"/>
      <c r="AY25" s="167" t="s">
        <v>34</v>
      </c>
    </row>
    <row r="26" spans="1:51" ht="13.5" customHeight="1">
      <c r="A26" s="248" t="str">
        <f>IFERROR(INDEX(【従業者名簿】!F:F,MATCH(F26,【従業者名簿】!C:C,0)),"")</f>
        <v/>
      </c>
      <c r="B26" s="298" t="s">
        <v>33</v>
      </c>
      <c r="C26" s="299" t="str">
        <f t="shared" ref="C26" si="2">IF(AO26="介護福祉士","〇","")</f>
        <v/>
      </c>
      <c r="D26" s="366" t="str">
        <f>IF(A26="","",DATEDIF(A26,$AF$3,"m"))</f>
        <v/>
      </c>
      <c r="E26" s="301"/>
      <c r="F26" s="270"/>
      <c r="G26" s="70" t="s">
        <v>36</v>
      </c>
      <c r="H26" s="164"/>
      <c r="I26" s="164"/>
      <c r="J26" s="164"/>
      <c r="K26" s="164"/>
      <c r="L26" s="164"/>
      <c r="M26" s="164"/>
      <c r="N26" s="164"/>
      <c r="O26" s="164"/>
      <c r="P26" s="164"/>
      <c r="Q26" s="40"/>
      <c r="R26" s="164"/>
      <c r="S26" s="164"/>
      <c r="T26" s="164"/>
      <c r="U26" s="164"/>
      <c r="V26" s="164"/>
      <c r="W26" s="164"/>
      <c r="X26" s="164"/>
      <c r="Y26" s="164"/>
      <c r="Z26" s="164"/>
      <c r="AA26" s="164"/>
      <c r="AB26" s="164"/>
      <c r="AC26" s="164"/>
      <c r="AD26" s="164"/>
      <c r="AE26" s="40"/>
      <c r="AF26" s="164"/>
      <c r="AG26" s="164"/>
      <c r="AH26" s="164"/>
      <c r="AI26" s="164"/>
      <c r="AJ26" s="164"/>
      <c r="AK26" s="164"/>
      <c r="AL26" s="164"/>
      <c r="AM26" s="253">
        <f>SUM(H27:AL27)</f>
        <v>0</v>
      </c>
      <c r="AN26" s="368" t="str">
        <f t="shared" ref="AN26" si="3">IFERROR(IF(OR(E26="Ａ",AM26&gt;$AF$45),1,ROUNDDOWN(AM26/$AF$45,1)),"")</f>
        <v/>
      </c>
      <c r="AO26" s="222"/>
      <c r="AP26" s="8"/>
      <c r="AQ26" s="228" t="s">
        <v>19</v>
      </c>
      <c r="AR26" s="307"/>
      <c r="AS26" s="308" t="s">
        <v>20</v>
      </c>
      <c r="AT26" s="309"/>
      <c r="AU26" s="309"/>
      <c r="AV26" s="309"/>
      <c r="AW26" s="309"/>
      <c r="AX26" s="309"/>
      <c r="AY26" s="310"/>
    </row>
    <row r="27" spans="1:51" ht="13.5" customHeight="1">
      <c r="A27" s="249"/>
      <c r="B27" s="255"/>
      <c r="C27" s="287"/>
      <c r="D27" s="367"/>
      <c r="E27" s="302"/>
      <c r="F27" s="261"/>
      <c r="G27" s="70" t="s">
        <v>41</v>
      </c>
      <c r="H27" s="35"/>
      <c r="I27" s="35"/>
      <c r="J27" s="35"/>
      <c r="K27" s="35"/>
      <c r="L27" s="35"/>
      <c r="M27" s="35"/>
      <c r="N27" s="35"/>
      <c r="O27" s="35"/>
      <c r="P27" s="35"/>
      <c r="Q27" s="48"/>
      <c r="R27" s="35"/>
      <c r="S27" s="35"/>
      <c r="T27" s="35"/>
      <c r="U27" s="35"/>
      <c r="V27" s="35"/>
      <c r="W27" s="35"/>
      <c r="X27" s="35"/>
      <c r="Y27" s="35"/>
      <c r="Z27" s="35"/>
      <c r="AA27" s="35"/>
      <c r="AB27" s="35"/>
      <c r="AC27" s="35"/>
      <c r="AD27" s="35"/>
      <c r="AE27" s="48"/>
      <c r="AF27" s="35"/>
      <c r="AG27" s="35"/>
      <c r="AH27" s="35"/>
      <c r="AI27" s="35"/>
      <c r="AJ27" s="35"/>
      <c r="AK27" s="35"/>
      <c r="AL27" s="35"/>
      <c r="AM27" s="253"/>
      <c r="AN27" s="368"/>
      <c r="AO27" s="223"/>
      <c r="AP27" s="8"/>
      <c r="AQ27" s="228" t="s">
        <v>28</v>
      </c>
      <c r="AR27" s="307"/>
      <c r="AS27" s="308" t="s">
        <v>29</v>
      </c>
      <c r="AT27" s="309"/>
      <c r="AU27" s="309"/>
      <c r="AV27" s="309"/>
      <c r="AW27" s="309"/>
      <c r="AX27" s="309"/>
      <c r="AY27" s="310"/>
    </row>
    <row r="28" spans="1:51" ht="13.5" customHeight="1">
      <c r="A28" s="248" t="str">
        <f>IFERROR(INDEX(【従業者名簿】!F:F,MATCH(F28,【従業者名簿】!C:C,0)),"")</f>
        <v/>
      </c>
      <c r="B28" s="298" t="s">
        <v>33</v>
      </c>
      <c r="C28" s="299" t="str">
        <f t="shared" ref="C28" si="4">IF(AO28="介護福祉士","〇","")</f>
        <v/>
      </c>
      <c r="D28" s="366" t="str">
        <f>IF(A28="","",DATEDIF(A28,$AF$3,"m"))</f>
        <v/>
      </c>
      <c r="E28" s="301"/>
      <c r="F28" s="270"/>
      <c r="G28" s="70" t="s">
        <v>36</v>
      </c>
      <c r="H28" s="164"/>
      <c r="I28" s="164"/>
      <c r="J28" s="164"/>
      <c r="K28" s="164"/>
      <c r="L28" s="164"/>
      <c r="M28" s="164"/>
      <c r="N28" s="164"/>
      <c r="O28" s="164"/>
      <c r="P28" s="164"/>
      <c r="Q28" s="164"/>
      <c r="R28" s="164"/>
      <c r="S28" s="164"/>
      <c r="T28" s="164"/>
      <c r="U28" s="164"/>
      <c r="V28" s="164"/>
      <c r="W28" s="164"/>
      <c r="X28" s="164"/>
      <c r="Y28" s="164"/>
      <c r="Z28" s="164"/>
      <c r="AA28" s="164"/>
      <c r="AB28" s="164"/>
      <c r="AC28" s="164"/>
      <c r="AD28" s="164"/>
      <c r="AE28" s="164"/>
      <c r="AF28" s="164"/>
      <c r="AG28" s="164"/>
      <c r="AH28" s="164"/>
      <c r="AI28" s="164"/>
      <c r="AJ28" s="164"/>
      <c r="AK28" s="164"/>
      <c r="AL28" s="164"/>
      <c r="AM28" s="253">
        <f>SUM(H29:AL29)</f>
        <v>0</v>
      </c>
      <c r="AN28" s="368" t="str">
        <f t="shared" ref="AN28" si="5">IFERROR(IF(OR(E28="Ａ",AM28&gt;$AF$45),1,ROUNDDOWN(AM28/$AF$45,1)),"")</f>
        <v/>
      </c>
      <c r="AO28" s="222"/>
      <c r="AP28" s="8"/>
      <c r="AQ28" s="228" t="s">
        <v>11</v>
      </c>
      <c r="AR28" s="307"/>
      <c r="AS28" s="308" t="s">
        <v>30</v>
      </c>
      <c r="AT28" s="309"/>
      <c r="AU28" s="309"/>
      <c r="AV28" s="309"/>
      <c r="AW28" s="309"/>
      <c r="AX28" s="309"/>
      <c r="AY28" s="310"/>
    </row>
    <row r="29" spans="1:51" ht="13.5" customHeight="1">
      <c r="A29" s="249"/>
      <c r="B29" s="255"/>
      <c r="C29" s="287"/>
      <c r="D29" s="367"/>
      <c r="E29" s="302"/>
      <c r="F29" s="261"/>
      <c r="G29" s="70" t="s">
        <v>41</v>
      </c>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253"/>
      <c r="AN29" s="368"/>
      <c r="AO29" s="223"/>
      <c r="AP29" s="8"/>
      <c r="AQ29" s="156"/>
      <c r="AR29" s="160"/>
      <c r="AS29" s="308"/>
      <c r="AT29" s="309"/>
      <c r="AU29" s="309"/>
      <c r="AV29" s="309"/>
      <c r="AW29" s="309"/>
      <c r="AX29" s="309"/>
      <c r="AY29" s="310"/>
    </row>
    <row r="30" spans="1:51" ht="13.5" customHeight="1">
      <c r="A30" s="248" t="str">
        <f>IFERROR(INDEX(【従業者名簿】!F:F,MATCH(F30,【従業者名簿】!C:C,0)),"")</f>
        <v/>
      </c>
      <c r="B30" s="298" t="s">
        <v>33</v>
      </c>
      <c r="C30" s="299" t="str">
        <f t="shared" ref="C30" si="6">IF(AO30="介護福祉士","〇","")</f>
        <v/>
      </c>
      <c r="D30" s="366" t="str">
        <f>IF(A30="","",DATEDIF(A30,$AF$3,"m"))</f>
        <v/>
      </c>
      <c r="E30" s="301"/>
      <c r="F30" s="270"/>
      <c r="G30" s="70" t="s">
        <v>36</v>
      </c>
      <c r="H30" s="164"/>
      <c r="I30" s="164"/>
      <c r="J30" s="164"/>
      <c r="K30" s="164"/>
      <c r="L30" s="164"/>
      <c r="M30" s="164"/>
      <c r="N30" s="164"/>
      <c r="O30" s="164"/>
      <c r="P30" s="164"/>
      <c r="Q30" s="164"/>
      <c r="R30" s="164"/>
      <c r="S30" s="164"/>
      <c r="T30" s="164"/>
      <c r="U30" s="164"/>
      <c r="V30" s="164"/>
      <c r="W30" s="164"/>
      <c r="X30" s="164"/>
      <c r="Y30" s="164"/>
      <c r="Z30" s="164"/>
      <c r="AA30" s="164"/>
      <c r="AB30" s="164"/>
      <c r="AC30" s="164"/>
      <c r="AD30" s="164"/>
      <c r="AE30" s="164"/>
      <c r="AF30" s="164"/>
      <c r="AG30" s="164"/>
      <c r="AH30" s="164"/>
      <c r="AI30" s="164"/>
      <c r="AJ30" s="164"/>
      <c r="AK30" s="164"/>
      <c r="AL30" s="164"/>
      <c r="AM30" s="253">
        <f>SUM(H31:AL31)</f>
        <v>0</v>
      </c>
      <c r="AN30" s="368" t="str">
        <f t="shared" ref="AN30" si="7">IFERROR(IF(OR(E30="Ａ",AM30&gt;$AF$45),1,ROUNDDOWN(AM30/$AF$45,1)),"")</f>
        <v/>
      </c>
      <c r="AO30" s="222"/>
      <c r="AP30" s="8"/>
      <c r="AQ30" s="228"/>
      <c r="AR30" s="307"/>
      <c r="AS30" s="308"/>
      <c r="AT30" s="309"/>
      <c r="AU30" s="309"/>
      <c r="AV30" s="309"/>
      <c r="AW30" s="309"/>
      <c r="AX30" s="309"/>
      <c r="AY30" s="310"/>
    </row>
    <row r="31" spans="1:51" ht="13.5" customHeight="1">
      <c r="A31" s="249"/>
      <c r="B31" s="255"/>
      <c r="C31" s="287"/>
      <c r="D31" s="367"/>
      <c r="E31" s="302"/>
      <c r="F31" s="261"/>
      <c r="G31" s="70" t="s">
        <v>41</v>
      </c>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253"/>
      <c r="AN31" s="368"/>
      <c r="AO31" s="223"/>
      <c r="AP31" s="8"/>
      <c r="AQ31" s="156"/>
      <c r="AR31" s="160"/>
      <c r="AS31" s="161"/>
      <c r="AT31" s="162"/>
      <c r="AU31" s="162"/>
      <c r="AV31" s="162"/>
      <c r="AW31" s="162"/>
      <c r="AX31" s="162"/>
      <c r="AY31" s="163"/>
    </row>
    <row r="32" spans="1:51" ht="13.5" customHeight="1">
      <c r="A32" s="248" t="str">
        <f>IFERROR(INDEX(【従業者名簿】!F:F,MATCH(F32,【従業者名簿】!C:C,0)),"")</f>
        <v/>
      </c>
      <c r="B32" s="298" t="s">
        <v>33</v>
      </c>
      <c r="C32" s="299" t="str">
        <f t="shared" ref="C32" si="8">IF(AO32="介護福祉士","〇","")</f>
        <v/>
      </c>
      <c r="D32" s="366" t="str">
        <f>IF(A32="","",DATEDIF(A32,$AF$3,"m"))</f>
        <v/>
      </c>
      <c r="E32" s="301"/>
      <c r="F32" s="270"/>
      <c r="G32" s="70" t="s">
        <v>36</v>
      </c>
      <c r="H32" s="164"/>
      <c r="I32" s="164"/>
      <c r="J32" s="164"/>
      <c r="K32" s="164"/>
      <c r="L32" s="164"/>
      <c r="M32" s="164"/>
      <c r="N32" s="164"/>
      <c r="O32" s="164"/>
      <c r="P32" s="164"/>
      <c r="Q32" s="164"/>
      <c r="R32" s="164"/>
      <c r="S32" s="164"/>
      <c r="T32" s="164"/>
      <c r="U32" s="164"/>
      <c r="V32" s="164"/>
      <c r="W32" s="164"/>
      <c r="X32" s="164"/>
      <c r="Y32" s="164"/>
      <c r="Z32" s="164"/>
      <c r="AA32" s="164"/>
      <c r="AB32" s="164"/>
      <c r="AC32" s="164"/>
      <c r="AD32" s="164"/>
      <c r="AE32" s="164"/>
      <c r="AF32" s="164"/>
      <c r="AG32" s="164"/>
      <c r="AH32" s="164"/>
      <c r="AI32" s="164"/>
      <c r="AJ32" s="164"/>
      <c r="AK32" s="164"/>
      <c r="AL32" s="164"/>
      <c r="AM32" s="253">
        <f>SUM(H33:AL33)</f>
        <v>0</v>
      </c>
      <c r="AN32" s="368" t="str">
        <f t="shared" ref="AN32" si="9">IFERROR(IF(OR(E32="Ａ",AM32&gt;$AF$45),1,ROUNDDOWN(AM32/$AF$45,1)),"")</f>
        <v/>
      </c>
      <c r="AO32" s="222"/>
      <c r="AP32" s="8"/>
    </row>
    <row r="33" spans="1:53" ht="13.5" customHeight="1">
      <c r="A33" s="249"/>
      <c r="B33" s="255"/>
      <c r="C33" s="287"/>
      <c r="D33" s="367"/>
      <c r="E33" s="302"/>
      <c r="F33" s="261"/>
      <c r="G33" s="70" t="s">
        <v>41</v>
      </c>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253"/>
      <c r="AN33" s="368"/>
      <c r="AO33" s="223"/>
      <c r="AP33" s="8"/>
      <c r="AQ33" s="332" t="s">
        <v>199</v>
      </c>
      <c r="AR33" s="334"/>
      <c r="AS33" s="347"/>
      <c r="AT33" s="252" t="s">
        <v>200</v>
      </c>
      <c r="AU33" s="351"/>
      <c r="AV33" s="351"/>
      <c r="AW33" s="252" t="s">
        <v>201</v>
      </c>
      <c r="AX33" s="351"/>
      <c r="AY33" s="351"/>
    </row>
    <row r="34" spans="1:53" ht="13.5" customHeight="1">
      <c r="A34" s="248" t="str">
        <f>IFERROR(INDEX(【従業者名簿】!F:F,MATCH(F34,【従業者名簿】!C:C,0)),"")</f>
        <v/>
      </c>
      <c r="B34" s="298" t="s">
        <v>33</v>
      </c>
      <c r="C34" s="299" t="str">
        <f t="shared" ref="C34" si="10">IF(AO34="介護福祉士","〇","")</f>
        <v/>
      </c>
      <c r="D34" s="366" t="str">
        <f>IF(A34="","",DATEDIF(A34,$AF$3,"m"))</f>
        <v/>
      </c>
      <c r="E34" s="301"/>
      <c r="F34" s="270"/>
      <c r="G34" s="70" t="s">
        <v>36</v>
      </c>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4"/>
      <c r="AF34" s="164"/>
      <c r="AG34" s="164"/>
      <c r="AH34" s="164"/>
      <c r="AI34" s="164"/>
      <c r="AJ34" s="164"/>
      <c r="AK34" s="164"/>
      <c r="AL34" s="164"/>
      <c r="AM34" s="253">
        <f>SUM(H35:AL35)</f>
        <v>0</v>
      </c>
      <c r="AN34" s="368" t="str">
        <f t="shared" ref="AN34" si="11">IFERROR(IF(OR(E34="Ａ",AM34&gt;$AF$45),1,ROUNDDOWN(AM34/$AF$45,1)),"")</f>
        <v/>
      </c>
      <c r="AO34" s="222"/>
      <c r="AP34" s="8"/>
      <c r="AQ34" s="348"/>
      <c r="AR34" s="349"/>
      <c r="AS34" s="350"/>
      <c r="AT34" s="352"/>
      <c r="AU34" s="352"/>
      <c r="AV34" s="352"/>
      <c r="AW34" s="352"/>
      <c r="AX34" s="352"/>
      <c r="AY34" s="352"/>
    </row>
    <row r="35" spans="1:53" ht="13.5" customHeight="1">
      <c r="A35" s="249"/>
      <c r="B35" s="255"/>
      <c r="C35" s="287"/>
      <c r="D35" s="367"/>
      <c r="E35" s="302"/>
      <c r="F35" s="261"/>
      <c r="G35" s="70" t="s">
        <v>41</v>
      </c>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253"/>
      <c r="AN35" s="368"/>
      <c r="AO35" s="223"/>
      <c r="AP35" s="8"/>
      <c r="AQ35" s="210"/>
      <c r="AR35" s="214"/>
      <c r="AS35" s="211"/>
      <c r="AT35" s="353" t="s">
        <v>166</v>
      </c>
      <c r="AU35" s="354"/>
      <c r="AV35" s="355"/>
      <c r="AW35" s="353" t="s">
        <v>167</v>
      </c>
      <c r="AX35" s="356"/>
      <c r="AY35" s="357"/>
    </row>
    <row r="36" spans="1:53" ht="13.5" customHeight="1">
      <c r="A36" s="248" t="str">
        <f>IFERROR(INDEX(【従業者名簿】!F:F,MATCH(F36,【従業者名簿】!C:C,0)),"")</f>
        <v/>
      </c>
      <c r="B36" s="298" t="s">
        <v>33</v>
      </c>
      <c r="C36" s="299" t="str">
        <f t="shared" ref="C36" si="12">IF(AO36="介護福祉士","〇","")</f>
        <v/>
      </c>
      <c r="D36" s="366" t="str">
        <f>IF(A36="","",DATEDIF(A36,$AF$3,"m"))</f>
        <v/>
      </c>
      <c r="E36" s="301"/>
      <c r="F36" s="262"/>
      <c r="G36" s="70" t="s">
        <v>36</v>
      </c>
      <c r="H36" s="45"/>
      <c r="I36" s="45"/>
      <c r="J36" s="45"/>
      <c r="K36" s="45"/>
      <c r="L36" s="45"/>
      <c r="M36" s="45"/>
      <c r="N36" s="45"/>
      <c r="O36" s="45"/>
      <c r="P36" s="45"/>
      <c r="Q36" s="45"/>
      <c r="R36" s="45"/>
      <c r="S36" s="45"/>
      <c r="T36" s="45"/>
      <c r="U36" s="45"/>
      <c r="V36" s="45"/>
      <c r="W36" s="45"/>
      <c r="X36" s="45"/>
      <c r="Y36" s="45"/>
      <c r="Z36" s="45"/>
      <c r="AA36" s="45"/>
      <c r="AB36" s="45"/>
      <c r="AC36" s="45"/>
      <c r="AD36" s="45"/>
      <c r="AE36" s="45"/>
      <c r="AF36" s="45"/>
      <c r="AG36" s="45"/>
      <c r="AH36" s="45"/>
      <c r="AI36" s="45"/>
      <c r="AJ36" s="45"/>
      <c r="AK36" s="45"/>
      <c r="AL36" s="45"/>
      <c r="AM36" s="253">
        <f>SUM(H37:AL37)</f>
        <v>0</v>
      </c>
      <c r="AN36" s="368" t="str">
        <f t="shared" ref="AN36" si="13">IFERROR(IF(OR(E36="Ａ",AM36&gt;$AF$45),1,ROUNDDOWN(AM36/$AF$45,1)),"")</f>
        <v/>
      </c>
      <c r="AO36" s="222"/>
      <c r="AP36" s="8"/>
      <c r="AQ36" s="312" t="s">
        <v>202</v>
      </c>
      <c r="AR36" s="313"/>
      <c r="AS36" s="314"/>
      <c r="AT36" s="315">
        <f>ROUNDDOWN(SUMIF(C14:C79,"〇",AN14:AN79),1)</f>
        <v>0</v>
      </c>
      <c r="AU36" s="316"/>
      <c r="AV36" s="316"/>
      <c r="AW36" s="317" t="e">
        <f>AT36/AM44</f>
        <v>#DIV/0!</v>
      </c>
      <c r="AX36" s="318"/>
      <c r="AY36" s="318"/>
    </row>
    <row r="37" spans="1:53" ht="13.5" customHeight="1">
      <c r="A37" s="249"/>
      <c r="B37" s="255"/>
      <c r="C37" s="287"/>
      <c r="D37" s="367"/>
      <c r="E37" s="302"/>
      <c r="F37" s="262"/>
      <c r="G37" s="70" t="s">
        <v>41</v>
      </c>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253"/>
      <c r="AN37" s="368"/>
      <c r="AO37" s="223"/>
      <c r="AP37" s="8"/>
      <c r="AQ37" s="319" t="s">
        <v>203</v>
      </c>
      <c r="AR37" s="320"/>
      <c r="AS37" s="321"/>
      <c r="AT37" s="316"/>
      <c r="AU37" s="316"/>
      <c r="AV37" s="316"/>
      <c r="AW37" s="318"/>
      <c r="AX37" s="318"/>
      <c r="AY37" s="318"/>
    </row>
    <row r="38" spans="1:53" ht="13.5" customHeight="1">
      <c r="A38" s="248" t="str">
        <f>IFERROR(INDEX(【従業者名簿】!F:F,MATCH(F38,【従業者名簿】!C:C,0)),"")</f>
        <v/>
      </c>
      <c r="B38" s="298" t="s">
        <v>33</v>
      </c>
      <c r="C38" s="299" t="str">
        <f t="shared" ref="C38" si="14">IF(AO38="介護福祉士","〇","")</f>
        <v/>
      </c>
      <c r="D38" s="366" t="str">
        <f>IF(A38="","",DATEDIF(A38,$AF$3,"m"))</f>
        <v/>
      </c>
      <c r="E38" s="301"/>
      <c r="F38" s="262"/>
      <c r="G38" s="70" t="s">
        <v>36</v>
      </c>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253">
        <f>SUM(H39:AL39)</f>
        <v>0</v>
      </c>
      <c r="AN38" s="368" t="str">
        <f t="shared" ref="AN38" si="15">IFERROR(IF(OR(E38="Ａ",AM38&gt;$AF$45),1,ROUNDDOWN(AM38/$AF$45,1)),"")</f>
        <v/>
      </c>
      <c r="AO38" s="222"/>
      <c r="AP38" s="8"/>
      <c r="AQ38" s="312" t="s">
        <v>204</v>
      </c>
      <c r="AR38" s="313"/>
      <c r="AS38" s="314"/>
      <c r="AT38" s="315">
        <f>ROUNDDOWN(SUMIFS(AN14:AN79,C14:C79,"〇",D14:D79,"&gt;="&amp;BA38),1)</f>
        <v>0</v>
      </c>
      <c r="AU38" s="316"/>
      <c r="AV38" s="316"/>
      <c r="AW38" s="317" t="e">
        <f>AT38/AM44</f>
        <v>#DIV/0!</v>
      </c>
      <c r="AX38" s="318"/>
      <c r="AY38" s="318"/>
      <c r="BA38" s="358">
        <f>[1]【算定要件集計】!T7</f>
        <v>120</v>
      </c>
    </row>
    <row r="39" spans="1:53" ht="13.5" customHeight="1">
      <c r="A39" s="249"/>
      <c r="B39" s="255"/>
      <c r="C39" s="287"/>
      <c r="D39" s="367"/>
      <c r="E39" s="302"/>
      <c r="F39" s="262"/>
      <c r="G39" s="70" t="s">
        <v>41</v>
      </c>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253"/>
      <c r="AN39" s="368"/>
      <c r="AO39" s="223"/>
      <c r="AP39" s="8"/>
      <c r="AQ39" s="319" t="s">
        <v>206</v>
      </c>
      <c r="AR39" s="320"/>
      <c r="AS39" s="321"/>
      <c r="AT39" s="316"/>
      <c r="AU39" s="316"/>
      <c r="AV39" s="316"/>
      <c r="AW39" s="318"/>
      <c r="AX39" s="318"/>
      <c r="AY39" s="318"/>
      <c r="BA39" s="359"/>
    </row>
    <row r="40" spans="1:53" ht="13.5" customHeight="1">
      <c r="A40" s="248" t="str">
        <f>IFERROR(INDEX(【従業者名簿】!F:F,MATCH(F40,【従業者名簿】!C:C,0)),"")</f>
        <v/>
      </c>
      <c r="B40" s="298" t="s">
        <v>33</v>
      </c>
      <c r="C40" s="299" t="str">
        <f t="shared" ref="C40" si="16">IF(AO40="介護福祉士","〇","")</f>
        <v/>
      </c>
      <c r="D40" s="366" t="str">
        <f>IF(A40="","",DATEDIF(A40,$AF$3,"m"))</f>
        <v/>
      </c>
      <c r="E40" s="301"/>
      <c r="F40" s="262"/>
      <c r="G40" s="70" t="s">
        <v>36</v>
      </c>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253">
        <f>SUM(H41:AL41)</f>
        <v>0</v>
      </c>
      <c r="AN40" s="368" t="str">
        <f t="shared" ref="AN40" si="17">IFERROR(IF(OR(E40="Ａ",AM40&gt;$AF$45),1,ROUNDDOWN(AM40/$AF$45,1)),"")</f>
        <v/>
      </c>
      <c r="AO40" s="222"/>
      <c r="AP40" s="8"/>
      <c r="AQ40" s="312" t="s">
        <v>207</v>
      </c>
      <c r="AR40" s="313"/>
      <c r="AS40" s="314"/>
      <c r="AT40" s="315">
        <f>ROUNDDOWN(SUM(SUMIF(E14:E79,{"Ａ","Ｂ"},AN14:AN79)),1)</f>
        <v>0</v>
      </c>
      <c r="AU40" s="316"/>
      <c r="AV40" s="316"/>
      <c r="AW40" s="360" t="e">
        <f>AT40/AM44</f>
        <v>#DIV/0!</v>
      </c>
      <c r="AX40" s="361"/>
      <c r="AY40" s="362"/>
      <c r="BA40" s="169"/>
    </row>
    <row r="41" spans="1:53" ht="13.5" customHeight="1">
      <c r="A41" s="249"/>
      <c r="B41" s="255"/>
      <c r="C41" s="287"/>
      <c r="D41" s="367"/>
      <c r="E41" s="302"/>
      <c r="F41" s="262"/>
      <c r="G41" s="70" t="s">
        <v>41</v>
      </c>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253"/>
      <c r="AN41" s="368"/>
      <c r="AO41" s="223"/>
      <c r="AP41" s="8"/>
      <c r="AQ41" s="319" t="s">
        <v>208</v>
      </c>
      <c r="AR41" s="320"/>
      <c r="AS41" s="321"/>
      <c r="AT41" s="316"/>
      <c r="AU41" s="316"/>
      <c r="AV41" s="316"/>
      <c r="AW41" s="363"/>
      <c r="AX41" s="364"/>
      <c r="AY41" s="365"/>
      <c r="BA41" s="170"/>
    </row>
    <row r="42" spans="1:53" ht="13.5" customHeight="1">
      <c r="A42" s="248" t="str">
        <f>IFERROR(INDEX(【従業者名簿】!F:F,MATCH(F42,【従業者名簿】!C:C,0)),"")</f>
        <v/>
      </c>
      <c r="B42" s="298" t="s">
        <v>33</v>
      </c>
      <c r="C42" s="299" t="str">
        <f t="shared" ref="C42" si="18">IF(AO42="介護福祉士","〇","")</f>
        <v/>
      </c>
      <c r="D42" s="366" t="str">
        <f>IF(A42="","",DATEDIF(A42,$AF$3,"m"))</f>
        <v/>
      </c>
      <c r="E42" s="275"/>
      <c r="F42" s="262"/>
      <c r="G42" s="70" t="s">
        <v>36</v>
      </c>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253">
        <f>SUM(H43:AL43)</f>
        <v>0</v>
      </c>
      <c r="AN42" s="368" t="str">
        <f>IFERROR(IF(OR(E42="Ａ",AM42&gt;$AF$45),1,ROUNDDOWN(AM42/$AF$45,1)),"")</f>
        <v/>
      </c>
      <c r="AO42" s="222"/>
      <c r="AP42" s="8"/>
      <c r="AQ42" s="312" t="s">
        <v>207</v>
      </c>
      <c r="AR42" s="313"/>
      <c r="AS42" s="314"/>
      <c r="AT42" s="315">
        <f>ROUNDDOWN(SUMIF(D14:D79,"&gt;="&amp;BA42,AN14:AN79),1)</f>
        <v>0</v>
      </c>
      <c r="AU42" s="316"/>
      <c r="AV42" s="316"/>
      <c r="AW42" s="360" t="e">
        <f>AT42/AM44</f>
        <v>#DIV/0!</v>
      </c>
      <c r="AX42" s="361"/>
      <c r="AY42" s="362"/>
      <c r="BA42" s="358">
        <f>[1]【算定要件集計】!T11</f>
        <v>84</v>
      </c>
    </row>
    <row r="43" spans="1:53" ht="13.5" customHeight="1">
      <c r="A43" s="249"/>
      <c r="B43" s="255"/>
      <c r="C43" s="287"/>
      <c r="D43" s="367"/>
      <c r="E43" s="260"/>
      <c r="F43" s="262"/>
      <c r="G43" s="70" t="s">
        <v>41</v>
      </c>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253"/>
      <c r="AN43" s="368"/>
      <c r="AO43" s="223"/>
      <c r="AP43" s="8"/>
      <c r="AQ43" s="319" t="s">
        <v>210</v>
      </c>
      <c r="AR43" s="320"/>
      <c r="AS43" s="321"/>
      <c r="AT43" s="316"/>
      <c r="AU43" s="316"/>
      <c r="AV43" s="316"/>
      <c r="AW43" s="363"/>
      <c r="AX43" s="364"/>
      <c r="AY43" s="365"/>
      <c r="BA43" s="359"/>
    </row>
    <row r="44" spans="1:53" ht="13.5" customHeight="1">
      <c r="B44" s="332" t="s">
        <v>51</v>
      </c>
      <c r="C44" s="333"/>
      <c r="D44" s="333"/>
      <c r="E44" s="333"/>
      <c r="F44" s="333"/>
      <c r="G44" s="25" t="s">
        <v>49</v>
      </c>
      <c r="H44" s="23"/>
      <c r="I44" s="15"/>
      <c r="J44" s="332" t="s">
        <v>46</v>
      </c>
      <c r="K44" s="334"/>
      <c r="L44" s="334"/>
      <c r="M44" s="334"/>
      <c r="N44" s="334"/>
      <c r="O44" s="334"/>
      <c r="P44" s="334"/>
      <c r="Q44" s="334"/>
      <c r="R44" s="334"/>
      <c r="S44" s="14"/>
      <c r="T44" s="26" t="s">
        <v>50</v>
      </c>
      <c r="U44" s="24"/>
      <c r="V44" s="332" t="s">
        <v>47</v>
      </c>
      <c r="W44" s="334"/>
      <c r="X44" s="334"/>
      <c r="Y44" s="334"/>
      <c r="Z44" s="334"/>
      <c r="AA44" s="334"/>
      <c r="AB44" s="334"/>
      <c r="AC44" s="333"/>
      <c r="AD44" s="333"/>
      <c r="AE44" s="333"/>
      <c r="AF44" s="14" t="s">
        <v>164</v>
      </c>
      <c r="AH44" s="27"/>
      <c r="AI44" s="27"/>
      <c r="AJ44" s="27"/>
      <c r="AK44" s="27"/>
      <c r="AL44" s="27"/>
      <c r="AM44" s="324">
        <f>ROUNDDOWN(SUM(AN14:AN43,AN50:AN79),1)</f>
        <v>0</v>
      </c>
      <c r="AN44" s="325"/>
      <c r="AO44" s="391" t="s">
        <v>173</v>
      </c>
      <c r="AP44" s="10"/>
      <c r="AQ44" s="322"/>
      <c r="AR44" s="323"/>
      <c r="AS44" s="323"/>
      <c r="AT44" s="322"/>
      <c r="AU44" s="323"/>
      <c r="AV44" s="323"/>
      <c r="AW44" s="322"/>
      <c r="AX44" s="323"/>
      <c r="AY44" s="323"/>
    </row>
    <row r="45" spans="1:53" ht="13.5" customHeight="1">
      <c r="B45" s="210"/>
      <c r="C45" s="214"/>
      <c r="D45" s="214"/>
      <c r="E45" s="214"/>
      <c r="F45" s="214"/>
      <c r="G45" s="41">
        <f>AF5</f>
        <v>0</v>
      </c>
      <c r="H45" s="21" t="s">
        <v>16</v>
      </c>
      <c r="I45" s="20"/>
      <c r="J45" s="335"/>
      <c r="K45" s="336"/>
      <c r="L45" s="336"/>
      <c r="M45" s="336"/>
      <c r="N45" s="336"/>
      <c r="O45" s="336"/>
      <c r="P45" s="336"/>
      <c r="Q45" s="336"/>
      <c r="R45" s="336"/>
      <c r="S45" s="330" t="str">
        <f>IFERROR((AM5/AF5*4)+(COUNT(H6:AL6)-28)*(AM5/AF5/7),"")</f>
        <v/>
      </c>
      <c r="T45" s="330"/>
      <c r="U45" s="22" t="s">
        <v>7</v>
      </c>
      <c r="V45" s="335"/>
      <c r="W45" s="336"/>
      <c r="X45" s="336"/>
      <c r="Y45" s="336"/>
      <c r="Z45" s="336"/>
      <c r="AA45" s="336"/>
      <c r="AB45" s="336"/>
      <c r="AC45" s="214"/>
      <c r="AD45" s="214"/>
      <c r="AE45" s="214"/>
      <c r="AF45" s="331" t="str">
        <f>IFERROR(ROUNDDOWN(G45*S45,0),"")</f>
        <v/>
      </c>
      <c r="AG45" s="331"/>
      <c r="AH45" s="21" t="s">
        <v>16</v>
      </c>
      <c r="AI45" s="21"/>
      <c r="AJ45" s="21"/>
      <c r="AK45" s="21"/>
      <c r="AL45" s="21"/>
      <c r="AM45" s="326"/>
      <c r="AN45" s="327"/>
      <c r="AO45" s="329"/>
      <c r="AP45" s="10"/>
      <c r="AQ45" s="323"/>
      <c r="AR45" s="323"/>
      <c r="AS45" s="323"/>
      <c r="AT45" s="323"/>
      <c r="AU45" s="323"/>
      <c r="AV45" s="323"/>
      <c r="AW45" s="323"/>
      <c r="AX45" s="323"/>
      <c r="AY45" s="323"/>
    </row>
    <row r="46" spans="1:53" ht="13.5" customHeight="1">
      <c r="B46" s="43"/>
      <c r="C46" s="43"/>
      <c r="D46" s="43"/>
      <c r="E46" s="7" t="s">
        <v>91</v>
      </c>
      <c r="F46" s="43"/>
      <c r="G46" s="51"/>
      <c r="H46" s="7"/>
      <c r="I46" s="52"/>
      <c r="J46" s="52"/>
      <c r="K46" s="52"/>
      <c r="L46" s="52"/>
      <c r="M46" s="52"/>
      <c r="N46" s="52"/>
      <c r="O46" s="52"/>
      <c r="P46" s="52"/>
      <c r="Q46" s="52"/>
      <c r="R46" s="52"/>
      <c r="S46" s="53"/>
      <c r="T46" s="53"/>
      <c r="U46" s="7"/>
      <c r="V46" s="52"/>
      <c r="W46" s="52"/>
      <c r="X46" s="52"/>
      <c r="Y46" s="52"/>
      <c r="Z46" s="52"/>
      <c r="AA46" s="52"/>
      <c r="AB46" s="52"/>
      <c r="AC46" s="43"/>
      <c r="AD46" s="43"/>
      <c r="AE46" s="43"/>
      <c r="AF46" s="54"/>
      <c r="AG46" s="54"/>
      <c r="AH46" s="7"/>
      <c r="AI46" s="7"/>
      <c r="AJ46" s="7"/>
      <c r="AK46" s="7"/>
      <c r="AL46" s="7"/>
      <c r="AM46" s="137" t="s">
        <v>149</v>
      </c>
      <c r="AN46" s="56"/>
      <c r="AO46" s="57"/>
      <c r="AP46" s="10"/>
      <c r="AQ46" s="159"/>
      <c r="AR46" s="159"/>
      <c r="AS46" s="159"/>
      <c r="AT46" s="58"/>
      <c r="AU46" s="58"/>
      <c r="AV46" s="58"/>
      <c r="AW46" s="59"/>
      <c r="AX46" s="59"/>
      <c r="AY46" s="59"/>
    </row>
    <row r="47" spans="1:53" ht="13.5" customHeight="1">
      <c r="B47" s="43"/>
      <c r="C47" s="43"/>
      <c r="D47" s="43"/>
      <c r="E47" s="7"/>
      <c r="F47" s="43"/>
      <c r="G47" s="51"/>
      <c r="H47" s="7"/>
      <c r="I47" s="52"/>
      <c r="J47" s="52"/>
      <c r="K47" s="52"/>
      <c r="L47" s="52"/>
      <c r="M47" s="52"/>
      <c r="N47" s="52"/>
      <c r="O47" s="52"/>
      <c r="P47" s="52"/>
      <c r="Q47" s="52"/>
      <c r="R47" s="52"/>
      <c r="S47" s="53"/>
      <c r="T47" s="53"/>
      <c r="U47" s="7"/>
      <c r="V47" s="52"/>
      <c r="W47" s="52"/>
      <c r="X47" s="52"/>
      <c r="Y47" s="52"/>
      <c r="Z47" s="52"/>
      <c r="AA47" s="52"/>
      <c r="AB47" s="52"/>
      <c r="AC47" s="43"/>
      <c r="AD47" s="43"/>
      <c r="AE47" s="43"/>
      <c r="AF47" s="54"/>
      <c r="AG47" s="54"/>
      <c r="AH47" s="7"/>
      <c r="AI47" s="7"/>
      <c r="AJ47" s="7"/>
      <c r="AK47" s="7"/>
      <c r="AL47" s="7"/>
      <c r="AM47" s="55"/>
      <c r="AN47" s="56"/>
      <c r="AO47" s="57"/>
      <c r="AP47" s="10"/>
      <c r="AQ47" s="159"/>
      <c r="AR47" s="159"/>
      <c r="AS47" s="159"/>
      <c r="AT47" s="58"/>
      <c r="AU47" s="58"/>
      <c r="AV47" s="58"/>
      <c r="AW47" s="59"/>
      <c r="AX47" s="59"/>
      <c r="AY47" s="59"/>
    </row>
    <row r="48" spans="1:53" s="6" customFormat="1" ht="18" customHeight="1">
      <c r="A48" s="248" t="s">
        <v>60</v>
      </c>
      <c r="B48" s="238" t="s">
        <v>0</v>
      </c>
      <c r="C48" s="250" t="s">
        <v>203</v>
      </c>
      <c r="D48" s="250" t="s">
        <v>62</v>
      </c>
      <c r="E48" s="250" t="s">
        <v>1</v>
      </c>
      <c r="F48" s="238" t="s">
        <v>3</v>
      </c>
      <c r="G48" s="252" t="s">
        <v>37</v>
      </c>
      <c r="H48" s="18" t="str">
        <f>AF3</f>
        <v/>
      </c>
      <c r="I48" s="18" t="str">
        <f>IFERROR(H48+1,"")</f>
        <v/>
      </c>
      <c r="J48" s="18" t="str">
        <f>IFERROR(I48+1,"")</f>
        <v/>
      </c>
      <c r="K48" s="18" t="str">
        <f t="shared" ref="K48:AI48" si="19">IFERROR(J48+1,"")</f>
        <v/>
      </c>
      <c r="L48" s="18" t="str">
        <f t="shared" si="19"/>
        <v/>
      </c>
      <c r="M48" s="18" t="str">
        <f t="shared" si="19"/>
        <v/>
      </c>
      <c r="N48" s="18" t="str">
        <f t="shared" si="19"/>
        <v/>
      </c>
      <c r="O48" s="18" t="str">
        <f t="shared" si="19"/>
        <v/>
      </c>
      <c r="P48" s="18" t="str">
        <f t="shared" si="19"/>
        <v/>
      </c>
      <c r="Q48" s="18" t="str">
        <f t="shared" si="19"/>
        <v/>
      </c>
      <c r="R48" s="18" t="str">
        <f t="shared" si="19"/>
        <v/>
      </c>
      <c r="S48" s="18" t="str">
        <f t="shared" si="19"/>
        <v/>
      </c>
      <c r="T48" s="18" t="str">
        <f t="shared" si="19"/>
        <v/>
      </c>
      <c r="U48" s="18" t="str">
        <f t="shared" si="19"/>
        <v/>
      </c>
      <c r="V48" s="18" t="str">
        <f t="shared" si="19"/>
        <v/>
      </c>
      <c r="W48" s="18" t="str">
        <f t="shared" si="19"/>
        <v/>
      </c>
      <c r="X48" s="18" t="str">
        <f t="shared" si="19"/>
        <v/>
      </c>
      <c r="Y48" s="18" t="str">
        <f t="shared" si="19"/>
        <v/>
      </c>
      <c r="Z48" s="18" t="str">
        <f t="shared" si="19"/>
        <v/>
      </c>
      <c r="AA48" s="18" t="str">
        <f t="shared" si="19"/>
        <v/>
      </c>
      <c r="AB48" s="18" t="str">
        <f t="shared" si="19"/>
        <v/>
      </c>
      <c r="AC48" s="18" t="str">
        <f t="shared" si="19"/>
        <v/>
      </c>
      <c r="AD48" s="18" t="str">
        <f t="shared" si="19"/>
        <v/>
      </c>
      <c r="AE48" s="18" t="str">
        <f t="shared" si="19"/>
        <v/>
      </c>
      <c r="AF48" s="18" t="str">
        <f t="shared" si="19"/>
        <v/>
      </c>
      <c r="AG48" s="18" t="str">
        <f t="shared" si="19"/>
        <v/>
      </c>
      <c r="AH48" s="18" t="str">
        <f t="shared" si="19"/>
        <v/>
      </c>
      <c r="AI48" s="18" t="str">
        <f t="shared" si="19"/>
        <v/>
      </c>
      <c r="AJ48" s="18" t="str">
        <f>IFERROR(IF(MONTH(AI48)&lt;&gt;MONTH(AI48+1),"",AI48+1),"")</f>
        <v/>
      </c>
      <c r="AK48" s="18" t="str">
        <f>IFERROR(IF(MONTH(AJ48)&lt;&gt;MONTH(AJ48+1),"",AJ48+1),"")</f>
        <v/>
      </c>
      <c r="AL48" s="18" t="str">
        <f>IFERROR(IF(MONTH(AK48)&lt;&gt;MONTH(AK48+1),"",AK48+1),"")</f>
        <v/>
      </c>
      <c r="AM48" s="263" t="s">
        <v>162</v>
      </c>
      <c r="AN48" s="263" t="s">
        <v>163</v>
      </c>
      <c r="AO48" s="206" t="s">
        <v>133</v>
      </c>
      <c r="AQ48" s="1"/>
      <c r="AR48" s="1"/>
      <c r="AS48" s="1"/>
      <c r="AT48" s="1"/>
      <c r="AU48" s="1"/>
      <c r="AV48" s="1"/>
      <c r="AW48" s="1"/>
      <c r="AX48" s="1"/>
      <c r="AY48" s="1"/>
    </row>
    <row r="49" spans="1:51" s="6" customFormat="1" ht="18" customHeight="1">
      <c r="A49" s="249"/>
      <c r="B49" s="238"/>
      <c r="C49" s="251"/>
      <c r="D49" s="251"/>
      <c r="E49" s="251"/>
      <c r="F49" s="238"/>
      <c r="G49" s="239"/>
      <c r="H49" s="19" t="str">
        <f>H48</f>
        <v/>
      </c>
      <c r="I49" s="19" t="str">
        <f>I48</f>
        <v/>
      </c>
      <c r="J49" s="19" t="str">
        <f t="shared" ref="J49:AL49" si="20">J48</f>
        <v/>
      </c>
      <c r="K49" s="19" t="str">
        <f t="shared" si="20"/>
        <v/>
      </c>
      <c r="L49" s="19" t="str">
        <f t="shared" si="20"/>
        <v/>
      </c>
      <c r="M49" s="19" t="str">
        <f t="shared" si="20"/>
        <v/>
      </c>
      <c r="N49" s="19" t="str">
        <f t="shared" si="20"/>
        <v/>
      </c>
      <c r="O49" s="19" t="str">
        <f t="shared" si="20"/>
        <v/>
      </c>
      <c r="P49" s="19" t="str">
        <f t="shared" si="20"/>
        <v/>
      </c>
      <c r="Q49" s="19" t="str">
        <f t="shared" si="20"/>
        <v/>
      </c>
      <c r="R49" s="19" t="str">
        <f t="shared" si="20"/>
        <v/>
      </c>
      <c r="S49" s="19" t="str">
        <f t="shared" si="20"/>
        <v/>
      </c>
      <c r="T49" s="19" t="str">
        <f t="shared" si="20"/>
        <v/>
      </c>
      <c r="U49" s="19" t="str">
        <f t="shared" si="20"/>
        <v/>
      </c>
      <c r="V49" s="19" t="str">
        <f t="shared" si="20"/>
        <v/>
      </c>
      <c r="W49" s="19" t="str">
        <f t="shared" si="20"/>
        <v/>
      </c>
      <c r="X49" s="19" t="str">
        <f t="shared" si="20"/>
        <v/>
      </c>
      <c r="Y49" s="19" t="str">
        <f t="shared" si="20"/>
        <v/>
      </c>
      <c r="Z49" s="19" t="str">
        <f t="shared" si="20"/>
        <v/>
      </c>
      <c r="AA49" s="19" t="str">
        <f t="shared" si="20"/>
        <v/>
      </c>
      <c r="AB49" s="19" t="str">
        <f t="shared" si="20"/>
        <v/>
      </c>
      <c r="AC49" s="19" t="str">
        <f t="shared" si="20"/>
        <v/>
      </c>
      <c r="AD49" s="19" t="str">
        <f t="shared" si="20"/>
        <v/>
      </c>
      <c r="AE49" s="19" t="str">
        <f t="shared" si="20"/>
        <v/>
      </c>
      <c r="AF49" s="19" t="str">
        <f t="shared" si="20"/>
        <v/>
      </c>
      <c r="AG49" s="19" t="str">
        <f t="shared" si="20"/>
        <v/>
      </c>
      <c r="AH49" s="19" t="str">
        <f t="shared" si="20"/>
        <v/>
      </c>
      <c r="AI49" s="19" t="str">
        <f t="shared" si="20"/>
        <v/>
      </c>
      <c r="AJ49" s="19" t="str">
        <f t="shared" si="20"/>
        <v/>
      </c>
      <c r="AK49" s="19" t="str">
        <f t="shared" si="20"/>
        <v/>
      </c>
      <c r="AL49" s="19" t="str">
        <f t="shared" si="20"/>
        <v/>
      </c>
      <c r="AM49" s="263"/>
      <c r="AN49" s="263"/>
      <c r="AO49" s="207"/>
      <c r="AQ49" s="1"/>
      <c r="AR49" s="1"/>
      <c r="AS49" s="1"/>
      <c r="AT49" s="1"/>
      <c r="AU49" s="1"/>
      <c r="AV49" s="1"/>
      <c r="AW49" s="1"/>
      <c r="AX49" s="1"/>
      <c r="AY49" s="1"/>
    </row>
    <row r="50" spans="1:51" ht="13.5" customHeight="1">
      <c r="A50" s="248" t="str">
        <f>IFERROR(INDEX(【従業者名簿】!F:F,MATCH(F50,【従業者名簿】!C:C,0)),"")</f>
        <v/>
      </c>
      <c r="B50" s="298" t="s">
        <v>33</v>
      </c>
      <c r="C50" s="299" t="str">
        <f>IF(AO50="介護福祉士","〇","")</f>
        <v/>
      </c>
      <c r="D50" s="366" t="str">
        <f>IF(A50="","",DATEDIF(A50,$AF$3,"m"))</f>
        <v/>
      </c>
      <c r="E50" s="301"/>
      <c r="F50" s="270"/>
      <c r="G50" s="70" t="s">
        <v>36</v>
      </c>
      <c r="H50" s="164"/>
      <c r="I50" s="164"/>
      <c r="J50" s="164"/>
      <c r="K50" s="164"/>
      <c r="L50" s="164"/>
      <c r="M50" s="164"/>
      <c r="N50" s="164"/>
      <c r="O50" s="164"/>
      <c r="P50" s="164"/>
      <c r="Q50" s="164"/>
      <c r="R50" s="164"/>
      <c r="S50" s="164"/>
      <c r="T50" s="164"/>
      <c r="U50" s="164"/>
      <c r="V50" s="164"/>
      <c r="W50" s="164"/>
      <c r="X50" s="164"/>
      <c r="Y50" s="164"/>
      <c r="Z50" s="164"/>
      <c r="AA50" s="164"/>
      <c r="AB50" s="164"/>
      <c r="AC50" s="164"/>
      <c r="AD50" s="164"/>
      <c r="AE50" s="164"/>
      <c r="AF50" s="164"/>
      <c r="AG50" s="164"/>
      <c r="AH50" s="164"/>
      <c r="AI50" s="164"/>
      <c r="AJ50" s="164"/>
      <c r="AK50" s="164"/>
      <c r="AL50" s="164"/>
      <c r="AM50" s="253">
        <f>SUM(H51:AL51)</f>
        <v>0</v>
      </c>
      <c r="AN50" s="389" t="str">
        <f>IFERROR(IF(OR(E50="Ａ",AM50&gt;$AF$45),1,ROUNDDOWN(AM50/$AF$45,1)),"")</f>
        <v/>
      </c>
      <c r="AO50" s="222"/>
      <c r="AP50" s="8"/>
    </row>
    <row r="51" spans="1:51" ht="13.5" customHeight="1">
      <c r="A51" s="249"/>
      <c r="B51" s="255"/>
      <c r="C51" s="287"/>
      <c r="D51" s="367"/>
      <c r="E51" s="302"/>
      <c r="F51" s="261"/>
      <c r="G51" s="70" t="s">
        <v>41</v>
      </c>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253"/>
      <c r="AN51" s="389"/>
      <c r="AO51" s="223"/>
      <c r="AP51" s="8"/>
    </row>
    <row r="52" spans="1:51" ht="13.5" customHeight="1">
      <c r="A52" s="248" t="str">
        <f>IFERROR(INDEX(【従業者名簿】!F:F,MATCH(F52,【従業者名簿】!C:C,0)),"")</f>
        <v/>
      </c>
      <c r="B52" s="298" t="s">
        <v>33</v>
      </c>
      <c r="C52" s="299" t="str">
        <f t="shared" ref="C52" si="21">IF(AO52="介護福祉士","〇","")</f>
        <v/>
      </c>
      <c r="D52" s="366" t="str">
        <f>IF(A52="","",DATEDIF(A52,$AF$3,"m"))</f>
        <v/>
      </c>
      <c r="E52" s="301"/>
      <c r="F52" s="262"/>
      <c r="G52" s="70" t="s">
        <v>36</v>
      </c>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c r="AI52" s="133"/>
      <c r="AJ52" s="133"/>
      <c r="AK52" s="133"/>
      <c r="AL52" s="133"/>
      <c r="AM52" s="253">
        <f>SUM(H53:AL53)</f>
        <v>0</v>
      </c>
      <c r="AN52" s="389" t="str">
        <f t="shared" ref="AN52" si="22">IFERROR(IF(OR(E52="Ａ",AM52&gt;$AF$45),1,ROUNDDOWN(AM52/$AF$45,1)),"")</f>
        <v/>
      </c>
      <c r="AO52" s="372"/>
      <c r="AP52" s="8"/>
    </row>
    <row r="53" spans="1:51" ht="13.5" customHeight="1">
      <c r="A53" s="249"/>
      <c r="B53" s="255"/>
      <c r="C53" s="287"/>
      <c r="D53" s="367"/>
      <c r="E53" s="302"/>
      <c r="F53" s="262"/>
      <c r="G53" s="70" t="s">
        <v>134</v>
      </c>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253"/>
      <c r="AN53" s="389"/>
      <c r="AO53" s="374"/>
      <c r="AP53" s="8"/>
    </row>
    <row r="54" spans="1:51" ht="13.5" customHeight="1">
      <c r="A54" s="248" t="str">
        <f>IFERROR(INDEX(【従業者名簿】!F:F,MATCH(F54,【従業者名簿】!C:C,0)),"")</f>
        <v/>
      </c>
      <c r="B54" s="298" t="s">
        <v>33</v>
      </c>
      <c r="C54" s="299" t="str">
        <f t="shared" ref="C54" si="23">IF(AO54="介護福祉士","〇","")</f>
        <v/>
      </c>
      <c r="D54" s="366" t="str">
        <f>IF(A54="","",DATEDIF(A54,$AF$3,"m"))</f>
        <v/>
      </c>
      <c r="E54" s="301"/>
      <c r="F54" s="262"/>
      <c r="G54" s="70" t="s">
        <v>36</v>
      </c>
      <c r="H54" s="133"/>
      <c r="I54" s="133"/>
      <c r="J54" s="133"/>
      <c r="K54" s="133"/>
      <c r="L54" s="133"/>
      <c r="M54" s="133"/>
      <c r="N54" s="133"/>
      <c r="O54" s="133"/>
      <c r="P54" s="133"/>
      <c r="Q54" s="133"/>
      <c r="R54" s="133"/>
      <c r="S54" s="133"/>
      <c r="T54" s="133"/>
      <c r="U54" s="133"/>
      <c r="V54" s="133"/>
      <c r="W54" s="133"/>
      <c r="X54" s="133"/>
      <c r="Y54" s="133"/>
      <c r="Z54" s="133"/>
      <c r="AA54" s="133"/>
      <c r="AB54" s="133"/>
      <c r="AC54" s="133"/>
      <c r="AD54" s="133"/>
      <c r="AE54" s="133"/>
      <c r="AF54" s="133"/>
      <c r="AG54" s="133"/>
      <c r="AH54" s="133"/>
      <c r="AI54" s="133"/>
      <c r="AJ54" s="133"/>
      <c r="AK54" s="133"/>
      <c r="AL54" s="133"/>
      <c r="AM54" s="253">
        <f>SUM(H55:AL55)</f>
        <v>0</v>
      </c>
      <c r="AN54" s="389" t="str">
        <f t="shared" ref="AN54" si="24">IFERROR(IF(OR(E54="Ａ",AM54&gt;$AF$45),1,ROUNDDOWN(AM54/$AF$45,1)),"")</f>
        <v/>
      </c>
      <c r="AO54" s="372"/>
      <c r="AP54" s="8"/>
    </row>
    <row r="55" spans="1:51" ht="13.5" customHeight="1">
      <c r="A55" s="249"/>
      <c r="B55" s="255"/>
      <c r="C55" s="287"/>
      <c r="D55" s="367"/>
      <c r="E55" s="302"/>
      <c r="F55" s="262"/>
      <c r="G55" s="70" t="s">
        <v>134</v>
      </c>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253"/>
      <c r="AN55" s="389"/>
      <c r="AO55" s="374"/>
      <c r="AP55" s="8"/>
    </row>
    <row r="56" spans="1:51" ht="13.5" customHeight="1">
      <c r="A56" s="248" t="str">
        <f>IFERROR(INDEX(【従業者名簿】!F:F,MATCH(F56,【従業者名簿】!C:C,0)),"")</f>
        <v/>
      </c>
      <c r="B56" s="298" t="s">
        <v>33</v>
      </c>
      <c r="C56" s="299" t="str">
        <f t="shared" ref="C56" si="25">IF(AO56="介護福祉士","〇","")</f>
        <v/>
      </c>
      <c r="D56" s="366" t="str">
        <f t="shared" ref="D56" si="26">IF(A56="","",DATEDIF(A56,$AF$3,"m"))</f>
        <v/>
      </c>
      <c r="E56" s="301"/>
      <c r="F56" s="262"/>
      <c r="G56" s="70" t="s">
        <v>36</v>
      </c>
      <c r="H56" s="133"/>
      <c r="I56" s="133"/>
      <c r="J56" s="133"/>
      <c r="K56" s="133"/>
      <c r="L56" s="133"/>
      <c r="M56" s="133"/>
      <c r="N56" s="133"/>
      <c r="O56" s="133"/>
      <c r="P56" s="133"/>
      <c r="Q56" s="133"/>
      <c r="R56" s="133"/>
      <c r="S56" s="133"/>
      <c r="T56" s="133"/>
      <c r="U56" s="133"/>
      <c r="V56" s="133"/>
      <c r="W56" s="133"/>
      <c r="X56" s="133"/>
      <c r="Y56" s="133"/>
      <c r="Z56" s="133"/>
      <c r="AA56" s="133"/>
      <c r="AB56" s="133"/>
      <c r="AC56" s="133"/>
      <c r="AD56" s="133"/>
      <c r="AE56" s="133"/>
      <c r="AF56" s="133"/>
      <c r="AG56" s="133"/>
      <c r="AH56" s="133"/>
      <c r="AI56" s="133"/>
      <c r="AJ56" s="133"/>
      <c r="AK56" s="133"/>
      <c r="AL56" s="133"/>
      <c r="AM56" s="253">
        <f t="shared" ref="AM56" si="27">SUM(H57:AL57)</f>
        <v>0</v>
      </c>
      <c r="AN56" s="389" t="str">
        <f t="shared" ref="AN56" si="28">IFERROR(IF(OR(E56="Ａ",AM56&gt;$AF$45),1,ROUNDDOWN(AM56/$AF$45,1)),"")</f>
        <v/>
      </c>
      <c r="AO56" s="372"/>
      <c r="AP56" s="8"/>
    </row>
    <row r="57" spans="1:51" ht="13.5" customHeight="1">
      <c r="A57" s="249"/>
      <c r="B57" s="255"/>
      <c r="C57" s="287"/>
      <c r="D57" s="367"/>
      <c r="E57" s="302"/>
      <c r="F57" s="262"/>
      <c r="G57" s="70" t="s">
        <v>134</v>
      </c>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253"/>
      <c r="AN57" s="389"/>
      <c r="AO57" s="374"/>
      <c r="AP57" s="8"/>
    </row>
    <row r="58" spans="1:51" ht="13.5" customHeight="1">
      <c r="A58" s="248" t="str">
        <f>IFERROR(INDEX(【従業者名簿】!F:F,MATCH(F58,【従業者名簿】!C:C,0)),"")</f>
        <v/>
      </c>
      <c r="B58" s="298" t="s">
        <v>33</v>
      </c>
      <c r="C58" s="299" t="str">
        <f t="shared" ref="C58" si="29">IF(AO58="介護福祉士","〇","")</f>
        <v/>
      </c>
      <c r="D58" s="366" t="str">
        <f t="shared" ref="D58" si="30">IF(A58="","",DATEDIF(A58,$AF$3,"m"))</f>
        <v/>
      </c>
      <c r="E58" s="301"/>
      <c r="F58" s="262"/>
      <c r="G58" s="70" t="s">
        <v>36</v>
      </c>
      <c r="H58" s="133"/>
      <c r="I58" s="133"/>
      <c r="J58" s="133"/>
      <c r="K58" s="133"/>
      <c r="L58" s="133"/>
      <c r="M58" s="133"/>
      <c r="N58" s="133"/>
      <c r="O58" s="133"/>
      <c r="P58" s="133"/>
      <c r="Q58" s="133"/>
      <c r="R58" s="133"/>
      <c r="S58" s="133"/>
      <c r="T58" s="133"/>
      <c r="U58" s="133"/>
      <c r="V58" s="133"/>
      <c r="W58" s="133"/>
      <c r="X58" s="133"/>
      <c r="Y58" s="133"/>
      <c r="Z58" s="133"/>
      <c r="AA58" s="133"/>
      <c r="AB58" s="133"/>
      <c r="AC58" s="133"/>
      <c r="AD58" s="133"/>
      <c r="AE58" s="133"/>
      <c r="AF58" s="133"/>
      <c r="AG58" s="133"/>
      <c r="AH58" s="133"/>
      <c r="AI58" s="133"/>
      <c r="AJ58" s="133"/>
      <c r="AK58" s="133"/>
      <c r="AL58" s="133"/>
      <c r="AM58" s="253">
        <f t="shared" ref="AM58" si="31">SUM(H59:AL59)</f>
        <v>0</v>
      </c>
      <c r="AN58" s="389" t="str">
        <f t="shared" ref="AN58" si="32">IFERROR(IF(OR(E58="Ａ",AM58&gt;$AF$45),1,ROUNDDOWN(AM58/$AF$45,1)),"")</f>
        <v/>
      </c>
      <c r="AO58" s="372"/>
      <c r="AP58" s="8"/>
    </row>
    <row r="59" spans="1:51" ht="13.5" customHeight="1">
      <c r="A59" s="249"/>
      <c r="B59" s="255"/>
      <c r="C59" s="287"/>
      <c r="D59" s="367"/>
      <c r="E59" s="302"/>
      <c r="F59" s="262"/>
      <c r="G59" s="70" t="s">
        <v>134</v>
      </c>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253"/>
      <c r="AN59" s="389"/>
      <c r="AO59" s="374"/>
      <c r="AP59" s="8"/>
    </row>
    <row r="60" spans="1:51" ht="13.5" customHeight="1">
      <c r="A60" s="248" t="str">
        <f>IFERROR(INDEX(【従業者名簿】!F:F,MATCH(F60,【従業者名簿】!C:C,0)),"")</f>
        <v/>
      </c>
      <c r="B60" s="298" t="s">
        <v>33</v>
      </c>
      <c r="C60" s="299" t="str">
        <f t="shared" ref="C60" si="33">IF(AO60="介護福祉士","〇","")</f>
        <v/>
      </c>
      <c r="D60" s="366" t="str">
        <f t="shared" ref="D60" si="34">IF(A60="","",DATEDIF(A60,$AF$3,"m"))</f>
        <v/>
      </c>
      <c r="E60" s="301"/>
      <c r="F60" s="262"/>
      <c r="G60" s="70" t="s">
        <v>36</v>
      </c>
      <c r="H60" s="133"/>
      <c r="I60" s="133"/>
      <c r="J60" s="133"/>
      <c r="K60" s="133"/>
      <c r="L60" s="133"/>
      <c r="M60" s="133"/>
      <c r="N60" s="133"/>
      <c r="O60" s="133"/>
      <c r="P60" s="133"/>
      <c r="Q60" s="133"/>
      <c r="R60" s="133"/>
      <c r="S60" s="133"/>
      <c r="T60" s="133"/>
      <c r="U60" s="133"/>
      <c r="V60" s="133"/>
      <c r="W60" s="133"/>
      <c r="X60" s="133"/>
      <c r="Y60" s="133"/>
      <c r="Z60" s="133"/>
      <c r="AA60" s="133"/>
      <c r="AB60" s="133"/>
      <c r="AC60" s="133"/>
      <c r="AD60" s="133"/>
      <c r="AE60" s="133"/>
      <c r="AF60" s="133"/>
      <c r="AG60" s="133"/>
      <c r="AH60" s="133"/>
      <c r="AI60" s="133"/>
      <c r="AJ60" s="133"/>
      <c r="AK60" s="133"/>
      <c r="AL60" s="133"/>
      <c r="AM60" s="253">
        <f t="shared" ref="AM60" si="35">SUM(H61:AL61)</f>
        <v>0</v>
      </c>
      <c r="AN60" s="389" t="str">
        <f t="shared" ref="AN60" si="36">IFERROR(IF(OR(E60="Ａ",AM60&gt;$AF$45),1,ROUNDDOWN(AM60/$AF$45,1)),"")</f>
        <v/>
      </c>
      <c r="AO60" s="372"/>
      <c r="AP60" s="8"/>
    </row>
    <row r="61" spans="1:51" ht="13.5" customHeight="1">
      <c r="A61" s="249"/>
      <c r="B61" s="255"/>
      <c r="C61" s="287"/>
      <c r="D61" s="367"/>
      <c r="E61" s="302"/>
      <c r="F61" s="262"/>
      <c r="G61" s="70" t="s">
        <v>134</v>
      </c>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253"/>
      <c r="AN61" s="389"/>
      <c r="AO61" s="374"/>
      <c r="AP61" s="8"/>
    </row>
    <row r="62" spans="1:51" ht="13.5" customHeight="1">
      <c r="A62" s="248" t="str">
        <f>IFERROR(INDEX(【従業者名簿】!F:F,MATCH(F62,【従業者名簿】!C:C,0)),"")</f>
        <v/>
      </c>
      <c r="B62" s="298" t="s">
        <v>33</v>
      </c>
      <c r="C62" s="299" t="str">
        <f t="shared" ref="C62" si="37">IF(AO62="介護福祉士","〇","")</f>
        <v/>
      </c>
      <c r="D62" s="366" t="str">
        <f t="shared" ref="D62" si="38">IF(A62="","",DATEDIF(A62,$AF$3,"m"))</f>
        <v/>
      </c>
      <c r="E62" s="301"/>
      <c r="F62" s="262"/>
      <c r="G62" s="70" t="s">
        <v>36</v>
      </c>
      <c r="H62" s="133"/>
      <c r="I62" s="133"/>
      <c r="J62" s="133"/>
      <c r="K62" s="133"/>
      <c r="L62" s="133"/>
      <c r="M62" s="133"/>
      <c r="N62" s="133"/>
      <c r="O62" s="133"/>
      <c r="P62" s="133"/>
      <c r="Q62" s="133"/>
      <c r="R62" s="133"/>
      <c r="S62" s="133"/>
      <c r="T62" s="133"/>
      <c r="U62" s="133"/>
      <c r="V62" s="133"/>
      <c r="W62" s="133"/>
      <c r="X62" s="133"/>
      <c r="Y62" s="133"/>
      <c r="Z62" s="133"/>
      <c r="AA62" s="133"/>
      <c r="AB62" s="133"/>
      <c r="AC62" s="133"/>
      <c r="AD62" s="133"/>
      <c r="AE62" s="133"/>
      <c r="AF62" s="133"/>
      <c r="AG62" s="133"/>
      <c r="AH62" s="133"/>
      <c r="AI62" s="133"/>
      <c r="AJ62" s="133"/>
      <c r="AK62" s="133"/>
      <c r="AL62" s="133"/>
      <c r="AM62" s="253">
        <f t="shared" ref="AM62" si="39">SUM(H63:AL63)</f>
        <v>0</v>
      </c>
      <c r="AN62" s="389" t="str">
        <f t="shared" ref="AN62" si="40">IFERROR(IF(OR(E62="Ａ",AM62&gt;$AF$45),1,ROUNDDOWN(AM62/$AF$45,1)),"")</f>
        <v/>
      </c>
      <c r="AO62" s="372"/>
      <c r="AP62" s="8"/>
    </row>
    <row r="63" spans="1:51" ht="13.5" customHeight="1">
      <c r="A63" s="249"/>
      <c r="B63" s="255"/>
      <c r="C63" s="287"/>
      <c r="D63" s="367"/>
      <c r="E63" s="302"/>
      <c r="F63" s="262"/>
      <c r="G63" s="70" t="s">
        <v>134</v>
      </c>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253"/>
      <c r="AN63" s="389"/>
      <c r="AO63" s="374"/>
      <c r="AP63" s="8"/>
    </row>
    <row r="64" spans="1:51" ht="13.5" customHeight="1">
      <c r="A64" s="248" t="str">
        <f>IFERROR(INDEX(【従業者名簿】!F:F,MATCH(F64,【従業者名簿】!C:C,0)),"")</f>
        <v/>
      </c>
      <c r="B64" s="298" t="s">
        <v>33</v>
      </c>
      <c r="C64" s="299" t="str">
        <f t="shared" ref="C64" si="41">IF(AO64="介護福祉士","〇","")</f>
        <v/>
      </c>
      <c r="D64" s="366" t="str">
        <f t="shared" ref="D64" si="42">IF(A64="","",DATEDIF(A64,$AF$3,"m"))</f>
        <v/>
      </c>
      <c r="E64" s="301"/>
      <c r="F64" s="262"/>
      <c r="G64" s="70" t="s">
        <v>36</v>
      </c>
      <c r="H64" s="133"/>
      <c r="I64" s="133"/>
      <c r="J64" s="133"/>
      <c r="K64" s="133"/>
      <c r="L64" s="133"/>
      <c r="M64" s="133"/>
      <c r="N64" s="133"/>
      <c r="O64" s="133"/>
      <c r="P64" s="133"/>
      <c r="Q64" s="133"/>
      <c r="R64" s="133"/>
      <c r="S64" s="133"/>
      <c r="T64" s="133"/>
      <c r="U64" s="133"/>
      <c r="V64" s="133"/>
      <c r="W64" s="133"/>
      <c r="X64" s="133"/>
      <c r="Y64" s="133"/>
      <c r="Z64" s="133"/>
      <c r="AA64" s="133"/>
      <c r="AB64" s="133"/>
      <c r="AC64" s="133"/>
      <c r="AD64" s="133"/>
      <c r="AE64" s="133"/>
      <c r="AF64" s="133"/>
      <c r="AG64" s="133"/>
      <c r="AH64" s="133"/>
      <c r="AI64" s="133"/>
      <c r="AJ64" s="133"/>
      <c r="AK64" s="133"/>
      <c r="AL64" s="133"/>
      <c r="AM64" s="253">
        <f t="shared" ref="AM64" si="43">SUM(H65:AL65)</f>
        <v>0</v>
      </c>
      <c r="AN64" s="389" t="str">
        <f t="shared" ref="AN64" si="44">IFERROR(IF(OR(E64="Ａ",AM64&gt;$AF$45),1,ROUNDDOWN(AM64/$AF$45,1)),"")</f>
        <v/>
      </c>
      <c r="AO64" s="372"/>
      <c r="AP64" s="8"/>
    </row>
    <row r="65" spans="1:51" ht="13.5" customHeight="1">
      <c r="A65" s="249"/>
      <c r="B65" s="255"/>
      <c r="C65" s="287"/>
      <c r="D65" s="367"/>
      <c r="E65" s="302"/>
      <c r="F65" s="262"/>
      <c r="G65" s="70" t="s">
        <v>134</v>
      </c>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253"/>
      <c r="AN65" s="389"/>
      <c r="AO65" s="374"/>
      <c r="AP65" s="8"/>
    </row>
    <row r="66" spans="1:51" ht="13.5" customHeight="1">
      <c r="A66" s="248" t="str">
        <f>IFERROR(INDEX(【従業者名簿】!F:F,MATCH(F66,【従業者名簿】!C:C,0)),"")</f>
        <v/>
      </c>
      <c r="B66" s="298" t="s">
        <v>33</v>
      </c>
      <c r="C66" s="299" t="str">
        <f t="shared" ref="C66" si="45">IF(AO66="介護福祉士","〇","")</f>
        <v/>
      </c>
      <c r="D66" s="366" t="str">
        <f t="shared" ref="D66" si="46">IF(A66="","",DATEDIF(A66,$AF$3,"m"))</f>
        <v/>
      </c>
      <c r="E66" s="301"/>
      <c r="F66" s="262"/>
      <c r="G66" s="70" t="s">
        <v>36</v>
      </c>
      <c r="H66" s="133"/>
      <c r="I66" s="133"/>
      <c r="J66" s="133"/>
      <c r="K66" s="133"/>
      <c r="L66" s="133"/>
      <c r="M66" s="133"/>
      <c r="N66" s="133"/>
      <c r="O66" s="133"/>
      <c r="P66" s="133"/>
      <c r="Q66" s="133"/>
      <c r="R66" s="133"/>
      <c r="S66" s="133"/>
      <c r="T66" s="133"/>
      <c r="U66" s="133"/>
      <c r="V66" s="133"/>
      <c r="W66" s="133"/>
      <c r="X66" s="133"/>
      <c r="Y66" s="133"/>
      <c r="Z66" s="133"/>
      <c r="AA66" s="133"/>
      <c r="AB66" s="133"/>
      <c r="AC66" s="133"/>
      <c r="AD66" s="133"/>
      <c r="AE66" s="133"/>
      <c r="AF66" s="133"/>
      <c r="AG66" s="133"/>
      <c r="AH66" s="133"/>
      <c r="AI66" s="133"/>
      <c r="AJ66" s="133"/>
      <c r="AK66" s="133"/>
      <c r="AL66" s="133"/>
      <c r="AM66" s="253">
        <f t="shared" ref="AM66" si="47">SUM(H67:AL67)</f>
        <v>0</v>
      </c>
      <c r="AN66" s="389" t="str">
        <f t="shared" ref="AN66" si="48">IFERROR(IF(OR(E66="Ａ",AM66&gt;$AF$45),1,ROUNDDOWN(AM66/$AF$45,1)),"")</f>
        <v/>
      </c>
      <c r="AO66" s="372"/>
      <c r="AP66" s="8"/>
    </row>
    <row r="67" spans="1:51" ht="13.5" customHeight="1">
      <c r="A67" s="249"/>
      <c r="B67" s="255"/>
      <c r="C67" s="287"/>
      <c r="D67" s="367"/>
      <c r="E67" s="302"/>
      <c r="F67" s="262"/>
      <c r="G67" s="70" t="s">
        <v>134</v>
      </c>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253"/>
      <c r="AN67" s="389"/>
      <c r="AO67" s="374"/>
      <c r="AP67" s="8"/>
    </row>
    <row r="68" spans="1:51" ht="13.5" customHeight="1">
      <c r="A68" s="248" t="str">
        <f>IFERROR(INDEX(【従業者名簿】!F:F,MATCH(F68,【従業者名簿】!C:C,0)),"")</f>
        <v/>
      </c>
      <c r="B68" s="298" t="s">
        <v>33</v>
      </c>
      <c r="C68" s="299" t="str">
        <f t="shared" ref="C68" si="49">IF(AO68="介護福祉士","〇","")</f>
        <v/>
      </c>
      <c r="D68" s="366" t="str">
        <f t="shared" ref="D68" si="50">IF(A68="","",DATEDIF(A68,$AF$3,"m"))</f>
        <v/>
      </c>
      <c r="E68" s="301"/>
      <c r="F68" s="262"/>
      <c r="G68" s="70" t="s">
        <v>36</v>
      </c>
      <c r="H68" s="133"/>
      <c r="I68" s="133"/>
      <c r="J68" s="133"/>
      <c r="K68" s="133"/>
      <c r="L68" s="133"/>
      <c r="M68" s="133"/>
      <c r="N68" s="133"/>
      <c r="O68" s="133"/>
      <c r="P68" s="133"/>
      <c r="Q68" s="133"/>
      <c r="R68" s="133"/>
      <c r="S68" s="133"/>
      <c r="T68" s="133"/>
      <c r="U68" s="133"/>
      <c r="V68" s="133"/>
      <c r="W68" s="133"/>
      <c r="X68" s="133"/>
      <c r="Y68" s="133"/>
      <c r="Z68" s="133"/>
      <c r="AA68" s="133"/>
      <c r="AB68" s="133"/>
      <c r="AC68" s="133"/>
      <c r="AD68" s="133"/>
      <c r="AE68" s="133"/>
      <c r="AF68" s="133"/>
      <c r="AG68" s="133"/>
      <c r="AH68" s="133"/>
      <c r="AI68" s="133"/>
      <c r="AJ68" s="133"/>
      <c r="AK68" s="133"/>
      <c r="AL68" s="133"/>
      <c r="AM68" s="253">
        <f t="shared" ref="AM68" si="51">SUM(H69:AL69)</f>
        <v>0</v>
      </c>
      <c r="AN68" s="389" t="str">
        <f t="shared" ref="AN68" si="52">IFERROR(IF(OR(E68="Ａ",AM68&gt;$AF$45),1,ROUNDDOWN(AM68/$AF$45,1)),"")</f>
        <v/>
      </c>
      <c r="AO68" s="372"/>
      <c r="AP68" s="8"/>
    </row>
    <row r="69" spans="1:51" ht="13.5" customHeight="1">
      <c r="A69" s="249"/>
      <c r="B69" s="255"/>
      <c r="C69" s="287"/>
      <c r="D69" s="367"/>
      <c r="E69" s="302"/>
      <c r="F69" s="262"/>
      <c r="G69" s="70" t="s">
        <v>134</v>
      </c>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253"/>
      <c r="AN69" s="389"/>
      <c r="AO69" s="374"/>
      <c r="AP69" s="8"/>
    </row>
    <row r="70" spans="1:51" ht="13.5" customHeight="1">
      <c r="A70" s="248" t="str">
        <f>IFERROR(INDEX(【従業者名簿】!F:F,MATCH(F70,【従業者名簿】!C:C,0)),"")</f>
        <v/>
      </c>
      <c r="B70" s="298" t="s">
        <v>33</v>
      </c>
      <c r="C70" s="299" t="str">
        <f t="shared" ref="C70" si="53">IF(AO70="介護福祉士","〇","")</f>
        <v/>
      </c>
      <c r="D70" s="366" t="str">
        <f t="shared" ref="D70" si="54">IF(A70="","",DATEDIF(A70,$AF$3,"m"))</f>
        <v/>
      </c>
      <c r="E70" s="301"/>
      <c r="F70" s="262"/>
      <c r="G70" s="70" t="s">
        <v>36</v>
      </c>
      <c r="H70" s="133"/>
      <c r="I70" s="133"/>
      <c r="J70" s="133"/>
      <c r="K70" s="133"/>
      <c r="L70" s="133"/>
      <c r="M70" s="133"/>
      <c r="N70" s="133"/>
      <c r="O70" s="133"/>
      <c r="P70" s="133"/>
      <c r="Q70" s="133"/>
      <c r="R70" s="133"/>
      <c r="S70" s="133"/>
      <c r="T70" s="133"/>
      <c r="U70" s="133"/>
      <c r="V70" s="133"/>
      <c r="W70" s="133"/>
      <c r="X70" s="133"/>
      <c r="Y70" s="133"/>
      <c r="Z70" s="133"/>
      <c r="AA70" s="133"/>
      <c r="AB70" s="133"/>
      <c r="AC70" s="133"/>
      <c r="AD70" s="133"/>
      <c r="AE70" s="133"/>
      <c r="AF70" s="133"/>
      <c r="AG70" s="133"/>
      <c r="AH70" s="133"/>
      <c r="AI70" s="133"/>
      <c r="AJ70" s="133"/>
      <c r="AK70" s="133"/>
      <c r="AL70" s="133"/>
      <c r="AM70" s="253">
        <f t="shared" ref="AM70" si="55">SUM(H71:AL71)</f>
        <v>0</v>
      </c>
      <c r="AN70" s="389" t="str">
        <f t="shared" ref="AN70" si="56">IFERROR(IF(OR(E70="Ａ",AM70&gt;$AF$45),1,ROUNDDOWN(AM70/$AF$45,1)),"")</f>
        <v/>
      </c>
      <c r="AO70" s="372"/>
      <c r="AP70" s="8"/>
    </row>
    <row r="71" spans="1:51" ht="13.5" customHeight="1">
      <c r="A71" s="249"/>
      <c r="B71" s="255"/>
      <c r="C71" s="287"/>
      <c r="D71" s="367"/>
      <c r="E71" s="302"/>
      <c r="F71" s="262"/>
      <c r="G71" s="70" t="s">
        <v>134</v>
      </c>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253"/>
      <c r="AN71" s="389"/>
      <c r="AO71" s="374"/>
      <c r="AP71" s="8"/>
    </row>
    <row r="72" spans="1:51" ht="13.5" customHeight="1">
      <c r="A72" s="248" t="str">
        <f>IFERROR(INDEX(【従業者名簿】!F:F,MATCH(F72,【従業者名簿】!C:C,0)),"")</f>
        <v/>
      </c>
      <c r="B72" s="298" t="s">
        <v>33</v>
      </c>
      <c r="C72" s="299" t="str">
        <f t="shared" ref="C72" si="57">IF(AO72="介護福祉士","〇","")</f>
        <v/>
      </c>
      <c r="D72" s="366" t="str">
        <f t="shared" ref="D72" si="58">IF(A72="","",DATEDIF(A72,$AF$3,"m"))</f>
        <v/>
      </c>
      <c r="E72" s="301"/>
      <c r="F72" s="262"/>
      <c r="G72" s="70" t="s">
        <v>36</v>
      </c>
      <c r="H72" s="133"/>
      <c r="I72" s="133"/>
      <c r="J72" s="133"/>
      <c r="K72" s="133"/>
      <c r="L72" s="133"/>
      <c r="M72" s="133"/>
      <c r="N72" s="133"/>
      <c r="O72" s="133"/>
      <c r="P72" s="133"/>
      <c r="Q72" s="133"/>
      <c r="R72" s="133"/>
      <c r="S72" s="133"/>
      <c r="T72" s="133"/>
      <c r="U72" s="133"/>
      <c r="V72" s="133"/>
      <c r="W72" s="133"/>
      <c r="X72" s="133"/>
      <c r="Y72" s="133"/>
      <c r="Z72" s="133"/>
      <c r="AA72" s="133"/>
      <c r="AB72" s="133"/>
      <c r="AC72" s="133"/>
      <c r="AD72" s="133"/>
      <c r="AE72" s="133"/>
      <c r="AF72" s="133"/>
      <c r="AG72" s="133"/>
      <c r="AH72" s="133"/>
      <c r="AI72" s="133"/>
      <c r="AJ72" s="133"/>
      <c r="AK72" s="133"/>
      <c r="AL72" s="133"/>
      <c r="AM72" s="253">
        <f t="shared" ref="AM72" si="59">SUM(H73:AL73)</f>
        <v>0</v>
      </c>
      <c r="AN72" s="389" t="str">
        <f t="shared" ref="AN72" si="60">IFERROR(IF(OR(E72="Ａ",AM72&gt;$AF$45),1,ROUNDDOWN(AM72/$AF$45,1)),"")</f>
        <v/>
      </c>
      <c r="AO72" s="372"/>
      <c r="AP72" s="8"/>
    </row>
    <row r="73" spans="1:51" ht="13.5" customHeight="1">
      <c r="A73" s="249"/>
      <c r="B73" s="255"/>
      <c r="C73" s="287"/>
      <c r="D73" s="367"/>
      <c r="E73" s="302"/>
      <c r="F73" s="262"/>
      <c r="G73" s="70" t="s">
        <v>134</v>
      </c>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253"/>
      <c r="AN73" s="389"/>
      <c r="AO73" s="374"/>
      <c r="AP73" s="8"/>
    </row>
    <row r="74" spans="1:51" ht="13.5" customHeight="1">
      <c r="A74" s="248" t="str">
        <f>IFERROR(INDEX(【従業者名簿】!F:F,MATCH(F74,【従業者名簿】!C:C,0)),"")</f>
        <v/>
      </c>
      <c r="B74" s="298" t="s">
        <v>33</v>
      </c>
      <c r="C74" s="299" t="str">
        <f t="shared" ref="C74" si="61">IF(AO74="介護福祉士","〇","")</f>
        <v/>
      </c>
      <c r="D74" s="366" t="str">
        <f t="shared" ref="D74" si="62">IF(A74="","",DATEDIF(A74,$AF$3,"m"))</f>
        <v/>
      </c>
      <c r="E74" s="301"/>
      <c r="F74" s="262"/>
      <c r="G74" s="70" t="s">
        <v>36</v>
      </c>
      <c r="H74" s="133"/>
      <c r="I74" s="133"/>
      <c r="J74" s="133"/>
      <c r="K74" s="133"/>
      <c r="L74" s="133"/>
      <c r="M74" s="133"/>
      <c r="N74" s="133"/>
      <c r="O74" s="133"/>
      <c r="P74" s="133"/>
      <c r="Q74" s="133"/>
      <c r="R74" s="133"/>
      <c r="S74" s="133"/>
      <c r="T74" s="133"/>
      <c r="U74" s="133"/>
      <c r="V74" s="133"/>
      <c r="W74" s="133"/>
      <c r="X74" s="133"/>
      <c r="Y74" s="133"/>
      <c r="Z74" s="133"/>
      <c r="AA74" s="133"/>
      <c r="AB74" s="133"/>
      <c r="AC74" s="133"/>
      <c r="AD74" s="133"/>
      <c r="AE74" s="133"/>
      <c r="AF74" s="133"/>
      <c r="AG74" s="133"/>
      <c r="AH74" s="133"/>
      <c r="AI74" s="133"/>
      <c r="AJ74" s="133"/>
      <c r="AK74" s="133"/>
      <c r="AL74" s="133"/>
      <c r="AM74" s="253">
        <f t="shared" ref="AM74" si="63">SUM(H75:AL75)</f>
        <v>0</v>
      </c>
      <c r="AN74" s="389" t="str">
        <f t="shared" ref="AN74" si="64">IFERROR(IF(OR(E74="Ａ",AM74&gt;$AF$45),1,ROUNDDOWN(AM74/$AF$45,1)),"")</f>
        <v/>
      </c>
      <c r="AO74" s="372"/>
      <c r="AP74" s="8"/>
    </row>
    <row r="75" spans="1:51" ht="13.5" customHeight="1">
      <c r="A75" s="249"/>
      <c r="B75" s="255"/>
      <c r="C75" s="287"/>
      <c r="D75" s="367"/>
      <c r="E75" s="302"/>
      <c r="F75" s="262"/>
      <c r="G75" s="70" t="s">
        <v>134</v>
      </c>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253"/>
      <c r="AN75" s="389"/>
      <c r="AO75" s="374"/>
      <c r="AP75" s="8"/>
    </row>
    <row r="76" spans="1:51" ht="13.5" customHeight="1">
      <c r="A76" s="248" t="str">
        <f>IFERROR(INDEX(【従業者名簿】!F:F,MATCH(F76,【従業者名簿】!C:C,0)),"")</f>
        <v/>
      </c>
      <c r="B76" s="298" t="s">
        <v>33</v>
      </c>
      <c r="C76" s="299" t="str">
        <f t="shared" ref="C76" si="65">IF(AO76="介護福祉士","〇","")</f>
        <v/>
      </c>
      <c r="D76" s="366" t="str">
        <f t="shared" ref="D76" si="66">IF(A76="","",DATEDIF(A76,$AF$3,"m"))</f>
        <v/>
      </c>
      <c r="E76" s="301"/>
      <c r="F76" s="270"/>
      <c r="G76" s="70" t="s">
        <v>36</v>
      </c>
      <c r="H76" s="133"/>
      <c r="I76" s="133"/>
      <c r="J76" s="133"/>
      <c r="K76" s="133"/>
      <c r="L76" s="133"/>
      <c r="M76" s="133"/>
      <c r="N76" s="133"/>
      <c r="O76" s="133"/>
      <c r="P76" s="133"/>
      <c r="Q76" s="133"/>
      <c r="R76" s="133"/>
      <c r="S76" s="133"/>
      <c r="T76" s="133"/>
      <c r="U76" s="133"/>
      <c r="V76" s="133"/>
      <c r="W76" s="133"/>
      <c r="X76" s="133"/>
      <c r="Y76" s="133"/>
      <c r="Z76" s="133"/>
      <c r="AA76" s="133"/>
      <c r="AB76" s="133"/>
      <c r="AC76" s="133"/>
      <c r="AD76" s="133"/>
      <c r="AE76" s="133"/>
      <c r="AF76" s="133"/>
      <c r="AG76" s="133"/>
      <c r="AH76" s="133"/>
      <c r="AI76" s="133"/>
      <c r="AJ76" s="133"/>
      <c r="AK76" s="133"/>
      <c r="AL76" s="133"/>
      <c r="AM76" s="253">
        <f t="shared" ref="AM76" si="67">SUM(H77:AL77)</f>
        <v>0</v>
      </c>
      <c r="AN76" s="389" t="str">
        <f t="shared" ref="AN76" si="68">IFERROR(IF(OR(E76="Ａ",AM76&gt;$AF$45),1,ROUNDDOWN(AM76/$AF$45,1)),"")</f>
        <v/>
      </c>
      <c r="AO76" s="372"/>
      <c r="AP76" s="8"/>
    </row>
    <row r="77" spans="1:51" ht="13.5" customHeight="1">
      <c r="A77" s="249"/>
      <c r="B77" s="255"/>
      <c r="C77" s="287"/>
      <c r="D77" s="367"/>
      <c r="E77" s="302"/>
      <c r="F77" s="261"/>
      <c r="G77" s="70" t="s">
        <v>134</v>
      </c>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253"/>
      <c r="AN77" s="389"/>
      <c r="AO77" s="374"/>
      <c r="AP77" s="8"/>
    </row>
    <row r="78" spans="1:51" ht="13.5" customHeight="1">
      <c r="A78" s="248" t="str">
        <f>IFERROR(INDEX(【従業者名簿】!F:F,MATCH(F78,【従業者名簿】!C:C,0)),"")</f>
        <v/>
      </c>
      <c r="B78" s="298" t="s">
        <v>33</v>
      </c>
      <c r="C78" s="299" t="str">
        <f t="shared" ref="C78" si="69">IF(AO78="介護福祉士","〇","")</f>
        <v/>
      </c>
      <c r="D78" s="366" t="str">
        <f>IF(A78="","",DATEDIF(A78,$AF$3,"m"))</f>
        <v/>
      </c>
      <c r="E78" s="301"/>
      <c r="F78" s="262"/>
      <c r="G78" s="70" t="s">
        <v>36</v>
      </c>
      <c r="H78" s="133"/>
      <c r="I78" s="133"/>
      <c r="J78" s="133"/>
      <c r="K78" s="133"/>
      <c r="L78" s="133"/>
      <c r="M78" s="133"/>
      <c r="N78" s="133"/>
      <c r="O78" s="133"/>
      <c r="P78" s="133"/>
      <c r="Q78" s="133"/>
      <c r="R78" s="133"/>
      <c r="S78" s="133"/>
      <c r="T78" s="133"/>
      <c r="U78" s="133"/>
      <c r="V78" s="133"/>
      <c r="W78" s="133"/>
      <c r="X78" s="133"/>
      <c r="Y78" s="133"/>
      <c r="Z78" s="133"/>
      <c r="AA78" s="133"/>
      <c r="AB78" s="133"/>
      <c r="AC78" s="133"/>
      <c r="AD78" s="133"/>
      <c r="AE78" s="133"/>
      <c r="AF78" s="133"/>
      <c r="AG78" s="133"/>
      <c r="AH78" s="133"/>
      <c r="AI78" s="133"/>
      <c r="AJ78" s="133"/>
      <c r="AK78" s="133"/>
      <c r="AL78" s="133"/>
      <c r="AM78" s="253">
        <f>SUM(H79:AL79)</f>
        <v>0</v>
      </c>
      <c r="AN78" s="389" t="str">
        <f>IFERROR(IF(OR(E78="Ａ",AM78&gt;$AF$45),1,ROUNDDOWN(AM78/$AF$45,1)),"")</f>
        <v/>
      </c>
      <c r="AO78" s="372"/>
      <c r="AP78" s="8"/>
    </row>
    <row r="79" spans="1:51" ht="13.5" customHeight="1">
      <c r="A79" s="249"/>
      <c r="B79" s="255"/>
      <c r="C79" s="287"/>
      <c r="D79" s="367"/>
      <c r="E79" s="302"/>
      <c r="F79" s="262"/>
      <c r="G79" s="70" t="s">
        <v>134</v>
      </c>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253"/>
      <c r="AN79" s="389"/>
      <c r="AO79" s="374"/>
      <c r="AP79" s="8"/>
    </row>
    <row r="80" spans="1:51" ht="13.5" customHeight="1">
      <c r="B80" s="132"/>
      <c r="C80" s="132"/>
      <c r="D80" s="132"/>
      <c r="E80" s="7" t="s">
        <v>137</v>
      </c>
      <c r="F80" s="132"/>
      <c r="G80" s="51"/>
      <c r="H80" s="7"/>
      <c r="I80" s="52"/>
      <c r="J80" s="52"/>
      <c r="K80" s="52"/>
      <c r="L80" s="52"/>
      <c r="M80" s="52"/>
      <c r="N80" s="52"/>
      <c r="O80" s="52"/>
      <c r="P80" s="52"/>
      <c r="Q80" s="52"/>
      <c r="R80" s="52"/>
      <c r="S80" s="53"/>
      <c r="T80" s="53"/>
      <c r="U80" s="7"/>
      <c r="V80" s="52"/>
      <c r="W80" s="52"/>
      <c r="X80" s="52"/>
      <c r="Y80" s="52"/>
      <c r="Z80" s="52"/>
      <c r="AA80" s="52"/>
      <c r="AB80" s="52"/>
      <c r="AC80" s="132"/>
      <c r="AD80" s="132"/>
      <c r="AE80" s="132"/>
      <c r="AF80" s="54"/>
      <c r="AG80" s="54"/>
      <c r="AH80" s="7"/>
      <c r="AI80" s="7"/>
      <c r="AJ80" s="7"/>
      <c r="AK80" s="7"/>
      <c r="AL80" s="7"/>
      <c r="AM80" s="55"/>
      <c r="AN80" s="56"/>
      <c r="AO80" s="57"/>
      <c r="AP80" s="10"/>
      <c r="AQ80" s="159"/>
      <c r="AR80" s="159"/>
      <c r="AS80" s="159"/>
      <c r="AT80" s="58"/>
      <c r="AU80" s="58"/>
      <c r="AV80" s="58"/>
      <c r="AW80" s="59"/>
      <c r="AX80" s="59"/>
      <c r="AY80" s="59"/>
    </row>
    <row r="81" spans="1:53" ht="13.5" customHeight="1">
      <c r="B81" s="132"/>
      <c r="C81" s="132"/>
      <c r="D81" s="132"/>
      <c r="E81" s="7"/>
      <c r="F81" s="132"/>
      <c r="G81" s="51"/>
      <c r="H81" s="7"/>
      <c r="I81" s="52"/>
      <c r="J81" s="52"/>
      <c r="K81" s="52"/>
      <c r="L81" s="52"/>
      <c r="M81" s="52"/>
      <c r="N81" s="52"/>
      <c r="O81" s="52"/>
      <c r="P81" s="52"/>
      <c r="Q81" s="52"/>
      <c r="R81" s="52"/>
      <c r="S81" s="53"/>
      <c r="T81" s="53"/>
      <c r="U81" s="7"/>
      <c r="V81" s="52"/>
      <c r="W81" s="52"/>
      <c r="X81" s="52"/>
      <c r="Y81" s="52"/>
      <c r="Z81" s="52"/>
      <c r="AA81" s="52"/>
      <c r="AB81" s="52"/>
      <c r="AC81" s="132"/>
      <c r="AD81" s="132"/>
      <c r="AE81" s="132"/>
      <c r="AF81" s="54"/>
      <c r="AG81" s="54"/>
      <c r="AH81" s="7"/>
      <c r="AI81" s="7"/>
      <c r="AJ81" s="7"/>
      <c r="AK81" s="7"/>
      <c r="AL81" s="7"/>
      <c r="AM81" s="55"/>
      <c r="AN81" s="56"/>
      <c r="AO81" s="57"/>
      <c r="AP81" s="10"/>
      <c r="AQ81" s="159"/>
      <c r="AR81" s="159"/>
      <c r="AS81" s="159"/>
      <c r="AT81" s="58"/>
      <c r="AU81" s="58"/>
      <c r="AV81" s="58"/>
      <c r="AW81" s="59"/>
      <c r="AX81" s="59"/>
      <c r="AY81" s="59"/>
    </row>
    <row r="82" spans="1:53" ht="18" customHeight="1">
      <c r="B82" s="2" t="s">
        <v>2</v>
      </c>
      <c r="C82" s="2"/>
      <c r="D82" s="2"/>
      <c r="E82" s="2"/>
      <c r="F82" s="2"/>
      <c r="G82" s="2"/>
      <c r="H82" s="2"/>
      <c r="I82" s="2"/>
      <c r="J82" s="2"/>
      <c r="AF82" s="3"/>
      <c r="AO82" s="3"/>
      <c r="AY82" s="3" t="s">
        <v>35</v>
      </c>
      <c r="BA82" s="9"/>
    </row>
    <row r="83" spans="1:53" ht="18" customHeight="1">
      <c r="B83" s="233" t="s">
        <v>22</v>
      </c>
      <c r="C83" s="234"/>
      <c r="D83" s="235">
        <f>【算定要件集計】!$B$3</f>
        <v>0</v>
      </c>
      <c r="E83" s="236"/>
      <c r="F83" s="236"/>
      <c r="G83" s="236"/>
      <c r="H83" s="236"/>
      <c r="I83" s="236"/>
      <c r="J83" s="236"/>
      <c r="K83" s="237"/>
      <c r="L83" s="238" t="s">
        <v>21</v>
      </c>
      <c r="M83" s="239"/>
      <c r="N83" s="239"/>
      <c r="O83" s="240"/>
      <c r="P83" s="241"/>
      <c r="Q83" s="241"/>
      <c r="R83" s="241"/>
      <c r="S83" s="241"/>
      <c r="T83" s="241"/>
      <c r="U83" s="242"/>
      <c r="V83" s="233" t="s">
        <v>23</v>
      </c>
      <c r="W83" s="243"/>
      <c r="X83" s="203"/>
      <c r="Y83" s="244"/>
      <c r="Z83" s="245"/>
      <c r="AA83" s="233" t="s">
        <v>40</v>
      </c>
      <c r="AB83" s="246"/>
      <c r="AC83" s="246"/>
      <c r="AD83" s="246"/>
      <c r="AE83" s="247"/>
      <c r="AF83" s="375" t="str">
        <f>$AF$3</f>
        <v/>
      </c>
      <c r="AG83" s="376"/>
      <c r="AH83" s="376"/>
      <c r="AI83" s="376"/>
      <c r="AJ83" s="377"/>
      <c r="AK83" s="378"/>
      <c r="AO83" s="5"/>
      <c r="BA83" s="9"/>
    </row>
    <row r="84" spans="1:53" ht="5.0999999999999996" customHeight="1">
      <c r="BA84" s="9"/>
    </row>
    <row r="85" spans="1:53" ht="16.5" customHeight="1">
      <c r="G85" s="5" t="s">
        <v>44</v>
      </c>
      <c r="H85" s="49">
        <f>$H$5</f>
        <v>0</v>
      </c>
      <c r="I85" s="50" t="s">
        <v>43</v>
      </c>
      <c r="J85" s="49">
        <f>$J$5</f>
        <v>0</v>
      </c>
      <c r="K85" s="50" t="s">
        <v>24</v>
      </c>
      <c r="L85" s="50"/>
      <c r="M85" s="49">
        <f>$M$5</f>
        <v>0</v>
      </c>
      <c r="N85" s="50" t="s">
        <v>43</v>
      </c>
      <c r="O85" s="49">
        <f>$O$5</f>
        <v>0</v>
      </c>
      <c r="P85" s="1" t="s">
        <v>25</v>
      </c>
      <c r="R85" s="7"/>
      <c r="U85" s="7"/>
      <c r="V85" s="7"/>
      <c r="W85" s="7"/>
      <c r="X85" s="7"/>
      <c r="Y85" s="7"/>
      <c r="AE85" s="5" t="s">
        <v>42</v>
      </c>
      <c r="AF85" s="220">
        <f>$AF$5</f>
        <v>0</v>
      </c>
      <c r="AG85" s="379"/>
      <c r="AH85" s="7" t="s">
        <v>31</v>
      </c>
      <c r="AI85" s="7"/>
      <c r="AJ85" s="7"/>
      <c r="AL85" s="5" t="s">
        <v>32</v>
      </c>
      <c r="AM85" s="47">
        <f>$AM$5</f>
        <v>0</v>
      </c>
      <c r="AN85" s="7" t="s">
        <v>31</v>
      </c>
      <c r="AQ85" s="1" t="s">
        <v>27</v>
      </c>
      <c r="BA85" s="9"/>
    </row>
    <row r="86" spans="1:53" s="6" customFormat="1" ht="18" customHeight="1">
      <c r="A86" s="248" t="s">
        <v>60</v>
      </c>
      <c r="B86" s="238" t="s">
        <v>0</v>
      </c>
      <c r="C86" s="250" t="s">
        <v>203</v>
      </c>
      <c r="D86" s="250" t="s">
        <v>62</v>
      </c>
      <c r="E86" s="250" t="s">
        <v>1</v>
      </c>
      <c r="F86" s="238" t="s">
        <v>3</v>
      </c>
      <c r="G86" s="252" t="s">
        <v>37</v>
      </c>
      <c r="H86" s="18" t="str">
        <f>AF83</f>
        <v/>
      </c>
      <c r="I86" s="18" t="str">
        <f>IFERROR(H86+1,"")</f>
        <v/>
      </c>
      <c r="J86" s="18" t="str">
        <f t="shared" ref="J86:AI86" si="70">IFERROR(I86+1,"")</f>
        <v/>
      </c>
      <c r="K86" s="18" t="str">
        <f t="shared" si="70"/>
        <v/>
      </c>
      <c r="L86" s="18" t="str">
        <f t="shared" si="70"/>
        <v/>
      </c>
      <c r="M86" s="18" t="str">
        <f t="shared" si="70"/>
        <v/>
      </c>
      <c r="N86" s="18" t="str">
        <f t="shared" si="70"/>
        <v/>
      </c>
      <c r="O86" s="18" t="str">
        <f t="shared" si="70"/>
        <v/>
      </c>
      <c r="P86" s="18" t="str">
        <f t="shared" si="70"/>
        <v/>
      </c>
      <c r="Q86" s="18" t="str">
        <f t="shared" si="70"/>
        <v/>
      </c>
      <c r="R86" s="18" t="str">
        <f t="shared" si="70"/>
        <v/>
      </c>
      <c r="S86" s="18" t="str">
        <f t="shared" si="70"/>
        <v/>
      </c>
      <c r="T86" s="18" t="str">
        <f t="shared" si="70"/>
        <v/>
      </c>
      <c r="U86" s="18" t="str">
        <f t="shared" si="70"/>
        <v/>
      </c>
      <c r="V86" s="18" t="str">
        <f t="shared" si="70"/>
        <v/>
      </c>
      <c r="W86" s="18" t="str">
        <f t="shared" si="70"/>
        <v/>
      </c>
      <c r="X86" s="18" t="str">
        <f t="shared" si="70"/>
        <v/>
      </c>
      <c r="Y86" s="18" t="str">
        <f t="shared" si="70"/>
        <v/>
      </c>
      <c r="Z86" s="18" t="str">
        <f t="shared" si="70"/>
        <v/>
      </c>
      <c r="AA86" s="18" t="str">
        <f t="shared" si="70"/>
        <v/>
      </c>
      <c r="AB86" s="18" t="str">
        <f t="shared" si="70"/>
        <v/>
      </c>
      <c r="AC86" s="18" t="str">
        <f t="shared" si="70"/>
        <v/>
      </c>
      <c r="AD86" s="18" t="str">
        <f t="shared" si="70"/>
        <v/>
      </c>
      <c r="AE86" s="18" t="str">
        <f t="shared" si="70"/>
        <v/>
      </c>
      <c r="AF86" s="18" t="str">
        <f t="shared" si="70"/>
        <v/>
      </c>
      <c r="AG86" s="18" t="str">
        <f t="shared" si="70"/>
        <v/>
      </c>
      <c r="AH86" s="18" t="str">
        <f t="shared" si="70"/>
        <v/>
      </c>
      <c r="AI86" s="18" t="str">
        <f t="shared" si="70"/>
        <v/>
      </c>
      <c r="AJ86" s="18" t="str">
        <f>IFERROR(IF(MONTH(AI86)&lt;&gt;MONTH(AI86+1),"",AI86+1),"")</f>
        <v/>
      </c>
      <c r="AK86" s="18" t="str">
        <f>IFERROR(IF(MONTH(AJ86)&lt;&gt;MONTH(AJ86+1),"",AJ86+1),"")</f>
        <v/>
      </c>
      <c r="AL86" s="18" t="str">
        <f>IFERROR(IF(MONTH(AK86)&lt;&gt;MONTH(AK86+1),"",AK86+1),"")</f>
        <v/>
      </c>
      <c r="AM86" s="263" t="s">
        <v>162</v>
      </c>
      <c r="AN86" s="263" t="s">
        <v>163</v>
      </c>
      <c r="AO86" s="206" t="s">
        <v>133</v>
      </c>
      <c r="AQ86" s="208" t="s">
        <v>36</v>
      </c>
      <c r="AR86" s="209"/>
      <c r="AS86" s="208" t="s">
        <v>39</v>
      </c>
      <c r="AT86" s="212"/>
      <c r="AU86" s="212"/>
      <c r="AV86" s="212"/>
      <c r="AW86" s="213"/>
      <c r="AX86" s="208" t="s">
        <v>16</v>
      </c>
      <c r="AY86" s="215"/>
      <c r="BA86" s="9"/>
    </row>
    <row r="87" spans="1:53" s="6" customFormat="1" ht="18" customHeight="1">
      <c r="A87" s="249"/>
      <c r="B87" s="238"/>
      <c r="C87" s="251"/>
      <c r="D87" s="251"/>
      <c r="E87" s="251"/>
      <c r="F87" s="238"/>
      <c r="G87" s="239"/>
      <c r="H87" s="19" t="str">
        <f>H86</f>
        <v/>
      </c>
      <c r="I87" s="19" t="str">
        <f>I86</f>
        <v/>
      </c>
      <c r="J87" s="19" t="str">
        <f t="shared" ref="J87:AL87" si="71">J86</f>
        <v/>
      </c>
      <c r="K87" s="19" t="str">
        <f t="shared" si="71"/>
        <v/>
      </c>
      <c r="L87" s="19" t="str">
        <f t="shared" si="71"/>
        <v/>
      </c>
      <c r="M87" s="19" t="str">
        <f t="shared" si="71"/>
        <v/>
      </c>
      <c r="N87" s="19" t="str">
        <f t="shared" si="71"/>
        <v/>
      </c>
      <c r="O87" s="19" t="str">
        <f t="shared" si="71"/>
        <v/>
      </c>
      <c r="P87" s="19" t="str">
        <f t="shared" si="71"/>
        <v/>
      </c>
      <c r="Q87" s="19" t="str">
        <f t="shared" si="71"/>
        <v/>
      </c>
      <c r="R87" s="19" t="str">
        <f t="shared" si="71"/>
        <v/>
      </c>
      <c r="S87" s="19" t="str">
        <f t="shared" si="71"/>
        <v/>
      </c>
      <c r="T87" s="19" t="str">
        <f t="shared" si="71"/>
        <v/>
      </c>
      <c r="U87" s="19" t="str">
        <f t="shared" si="71"/>
        <v/>
      </c>
      <c r="V87" s="19" t="str">
        <f t="shared" si="71"/>
        <v/>
      </c>
      <c r="W87" s="19" t="str">
        <f t="shared" si="71"/>
        <v/>
      </c>
      <c r="X87" s="19" t="str">
        <f t="shared" si="71"/>
        <v/>
      </c>
      <c r="Y87" s="19" t="str">
        <f t="shared" si="71"/>
        <v/>
      </c>
      <c r="Z87" s="19" t="str">
        <f t="shared" si="71"/>
        <v/>
      </c>
      <c r="AA87" s="19" t="str">
        <f t="shared" si="71"/>
        <v/>
      </c>
      <c r="AB87" s="19" t="str">
        <f t="shared" si="71"/>
        <v/>
      </c>
      <c r="AC87" s="19" t="str">
        <f t="shared" si="71"/>
        <v/>
      </c>
      <c r="AD87" s="19" t="str">
        <f t="shared" si="71"/>
        <v/>
      </c>
      <c r="AE87" s="19" t="str">
        <f t="shared" si="71"/>
        <v/>
      </c>
      <c r="AF87" s="19" t="str">
        <f t="shared" si="71"/>
        <v/>
      </c>
      <c r="AG87" s="19" t="str">
        <f t="shared" si="71"/>
        <v/>
      </c>
      <c r="AH87" s="19" t="str">
        <f t="shared" si="71"/>
        <v/>
      </c>
      <c r="AI87" s="19" t="str">
        <f t="shared" si="71"/>
        <v/>
      </c>
      <c r="AJ87" s="19" t="str">
        <f t="shared" si="71"/>
        <v/>
      </c>
      <c r="AK87" s="19" t="str">
        <f t="shared" si="71"/>
        <v/>
      </c>
      <c r="AL87" s="19" t="str">
        <f t="shared" si="71"/>
        <v/>
      </c>
      <c r="AM87" s="263"/>
      <c r="AN87" s="263"/>
      <c r="AO87" s="207"/>
      <c r="AQ87" s="210"/>
      <c r="AR87" s="211"/>
      <c r="AS87" s="210"/>
      <c r="AT87" s="214"/>
      <c r="AU87" s="214"/>
      <c r="AV87" s="214"/>
      <c r="AW87" s="211"/>
      <c r="AX87" s="210"/>
      <c r="AY87" s="211"/>
      <c r="BA87" s="9"/>
    </row>
    <row r="88" spans="1:53" s="6" customFormat="1" ht="13.5" customHeight="1">
      <c r="A88" s="248"/>
      <c r="B88" s="255" t="s">
        <v>4</v>
      </c>
      <c r="C88" s="257" t="s">
        <v>48</v>
      </c>
      <c r="D88" s="257" t="s">
        <v>48</v>
      </c>
      <c r="E88" s="259" t="s">
        <v>10</v>
      </c>
      <c r="F88" s="261"/>
      <c r="G88" s="70" t="s">
        <v>36</v>
      </c>
      <c r="H88" s="45"/>
      <c r="I88" s="45"/>
      <c r="J88" s="45"/>
      <c r="K88" s="45"/>
      <c r="L88" s="45"/>
      <c r="M88" s="45"/>
      <c r="N88" s="45"/>
      <c r="O88" s="45"/>
      <c r="P88" s="45"/>
      <c r="Q88" s="45"/>
      <c r="R88" s="45"/>
      <c r="S88" s="45"/>
      <c r="T88" s="45"/>
      <c r="U88" s="45"/>
      <c r="V88" s="45"/>
      <c r="W88" s="45"/>
      <c r="X88" s="45"/>
      <c r="Y88" s="45"/>
      <c r="Z88" s="45"/>
      <c r="AA88" s="45"/>
      <c r="AB88" s="45"/>
      <c r="AC88" s="45"/>
      <c r="AD88" s="45"/>
      <c r="AE88" s="45"/>
      <c r="AF88" s="45"/>
      <c r="AG88" s="45"/>
      <c r="AH88" s="45"/>
      <c r="AI88" s="45"/>
      <c r="AJ88" s="45"/>
      <c r="AK88" s="45"/>
      <c r="AL88" s="45"/>
      <c r="AM88" s="253">
        <f>SUM(H89:AL89)</f>
        <v>0</v>
      </c>
      <c r="AN88" s="254" t="s">
        <v>48</v>
      </c>
      <c r="AO88" s="223"/>
      <c r="AQ88" s="228"/>
      <c r="AR88" s="369"/>
      <c r="AS88" s="224"/>
      <c r="AT88" s="225"/>
      <c r="AU88" s="12" t="s">
        <v>26</v>
      </c>
      <c r="AV88" s="226"/>
      <c r="AW88" s="227"/>
      <c r="AX88" s="156"/>
      <c r="AY88" s="167" t="s">
        <v>34</v>
      </c>
      <c r="BA88" s="9"/>
    </row>
    <row r="89" spans="1:53" ht="13.5" customHeight="1">
      <c r="A89" s="249"/>
      <c r="B89" s="256"/>
      <c r="C89" s="258"/>
      <c r="D89" s="258"/>
      <c r="E89" s="260"/>
      <c r="F89" s="262"/>
      <c r="G89" s="70" t="s">
        <v>16</v>
      </c>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253"/>
      <c r="AN89" s="254"/>
      <c r="AO89" s="374"/>
      <c r="AQ89" s="228"/>
      <c r="AR89" s="369"/>
      <c r="AS89" s="224"/>
      <c r="AT89" s="225"/>
      <c r="AU89" s="12" t="s">
        <v>26</v>
      </c>
      <c r="AV89" s="226"/>
      <c r="AW89" s="227"/>
      <c r="AX89" s="156"/>
      <c r="AY89" s="167" t="s">
        <v>34</v>
      </c>
      <c r="BA89" s="9"/>
    </row>
    <row r="90" spans="1:53" ht="13.5" customHeight="1">
      <c r="A90" s="248"/>
      <c r="B90" s="273" t="s">
        <v>5</v>
      </c>
      <c r="C90" s="257" t="s">
        <v>48</v>
      </c>
      <c r="D90" s="257" t="s">
        <v>48</v>
      </c>
      <c r="E90" s="275" t="s">
        <v>10</v>
      </c>
      <c r="F90" s="262"/>
      <c r="G90" s="70" t="s">
        <v>36</v>
      </c>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253">
        <f>SUM(H91:AL91)</f>
        <v>0</v>
      </c>
      <c r="AN90" s="254" t="s">
        <v>48</v>
      </c>
      <c r="AO90" s="372"/>
      <c r="AQ90" s="228"/>
      <c r="AR90" s="369"/>
      <c r="AS90" s="224"/>
      <c r="AT90" s="225"/>
      <c r="AU90" s="12" t="s">
        <v>26</v>
      </c>
      <c r="AV90" s="226"/>
      <c r="AW90" s="227"/>
      <c r="AX90" s="156"/>
      <c r="AY90" s="167" t="s">
        <v>34</v>
      </c>
      <c r="BA90" s="9"/>
    </row>
    <row r="91" spans="1:53" ht="13.5" customHeight="1">
      <c r="A91" s="249"/>
      <c r="B91" s="274"/>
      <c r="C91" s="258"/>
      <c r="D91" s="258"/>
      <c r="E91" s="260"/>
      <c r="F91" s="262"/>
      <c r="G91" s="71" t="s">
        <v>41</v>
      </c>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276"/>
      <c r="AN91" s="272"/>
      <c r="AO91" s="374"/>
      <c r="AQ91" s="228"/>
      <c r="AR91" s="369"/>
      <c r="AS91" s="224"/>
      <c r="AT91" s="225"/>
      <c r="AU91" s="12" t="s">
        <v>26</v>
      </c>
      <c r="AV91" s="226"/>
      <c r="AW91" s="227"/>
      <c r="AX91" s="156"/>
      <c r="AY91" s="167" t="s">
        <v>34</v>
      </c>
      <c r="BA91" s="9"/>
    </row>
    <row r="92" spans="1:53" ht="13.5" customHeight="1">
      <c r="A92" s="248"/>
      <c r="B92" s="265" t="s">
        <v>38</v>
      </c>
      <c r="C92" s="257" t="s">
        <v>48</v>
      </c>
      <c r="D92" s="257" t="s">
        <v>48</v>
      </c>
      <c r="E92" s="268" t="s">
        <v>48</v>
      </c>
      <c r="F92" s="270"/>
      <c r="G92" s="70" t="s">
        <v>36</v>
      </c>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253">
        <f>SUM(H93:AL93)</f>
        <v>0</v>
      </c>
      <c r="AN92" s="254" t="s">
        <v>48</v>
      </c>
      <c r="AO92" s="372"/>
      <c r="AQ92" s="228"/>
      <c r="AR92" s="369"/>
      <c r="AS92" s="224"/>
      <c r="AT92" s="225"/>
      <c r="AU92" s="12" t="s">
        <v>26</v>
      </c>
      <c r="AV92" s="226"/>
      <c r="AW92" s="227"/>
      <c r="AX92" s="156"/>
      <c r="AY92" s="167" t="s">
        <v>34</v>
      </c>
      <c r="BA92" s="9"/>
    </row>
    <row r="93" spans="1:53" ht="13.5" customHeight="1" thickBot="1">
      <c r="A93" s="264"/>
      <c r="B93" s="266"/>
      <c r="C93" s="267"/>
      <c r="D93" s="267"/>
      <c r="E93" s="269"/>
      <c r="F93" s="271"/>
      <c r="G93" s="72" t="s">
        <v>41</v>
      </c>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1"/>
      <c r="AN93" s="341"/>
      <c r="AO93" s="373"/>
      <c r="AQ93" s="228"/>
      <c r="AR93" s="369"/>
      <c r="AS93" s="224"/>
      <c r="AT93" s="225"/>
      <c r="AU93" s="12" t="s">
        <v>26</v>
      </c>
      <c r="AV93" s="226"/>
      <c r="AW93" s="227"/>
      <c r="AX93" s="156"/>
      <c r="AY93" s="167" t="s">
        <v>34</v>
      </c>
      <c r="BA93" s="9"/>
    </row>
    <row r="94" spans="1:53" ht="13.5" customHeight="1" thickTop="1">
      <c r="A94" s="283" t="str">
        <f>IFERROR(INDEX(【従業者名簿】!F:F,MATCH(届出後7月!F94,【従業者名簿】!C:C,0)),"")</f>
        <v/>
      </c>
      <c r="B94" s="255" t="s">
        <v>4</v>
      </c>
      <c r="C94" s="285" t="str">
        <f>IF(AO94="介護福祉士","〇","")</f>
        <v/>
      </c>
      <c r="D94" s="367" t="str">
        <f>IF(A94="","",DATEDIF(A94,$AF$3,"m"))</f>
        <v/>
      </c>
      <c r="E94" s="290" t="s">
        <v>102</v>
      </c>
      <c r="F94" s="293"/>
      <c r="G94" s="73" t="s">
        <v>36</v>
      </c>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278">
        <f>SUM(H95:AL95)</f>
        <v>0</v>
      </c>
      <c r="AN94" s="386" t="str">
        <f>IFERROR(IF(SUM(AM94:AM99)&gt;$AF$125,1,ROUNDDOWN(SUM(AM94:AM99)/$AF$125,1)),"")</f>
        <v/>
      </c>
      <c r="AO94" s="343"/>
      <c r="AQ94" s="228"/>
      <c r="AR94" s="369"/>
      <c r="AS94" s="224"/>
      <c r="AT94" s="225"/>
      <c r="AU94" s="12" t="s">
        <v>26</v>
      </c>
      <c r="AV94" s="226"/>
      <c r="AW94" s="227"/>
      <c r="AX94" s="156"/>
      <c r="AY94" s="167" t="s">
        <v>34</v>
      </c>
      <c r="BA94" s="9"/>
    </row>
    <row r="95" spans="1:53" ht="13.5" customHeight="1">
      <c r="A95" s="284"/>
      <c r="B95" s="256"/>
      <c r="C95" s="286"/>
      <c r="D95" s="370"/>
      <c r="E95" s="291"/>
      <c r="F95" s="293"/>
      <c r="G95" s="70" t="s">
        <v>41</v>
      </c>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253"/>
      <c r="AN95" s="386"/>
      <c r="AO95" s="344"/>
      <c r="AQ95" s="228"/>
      <c r="AR95" s="369"/>
      <c r="AS95" s="224"/>
      <c r="AT95" s="225"/>
      <c r="AU95" s="12" t="s">
        <v>26</v>
      </c>
      <c r="AV95" s="226"/>
      <c r="AW95" s="227"/>
      <c r="AX95" s="156"/>
      <c r="AY95" s="167" t="s">
        <v>34</v>
      </c>
      <c r="BA95" s="9"/>
    </row>
    <row r="96" spans="1:53" ht="13.5" customHeight="1">
      <c r="A96" s="284"/>
      <c r="B96" s="273" t="s">
        <v>5</v>
      </c>
      <c r="C96" s="286"/>
      <c r="D96" s="370"/>
      <c r="E96" s="291"/>
      <c r="F96" s="293"/>
      <c r="G96" s="73" t="s">
        <v>36</v>
      </c>
      <c r="H96" s="38"/>
      <c r="I96" s="38"/>
      <c r="J96" s="38"/>
      <c r="K96" s="38"/>
      <c r="L96" s="164"/>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278">
        <f>SUM(H97:AL97)</f>
        <v>0</v>
      </c>
      <c r="AN96" s="386"/>
      <c r="AO96" s="345"/>
      <c r="AQ96" s="228"/>
      <c r="AR96" s="369"/>
      <c r="AS96" s="224"/>
      <c r="AT96" s="225"/>
      <c r="AU96" s="12" t="s">
        <v>26</v>
      </c>
      <c r="AV96" s="226"/>
      <c r="AW96" s="227"/>
      <c r="AX96" s="156"/>
      <c r="AY96" s="167" t="s">
        <v>34</v>
      </c>
      <c r="BA96" s="9"/>
    </row>
    <row r="97" spans="1:53" ht="13.5" customHeight="1">
      <c r="A97" s="284"/>
      <c r="B97" s="297"/>
      <c r="C97" s="286"/>
      <c r="D97" s="370"/>
      <c r="E97" s="291"/>
      <c r="F97" s="293"/>
      <c r="G97" s="70" t="s">
        <v>41</v>
      </c>
      <c r="H97" s="35"/>
      <c r="I97" s="35"/>
      <c r="J97" s="35"/>
      <c r="K97" s="35"/>
      <c r="L97" s="36"/>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253"/>
      <c r="AN97" s="386"/>
      <c r="AO97" s="344"/>
      <c r="AQ97" s="228"/>
      <c r="AR97" s="369"/>
      <c r="AS97" s="224"/>
      <c r="AT97" s="225"/>
      <c r="AU97" s="12" t="s">
        <v>26</v>
      </c>
      <c r="AV97" s="226"/>
      <c r="AW97" s="227"/>
      <c r="AX97" s="156"/>
      <c r="AY97" s="167" t="s">
        <v>34</v>
      </c>
      <c r="BA97" s="9"/>
    </row>
    <row r="98" spans="1:53" ht="13.5" customHeight="1">
      <c r="A98" s="284"/>
      <c r="B98" s="296" t="s">
        <v>33</v>
      </c>
      <c r="C98" s="286"/>
      <c r="D98" s="370"/>
      <c r="E98" s="291"/>
      <c r="F98" s="294"/>
      <c r="G98" s="73" t="s">
        <v>36</v>
      </c>
      <c r="H98" s="38"/>
      <c r="I98" s="38"/>
      <c r="J98" s="38"/>
      <c r="K98" s="38"/>
      <c r="L98" s="164"/>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278">
        <f>SUM(H99:AL99)</f>
        <v>0</v>
      </c>
      <c r="AN98" s="387"/>
      <c r="AO98" s="345"/>
      <c r="AQ98" s="228"/>
      <c r="AR98" s="369"/>
      <c r="AS98" s="224"/>
      <c r="AT98" s="225"/>
      <c r="AU98" s="12" t="s">
        <v>26</v>
      </c>
      <c r="AV98" s="226"/>
      <c r="AW98" s="227"/>
      <c r="AX98" s="156"/>
      <c r="AY98" s="167" t="s">
        <v>34</v>
      </c>
      <c r="BA98" s="9"/>
    </row>
    <row r="99" spans="1:53" ht="13.5" customHeight="1">
      <c r="A99" s="284"/>
      <c r="B99" s="255"/>
      <c r="C99" s="287"/>
      <c r="D99" s="370"/>
      <c r="E99" s="292"/>
      <c r="F99" s="295"/>
      <c r="G99" s="70" t="s">
        <v>41</v>
      </c>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253"/>
      <c r="AN99" s="387"/>
      <c r="AO99" s="346"/>
      <c r="AQ99" s="228"/>
      <c r="AR99" s="369"/>
      <c r="AS99" s="224"/>
      <c r="AT99" s="225"/>
      <c r="AU99" s="12" t="s">
        <v>26</v>
      </c>
      <c r="AV99" s="226"/>
      <c r="AW99" s="227"/>
      <c r="AX99" s="156"/>
      <c r="AY99" s="167" t="s">
        <v>34</v>
      </c>
      <c r="BA99" s="9"/>
    </row>
    <row r="100" spans="1:53" ht="13.5" customHeight="1">
      <c r="A100" s="305" t="str">
        <f>IFERROR(INDEX(【従業者名簿】!F:F,MATCH(届出後7月!F100,【従業者名簿】!C:C,0)),"")</f>
        <v/>
      </c>
      <c r="B100" s="273" t="s">
        <v>5</v>
      </c>
      <c r="C100" s="299" t="str">
        <f>IF(AO100="介護福祉士","〇","")</f>
        <v/>
      </c>
      <c r="D100" s="370" t="str">
        <f>IF(A100="","",DATEDIF(A100,$AF$3,"m"))</f>
        <v/>
      </c>
      <c r="E100" s="306" t="s">
        <v>102</v>
      </c>
      <c r="F100" s="262"/>
      <c r="G100" s="70" t="s">
        <v>36</v>
      </c>
      <c r="H100" s="164"/>
      <c r="I100" s="164"/>
      <c r="J100" s="164"/>
      <c r="K100" s="164"/>
      <c r="L100" s="164"/>
      <c r="M100" s="164"/>
      <c r="N100" s="164"/>
      <c r="O100" s="164"/>
      <c r="P100" s="164"/>
      <c r="Q100" s="164"/>
      <c r="R100" s="164"/>
      <c r="S100" s="164"/>
      <c r="T100" s="164"/>
      <c r="U100" s="164"/>
      <c r="V100" s="164"/>
      <c r="W100" s="164"/>
      <c r="X100" s="164"/>
      <c r="Y100" s="164"/>
      <c r="Z100" s="164"/>
      <c r="AA100" s="164"/>
      <c r="AB100" s="164"/>
      <c r="AC100" s="164"/>
      <c r="AD100" s="164"/>
      <c r="AE100" s="164"/>
      <c r="AF100" s="164"/>
      <c r="AG100" s="164"/>
      <c r="AH100" s="164"/>
      <c r="AI100" s="164"/>
      <c r="AJ100" s="164"/>
      <c r="AK100" s="164"/>
      <c r="AL100" s="164"/>
      <c r="AM100" s="278">
        <f>SUM(H101:AL101)</f>
        <v>0</v>
      </c>
      <c r="AN100" s="385" t="str">
        <f>IFERROR(IF(SUM(AM100:AM103)&gt;$AF$125,1,ROUNDDOWN(SUM(AM100:AM103)/$AF$125,1)),"")</f>
        <v/>
      </c>
      <c r="AO100" s="222"/>
      <c r="AP100" s="8"/>
      <c r="AQ100" s="228"/>
      <c r="AR100" s="369"/>
      <c r="AS100" s="224"/>
      <c r="AT100" s="225"/>
      <c r="AU100" s="12" t="s">
        <v>26</v>
      </c>
      <c r="AV100" s="226"/>
      <c r="AW100" s="227"/>
      <c r="AX100" s="156"/>
      <c r="AY100" s="167" t="s">
        <v>34</v>
      </c>
      <c r="BA100" s="9"/>
    </row>
    <row r="101" spans="1:53" ht="13.5" customHeight="1">
      <c r="A101" s="284"/>
      <c r="B101" s="297"/>
      <c r="C101" s="286"/>
      <c r="D101" s="370"/>
      <c r="E101" s="291"/>
      <c r="F101" s="262"/>
      <c r="G101" s="70" t="s">
        <v>41</v>
      </c>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253"/>
      <c r="AN101" s="386"/>
      <c r="AO101" s="344"/>
      <c r="AP101" s="8"/>
      <c r="AQ101" s="228"/>
      <c r="AR101" s="369"/>
      <c r="AS101" s="224"/>
      <c r="AT101" s="225"/>
      <c r="AU101" s="12" t="s">
        <v>26</v>
      </c>
      <c r="AV101" s="226"/>
      <c r="AW101" s="227"/>
      <c r="AX101" s="156"/>
      <c r="AY101" s="167" t="s">
        <v>34</v>
      </c>
      <c r="BA101" s="9"/>
    </row>
    <row r="102" spans="1:53" ht="13.5" customHeight="1">
      <c r="A102" s="284"/>
      <c r="B102" s="304" t="s">
        <v>33</v>
      </c>
      <c r="C102" s="286"/>
      <c r="D102" s="370"/>
      <c r="E102" s="291"/>
      <c r="F102" s="277"/>
      <c r="G102" s="70" t="s">
        <v>36</v>
      </c>
      <c r="H102" s="164"/>
      <c r="I102" s="164"/>
      <c r="J102" s="164"/>
      <c r="K102" s="164"/>
      <c r="L102" s="164"/>
      <c r="M102" s="164"/>
      <c r="N102" s="164"/>
      <c r="O102" s="164"/>
      <c r="P102" s="164"/>
      <c r="Q102" s="164"/>
      <c r="R102" s="164"/>
      <c r="S102" s="164"/>
      <c r="T102" s="164"/>
      <c r="U102" s="164"/>
      <c r="V102" s="164"/>
      <c r="W102" s="164"/>
      <c r="X102" s="164"/>
      <c r="Y102" s="164"/>
      <c r="Z102" s="164"/>
      <c r="AA102" s="164"/>
      <c r="AB102" s="164"/>
      <c r="AC102" s="164"/>
      <c r="AD102" s="164"/>
      <c r="AE102" s="164"/>
      <c r="AF102" s="164"/>
      <c r="AG102" s="164"/>
      <c r="AH102" s="164"/>
      <c r="AI102" s="164"/>
      <c r="AJ102" s="164"/>
      <c r="AK102" s="164"/>
      <c r="AL102" s="164"/>
      <c r="AM102" s="253">
        <f>SUM(H103:AL103)</f>
        <v>0</v>
      </c>
      <c r="AN102" s="387"/>
      <c r="AO102" s="345"/>
      <c r="AP102" s="8"/>
      <c r="AQ102" s="228"/>
      <c r="AR102" s="369"/>
      <c r="AS102" s="224"/>
      <c r="AT102" s="225"/>
      <c r="AU102" s="12" t="s">
        <v>26</v>
      </c>
      <c r="AV102" s="226"/>
      <c r="AW102" s="227"/>
      <c r="AX102" s="156"/>
      <c r="AY102" s="167" t="s">
        <v>34</v>
      </c>
      <c r="BA102" s="9"/>
    </row>
    <row r="103" spans="1:53" ht="13.5" customHeight="1">
      <c r="A103" s="284"/>
      <c r="B103" s="304"/>
      <c r="C103" s="287"/>
      <c r="D103" s="370"/>
      <c r="E103" s="292"/>
      <c r="F103" s="277"/>
      <c r="G103" s="70" t="s">
        <v>41</v>
      </c>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253"/>
      <c r="AN103" s="388"/>
      <c r="AO103" s="346"/>
      <c r="AP103" s="8"/>
      <c r="AQ103" s="228"/>
      <c r="AR103" s="369"/>
      <c r="AS103" s="224"/>
      <c r="AT103" s="225"/>
      <c r="AU103" s="12" t="s">
        <v>26</v>
      </c>
      <c r="AV103" s="226"/>
      <c r="AW103" s="227"/>
      <c r="AX103" s="156"/>
      <c r="AY103" s="167" t="s">
        <v>34</v>
      </c>
      <c r="BA103" s="9"/>
    </row>
    <row r="104" spans="1:53" ht="13.5" customHeight="1">
      <c r="A104" s="248" t="str">
        <f>IFERROR(INDEX(【従業者名簿】!F:F,MATCH(F104,【従業者名簿】!C:C,0)),"")</f>
        <v/>
      </c>
      <c r="B104" s="298" t="s">
        <v>33</v>
      </c>
      <c r="C104" s="299" t="str">
        <f>IF(AO104="介護福祉士","〇","")</f>
        <v/>
      </c>
      <c r="D104" s="366" t="str">
        <f>IF(A104="","",DATEDIF(A104,$AF$3,"m"))</f>
        <v/>
      </c>
      <c r="E104" s="301"/>
      <c r="F104" s="270"/>
      <c r="G104" s="70" t="s">
        <v>36</v>
      </c>
      <c r="H104" s="164"/>
      <c r="I104" s="164"/>
      <c r="J104" s="164"/>
      <c r="K104" s="164"/>
      <c r="L104" s="164"/>
      <c r="M104" s="164"/>
      <c r="N104" s="164"/>
      <c r="O104" s="40"/>
      <c r="P104" s="164"/>
      <c r="Q104" s="164"/>
      <c r="R104" s="164"/>
      <c r="S104" s="164"/>
      <c r="T104" s="164"/>
      <c r="U104" s="38"/>
      <c r="V104" s="38"/>
      <c r="W104" s="164"/>
      <c r="X104" s="164"/>
      <c r="Y104" s="164"/>
      <c r="Z104" s="164"/>
      <c r="AA104" s="164"/>
      <c r="AB104" s="164"/>
      <c r="AC104" s="164"/>
      <c r="AD104" s="164"/>
      <c r="AE104" s="164"/>
      <c r="AF104" s="164"/>
      <c r="AG104" s="164"/>
      <c r="AH104" s="164"/>
      <c r="AI104" s="164"/>
      <c r="AJ104" s="164"/>
      <c r="AK104" s="164"/>
      <c r="AL104" s="164"/>
      <c r="AM104" s="253">
        <f>SUM(H105:AL105)</f>
        <v>0</v>
      </c>
      <c r="AN104" s="380" t="str">
        <f>IFERROR(IF(OR(E104="Ａ",AM104&gt;$AF$125),1,ROUNDDOWN(AM104/$AF$125,1)),"")</f>
        <v/>
      </c>
      <c r="AO104" s="222"/>
      <c r="AP104" s="8"/>
      <c r="AQ104" s="228"/>
      <c r="AR104" s="369"/>
      <c r="AS104" s="224"/>
      <c r="AT104" s="226"/>
      <c r="AU104" s="12" t="s">
        <v>26</v>
      </c>
      <c r="AV104" s="226"/>
      <c r="AW104" s="311"/>
      <c r="AX104" s="156"/>
      <c r="AY104" s="167" t="s">
        <v>34</v>
      </c>
      <c r="BA104" s="9"/>
    </row>
    <row r="105" spans="1:53" ht="13.5" customHeight="1">
      <c r="A105" s="249"/>
      <c r="B105" s="255"/>
      <c r="C105" s="287"/>
      <c r="D105" s="367"/>
      <c r="E105" s="302"/>
      <c r="F105" s="261"/>
      <c r="G105" s="70" t="s">
        <v>41</v>
      </c>
      <c r="H105" s="35"/>
      <c r="I105" s="35"/>
      <c r="J105" s="35"/>
      <c r="K105" s="35"/>
      <c r="L105" s="35"/>
      <c r="M105" s="35"/>
      <c r="N105" s="35"/>
      <c r="O105" s="48"/>
      <c r="P105" s="35"/>
      <c r="Q105" s="35"/>
      <c r="R105" s="35"/>
      <c r="S105" s="35"/>
      <c r="T105" s="35"/>
      <c r="U105" s="35"/>
      <c r="V105" s="35"/>
      <c r="W105" s="35"/>
      <c r="X105" s="35"/>
      <c r="Y105" s="35"/>
      <c r="Z105" s="35"/>
      <c r="AA105" s="35"/>
      <c r="AB105" s="35"/>
      <c r="AC105" s="35"/>
      <c r="AD105" s="35"/>
      <c r="AE105" s="35"/>
      <c r="AF105" s="35"/>
      <c r="AG105" s="39"/>
      <c r="AH105" s="35"/>
      <c r="AI105" s="35"/>
      <c r="AJ105" s="35"/>
      <c r="AK105" s="35"/>
      <c r="AL105" s="35"/>
      <c r="AM105" s="253"/>
      <c r="AN105" s="380"/>
      <c r="AO105" s="223"/>
      <c r="AP105" s="8"/>
      <c r="AQ105" s="228"/>
      <c r="AR105" s="369"/>
      <c r="AS105" s="224"/>
      <c r="AT105" s="226"/>
      <c r="AU105" s="12" t="s">
        <v>26</v>
      </c>
      <c r="AV105" s="226"/>
      <c r="AW105" s="311"/>
      <c r="AX105" s="156"/>
      <c r="AY105" s="167" t="s">
        <v>34</v>
      </c>
      <c r="BA105" s="9"/>
    </row>
    <row r="106" spans="1:53" ht="13.5" customHeight="1">
      <c r="A106" s="248" t="str">
        <f>IFERROR(INDEX(【従業者名簿】!F:F,MATCH(F106,【従業者名簿】!C:C,0)),"")</f>
        <v/>
      </c>
      <c r="B106" s="298" t="s">
        <v>33</v>
      </c>
      <c r="C106" s="299" t="str">
        <f t="shared" ref="C106" si="72">IF(AO106="介護福祉士","〇","")</f>
        <v/>
      </c>
      <c r="D106" s="366" t="str">
        <f>IF(A106="","",DATEDIF(A106,$AF$3,"m"))</f>
        <v/>
      </c>
      <c r="E106" s="301"/>
      <c r="F106" s="270"/>
      <c r="G106" s="70" t="s">
        <v>36</v>
      </c>
      <c r="H106" s="164"/>
      <c r="I106" s="164"/>
      <c r="J106" s="164"/>
      <c r="K106" s="164"/>
      <c r="L106" s="164"/>
      <c r="M106" s="164"/>
      <c r="N106" s="164"/>
      <c r="O106" s="164"/>
      <c r="P106" s="164"/>
      <c r="Q106" s="40"/>
      <c r="R106" s="164"/>
      <c r="S106" s="164"/>
      <c r="T106" s="164"/>
      <c r="U106" s="164"/>
      <c r="V106" s="164"/>
      <c r="W106" s="164"/>
      <c r="X106" s="164"/>
      <c r="Y106" s="164"/>
      <c r="Z106" s="164"/>
      <c r="AA106" s="164"/>
      <c r="AB106" s="164"/>
      <c r="AC106" s="164"/>
      <c r="AD106" s="164"/>
      <c r="AE106" s="40"/>
      <c r="AF106" s="164"/>
      <c r="AG106" s="164"/>
      <c r="AH106" s="164"/>
      <c r="AI106" s="164"/>
      <c r="AJ106" s="164"/>
      <c r="AK106" s="164"/>
      <c r="AL106" s="164"/>
      <c r="AM106" s="253">
        <f>SUM(H107:AL107)</f>
        <v>0</v>
      </c>
      <c r="AN106" s="380" t="str">
        <f t="shared" ref="AN106" si="73">IFERROR(IF(OR(E106="Ａ",AM106&gt;$AF$125),1,ROUNDDOWN(AM106/$AF$125,1)),"")</f>
        <v/>
      </c>
      <c r="AO106" s="222"/>
      <c r="AP106" s="8"/>
      <c r="AQ106" s="228" t="s">
        <v>19</v>
      </c>
      <c r="AR106" s="307"/>
      <c r="AS106" s="308" t="s">
        <v>20</v>
      </c>
      <c r="AT106" s="309"/>
      <c r="AU106" s="309"/>
      <c r="AV106" s="309"/>
      <c r="AW106" s="309"/>
      <c r="AX106" s="309"/>
      <c r="AY106" s="310"/>
      <c r="BA106" s="9"/>
    </row>
    <row r="107" spans="1:53" ht="13.5" customHeight="1">
      <c r="A107" s="249"/>
      <c r="B107" s="255"/>
      <c r="C107" s="287"/>
      <c r="D107" s="367"/>
      <c r="E107" s="302"/>
      <c r="F107" s="261"/>
      <c r="G107" s="70" t="s">
        <v>41</v>
      </c>
      <c r="H107" s="35"/>
      <c r="I107" s="35"/>
      <c r="J107" s="35"/>
      <c r="K107" s="35"/>
      <c r="L107" s="35"/>
      <c r="M107" s="35"/>
      <c r="N107" s="35"/>
      <c r="O107" s="35"/>
      <c r="P107" s="35"/>
      <c r="Q107" s="48"/>
      <c r="R107" s="35"/>
      <c r="S107" s="35"/>
      <c r="T107" s="35"/>
      <c r="U107" s="35"/>
      <c r="V107" s="35"/>
      <c r="W107" s="35"/>
      <c r="X107" s="35"/>
      <c r="Y107" s="35"/>
      <c r="Z107" s="35"/>
      <c r="AA107" s="35"/>
      <c r="AB107" s="35"/>
      <c r="AC107" s="35"/>
      <c r="AD107" s="35"/>
      <c r="AE107" s="48"/>
      <c r="AF107" s="35"/>
      <c r="AG107" s="35"/>
      <c r="AH107" s="35"/>
      <c r="AI107" s="35"/>
      <c r="AJ107" s="35"/>
      <c r="AK107" s="35"/>
      <c r="AL107" s="35"/>
      <c r="AM107" s="253"/>
      <c r="AN107" s="380"/>
      <c r="AO107" s="223"/>
      <c r="AP107" s="8"/>
      <c r="AQ107" s="228" t="s">
        <v>28</v>
      </c>
      <c r="AR107" s="307"/>
      <c r="AS107" s="308" t="s">
        <v>29</v>
      </c>
      <c r="AT107" s="309"/>
      <c r="AU107" s="309"/>
      <c r="AV107" s="309"/>
      <c r="AW107" s="309"/>
      <c r="AX107" s="309"/>
      <c r="AY107" s="310"/>
      <c r="BA107" s="9"/>
    </row>
    <row r="108" spans="1:53" ht="13.5" customHeight="1">
      <c r="A108" s="248" t="str">
        <f>IFERROR(INDEX(【従業者名簿】!F:F,MATCH(F108,【従業者名簿】!C:C,0)),"")</f>
        <v/>
      </c>
      <c r="B108" s="298" t="s">
        <v>33</v>
      </c>
      <c r="C108" s="299" t="str">
        <f t="shared" ref="C108" si="74">IF(AO108="介護福祉士","〇","")</f>
        <v/>
      </c>
      <c r="D108" s="366" t="str">
        <f>IF(A108="","",DATEDIF(A108,$AF$3,"m"))</f>
        <v/>
      </c>
      <c r="E108" s="301"/>
      <c r="F108" s="270"/>
      <c r="G108" s="70" t="s">
        <v>36</v>
      </c>
      <c r="H108" s="164"/>
      <c r="I108" s="164"/>
      <c r="J108" s="164"/>
      <c r="K108" s="164"/>
      <c r="L108" s="164"/>
      <c r="M108" s="164"/>
      <c r="N108" s="164"/>
      <c r="O108" s="164"/>
      <c r="P108" s="164"/>
      <c r="Q108" s="164"/>
      <c r="R108" s="164"/>
      <c r="S108" s="164"/>
      <c r="T108" s="164"/>
      <c r="U108" s="164"/>
      <c r="V108" s="164"/>
      <c r="W108" s="164"/>
      <c r="X108" s="164"/>
      <c r="Y108" s="164"/>
      <c r="Z108" s="164"/>
      <c r="AA108" s="164"/>
      <c r="AB108" s="164"/>
      <c r="AC108" s="164"/>
      <c r="AD108" s="164"/>
      <c r="AE108" s="164"/>
      <c r="AF108" s="164"/>
      <c r="AG108" s="164"/>
      <c r="AH108" s="164"/>
      <c r="AI108" s="164"/>
      <c r="AJ108" s="164"/>
      <c r="AK108" s="164"/>
      <c r="AL108" s="164"/>
      <c r="AM108" s="253">
        <f>SUM(H109:AL109)</f>
        <v>0</v>
      </c>
      <c r="AN108" s="380" t="str">
        <f t="shared" ref="AN108" si="75">IFERROR(IF(OR(E108="Ａ",AM108&gt;$AF$125),1,ROUNDDOWN(AM108/$AF$125,1)),"")</f>
        <v/>
      </c>
      <c r="AO108" s="222"/>
      <c r="AP108" s="8"/>
      <c r="AQ108" s="228" t="s">
        <v>11</v>
      </c>
      <c r="AR108" s="307"/>
      <c r="AS108" s="308" t="s">
        <v>30</v>
      </c>
      <c r="AT108" s="309"/>
      <c r="AU108" s="309"/>
      <c r="AV108" s="309"/>
      <c r="AW108" s="309"/>
      <c r="AX108" s="309"/>
      <c r="AY108" s="310"/>
      <c r="BA108" s="9"/>
    </row>
    <row r="109" spans="1:53" ht="13.5" customHeight="1">
      <c r="A109" s="249"/>
      <c r="B109" s="255"/>
      <c r="C109" s="287"/>
      <c r="D109" s="367"/>
      <c r="E109" s="302"/>
      <c r="F109" s="261"/>
      <c r="G109" s="70" t="s">
        <v>41</v>
      </c>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253"/>
      <c r="AN109" s="380"/>
      <c r="AO109" s="223"/>
      <c r="AP109" s="8"/>
      <c r="AQ109" s="156"/>
      <c r="AR109" s="160"/>
      <c r="AS109" s="308"/>
      <c r="AT109" s="309"/>
      <c r="AU109" s="309"/>
      <c r="AV109" s="309"/>
      <c r="AW109" s="309"/>
      <c r="AX109" s="309"/>
      <c r="AY109" s="310"/>
      <c r="BA109" s="9"/>
    </row>
    <row r="110" spans="1:53" ht="13.5" customHeight="1">
      <c r="A110" s="248" t="str">
        <f>IFERROR(INDEX(【従業者名簿】!F:F,MATCH(F110,【従業者名簿】!C:C,0)),"")</f>
        <v/>
      </c>
      <c r="B110" s="298" t="s">
        <v>33</v>
      </c>
      <c r="C110" s="299" t="str">
        <f t="shared" ref="C110" si="76">IF(AO110="介護福祉士","〇","")</f>
        <v/>
      </c>
      <c r="D110" s="366" t="str">
        <f>IF(A110="","",DATEDIF(A110,$AF$3,"m"))</f>
        <v/>
      </c>
      <c r="E110" s="301"/>
      <c r="F110" s="270"/>
      <c r="G110" s="70" t="s">
        <v>36</v>
      </c>
      <c r="H110" s="164"/>
      <c r="I110" s="164"/>
      <c r="J110" s="164"/>
      <c r="K110" s="164"/>
      <c r="L110" s="164"/>
      <c r="M110" s="164"/>
      <c r="N110" s="164"/>
      <c r="O110" s="164"/>
      <c r="P110" s="164"/>
      <c r="Q110" s="164"/>
      <c r="R110" s="164"/>
      <c r="S110" s="164"/>
      <c r="T110" s="164"/>
      <c r="U110" s="164"/>
      <c r="V110" s="164"/>
      <c r="W110" s="164"/>
      <c r="X110" s="164"/>
      <c r="Y110" s="164"/>
      <c r="Z110" s="164"/>
      <c r="AA110" s="164"/>
      <c r="AB110" s="164"/>
      <c r="AC110" s="164"/>
      <c r="AD110" s="164"/>
      <c r="AE110" s="164"/>
      <c r="AF110" s="164"/>
      <c r="AG110" s="164"/>
      <c r="AH110" s="164"/>
      <c r="AI110" s="164"/>
      <c r="AJ110" s="164"/>
      <c r="AK110" s="164"/>
      <c r="AL110" s="164"/>
      <c r="AM110" s="253">
        <f>SUM(H111:AL111)</f>
        <v>0</v>
      </c>
      <c r="AN110" s="380" t="str">
        <f t="shared" ref="AN110" si="77">IFERROR(IF(OR(E110="Ａ",AM110&gt;$AF$125),1,ROUNDDOWN(AM110/$AF$125,1)),"")</f>
        <v/>
      </c>
      <c r="AO110" s="222"/>
      <c r="AP110" s="8"/>
      <c r="AQ110" s="228"/>
      <c r="AR110" s="307"/>
      <c r="AS110" s="308"/>
      <c r="AT110" s="309"/>
      <c r="AU110" s="309"/>
      <c r="AV110" s="309"/>
      <c r="AW110" s="309"/>
      <c r="AX110" s="309"/>
      <c r="AY110" s="310"/>
      <c r="BA110" s="9"/>
    </row>
    <row r="111" spans="1:53" ht="13.5" customHeight="1">
      <c r="A111" s="249"/>
      <c r="B111" s="255"/>
      <c r="C111" s="287"/>
      <c r="D111" s="367"/>
      <c r="E111" s="302"/>
      <c r="F111" s="261"/>
      <c r="G111" s="70" t="s">
        <v>41</v>
      </c>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253"/>
      <c r="AN111" s="380"/>
      <c r="AO111" s="223"/>
      <c r="AP111" s="8"/>
      <c r="AQ111" s="156"/>
      <c r="AR111" s="160"/>
      <c r="AS111" s="161"/>
      <c r="AT111" s="162"/>
      <c r="AU111" s="162"/>
      <c r="AV111" s="162"/>
      <c r="AW111" s="162"/>
      <c r="AX111" s="162"/>
      <c r="AY111" s="163"/>
      <c r="BA111" s="9"/>
    </row>
    <row r="112" spans="1:53" ht="13.5" customHeight="1">
      <c r="A112" s="248" t="str">
        <f>IFERROR(INDEX(【従業者名簿】!F:F,MATCH(F112,【従業者名簿】!C:C,0)),"")</f>
        <v/>
      </c>
      <c r="B112" s="298" t="s">
        <v>33</v>
      </c>
      <c r="C112" s="299" t="str">
        <f t="shared" ref="C112" si="78">IF(AO112="介護福祉士","〇","")</f>
        <v/>
      </c>
      <c r="D112" s="366" t="str">
        <f>IF(A112="","",DATEDIF(A112,$AF$3,"m"))</f>
        <v/>
      </c>
      <c r="E112" s="301"/>
      <c r="F112" s="270"/>
      <c r="G112" s="70" t="s">
        <v>36</v>
      </c>
      <c r="H112" s="164"/>
      <c r="I112" s="164"/>
      <c r="J112" s="164"/>
      <c r="K112" s="164"/>
      <c r="L112" s="164"/>
      <c r="M112" s="164"/>
      <c r="N112" s="164"/>
      <c r="O112" s="164"/>
      <c r="P112" s="164"/>
      <c r="Q112" s="164"/>
      <c r="R112" s="164"/>
      <c r="S112" s="164"/>
      <c r="T112" s="164"/>
      <c r="U112" s="164"/>
      <c r="V112" s="164"/>
      <c r="W112" s="164"/>
      <c r="X112" s="164"/>
      <c r="Y112" s="164"/>
      <c r="Z112" s="164"/>
      <c r="AA112" s="164"/>
      <c r="AB112" s="164"/>
      <c r="AC112" s="164"/>
      <c r="AD112" s="164"/>
      <c r="AE112" s="164"/>
      <c r="AF112" s="164"/>
      <c r="AG112" s="164"/>
      <c r="AH112" s="164"/>
      <c r="AI112" s="164"/>
      <c r="AJ112" s="164"/>
      <c r="AK112" s="164"/>
      <c r="AL112" s="164"/>
      <c r="AM112" s="253">
        <f>SUM(H113:AL113)</f>
        <v>0</v>
      </c>
      <c r="AN112" s="380" t="str">
        <f t="shared" ref="AN112" si="79">IFERROR(IF(OR(E112="Ａ",AM112&gt;$AF$125),1,ROUNDDOWN(AM112/$AF$125,1)),"")</f>
        <v/>
      </c>
      <c r="AO112" s="222"/>
      <c r="AP112" s="8"/>
      <c r="BA112" s="9"/>
    </row>
    <row r="113" spans="1:53" ht="13.5" customHeight="1">
      <c r="A113" s="249"/>
      <c r="B113" s="255"/>
      <c r="C113" s="287"/>
      <c r="D113" s="367"/>
      <c r="E113" s="302"/>
      <c r="F113" s="261"/>
      <c r="G113" s="70" t="s">
        <v>41</v>
      </c>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253"/>
      <c r="AN113" s="380"/>
      <c r="AO113" s="223"/>
      <c r="AP113" s="8"/>
      <c r="AQ113" s="332" t="s">
        <v>199</v>
      </c>
      <c r="AR113" s="334"/>
      <c r="AS113" s="347"/>
      <c r="AT113" s="252" t="s">
        <v>200</v>
      </c>
      <c r="AU113" s="351"/>
      <c r="AV113" s="351"/>
      <c r="AW113" s="252" t="s">
        <v>201</v>
      </c>
      <c r="AX113" s="351"/>
      <c r="AY113" s="351"/>
    </row>
    <row r="114" spans="1:53" ht="13.5" customHeight="1">
      <c r="A114" s="248" t="str">
        <f>IFERROR(INDEX(【従業者名簿】!F:F,MATCH(F114,【従業者名簿】!C:C,0)),"")</f>
        <v/>
      </c>
      <c r="B114" s="298" t="s">
        <v>33</v>
      </c>
      <c r="C114" s="299" t="str">
        <f t="shared" ref="C114" si="80">IF(AO114="介護福祉士","〇","")</f>
        <v/>
      </c>
      <c r="D114" s="366" t="str">
        <f>IF(A114="","",DATEDIF(A114,$AF$3,"m"))</f>
        <v/>
      </c>
      <c r="E114" s="301"/>
      <c r="F114" s="270"/>
      <c r="G114" s="70" t="s">
        <v>36</v>
      </c>
      <c r="H114" s="164"/>
      <c r="I114" s="164"/>
      <c r="J114" s="164"/>
      <c r="K114" s="164"/>
      <c r="L114" s="164"/>
      <c r="M114" s="164"/>
      <c r="N114" s="164"/>
      <c r="O114" s="164"/>
      <c r="P114" s="164"/>
      <c r="Q114" s="164"/>
      <c r="R114" s="164"/>
      <c r="S114" s="164"/>
      <c r="T114" s="164"/>
      <c r="U114" s="164"/>
      <c r="V114" s="164"/>
      <c r="W114" s="164"/>
      <c r="X114" s="164"/>
      <c r="Y114" s="164"/>
      <c r="Z114" s="164"/>
      <c r="AA114" s="164"/>
      <c r="AB114" s="164"/>
      <c r="AC114" s="164"/>
      <c r="AD114" s="164"/>
      <c r="AE114" s="164"/>
      <c r="AF114" s="164"/>
      <c r="AG114" s="164"/>
      <c r="AH114" s="164"/>
      <c r="AI114" s="164"/>
      <c r="AJ114" s="164"/>
      <c r="AK114" s="164"/>
      <c r="AL114" s="164"/>
      <c r="AM114" s="253">
        <f>SUM(H115:AL115)</f>
        <v>0</v>
      </c>
      <c r="AN114" s="380" t="str">
        <f t="shared" ref="AN114" si="81">IFERROR(IF(OR(E114="Ａ",AM114&gt;$AF$125),1,ROUNDDOWN(AM114/$AF$125,1)),"")</f>
        <v/>
      </c>
      <c r="AO114" s="222"/>
      <c r="AP114" s="8"/>
      <c r="AQ114" s="348"/>
      <c r="AR114" s="349"/>
      <c r="AS114" s="350"/>
      <c r="AT114" s="352"/>
      <c r="AU114" s="352"/>
      <c r="AV114" s="352"/>
      <c r="AW114" s="352"/>
      <c r="AX114" s="352"/>
      <c r="AY114" s="352"/>
    </row>
    <row r="115" spans="1:53" ht="13.5" customHeight="1">
      <c r="A115" s="249"/>
      <c r="B115" s="255"/>
      <c r="C115" s="287"/>
      <c r="D115" s="367"/>
      <c r="E115" s="302"/>
      <c r="F115" s="261"/>
      <c r="G115" s="70" t="s">
        <v>41</v>
      </c>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253"/>
      <c r="AN115" s="380"/>
      <c r="AO115" s="223"/>
      <c r="AP115" s="8"/>
      <c r="AQ115" s="210"/>
      <c r="AR115" s="214"/>
      <c r="AS115" s="211"/>
      <c r="AT115" s="353" t="s">
        <v>166</v>
      </c>
      <c r="AU115" s="354"/>
      <c r="AV115" s="355"/>
      <c r="AW115" s="353" t="s">
        <v>167</v>
      </c>
      <c r="AX115" s="356"/>
      <c r="AY115" s="357"/>
    </row>
    <row r="116" spans="1:53" ht="13.5" customHeight="1">
      <c r="A116" s="248" t="str">
        <f>IFERROR(INDEX(【従業者名簿】!F:F,MATCH(F116,【従業者名簿】!C:C,0)),"")</f>
        <v/>
      </c>
      <c r="B116" s="298" t="s">
        <v>33</v>
      </c>
      <c r="C116" s="299" t="str">
        <f t="shared" ref="C116" si="82">IF(AO116="介護福祉士","〇","")</f>
        <v/>
      </c>
      <c r="D116" s="366" t="str">
        <f>IF(A116="","",DATEDIF(A116,$AF$3,"m"))</f>
        <v/>
      </c>
      <c r="E116" s="275"/>
      <c r="F116" s="262"/>
      <c r="G116" s="70" t="s">
        <v>36</v>
      </c>
      <c r="H116" s="45"/>
      <c r="I116" s="45"/>
      <c r="J116" s="45"/>
      <c r="K116" s="45"/>
      <c r="L116" s="45"/>
      <c r="M116" s="45"/>
      <c r="N116" s="45"/>
      <c r="O116" s="45"/>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253">
        <f>SUM(H117:AL117)</f>
        <v>0</v>
      </c>
      <c r="AN116" s="380" t="str">
        <f t="shared" ref="AN116" si="83">IFERROR(IF(OR(E116="Ａ",AM116&gt;$AF$125),1,ROUNDDOWN(AM116/$AF$125,1)),"")</f>
        <v/>
      </c>
      <c r="AO116" s="222"/>
      <c r="AP116" s="8"/>
      <c r="AQ116" s="312" t="s">
        <v>202</v>
      </c>
      <c r="AR116" s="313"/>
      <c r="AS116" s="314"/>
      <c r="AT116" s="315">
        <f>ROUNDDOWN(SUMIF(C94:C159,"〇",AN94:AN159),1)</f>
        <v>0</v>
      </c>
      <c r="AU116" s="316"/>
      <c r="AV116" s="316"/>
      <c r="AW116" s="317" t="e">
        <f>AT116/AM124</f>
        <v>#DIV/0!</v>
      </c>
      <c r="AX116" s="318"/>
      <c r="AY116" s="318"/>
    </row>
    <row r="117" spans="1:53" ht="13.5" customHeight="1">
      <c r="A117" s="249"/>
      <c r="B117" s="255"/>
      <c r="C117" s="287"/>
      <c r="D117" s="367"/>
      <c r="E117" s="260"/>
      <c r="F117" s="262"/>
      <c r="G117" s="70" t="s">
        <v>41</v>
      </c>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253"/>
      <c r="AN117" s="380"/>
      <c r="AO117" s="223"/>
      <c r="AP117" s="8"/>
      <c r="AQ117" s="319" t="s">
        <v>203</v>
      </c>
      <c r="AR117" s="320"/>
      <c r="AS117" s="321"/>
      <c r="AT117" s="316"/>
      <c r="AU117" s="316"/>
      <c r="AV117" s="316"/>
      <c r="AW117" s="318"/>
      <c r="AX117" s="318"/>
      <c r="AY117" s="318"/>
    </row>
    <row r="118" spans="1:53" ht="13.5" customHeight="1">
      <c r="A118" s="248" t="str">
        <f>IFERROR(INDEX(【従業者名簿】!F:F,MATCH(F118,【従業者名簿】!C:C,0)),"")</f>
        <v/>
      </c>
      <c r="B118" s="298" t="s">
        <v>33</v>
      </c>
      <c r="C118" s="299" t="str">
        <f t="shared" ref="C118" si="84">IF(AO118="介護福祉士","〇","")</f>
        <v/>
      </c>
      <c r="D118" s="366" t="str">
        <f>IF(A118="","",DATEDIF(A118,$AF$3,"m"))</f>
        <v/>
      </c>
      <c r="E118" s="275"/>
      <c r="F118" s="262"/>
      <c r="G118" s="70" t="s">
        <v>36</v>
      </c>
      <c r="H118" s="45"/>
      <c r="I118" s="45"/>
      <c r="J118" s="45"/>
      <c r="K118" s="45"/>
      <c r="L118" s="45"/>
      <c r="M118" s="45"/>
      <c r="N118" s="45"/>
      <c r="O118" s="45"/>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253">
        <f>SUM(H119:AL119)</f>
        <v>0</v>
      </c>
      <c r="AN118" s="380" t="str">
        <f t="shared" ref="AN118" si="85">IFERROR(IF(OR(E118="Ａ",AM118&gt;$AF$125),1,ROUNDDOWN(AM118/$AF$125,1)),"")</f>
        <v/>
      </c>
      <c r="AO118" s="222"/>
      <c r="AP118" s="8"/>
      <c r="AQ118" s="312" t="s">
        <v>204</v>
      </c>
      <c r="AR118" s="313"/>
      <c r="AS118" s="314"/>
      <c r="AT118" s="315">
        <f>ROUNDDOWN(SUMIFS(AN94:AN159,C94:C159,"〇",D94:D159,"&gt;="&amp;BA118),1)</f>
        <v>0</v>
      </c>
      <c r="AU118" s="316"/>
      <c r="AV118" s="316"/>
      <c r="AW118" s="317" t="e">
        <f>AT118/AM124</f>
        <v>#DIV/0!</v>
      </c>
      <c r="AX118" s="318"/>
      <c r="AY118" s="318"/>
      <c r="BA118" s="358">
        <f>[1]【算定要件集計】!T7</f>
        <v>120</v>
      </c>
    </row>
    <row r="119" spans="1:53" ht="13.5" customHeight="1">
      <c r="A119" s="249"/>
      <c r="B119" s="255"/>
      <c r="C119" s="287"/>
      <c r="D119" s="367"/>
      <c r="E119" s="260"/>
      <c r="F119" s="262"/>
      <c r="G119" s="70" t="s">
        <v>41</v>
      </c>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253"/>
      <c r="AN119" s="380"/>
      <c r="AO119" s="223"/>
      <c r="AP119" s="8"/>
      <c r="AQ119" s="319" t="s">
        <v>206</v>
      </c>
      <c r="AR119" s="320"/>
      <c r="AS119" s="321"/>
      <c r="AT119" s="316"/>
      <c r="AU119" s="316"/>
      <c r="AV119" s="316"/>
      <c r="AW119" s="318"/>
      <c r="AX119" s="318"/>
      <c r="AY119" s="318"/>
      <c r="BA119" s="359"/>
    </row>
    <row r="120" spans="1:53" ht="13.5" customHeight="1">
      <c r="A120" s="248" t="str">
        <f>IFERROR(INDEX(【従業者名簿】!F:F,MATCH(F120,【従業者名簿】!C:C,0)),"")</f>
        <v/>
      </c>
      <c r="B120" s="298" t="s">
        <v>33</v>
      </c>
      <c r="C120" s="299" t="str">
        <f t="shared" ref="C120" si="86">IF(AO120="介護福祉士","〇","")</f>
        <v/>
      </c>
      <c r="D120" s="366" t="str">
        <f>IF(A120="","",DATEDIF(A120,$AF$3,"m"))</f>
        <v/>
      </c>
      <c r="E120" s="275"/>
      <c r="F120" s="262"/>
      <c r="G120" s="70" t="s">
        <v>36</v>
      </c>
      <c r="H120" s="45"/>
      <c r="I120" s="45"/>
      <c r="J120" s="45"/>
      <c r="K120" s="45"/>
      <c r="L120" s="45"/>
      <c r="M120" s="45"/>
      <c r="N120" s="45"/>
      <c r="O120" s="45"/>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253">
        <f>SUM(H121:AL121)</f>
        <v>0</v>
      </c>
      <c r="AN120" s="380" t="str">
        <f t="shared" ref="AN120" si="87">IFERROR(IF(OR(E120="Ａ",AM120&gt;$AF$125),1,ROUNDDOWN(AM120/$AF$125,1)),"")</f>
        <v/>
      </c>
      <c r="AO120" s="222"/>
      <c r="AP120" s="8"/>
      <c r="AQ120" s="312" t="s">
        <v>207</v>
      </c>
      <c r="AR120" s="313"/>
      <c r="AS120" s="314"/>
      <c r="AT120" s="315">
        <f>ROUNDDOWN(SUM(SUMIF(E94:E159,{"Ａ","Ｂ"},AN94:AN159)),1)</f>
        <v>0</v>
      </c>
      <c r="AU120" s="316"/>
      <c r="AV120" s="316"/>
      <c r="AW120" s="360" t="e">
        <f>AT120/AM124</f>
        <v>#DIV/0!</v>
      </c>
      <c r="AX120" s="361"/>
      <c r="AY120" s="362"/>
      <c r="BA120" s="169"/>
    </row>
    <row r="121" spans="1:53" ht="13.5" customHeight="1">
      <c r="A121" s="249"/>
      <c r="B121" s="255"/>
      <c r="C121" s="287"/>
      <c r="D121" s="367"/>
      <c r="E121" s="260"/>
      <c r="F121" s="262"/>
      <c r="G121" s="70" t="s">
        <v>41</v>
      </c>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253"/>
      <c r="AN121" s="380"/>
      <c r="AO121" s="223"/>
      <c r="AP121" s="8"/>
      <c r="AQ121" s="319" t="s">
        <v>208</v>
      </c>
      <c r="AR121" s="320"/>
      <c r="AS121" s="321"/>
      <c r="AT121" s="316"/>
      <c r="AU121" s="316"/>
      <c r="AV121" s="316"/>
      <c r="AW121" s="363"/>
      <c r="AX121" s="364"/>
      <c r="AY121" s="365"/>
      <c r="BA121" s="170"/>
    </row>
    <row r="122" spans="1:53" ht="13.5" customHeight="1">
      <c r="A122" s="248" t="str">
        <f>IFERROR(INDEX(【従業者名簿】!F:F,MATCH(F122,【従業者名簿】!C:C,0)),"")</f>
        <v/>
      </c>
      <c r="B122" s="298" t="s">
        <v>33</v>
      </c>
      <c r="C122" s="299" t="str">
        <f t="shared" ref="C122" si="88">IF(AO122="介護福祉士","〇","")</f>
        <v/>
      </c>
      <c r="D122" s="366" t="str">
        <f>IF(A122="","",DATEDIF(A122,$AF$3,"m"))</f>
        <v/>
      </c>
      <c r="E122" s="275"/>
      <c r="F122" s="262"/>
      <c r="G122" s="70" t="s">
        <v>36</v>
      </c>
      <c r="H122" s="45"/>
      <c r="I122" s="45"/>
      <c r="J122" s="45"/>
      <c r="K122" s="45"/>
      <c r="L122" s="45"/>
      <c r="M122" s="45"/>
      <c r="N122" s="45"/>
      <c r="O122" s="45"/>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253">
        <f>SUM(H123:AL123)</f>
        <v>0</v>
      </c>
      <c r="AN122" s="380" t="str">
        <f t="shared" ref="AN122" si="89">IFERROR(IF(OR(E122="Ａ",AM122&gt;$AF$125),1,ROUNDDOWN(AM122/$AF$125,1)),"")</f>
        <v/>
      </c>
      <c r="AO122" s="222"/>
      <c r="AP122" s="8"/>
      <c r="AQ122" s="312" t="s">
        <v>207</v>
      </c>
      <c r="AR122" s="313"/>
      <c r="AS122" s="314"/>
      <c r="AT122" s="315">
        <f>ROUNDDOWN(SUMIF(D94:D159,"&gt;="&amp;BA122,AN94:AN159),1)</f>
        <v>0</v>
      </c>
      <c r="AU122" s="316"/>
      <c r="AV122" s="316"/>
      <c r="AW122" s="360" t="e">
        <f>AT122/AM124</f>
        <v>#DIV/0!</v>
      </c>
      <c r="AX122" s="361"/>
      <c r="AY122" s="362"/>
      <c r="BA122" s="358">
        <f>[1]【算定要件集計】!T11</f>
        <v>84</v>
      </c>
    </row>
    <row r="123" spans="1:53" ht="13.5" customHeight="1">
      <c r="A123" s="249"/>
      <c r="B123" s="255"/>
      <c r="C123" s="287"/>
      <c r="D123" s="367"/>
      <c r="E123" s="260"/>
      <c r="F123" s="262"/>
      <c r="G123" s="70" t="s">
        <v>41</v>
      </c>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253"/>
      <c r="AN123" s="380"/>
      <c r="AO123" s="223"/>
      <c r="AP123" s="8"/>
      <c r="AQ123" s="319" t="s">
        <v>210</v>
      </c>
      <c r="AR123" s="320"/>
      <c r="AS123" s="321"/>
      <c r="AT123" s="316"/>
      <c r="AU123" s="316"/>
      <c r="AV123" s="316"/>
      <c r="AW123" s="363"/>
      <c r="AX123" s="364"/>
      <c r="AY123" s="365"/>
      <c r="BA123" s="359"/>
    </row>
    <row r="124" spans="1:53" ht="13.5" customHeight="1">
      <c r="B124" s="332" t="s">
        <v>51</v>
      </c>
      <c r="C124" s="333"/>
      <c r="D124" s="333"/>
      <c r="E124" s="333"/>
      <c r="F124" s="333"/>
      <c r="G124" s="25" t="s">
        <v>49</v>
      </c>
      <c r="H124" s="23"/>
      <c r="I124" s="15"/>
      <c r="J124" s="332" t="s">
        <v>46</v>
      </c>
      <c r="K124" s="334"/>
      <c r="L124" s="334"/>
      <c r="M124" s="334"/>
      <c r="N124" s="334"/>
      <c r="O124" s="334"/>
      <c r="P124" s="334"/>
      <c r="Q124" s="334"/>
      <c r="R124" s="334"/>
      <c r="S124" s="14"/>
      <c r="T124" s="26" t="s">
        <v>50</v>
      </c>
      <c r="U124" s="24"/>
      <c r="V124" s="332" t="s">
        <v>47</v>
      </c>
      <c r="W124" s="334"/>
      <c r="X124" s="334"/>
      <c r="Y124" s="334"/>
      <c r="Z124" s="334"/>
      <c r="AA124" s="334"/>
      <c r="AB124" s="334"/>
      <c r="AC124" s="333"/>
      <c r="AD124" s="333"/>
      <c r="AE124" s="333"/>
      <c r="AF124" s="14" t="s">
        <v>164</v>
      </c>
      <c r="AH124" s="27"/>
      <c r="AI124" s="27"/>
      <c r="AJ124" s="27"/>
      <c r="AK124" s="27"/>
      <c r="AL124" s="27"/>
      <c r="AM124" s="381">
        <f>ROUNDDOWN(SUM(AN94:AN123,AN130:AN159),1)</f>
        <v>0</v>
      </c>
      <c r="AN124" s="382"/>
      <c r="AO124" s="391" t="s">
        <v>173</v>
      </c>
      <c r="AP124" s="10"/>
      <c r="AQ124" s="322"/>
      <c r="AR124" s="323"/>
      <c r="AS124" s="323"/>
      <c r="AT124" s="322"/>
      <c r="AU124" s="323"/>
      <c r="AV124" s="323"/>
      <c r="AW124" s="322"/>
      <c r="AX124" s="323"/>
      <c r="AY124" s="323"/>
    </row>
    <row r="125" spans="1:53" ht="13.5" customHeight="1">
      <c r="B125" s="210"/>
      <c r="C125" s="214"/>
      <c r="D125" s="214"/>
      <c r="E125" s="214"/>
      <c r="F125" s="214"/>
      <c r="G125" s="41">
        <f>$G$45</f>
        <v>0</v>
      </c>
      <c r="H125" s="21" t="s">
        <v>16</v>
      </c>
      <c r="I125" s="20"/>
      <c r="J125" s="335"/>
      <c r="K125" s="336"/>
      <c r="L125" s="336"/>
      <c r="M125" s="336"/>
      <c r="N125" s="336"/>
      <c r="O125" s="336"/>
      <c r="P125" s="336"/>
      <c r="Q125" s="336"/>
      <c r="R125" s="336"/>
      <c r="S125" s="330" t="str">
        <f>$S$45</f>
        <v/>
      </c>
      <c r="T125" s="330"/>
      <c r="U125" s="22" t="s">
        <v>7</v>
      </c>
      <c r="V125" s="335"/>
      <c r="W125" s="336"/>
      <c r="X125" s="336"/>
      <c r="Y125" s="336"/>
      <c r="Z125" s="336"/>
      <c r="AA125" s="336"/>
      <c r="AB125" s="336"/>
      <c r="AC125" s="214"/>
      <c r="AD125" s="214"/>
      <c r="AE125" s="214"/>
      <c r="AF125" s="331" t="str">
        <f>$AF$45</f>
        <v/>
      </c>
      <c r="AG125" s="331"/>
      <c r="AH125" s="21" t="s">
        <v>16</v>
      </c>
      <c r="AI125" s="21"/>
      <c r="AJ125" s="21"/>
      <c r="AK125" s="21"/>
      <c r="AL125" s="21"/>
      <c r="AM125" s="383"/>
      <c r="AN125" s="384"/>
      <c r="AO125" s="329"/>
      <c r="AP125" s="10"/>
      <c r="AQ125" s="323"/>
      <c r="AR125" s="323"/>
      <c r="AS125" s="323"/>
      <c r="AT125" s="323"/>
      <c r="AU125" s="323"/>
      <c r="AV125" s="323"/>
      <c r="AW125" s="323"/>
      <c r="AX125" s="323"/>
      <c r="AY125" s="323"/>
    </row>
    <row r="126" spans="1:53" ht="13.5" customHeight="1">
      <c r="B126" s="43"/>
      <c r="C126" s="43"/>
      <c r="D126" s="43"/>
      <c r="E126" s="7" t="s">
        <v>91</v>
      </c>
      <c r="F126" s="43"/>
      <c r="G126" s="51"/>
      <c r="H126" s="7"/>
      <c r="I126" s="52"/>
      <c r="J126" s="52"/>
      <c r="K126" s="52"/>
      <c r="L126" s="52"/>
      <c r="M126" s="52"/>
      <c r="N126" s="52"/>
      <c r="O126" s="52"/>
      <c r="P126" s="52"/>
      <c r="Q126" s="52"/>
      <c r="R126" s="52"/>
      <c r="S126" s="53"/>
      <c r="T126" s="53"/>
      <c r="U126" s="7"/>
      <c r="V126" s="52"/>
      <c r="W126" s="52"/>
      <c r="X126" s="52"/>
      <c r="Y126" s="52"/>
      <c r="Z126" s="52"/>
      <c r="AA126" s="52"/>
      <c r="AB126" s="52"/>
      <c r="AC126" s="43"/>
      <c r="AD126" s="43"/>
      <c r="AE126" s="43"/>
      <c r="AF126" s="54"/>
      <c r="AG126" s="54"/>
      <c r="AH126" s="7"/>
      <c r="AI126" s="7"/>
      <c r="AJ126" s="7"/>
      <c r="AK126" s="7"/>
      <c r="AL126" s="7"/>
      <c r="AM126" s="137" t="s">
        <v>149</v>
      </c>
      <c r="AN126" s="56"/>
      <c r="AO126" s="57"/>
      <c r="AP126" s="10"/>
      <c r="AQ126" s="159"/>
      <c r="AR126" s="159"/>
      <c r="AS126" s="159"/>
      <c r="AT126" s="58"/>
      <c r="AU126" s="58"/>
      <c r="AV126" s="58"/>
      <c r="AW126" s="59"/>
      <c r="AX126" s="59"/>
      <c r="AY126" s="59"/>
      <c r="BA126" s="9"/>
    </row>
    <row r="127" spans="1:53" ht="13.5" customHeight="1">
      <c r="B127" s="43"/>
      <c r="C127" s="43"/>
      <c r="D127" s="43"/>
      <c r="E127" s="43"/>
      <c r="F127" s="43"/>
      <c r="G127" s="51"/>
      <c r="H127" s="7"/>
      <c r="I127" s="52"/>
      <c r="J127" s="52"/>
      <c r="K127" s="52"/>
      <c r="L127" s="52"/>
      <c r="M127" s="52"/>
      <c r="N127" s="52"/>
      <c r="O127" s="52"/>
      <c r="P127" s="52"/>
      <c r="Q127" s="52"/>
      <c r="R127" s="52"/>
      <c r="S127" s="53"/>
      <c r="T127" s="53"/>
      <c r="U127" s="7"/>
      <c r="V127" s="52"/>
      <c r="W127" s="52"/>
      <c r="X127" s="52"/>
      <c r="Y127" s="52"/>
      <c r="Z127" s="52"/>
      <c r="AA127" s="52"/>
      <c r="AB127" s="52"/>
      <c r="AC127" s="43"/>
      <c r="AD127" s="43"/>
      <c r="AE127" s="43"/>
      <c r="AF127" s="54"/>
      <c r="AG127" s="54"/>
      <c r="AH127" s="7"/>
      <c r="AI127" s="7"/>
      <c r="AJ127" s="7"/>
      <c r="AK127" s="7"/>
      <c r="AL127" s="7"/>
      <c r="AM127" s="55"/>
      <c r="AN127" s="56"/>
      <c r="AO127" s="57"/>
      <c r="AP127" s="10"/>
      <c r="AQ127" s="42"/>
      <c r="AR127" s="42"/>
      <c r="AS127" s="42"/>
      <c r="AT127" s="58"/>
      <c r="AU127" s="58"/>
      <c r="AV127" s="58"/>
      <c r="AW127" s="59"/>
      <c r="AX127" s="59"/>
      <c r="AY127" s="59"/>
      <c r="BA127" s="9"/>
    </row>
    <row r="128" spans="1:53" s="6" customFormat="1" ht="18" customHeight="1">
      <c r="A128" s="248" t="s">
        <v>60</v>
      </c>
      <c r="B128" s="238" t="s">
        <v>0</v>
      </c>
      <c r="C128" s="250" t="s">
        <v>203</v>
      </c>
      <c r="D128" s="250" t="s">
        <v>62</v>
      </c>
      <c r="E128" s="250" t="s">
        <v>1</v>
      </c>
      <c r="F128" s="238" t="s">
        <v>3</v>
      </c>
      <c r="G128" s="252" t="s">
        <v>37</v>
      </c>
      <c r="H128" s="18" t="str">
        <f>AF83</f>
        <v/>
      </c>
      <c r="I128" s="18" t="str">
        <f>IFERROR(H128+1,"")</f>
        <v/>
      </c>
      <c r="J128" s="18" t="str">
        <f>IFERROR(I128+1,"")</f>
        <v/>
      </c>
      <c r="K128" s="18" t="str">
        <f t="shared" ref="K128" si="90">IFERROR(J128+1,"")</f>
        <v/>
      </c>
      <c r="L128" s="18" t="str">
        <f t="shared" ref="L128" si="91">IFERROR(K128+1,"")</f>
        <v/>
      </c>
      <c r="M128" s="18" t="str">
        <f t="shared" ref="M128" si="92">IFERROR(L128+1,"")</f>
        <v/>
      </c>
      <c r="N128" s="18" t="str">
        <f t="shared" ref="N128" si="93">IFERROR(M128+1,"")</f>
        <v/>
      </c>
      <c r="O128" s="18" t="str">
        <f t="shared" ref="O128" si="94">IFERROR(N128+1,"")</f>
        <v/>
      </c>
      <c r="P128" s="18" t="str">
        <f t="shared" ref="P128" si="95">IFERROR(O128+1,"")</f>
        <v/>
      </c>
      <c r="Q128" s="18" t="str">
        <f t="shared" ref="Q128" si="96">IFERROR(P128+1,"")</f>
        <v/>
      </c>
      <c r="R128" s="18" t="str">
        <f t="shared" ref="R128" si="97">IFERROR(Q128+1,"")</f>
        <v/>
      </c>
      <c r="S128" s="18" t="str">
        <f t="shared" ref="S128" si="98">IFERROR(R128+1,"")</f>
        <v/>
      </c>
      <c r="T128" s="18" t="str">
        <f t="shared" ref="T128" si="99">IFERROR(S128+1,"")</f>
        <v/>
      </c>
      <c r="U128" s="18" t="str">
        <f t="shared" ref="U128" si="100">IFERROR(T128+1,"")</f>
        <v/>
      </c>
      <c r="V128" s="18" t="str">
        <f t="shared" ref="V128" si="101">IFERROR(U128+1,"")</f>
        <v/>
      </c>
      <c r="W128" s="18" t="str">
        <f t="shared" ref="W128" si="102">IFERROR(V128+1,"")</f>
        <v/>
      </c>
      <c r="X128" s="18" t="str">
        <f t="shared" ref="X128" si="103">IFERROR(W128+1,"")</f>
        <v/>
      </c>
      <c r="Y128" s="18" t="str">
        <f t="shared" ref="Y128" si="104">IFERROR(X128+1,"")</f>
        <v/>
      </c>
      <c r="Z128" s="18" t="str">
        <f t="shared" ref="Z128" si="105">IFERROR(Y128+1,"")</f>
        <v/>
      </c>
      <c r="AA128" s="18" t="str">
        <f t="shared" ref="AA128" si="106">IFERROR(Z128+1,"")</f>
        <v/>
      </c>
      <c r="AB128" s="18" t="str">
        <f t="shared" ref="AB128" si="107">IFERROR(AA128+1,"")</f>
        <v/>
      </c>
      <c r="AC128" s="18" t="str">
        <f t="shared" ref="AC128" si="108">IFERROR(AB128+1,"")</f>
        <v/>
      </c>
      <c r="AD128" s="18" t="str">
        <f t="shared" ref="AD128" si="109">IFERROR(AC128+1,"")</f>
        <v/>
      </c>
      <c r="AE128" s="18" t="str">
        <f t="shared" ref="AE128" si="110">IFERROR(AD128+1,"")</f>
        <v/>
      </c>
      <c r="AF128" s="18" t="str">
        <f t="shared" ref="AF128" si="111">IFERROR(AE128+1,"")</f>
        <v/>
      </c>
      <c r="AG128" s="18" t="str">
        <f t="shared" ref="AG128" si="112">IFERROR(AF128+1,"")</f>
        <v/>
      </c>
      <c r="AH128" s="18" t="str">
        <f t="shared" ref="AH128" si="113">IFERROR(AG128+1,"")</f>
        <v/>
      </c>
      <c r="AI128" s="18" t="str">
        <f t="shared" ref="AI128" si="114">IFERROR(AH128+1,"")</f>
        <v/>
      </c>
      <c r="AJ128" s="18" t="str">
        <f>IFERROR(IF(MONTH(AI128)&lt;&gt;MONTH(AI128+1),"",AI128+1),"")</f>
        <v/>
      </c>
      <c r="AK128" s="18" t="str">
        <f>IFERROR(IF(MONTH(AJ128)&lt;&gt;MONTH(AJ128+1),"",AJ128+1),"")</f>
        <v/>
      </c>
      <c r="AL128" s="18" t="str">
        <f>IFERROR(IF(MONTH(AK128)&lt;&gt;MONTH(AK128+1),"",AK128+1),"")</f>
        <v/>
      </c>
      <c r="AM128" s="263" t="s">
        <v>162</v>
      </c>
      <c r="AN128" s="263" t="s">
        <v>163</v>
      </c>
      <c r="AO128" s="206" t="s">
        <v>133</v>
      </c>
      <c r="AQ128" s="1"/>
      <c r="AR128" s="1"/>
      <c r="AS128" s="1"/>
      <c r="AT128" s="1"/>
      <c r="AU128" s="1"/>
      <c r="AV128" s="1"/>
      <c r="AW128" s="1"/>
      <c r="AX128" s="1"/>
      <c r="AY128" s="1"/>
    </row>
    <row r="129" spans="1:51" s="6" customFormat="1" ht="18" customHeight="1">
      <c r="A129" s="249"/>
      <c r="B129" s="238"/>
      <c r="C129" s="251"/>
      <c r="D129" s="251"/>
      <c r="E129" s="251"/>
      <c r="F129" s="238"/>
      <c r="G129" s="239"/>
      <c r="H129" s="19" t="str">
        <f>H128</f>
        <v/>
      </c>
      <c r="I129" s="19" t="str">
        <f>I128</f>
        <v/>
      </c>
      <c r="J129" s="19" t="str">
        <f t="shared" ref="J129:AL129" si="115">J128</f>
        <v/>
      </c>
      <c r="K129" s="19" t="str">
        <f t="shared" si="115"/>
        <v/>
      </c>
      <c r="L129" s="19" t="str">
        <f t="shared" si="115"/>
        <v/>
      </c>
      <c r="M129" s="19" t="str">
        <f t="shared" si="115"/>
        <v/>
      </c>
      <c r="N129" s="19" t="str">
        <f t="shared" si="115"/>
        <v/>
      </c>
      <c r="O129" s="19" t="str">
        <f t="shared" si="115"/>
        <v/>
      </c>
      <c r="P129" s="19" t="str">
        <f t="shared" si="115"/>
        <v/>
      </c>
      <c r="Q129" s="19" t="str">
        <f t="shared" si="115"/>
        <v/>
      </c>
      <c r="R129" s="19" t="str">
        <f t="shared" si="115"/>
        <v/>
      </c>
      <c r="S129" s="19" t="str">
        <f t="shared" si="115"/>
        <v/>
      </c>
      <c r="T129" s="19" t="str">
        <f t="shared" si="115"/>
        <v/>
      </c>
      <c r="U129" s="19" t="str">
        <f t="shared" si="115"/>
        <v/>
      </c>
      <c r="V129" s="19" t="str">
        <f t="shared" si="115"/>
        <v/>
      </c>
      <c r="W129" s="19" t="str">
        <f t="shared" si="115"/>
        <v/>
      </c>
      <c r="X129" s="19" t="str">
        <f t="shared" si="115"/>
        <v/>
      </c>
      <c r="Y129" s="19" t="str">
        <f t="shared" si="115"/>
        <v/>
      </c>
      <c r="Z129" s="19" t="str">
        <f t="shared" si="115"/>
        <v/>
      </c>
      <c r="AA129" s="19" t="str">
        <f t="shared" si="115"/>
        <v/>
      </c>
      <c r="AB129" s="19" t="str">
        <f t="shared" si="115"/>
        <v/>
      </c>
      <c r="AC129" s="19" t="str">
        <f t="shared" si="115"/>
        <v/>
      </c>
      <c r="AD129" s="19" t="str">
        <f t="shared" si="115"/>
        <v/>
      </c>
      <c r="AE129" s="19" t="str">
        <f t="shared" si="115"/>
        <v/>
      </c>
      <c r="AF129" s="19" t="str">
        <f t="shared" si="115"/>
        <v/>
      </c>
      <c r="AG129" s="19" t="str">
        <f t="shared" si="115"/>
        <v/>
      </c>
      <c r="AH129" s="19" t="str">
        <f t="shared" si="115"/>
        <v/>
      </c>
      <c r="AI129" s="19" t="str">
        <f t="shared" si="115"/>
        <v/>
      </c>
      <c r="AJ129" s="19" t="str">
        <f t="shared" si="115"/>
        <v/>
      </c>
      <c r="AK129" s="19" t="str">
        <f t="shared" si="115"/>
        <v/>
      </c>
      <c r="AL129" s="19" t="str">
        <f t="shared" si="115"/>
        <v/>
      </c>
      <c r="AM129" s="263"/>
      <c r="AN129" s="263"/>
      <c r="AO129" s="207"/>
      <c r="AQ129" s="1"/>
      <c r="AR129" s="1"/>
      <c r="AS129" s="1"/>
      <c r="AT129" s="1"/>
      <c r="AU129" s="1"/>
      <c r="AV129" s="1"/>
      <c r="AW129" s="1"/>
      <c r="AX129" s="1"/>
      <c r="AY129" s="1"/>
    </row>
    <row r="130" spans="1:51" ht="13.5" customHeight="1">
      <c r="A130" s="248" t="str">
        <f>IFERROR(INDEX(【従業者名簿】!F:F,MATCH(F130,【従業者名簿】!C:C,0)),"")</f>
        <v/>
      </c>
      <c r="B130" s="298" t="s">
        <v>33</v>
      </c>
      <c r="C130" s="299" t="str">
        <f>IF(AO130="介護福祉士","〇","")</f>
        <v/>
      </c>
      <c r="D130" s="366" t="str">
        <f>IF(A130="","",DATEDIF(A130,$AF$3,"m"))</f>
        <v/>
      </c>
      <c r="E130" s="301"/>
      <c r="F130" s="270"/>
      <c r="G130" s="70" t="s">
        <v>36</v>
      </c>
      <c r="H130" s="164"/>
      <c r="I130" s="164"/>
      <c r="J130" s="164"/>
      <c r="K130" s="164"/>
      <c r="L130" s="164"/>
      <c r="M130" s="164"/>
      <c r="N130" s="164"/>
      <c r="O130" s="164"/>
      <c r="P130" s="164"/>
      <c r="Q130" s="164"/>
      <c r="R130" s="164"/>
      <c r="S130" s="164"/>
      <c r="T130" s="164"/>
      <c r="U130" s="164"/>
      <c r="V130" s="164"/>
      <c r="W130" s="164"/>
      <c r="X130" s="164"/>
      <c r="Y130" s="164"/>
      <c r="Z130" s="164"/>
      <c r="AA130" s="164"/>
      <c r="AB130" s="164"/>
      <c r="AC130" s="164"/>
      <c r="AD130" s="164"/>
      <c r="AE130" s="164"/>
      <c r="AF130" s="164"/>
      <c r="AG130" s="164"/>
      <c r="AH130" s="164"/>
      <c r="AI130" s="164"/>
      <c r="AJ130" s="164"/>
      <c r="AK130" s="164"/>
      <c r="AL130" s="164"/>
      <c r="AM130" s="253">
        <f>SUM(H131:AL131)</f>
        <v>0</v>
      </c>
      <c r="AN130" s="390" t="str">
        <f>IFERROR(IF(OR(E130="Ａ",AM130&gt;$AF$125),1,ROUNDDOWN(AM130/$AF$125,1)),"")</f>
        <v/>
      </c>
      <c r="AO130" s="222"/>
      <c r="AP130" s="8"/>
    </row>
    <row r="131" spans="1:51" ht="13.5" customHeight="1">
      <c r="A131" s="249"/>
      <c r="B131" s="255"/>
      <c r="C131" s="287"/>
      <c r="D131" s="367"/>
      <c r="E131" s="302"/>
      <c r="F131" s="261"/>
      <c r="G131" s="70" t="s">
        <v>41</v>
      </c>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253"/>
      <c r="AN131" s="390"/>
      <c r="AO131" s="223"/>
      <c r="AP131" s="8"/>
    </row>
    <row r="132" spans="1:51" ht="13.5" customHeight="1">
      <c r="A132" s="248" t="str">
        <f>IFERROR(INDEX(【従業者名簿】!F:F,MATCH(F132,【従業者名簿】!C:C,0)),"")</f>
        <v/>
      </c>
      <c r="B132" s="298" t="s">
        <v>33</v>
      </c>
      <c r="C132" s="299" t="str">
        <f t="shared" ref="C132" si="116">IF(AO132="介護福祉士","〇","")</f>
        <v/>
      </c>
      <c r="D132" s="366" t="str">
        <f>IF(A132="","",DATEDIF(A132,$AF$3,"m"))</f>
        <v/>
      </c>
      <c r="E132" s="301"/>
      <c r="F132" s="262"/>
      <c r="G132" s="70" t="s">
        <v>36</v>
      </c>
      <c r="H132" s="133"/>
      <c r="I132" s="133"/>
      <c r="J132" s="133"/>
      <c r="K132" s="133"/>
      <c r="L132" s="133"/>
      <c r="M132" s="133"/>
      <c r="N132" s="133"/>
      <c r="O132" s="133"/>
      <c r="P132" s="133"/>
      <c r="Q132" s="133"/>
      <c r="R132" s="133"/>
      <c r="S132" s="133"/>
      <c r="T132" s="133"/>
      <c r="U132" s="133"/>
      <c r="V132" s="133"/>
      <c r="W132" s="133"/>
      <c r="X132" s="133"/>
      <c r="Y132" s="133"/>
      <c r="Z132" s="133"/>
      <c r="AA132" s="133"/>
      <c r="AB132" s="133"/>
      <c r="AC132" s="133"/>
      <c r="AD132" s="133"/>
      <c r="AE132" s="133"/>
      <c r="AF132" s="133"/>
      <c r="AG132" s="133"/>
      <c r="AH132" s="133"/>
      <c r="AI132" s="133"/>
      <c r="AJ132" s="133"/>
      <c r="AK132" s="133"/>
      <c r="AL132" s="133"/>
      <c r="AM132" s="253">
        <f>SUM(H133:AL133)</f>
        <v>0</v>
      </c>
      <c r="AN132" s="390" t="str">
        <f t="shared" ref="AN132" si="117">IFERROR(IF(OR(E132="Ａ",AM132&gt;$AF$125),1,ROUNDDOWN(AM132/$AF$125,1)),"")</f>
        <v/>
      </c>
      <c r="AO132" s="372"/>
      <c r="AP132" s="8"/>
    </row>
    <row r="133" spans="1:51" ht="13.5" customHeight="1">
      <c r="A133" s="249"/>
      <c r="B133" s="255"/>
      <c r="C133" s="287"/>
      <c r="D133" s="367"/>
      <c r="E133" s="302"/>
      <c r="F133" s="262"/>
      <c r="G133" s="70" t="s">
        <v>134</v>
      </c>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253"/>
      <c r="AN133" s="390"/>
      <c r="AO133" s="374"/>
      <c r="AP133" s="8"/>
    </row>
    <row r="134" spans="1:51" ht="13.5" customHeight="1">
      <c r="A134" s="248" t="str">
        <f>IFERROR(INDEX(【従業者名簿】!F:F,MATCH(F134,【従業者名簿】!C:C,0)),"")</f>
        <v/>
      </c>
      <c r="B134" s="298" t="s">
        <v>33</v>
      </c>
      <c r="C134" s="299" t="str">
        <f t="shared" ref="C134" si="118">IF(AO134="介護福祉士","〇","")</f>
        <v/>
      </c>
      <c r="D134" s="366" t="str">
        <f>IF(A134="","",DATEDIF(A134,$AF$3,"m"))</f>
        <v/>
      </c>
      <c r="E134" s="301"/>
      <c r="F134" s="262"/>
      <c r="G134" s="70" t="s">
        <v>36</v>
      </c>
      <c r="H134" s="133"/>
      <c r="I134" s="133"/>
      <c r="J134" s="133"/>
      <c r="K134" s="133"/>
      <c r="L134" s="133"/>
      <c r="M134" s="133"/>
      <c r="N134" s="133"/>
      <c r="O134" s="133"/>
      <c r="P134" s="133"/>
      <c r="Q134" s="133"/>
      <c r="R134" s="133"/>
      <c r="S134" s="133"/>
      <c r="T134" s="133"/>
      <c r="U134" s="133"/>
      <c r="V134" s="133"/>
      <c r="W134" s="133"/>
      <c r="X134" s="133"/>
      <c r="Y134" s="133"/>
      <c r="Z134" s="133"/>
      <c r="AA134" s="133"/>
      <c r="AB134" s="133"/>
      <c r="AC134" s="133"/>
      <c r="AD134" s="133"/>
      <c r="AE134" s="133"/>
      <c r="AF134" s="133"/>
      <c r="AG134" s="133"/>
      <c r="AH134" s="133"/>
      <c r="AI134" s="133"/>
      <c r="AJ134" s="133"/>
      <c r="AK134" s="133"/>
      <c r="AL134" s="133"/>
      <c r="AM134" s="253">
        <f>SUM(H135:AL135)</f>
        <v>0</v>
      </c>
      <c r="AN134" s="390" t="str">
        <f t="shared" ref="AN134" si="119">IFERROR(IF(OR(E134="Ａ",AM134&gt;$AF$125),1,ROUNDDOWN(AM134/$AF$125,1)),"")</f>
        <v/>
      </c>
      <c r="AO134" s="372"/>
      <c r="AP134" s="8"/>
    </row>
    <row r="135" spans="1:51" ht="13.5" customHeight="1">
      <c r="A135" s="249"/>
      <c r="B135" s="255"/>
      <c r="C135" s="287"/>
      <c r="D135" s="367"/>
      <c r="E135" s="302"/>
      <c r="F135" s="262"/>
      <c r="G135" s="70" t="s">
        <v>134</v>
      </c>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253"/>
      <c r="AN135" s="390"/>
      <c r="AO135" s="374"/>
      <c r="AP135" s="8"/>
    </row>
    <row r="136" spans="1:51" ht="13.5" customHeight="1">
      <c r="A136" s="248" t="str">
        <f>IFERROR(INDEX(【従業者名簿】!F:F,MATCH(F136,【従業者名簿】!C:C,0)),"")</f>
        <v/>
      </c>
      <c r="B136" s="298" t="s">
        <v>33</v>
      </c>
      <c r="C136" s="299" t="str">
        <f t="shared" ref="C136" si="120">IF(AO136="介護福祉士","〇","")</f>
        <v/>
      </c>
      <c r="D136" s="366" t="str">
        <f t="shared" ref="D136" si="121">IF(A136="","",DATEDIF(A136,$AF$3,"m"))</f>
        <v/>
      </c>
      <c r="E136" s="301"/>
      <c r="F136" s="262"/>
      <c r="G136" s="70" t="s">
        <v>36</v>
      </c>
      <c r="H136" s="133"/>
      <c r="I136" s="133"/>
      <c r="J136" s="133"/>
      <c r="K136" s="133"/>
      <c r="L136" s="133"/>
      <c r="M136" s="133"/>
      <c r="N136" s="133"/>
      <c r="O136" s="133"/>
      <c r="P136" s="133"/>
      <c r="Q136" s="133"/>
      <c r="R136" s="133"/>
      <c r="S136" s="133"/>
      <c r="T136" s="133"/>
      <c r="U136" s="133"/>
      <c r="V136" s="133"/>
      <c r="W136" s="133"/>
      <c r="X136" s="133"/>
      <c r="Y136" s="133"/>
      <c r="Z136" s="133"/>
      <c r="AA136" s="133"/>
      <c r="AB136" s="133"/>
      <c r="AC136" s="133"/>
      <c r="AD136" s="133"/>
      <c r="AE136" s="133"/>
      <c r="AF136" s="133"/>
      <c r="AG136" s="133"/>
      <c r="AH136" s="133"/>
      <c r="AI136" s="133"/>
      <c r="AJ136" s="133"/>
      <c r="AK136" s="133"/>
      <c r="AL136" s="133"/>
      <c r="AM136" s="253">
        <f t="shared" ref="AM136" si="122">SUM(H137:AL137)</f>
        <v>0</v>
      </c>
      <c r="AN136" s="390" t="str">
        <f t="shared" ref="AN136" si="123">IFERROR(IF(OR(E136="Ａ",AM136&gt;$AF$125),1,ROUNDDOWN(AM136/$AF$125,1)),"")</f>
        <v/>
      </c>
      <c r="AO136" s="372"/>
      <c r="AP136" s="8"/>
    </row>
    <row r="137" spans="1:51" ht="13.5" customHeight="1">
      <c r="A137" s="249"/>
      <c r="B137" s="255"/>
      <c r="C137" s="287"/>
      <c r="D137" s="367"/>
      <c r="E137" s="302"/>
      <c r="F137" s="262"/>
      <c r="G137" s="70" t="s">
        <v>134</v>
      </c>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253"/>
      <c r="AN137" s="390"/>
      <c r="AO137" s="374"/>
      <c r="AP137" s="8"/>
    </row>
    <row r="138" spans="1:51" ht="13.5" customHeight="1">
      <c r="A138" s="248" t="str">
        <f>IFERROR(INDEX(【従業者名簿】!F:F,MATCH(F138,【従業者名簿】!C:C,0)),"")</f>
        <v/>
      </c>
      <c r="B138" s="298" t="s">
        <v>33</v>
      </c>
      <c r="C138" s="299" t="str">
        <f t="shared" ref="C138" si="124">IF(AO138="介護福祉士","〇","")</f>
        <v/>
      </c>
      <c r="D138" s="366" t="str">
        <f t="shared" ref="D138" si="125">IF(A138="","",DATEDIF(A138,$AF$3,"m"))</f>
        <v/>
      </c>
      <c r="E138" s="301"/>
      <c r="F138" s="262"/>
      <c r="G138" s="70" t="s">
        <v>36</v>
      </c>
      <c r="H138" s="133"/>
      <c r="I138" s="133"/>
      <c r="J138" s="133"/>
      <c r="K138" s="133"/>
      <c r="L138" s="133"/>
      <c r="M138" s="133"/>
      <c r="N138" s="133"/>
      <c r="O138" s="133"/>
      <c r="P138" s="133"/>
      <c r="Q138" s="133"/>
      <c r="R138" s="133"/>
      <c r="S138" s="133"/>
      <c r="T138" s="133"/>
      <c r="U138" s="133"/>
      <c r="V138" s="133"/>
      <c r="W138" s="133"/>
      <c r="X138" s="133"/>
      <c r="Y138" s="133"/>
      <c r="Z138" s="133"/>
      <c r="AA138" s="133"/>
      <c r="AB138" s="133"/>
      <c r="AC138" s="133"/>
      <c r="AD138" s="133"/>
      <c r="AE138" s="133"/>
      <c r="AF138" s="133"/>
      <c r="AG138" s="133"/>
      <c r="AH138" s="133"/>
      <c r="AI138" s="133"/>
      <c r="AJ138" s="133"/>
      <c r="AK138" s="133"/>
      <c r="AL138" s="133"/>
      <c r="AM138" s="253">
        <f t="shared" ref="AM138" si="126">SUM(H139:AL139)</f>
        <v>0</v>
      </c>
      <c r="AN138" s="390" t="str">
        <f t="shared" ref="AN138" si="127">IFERROR(IF(OR(E138="Ａ",AM138&gt;$AF$125),1,ROUNDDOWN(AM138/$AF$125,1)),"")</f>
        <v/>
      </c>
      <c r="AO138" s="372"/>
      <c r="AP138" s="8"/>
    </row>
    <row r="139" spans="1:51" ht="13.5" customHeight="1">
      <c r="A139" s="249"/>
      <c r="B139" s="255"/>
      <c r="C139" s="287"/>
      <c r="D139" s="367"/>
      <c r="E139" s="302"/>
      <c r="F139" s="262"/>
      <c r="G139" s="70" t="s">
        <v>134</v>
      </c>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253"/>
      <c r="AN139" s="390"/>
      <c r="AO139" s="374"/>
      <c r="AP139" s="8"/>
    </row>
    <row r="140" spans="1:51" ht="13.5" customHeight="1">
      <c r="A140" s="248" t="str">
        <f>IFERROR(INDEX(【従業者名簿】!F:F,MATCH(F140,【従業者名簿】!C:C,0)),"")</f>
        <v/>
      </c>
      <c r="B140" s="298" t="s">
        <v>33</v>
      </c>
      <c r="C140" s="299" t="str">
        <f t="shared" ref="C140" si="128">IF(AO140="介護福祉士","〇","")</f>
        <v/>
      </c>
      <c r="D140" s="366" t="str">
        <f t="shared" ref="D140" si="129">IF(A140="","",DATEDIF(A140,$AF$3,"m"))</f>
        <v/>
      </c>
      <c r="E140" s="301"/>
      <c r="F140" s="262"/>
      <c r="G140" s="70" t="s">
        <v>36</v>
      </c>
      <c r="H140" s="133"/>
      <c r="I140" s="133"/>
      <c r="J140" s="133"/>
      <c r="K140" s="133"/>
      <c r="L140" s="133"/>
      <c r="M140" s="133"/>
      <c r="N140" s="133"/>
      <c r="O140" s="133"/>
      <c r="P140" s="133"/>
      <c r="Q140" s="133"/>
      <c r="R140" s="133"/>
      <c r="S140" s="133"/>
      <c r="T140" s="133"/>
      <c r="U140" s="133"/>
      <c r="V140" s="133"/>
      <c r="W140" s="133"/>
      <c r="X140" s="133"/>
      <c r="Y140" s="133"/>
      <c r="Z140" s="133"/>
      <c r="AA140" s="133"/>
      <c r="AB140" s="133"/>
      <c r="AC140" s="133"/>
      <c r="AD140" s="133"/>
      <c r="AE140" s="133"/>
      <c r="AF140" s="133"/>
      <c r="AG140" s="133"/>
      <c r="AH140" s="133"/>
      <c r="AI140" s="133"/>
      <c r="AJ140" s="133"/>
      <c r="AK140" s="133"/>
      <c r="AL140" s="133"/>
      <c r="AM140" s="253">
        <f t="shared" ref="AM140" si="130">SUM(H141:AL141)</f>
        <v>0</v>
      </c>
      <c r="AN140" s="390" t="str">
        <f t="shared" ref="AN140" si="131">IFERROR(IF(OR(E140="Ａ",AM140&gt;$AF$125),1,ROUNDDOWN(AM140/$AF$125,1)),"")</f>
        <v/>
      </c>
      <c r="AO140" s="372"/>
      <c r="AP140" s="8"/>
    </row>
    <row r="141" spans="1:51" ht="13.5" customHeight="1">
      <c r="A141" s="249"/>
      <c r="B141" s="255"/>
      <c r="C141" s="287"/>
      <c r="D141" s="367"/>
      <c r="E141" s="302"/>
      <c r="F141" s="262"/>
      <c r="G141" s="70" t="s">
        <v>134</v>
      </c>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253"/>
      <c r="AN141" s="390"/>
      <c r="AO141" s="374"/>
      <c r="AP141" s="8"/>
    </row>
    <row r="142" spans="1:51" ht="13.5" customHeight="1">
      <c r="A142" s="248" t="str">
        <f>IFERROR(INDEX(【従業者名簿】!F:F,MATCH(F142,【従業者名簿】!C:C,0)),"")</f>
        <v/>
      </c>
      <c r="B142" s="298" t="s">
        <v>33</v>
      </c>
      <c r="C142" s="299" t="str">
        <f t="shared" ref="C142" si="132">IF(AO142="介護福祉士","〇","")</f>
        <v/>
      </c>
      <c r="D142" s="366" t="str">
        <f t="shared" ref="D142" si="133">IF(A142="","",DATEDIF(A142,$AF$3,"m"))</f>
        <v/>
      </c>
      <c r="E142" s="301"/>
      <c r="F142" s="262"/>
      <c r="G142" s="70" t="s">
        <v>36</v>
      </c>
      <c r="H142" s="133"/>
      <c r="I142" s="133"/>
      <c r="J142" s="133"/>
      <c r="K142" s="133"/>
      <c r="L142" s="133"/>
      <c r="M142" s="133"/>
      <c r="N142" s="133"/>
      <c r="O142" s="133"/>
      <c r="P142" s="133"/>
      <c r="Q142" s="133"/>
      <c r="R142" s="133"/>
      <c r="S142" s="133"/>
      <c r="T142" s="133"/>
      <c r="U142" s="133"/>
      <c r="V142" s="133"/>
      <c r="W142" s="133"/>
      <c r="X142" s="133"/>
      <c r="Y142" s="133"/>
      <c r="Z142" s="133"/>
      <c r="AA142" s="133"/>
      <c r="AB142" s="133"/>
      <c r="AC142" s="133"/>
      <c r="AD142" s="133"/>
      <c r="AE142" s="133"/>
      <c r="AF142" s="133"/>
      <c r="AG142" s="133"/>
      <c r="AH142" s="133"/>
      <c r="AI142" s="133"/>
      <c r="AJ142" s="133"/>
      <c r="AK142" s="133"/>
      <c r="AL142" s="133"/>
      <c r="AM142" s="253">
        <f t="shared" ref="AM142" si="134">SUM(H143:AL143)</f>
        <v>0</v>
      </c>
      <c r="AN142" s="390" t="str">
        <f t="shared" ref="AN142" si="135">IFERROR(IF(OR(E142="Ａ",AM142&gt;$AF$125),1,ROUNDDOWN(AM142/$AF$125,1)),"")</f>
        <v/>
      </c>
      <c r="AO142" s="372"/>
      <c r="AP142" s="8"/>
    </row>
    <row r="143" spans="1:51" ht="13.5" customHeight="1">
      <c r="A143" s="249"/>
      <c r="B143" s="255"/>
      <c r="C143" s="287"/>
      <c r="D143" s="367"/>
      <c r="E143" s="302"/>
      <c r="F143" s="262"/>
      <c r="G143" s="70" t="s">
        <v>134</v>
      </c>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253"/>
      <c r="AN143" s="390"/>
      <c r="AO143" s="374"/>
      <c r="AP143" s="8"/>
    </row>
    <row r="144" spans="1:51" ht="13.5" customHeight="1">
      <c r="A144" s="248" t="str">
        <f>IFERROR(INDEX(【従業者名簿】!F:F,MATCH(F144,【従業者名簿】!C:C,0)),"")</f>
        <v/>
      </c>
      <c r="B144" s="298" t="s">
        <v>33</v>
      </c>
      <c r="C144" s="299" t="str">
        <f t="shared" ref="C144" si="136">IF(AO144="介護福祉士","〇","")</f>
        <v/>
      </c>
      <c r="D144" s="366" t="str">
        <f t="shared" ref="D144" si="137">IF(A144="","",DATEDIF(A144,$AF$3,"m"))</f>
        <v/>
      </c>
      <c r="E144" s="301"/>
      <c r="F144" s="262"/>
      <c r="G144" s="70" t="s">
        <v>36</v>
      </c>
      <c r="H144" s="133"/>
      <c r="I144" s="133"/>
      <c r="J144" s="133"/>
      <c r="K144" s="133"/>
      <c r="L144" s="133"/>
      <c r="M144" s="133"/>
      <c r="N144" s="133"/>
      <c r="O144" s="133"/>
      <c r="P144" s="133"/>
      <c r="Q144" s="133"/>
      <c r="R144" s="133"/>
      <c r="S144" s="133"/>
      <c r="T144" s="133"/>
      <c r="U144" s="133"/>
      <c r="V144" s="133"/>
      <c r="W144" s="133"/>
      <c r="X144" s="133"/>
      <c r="Y144" s="133"/>
      <c r="Z144" s="133"/>
      <c r="AA144" s="133"/>
      <c r="AB144" s="133"/>
      <c r="AC144" s="133"/>
      <c r="AD144" s="133"/>
      <c r="AE144" s="133"/>
      <c r="AF144" s="133"/>
      <c r="AG144" s="133"/>
      <c r="AH144" s="133"/>
      <c r="AI144" s="133"/>
      <c r="AJ144" s="133"/>
      <c r="AK144" s="133"/>
      <c r="AL144" s="133"/>
      <c r="AM144" s="253">
        <f t="shared" ref="AM144" si="138">SUM(H145:AL145)</f>
        <v>0</v>
      </c>
      <c r="AN144" s="390" t="str">
        <f t="shared" ref="AN144" si="139">IFERROR(IF(OR(E144="Ａ",AM144&gt;$AF$125),1,ROUNDDOWN(AM144/$AF$125,1)),"")</f>
        <v/>
      </c>
      <c r="AO144" s="372"/>
      <c r="AP144" s="8"/>
    </row>
    <row r="145" spans="1:51" ht="13.5" customHeight="1">
      <c r="A145" s="249"/>
      <c r="B145" s="255"/>
      <c r="C145" s="287"/>
      <c r="D145" s="367"/>
      <c r="E145" s="302"/>
      <c r="F145" s="262"/>
      <c r="G145" s="70" t="s">
        <v>134</v>
      </c>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253"/>
      <c r="AN145" s="390"/>
      <c r="AO145" s="374"/>
      <c r="AP145" s="8"/>
    </row>
    <row r="146" spans="1:51" ht="13.5" customHeight="1">
      <c r="A146" s="248" t="str">
        <f>IFERROR(INDEX(【従業者名簿】!F:F,MATCH(F146,【従業者名簿】!C:C,0)),"")</f>
        <v/>
      </c>
      <c r="B146" s="298" t="s">
        <v>33</v>
      </c>
      <c r="C146" s="299" t="str">
        <f t="shared" ref="C146" si="140">IF(AO146="介護福祉士","〇","")</f>
        <v/>
      </c>
      <c r="D146" s="366" t="str">
        <f t="shared" ref="D146" si="141">IF(A146="","",DATEDIF(A146,$AF$3,"m"))</f>
        <v/>
      </c>
      <c r="E146" s="301"/>
      <c r="F146" s="262"/>
      <c r="G146" s="70" t="s">
        <v>36</v>
      </c>
      <c r="H146" s="133"/>
      <c r="I146" s="133"/>
      <c r="J146" s="133"/>
      <c r="K146" s="133"/>
      <c r="L146" s="133"/>
      <c r="M146" s="133"/>
      <c r="N146" s="133"/>
      <c r="O146" s="133"/>
      <c r="P146" s="133"/>
      <c r="Q146" s="133"/>
      <c r="R146" s="133"/>
      <c r="S146" s="133"/>
      <c r="T146" s="133"/>
      <c r="U146" s="133"/>
      <c r="V146" s="133"/>
      <c r="W146" s="133"/>
      <c r="X146" s="133"/>
      <c r="Y146" s="133"/>
      <c r="Z146" s="133"/>
      <c r="AA146" s="133"/>
      <c r="AB146" s="133"/>
      <c r="AC146" s="133"/>
      <c r="AD146" s="133"/>
      <c r="AE146" s="133"/>
      <c r="AF146" s="133"/>
      <c r="AG146" s="133"/>
      <c r="AH146" s="133"/>
      <c r="AI146" s="133"/>
      <c r="AJ146" s="133"/>
      <c r="AK146" s="133"/>
      <c r="AL146" s="133"/>
      <c r="AM146" s="253">
        <f t="shared" ref="AM146" si="142">SUM(H147:AL147)</f>
        <v>0</v>
      </c>
      <c r="AN146" s="390" t="str">
        <f t="shared" ref="AN146" si="143">IFERROR(IF(OR(E146="Ａ",AM146&gt;$AF$125),1,ROUNDDOWN(AM146/$AF$125,1)),"")</f>
        <v/>
      </c>
      <c r="AO146" s="372"/>
      <c r="AP146" s="8"/>
    </row>
    <row r="147" spans="1:51" ht="13.5" customHeight="1">
      <c r="A147" s="249"/>
      <c r="B147" s="255"/>
      <c r="C147" s="287"/>
      <c r="D147" s="367"/>
      <c r="E147" s="302"/>
      <c r="F147" s="262"/>
      <c r="G147" s="70" t="s">
        <v>134</v>
      </c>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253"/>
      <c r="AN147" s="390"/>
      <c r="AO147" s="374"/>
      <c r="AP147" s="8"/>
    </row>
    <row r="148" spans="1:51" ht="13.5" customHeight="1">
      <c r="A148" s="248" t="str">
        <f>IFERROR(INDEX(【従業者名簿】!F:F,MATCH(F148,【従業者名簿】!C:C,0)),"")</f>
        <v/>
      </c>
      <c r="B148" s="298" t="s">
        <v>33</v>
      </c>
      <c r="C148" s="299" t="str">
        <f t="shared" ref="C148" si="144">IF(AO148="介護福祉士","〇","")</f>
        <v/>
      </c>
      <c r="D148" s="366" t="str">
        <f t="shared" ref="D148" si="145">IF(A148="","",DATEDIF(A148,$AF$3,"m"))</f>
        <v/>
      </c>
      <c r="E148" s="301"/>
      <c r="F148" s="262"/>
      <c r="G148" s="70" t="s">
        <v>36</v>
      </c>
      <c r="H148" s="133"/>
      <c r="I148" s="133"/>
      <c r="J148" s="133"/>
      <c r="K148" s="133"/>
      <c r="L148" s="133"/>
      <c r="M148" s="133"/>
      <c r="N148" s="133"/>
      <c r="O148" s="133"/>
      <c r="P148" s="133"/>
      <c r="Q148" s="133"/>
      <c r="R148" s="133"/>
      <c r="S148" s="133"/>
      <c r="T148" s="133"/>
      <c r="U148" s="133"/>
      <c r="V148" s="133"/>
      <c r="W148" s="133"/>
      <c r="X148" s="133"/>
      <c r="Y148" s="133"/>
      <c r="Z148" s="133"/>
      <c r="AA148" s="133"/>
      <c r="AB148" s="133"/>
      <c r="AC148" s="133"/>
      <c r="AD148" s="133"/>
      <c r="AE148" s="133"/>
      <c r="AF148" s="133"/>
      <c r="AG148" s="133"/>
      <c r="AH148" s="133"/>
      <c r="AI148" s="133"/>
      <c r="AJ148" s="133"/>
      <c r="AK148" s="133"/>
      <c r="AL148" s="133"/>
      <c r="AM148" s="253">
        <f t="shared" ref="AM148" si="146">SUM(H149:AL149)</f>
        <v>0</v>
      </c>
      <c r="AN148" s="390" t="str">
        <f t="shared" ref="AN148" si="147">IFERROR(IF(OR(E148="Ａ",AM148&gt;$AF$125),1,ROUNDDOWN(AM148/$AF$125,1)),"")</f>
        <v/>
      </c>
      <c r="AO148" s="372"/>
      <c r="AP148" s="8"/>
    </row>
    <row r="149" spans="1:51" ht="13.5" customHeight="1">
      <c r="A149" s="249"/>
      <c r="B149" s="255"/>
      <c r="C149" s="287"/>
      <c r="D149" s="367"/>
      <c r="E149" s="302"/>
      <c r="F149" s="262"/>
      <c r="G149" s="70" t="s">
        <v>134</v>
      </c>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253"/>
      <c r="AN149" s="390"/>
      <c r="AO149" s="374"/>
      <c r="AP149" s="8"/>
    </row>
    <row r="150" spans="1:51" ht="13.5" customHeight="1">
      <c r="A150" s="248" t="str">
        <f>IFERROR(INDEX(【従業者名簿】!F:F,MATCH(F150,【従業者名簿】!C:C,0)),"")</f>
        <v/>
      </c>
      <c r="B150" s="298" t="s">
        <v>33</v>
      </c>
      <c r="C150" s="299" t="str">
        <f t="shared" ref="C150" si="148">IF(AO150="介護福祉士","〇","")</f>
        <v/>
      </c>
      <c r="D150" s="366" t="str">
        <f t="shared" ref="D150" si="149">IF(A150="","",DATEDIF(A150,$AF$3,"m"))</f>
        <v/>
      </c>
      <c r="E150" s="301"/>
      <c r="F150" s="262"/>
      <c r="G150" s="70" t="s">
        <v>36</v>
      </c>
      <c r="H150" s="133"/>
      <c r="I150" s="133"/>
      <c r="J150" s="133"/>
      <c r="K150" s="133"/>
      <c r="L150" s="133"/>
      <c r="M150" s="133"/>
      <c r="N150" s="133"/>
      <c r="O150" s="133"/>
      <c r="P150" s="133"/>
      <c r="Q150" s="133"/>
      <c r="R150" s="133"/>
      <c r="S150" s="133"/>
      <c r="T150" s="133"/>
      <c r="U150" s="133"/>
      <c r="V150" s="133"/>
      <c r="W150" s="133"/>
      <c r="X150" s="133"/>
      <c r="Y150" s="133"/>
      <c r="Z150" s="133"/>
      <c r="AA150" s="133"/>
      <c r="AB150" s="133"/>
      <c r="AC150" s="133"/>
      <c r="AD150" s="133"/>
      <c r="AE150" s="133"/>
      <c r="AF150" s="133"/>
      <c r="AG150" s="133"/>
      <c r="AH150" s="133"/>
      <c r="AI150" s="133"/>
      <c r="AJ150" s="133"/>
      <c r="AK150" s="133"/>
      <c r="AL150" s="133"/>
      <c r="AM150" s="253">
        <f t="shared" ref="AM150" si="150">SUM(H151:AL151)</f>
        <v>0</v>
      </c>
      <c r="AN150" s="390" t="str">
        <f t="shared" ref="AN150" si="151">IFERROR(IF(OR(E150="Ａ",AM150&gt;$AF$125),1,ROUNDDOWN(AM150/$AF$125,1)),"")</f>
        <v/>
      </c>
      <c r="AO150" s="372"/>
      <c r="AP150" s="8"/>
    </row>
    <row r="151" spans="1:51" ht="13.5" customHeight="1">
      <c r="A151" s="249"/>
      <c r="B151" s="255"/>
      <c r="C151" s="287"/>
      <c r="D151" s="367"/>
      <c r="E151" s="302"/>
      <c r="F151" s="262"/>
      <c r="G151" s="70" t="s">
        <v>134</v>
      </c>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253"/>
      <c r="AN151" s="390"/>
      <c r="AO151" s="374"/>
      <c r="AP151" s="8"/>
    </row>
    <row r="152" spans="1:51" ht="13.5" customHeight="1">
      <c r="A152" s="248" t="str">
        <f>IFERROR(INDEX(【従業者名簿】!F:F,MATCH(F152,【従業者名簿】!C:C,0)),"")</f>
        <v/>
      </c>
      <c r="B152" s="298" t="s">
        <v>33</v>
      </c>
      <c r="C152" s="299" t="str">
        <f t="shared" ref="C152" si="152">IF(AO152="介護福祉士","〇","")</f>
        <v/>
      </c>
      <c r="D152" s="366" t="str">
        <f t="shared" ref="D152" si="153">IF(A152="","",DATEDIF(A152,$AF$3,"m"))</f>
        <v/>
      </c>
      <c r="E152" s="301"/>
      <c r="F152" s="262"/>
      <c r="G152" s="70" t="s">
        <v>36</v>
      </c>
      <c r="H152" s="133"/>
      <c r="I152" s="133"/>
      <c r="J152" s="133"/>
      <c r="K152" s="133"/>
      <c r="L152" s="133"/>
      <c r="M152" s="13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253">
        <f t="shared" ref="AM152" si="154">SUM(H153:AL153)</f>
        <v>0</v>
      </c>
      <c r="AN152" s="390" t="str">
        <f t="shared" ref="AN152" si="155">IFERROR(IF(OR(E152="Ａ",AM152&gt;$AF$125),1,ROUNDDOWN(AM152/$AF$125,1)),"")</f>
        <v/>
      </c>
      <c r="AO152" s="372"/>
      <c r="AP152" s="8"/>
    </row>
    <row r="153" spans="1:51" ht="13.5" customHeight="1">
      <c r="A153" s="249"/>
      <c r="B153" s="255"/>
      <c r="C153" s="287"/>
      <c r="D153" s="367"/>
      <c r="E153" s="302"/>
      <c r="F153" s="262"/>
      <c r="G153" s="70" t="s">
        <v>134</v>
      </c>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253"/>
      <c r="AN153" s="390"/>
      <c r="AO153" s="374"/>
      <c r="AP153" s="8"/>
    </row>
    <row r="154" spans="1:51" ht="13.5" customHeight="1">
      <c r="A154" s="248" t="str">
        <f>IFERROR(INDEX(【従業者名簿】!F:F,MATCH(F154,【従業者名簿】!C:C,0)),"")</f>
        <v/>
      </c>
      <c r="B154" s="298" t="s">
        <v>33</v>
      </c>
      <c r="C154" s="299" t="str">
        <f t="shared" ref="C154" si="156">IF(AO154="介護福祉士","〇","")</f>
        <v/>
      </c>
      <c r="D154" s="366" t="str">
        <f t="shared" ref="D154" si="157">IF(A154="","",DATEDIF(A154,$AF$3,"m"))</f>
        <v/>
      </c>
      <c r="E154" s="301"/>
      <c r="F154" s="262"/>
      <c r="G154" s="70" t="s">
        <v>36</v>
      </c>
      <c r="H154" s="133"/>
      <c r="I154" s="133"/>
      <c r="J154" s="133"/>
      <c r="K154" s="133"/>
      <c r="L154" s="133"/>
      <c r="M154" s="133"/>
      <c r="N154" s="133"/>
      <c r="O154" s="133"/>
      <c r="P154" s="133"/>
      <c r="Q154" s="133"/>
      <c r="R154" s="133"/>
      <c r="S154" s="133"/>
      <c r="T154" s="133"/>
      <c r="U154" s="133"/>
      <c r="V154" s="133"/>
      <c r="W154" s="133"/>
      <c r="X154" s="133"/>
      <c r="Y154" s="133"/>
      <c r="Z154" s="133"/>
      <c r="AA154" s="133"/>
      <c r="AB154" s="133"/>
      <c r="AC154" s="133"/>
      <c r="AD154" s="133"/>
      <c r="AE154" s="133"/>
      <c r="AF154" s="133"/>
      <c r="AG154" s="133"/>
      <c r="AH154" s="133"/>
      <c r="AI154" s="133"/>
      <c r="AJ154" s="133"/>
      <c r="AK154" s="133"/>
      <c r="AL154" s="133"/>
      <c r="AM154" s="253">
        <f t="shared" ref="AM154" si="158">SUM(H155:AL155)</f>
        <v>0</v>
      </c>
      <c r="AN154" s="390" t="str">
        <f t="shared" ref="AN154" si="159">IFERROR(IF(OR(E154="Ａ",AM154&gt;$AF$125),1,ROUNDDOWN(AM154/$AF$125,1)),"")</f>
        <v/>
      </c>
      <c r="AO154" s="372"/>
      <c r="AP154" s="8"/>
    </row>
    <row r="155" spans="1:51" ht="13.5" customHeight="1">
      <c r="A155" s="249"/>
      <c r="B155" s="255"/>
      <c r="C155" s="287"/>
      <c r="D155" s="367"/>
      <c r="E155" s="302"/>
      <c r="F155" s="262"/>
      <c r="G155" s="70" t="s">
        <v>134</v>
      </c>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253"/>
      <c r="AN155" s="390"/>
      <c r="AO155" s="374"/>
      <c r="AP155" s="8"/>
    </row>
    <row r="156" spans="1:51" ht="13.5" customHeight="1">
      <c r="A156" s="248" t="str">
        <f>IFERROR(INDEX(【従業者名簿】!F:F,MATCH(F156,【従業者名簿】!C:C,0)),"")</f>
        <v/>
      </c>
      <c r="B156" s="298" t="s">
        <v>33</v>
      </c>
      <c r="C156" s="299" t="str">
        <f t="shared" ref="C156" si="160">IF(AO156="介護福祉士","〇","")</f>
        <v/>
      </c>
      <c r="D156" s="366" t="str">
        <f t="shared" ref="D156" si="161">IF(A156="","",DATEDIF(A156,$AF$3,"m"))</f>
        <v/>
      </c>
      <c r="E156" s="301"/>
      <c r="F156" s="270"/>
      <c r="G156" s="70" t="s">
        <v>36</v>
      </c>
      <c r="H156" s="133"/>
      <c r="I156" s="133"/>
      <c r="J156" s="133"/>
      <c r="K156" s="133"/>
      <c r="L156" s="133"/>
      <c r="M156" s="133"/>
      <c r="N156" s="133"/>
      <c r="O156" s="133"/>
      <c r="P156" s="133"/>
      <c r="Q156" s="133"/>
      <c r="R156" s="133"/>
      <c r="S156" s="133"/>
      <c r="T156" s="133"/>
      <c r="U156" s="133"/>
      <c r="V156" s="133"/>
      <c r="W156" s="133"/>
      <c r="X156" s="133"/>
      <c r="Y156" s="133"/>
      <c r="Z156" s="133"/>
      <c r="AA156" s="133"/>
      <c r="AB156" s="133"/>
      <c r="AC156" s="133"/>
      <c r="AD156" s="133"/>
      <c r="AE156" s="133"/>
      <c r="AF156" s="133"/>
      <c r="AG156" s="133"/>
      <c r="AH156" s="133"/>
      <c r="AI156" s="133"/>
      <c r="AJ156" s="133"/>
      <c r="AK156" s="133"/>
      <c r="AL156" s="133"/>
      <c r="AM156" s="253">
        <f t="shared" ref="AM156" si="162">SUM(H157:AL157)</f>
        <v>0</v>
      </c>
      <c r="AN156" s="390" t="str">
        <f t="shared" ref="AN156" si="163">IFERROR(IF(OR(E156="Ａ",AM156&gt;$AF$125),1,ROUNDDOWN(AM156/$AF$125,1)),"")</f>
        <v/>
      </c>
      <c r="AO156" s="372"/>
      <c r="AP156" s="8"/>
    </row>
    <row r="157" spans="1:51" ht="13.5" customHeight="1">
      <c r="A157" s="249"/>
      <c r="B157" s="255"/>
      <c r="C157" s="287"/>
      <c r="D157" s="367"/>
      <c r="E157" s="302"/>
      <c r="F157" s="261"/>
      <c r="G157" s="70" t="s">
        <v>134</v>
      </c>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253"/>
      <c r="AN157" s="390"/>
      <c r="AO157" s="374"/>
      <c r="AP157" s="8"/>
    </row>
    <row r="158" spans="1:51" ht="13.5" customHeight="1">
      <c r="A158" s="248" t="str">
        <f>IFERROR(INDEX(【従業者名簿】!F:F,MATCH(F158,【従業者名簿】!C:C,0)),"")</f>
        <v/>
      </c>
      <c r="B158" s="298" t="s">
        <v>33</v>
      </c>
      <c r="C158" s="299" t="str">
        <f t="shared" ref="C158" si="164">IF(AO158="介護福祉士","〇","")</f>
        <v/>
      </c>
      <c r="D158" s="366" t="str">
        <f>IF(A158="","",DATEDIF(A158,$AF$3,"m"))</f>
        <v/>
      </c>
      <c r="E158" s="301"/>
      <c r="F158" s="262"/>
      <c r="G158" s="70" t="s">
        <v>36</v>
      </c>
      <c r="H158" s="133"/>
      <c r="I158" s="133"/>
      <c r="J158" s="133"/>
      <c r="K158" s="133"/>
      <c r="L158" s="133"/>
      <c r="M158" s="133"/>
      <c r="N158" s="133"/>
      <c r="O158" s="133"/>
      <c r="P158" s="133"/>
      <c r="Q158" s="133"/>
      <c r="R158" s="133"/>
      <c r="S158" s="133"/>
      <c r="T158" s="133"/>
      <c r="U158" s="133"/>
      <c r="V158" s="133"/>
      <c r="W158" s="133"/>
      <c r="X158" s="133"/>
      <c r="Y158" s="133"/>
      <c r="Z158" s="133"/>
      <c r="AA158" s="133"/>
      <c r="AB158" s="133"/>
      <c r="AC158" s="133"/>
      <c r="AD158" s="133"/>
      <c r="AE158" s="133"/>
      <c r="AF158" s="133"/>
      <c r="AG158" s="133"/>
      <c r="AH158" s="133"/>
      <c r="AI158" s="133"/>
      <c r="AJ158" s="133"/>
      <c r="AK158" s="133"/>
      <c r="AL158" s="133"/>
      <c r="AM158" s="253">
        <f>SUM(H159:AL159)</f>
        <v>0</v>
      </c>
      <c r="AN158" s="390" t="str">
        <f>IFERROR(IF(OR(E158="Ａ",AM158&gt;$AF$125),1,ROUNDDOWN(AM158/$AF$125,1)),"")</f>
        <v/>
      </c>
      <c r="AO158" s="372"/>
      <c r="AP158" s="8"/>
    </row>
    <row r="159" spans="1:51" ht="13.5" customHeight="1">
      <c r="A159" s="249"/>
      <c r="B159" s="255"/>
      <c r="C159" s="287"/>
      <c r="D159" s="367"/>
      <c r="E159" s="302"/>
      <c r="F159" s="262"/>
      <c r="G159" s="70" t="s">
        <v>134</v>
      </c>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253"/>
      <c r="AN159" s="390"/>
      <c r="AO159" s="374"/>
      <c r="AP159" s="8"/>
    </row>
    <row r="160" spans="1:51" ht="13.5" customHeight="1">
      <c r="B160" s="132"/>
      <c r="C160" s="132"/>
      <c r="D160" s="132"/>
      <c r="E160" s="7" t="s">
        <v>137</v>
      </c>
      <c r="F160" s="132"/>
      <c r="G160" s="51"/>
      <c r="H160" s="7"/>
      <c r="I160" s="52"/>
      <c r="J160" s="52"/>
      <c r="K160" s="52"/>
      <c r="L160" s="52"/>
      <c r="M160" s="52"/>
      <c r="N160" s="52"/>
      <c r="O160" s="52"/>
      <c r="P160" s="52"/>
      <c r="Q160" s="52"/>
      <c r="R160" s="52"/>
      <c r="S160" s="53"/>
      <c r="T160" s="53"/>
      <c r="U160" s="7"/>
      <c r="V160" s="52"/>
      <c r="W160" s="52"/>
      <c r="X160" s="52"/>
      <c r="Y160" s="52"/>
      <c r="Z160" s="52"/>
      <c r="AA160" s="52"/>
      <c r="AB160" s="52"/>
      <c r="AC160" s="132"/>
      <c r="AD160" s="132"/>
      <c r="AE160" s="132"/>
      <c r="AF160" s="54"/>
      <c r="AG160" s="54"/>
      <c r="AH160" s="7"/>
      <c r="AI160" s="7"/>
      <c r="AJ160" s="7"/>
      <c r="AK160" s="7"/>
      <c r="AL160" s="7"/>
      <c r="AM160" s="55"/>
      <c r="AN160" s="56"/>
      <c r="AO160" s="57"/>
      <c r="AP160" s="10"/>
      <c r="AQ160" s="159"/>
      <c r="AR160" s="159"/>
      <c r="AS160" s="159"/>
      <c r="AT160" s="58"/>
      <c r="AU160" s="58"/>
      <c r="AV160" s="58"/>
      <c r="AW160" s="59"/>
      <c r="AX160" s="59"/>
      <c r="AY160" s="59"/>
    </row>
    <row r="161" spans="1:53" ht="13.5" customHeight="1">
      <c r="B161" s="132"/>
      <c r="C161" s="132"/>
      <c r="D161" s="132"/>
      <c r="E161" s="7"/>
      <c r="F161" s="132"/>
      <c r="G161" s="51"/>
      <c r="H161" s="7"/>
      <c r="I161" s="52"/>
      <c r="J161" s="52"/>
      <c r="K161" s="52"/>
      <c r="L161" s="52"/>
      <c r="M161" s="52"/>
      <c r="N161" s="52"/>
      <c r="O161" s="52"/>
      <c r="P161" s="52"/>
      <c r="Q161" s="52"/>
      <c r="R161" s="52"/>
      <c r="S161" s="53"/>
      <c r="T161" s="53"/>
      <c r="U161" s="7"/>
      <c r="V161" s="52"/>
      <c r="W161" s="52"/>
      <c r="X161" s="52"/>
      <c r="Y161" s="52"/>
      <c r="Z161" s="52"/>
      <c r="AA161" s="52"/>
      <c r="AB161" s="52"/>
      <c r="AC161" s="132"/>
      <c r="AD161" s="132"/>
      <c r="AE161" s="132"/>
      <c r="AF161" s="54"/>
      <c r="AG161" s="54"/>
      <c r="AH161" s="7"/>
      <c r="AI161" s="7"/>
      <c r="AJ161" s="7"/>
      <c r="AK161" s="7"/>
      <c r="AL161" s="7"/>
      <c r="AM161" s="55"/>
      <c r="AN161" s="56"/>
      <c r="AO161" s="57"/>
      <c r="AP161" s="10"/>
      <c r="AQ161" s="159"/>
      <c r="AR161" s="159"/>
      <c r="AS161" s="159"/>
      <c r="AT161" s="58"/>
      <c r="AU161" s="58"/>
      <c r="AV161" s="58"/>
      <c r="AW161" s="59"/>
      <c r="AX161" s="59"/>
      <c r="AY161" s="59"/>
    </row>
    <row r="162" spans="1:53" ht="18" customHeight="1">
      <c r="B162" s="2" t="s">
        <v>2</v>
      </c>
      <c r="C162" s="2"/>
      <c r="D162" s="2"/>
      <c r="E162" s="2"/>
      <c r="F162" s="2"/>
      <c r="G162" s="2"/>
      <c r="H162" s="2"/>
      <c r="I162" s="2"/>
      <c r="J162" s="2"/>
      <c r="AF162" s="3"/>
      <c r="AO162" s="3"/>
      <c r="AY162" s="3" t="s">
        <v>35</v>
      </c>
      <c r="BA162" s="9"/>
    </row>
    <row r="163" spans="1:53" ht="18" customHeight="1">
      <c r="B163" s="233" t="s">
        <v>22</v>
      </c>
      <c r="C163" s="234"/>
      <c r="D163" s="235">
        <f>【算定要件集計】!$B$3</f>
        <v>0</v>
      </c>
      <c r="E163" s="236"/>
      <c r="F163" s="236"/>
      <c r="G163" s="236"/>
      <c r="H163" s="236"/>
      <c r="I163" s="236"/>
      <c r="J163" s="236"/>
      <c r="K163" s="237"/>
      <c r="L163" s="238" t="s">
        <v>21</v>
      </c>
      <c r="M163" s="239"/>
      <c r="N163" s="239"/>
      <c r="O163" s="240"/>
      <c r="P163" s="241"/>
      <c r="Q163" s="241"/>
      <c r="R163" s="241"/>
      <c r="S163" s="241"/>
      <c r="T163" s="241"/>
      <c r="U163" s="242"/>
      <c r="V163" s="233" t="s">
        <v>23</v>
      </c>
      <c r="W163" s="243"/>
      <c r="X163" s="203"/>
      <c r="Y163" s="244"/>
      <c r="Z163" s="245"/>
      <c r="AA163" s="233" t="s">
        <v>40</v>
      </c>
      <c r="AB163" s="246"/>
      <c r="AC163" s="246"/>
      <c r="AD163" s="246"/>
      <c r="AE163" s="247"/>
      <c r="AF163" s="375" t="str">
        <f>$AF$3</f>
        <v/>
      </c>
      <c r="AG163" s="376"/>
      <c r="AH163" s="376"/>
      <c r="AI163" s="376"/>
      <c r="AJ163" s="377"/>
      <c r="AK163" s="378"/>
      <c r="AO163" s="5"/>
      <c r="BA163" s="9"/>
    </row>
    <row r="164" spans="1:53" ht="5.0999999999999996" customHeight="1">
      <c r="BA164" s="9"/>
    </row>
    <row r="165" spans="1:53" ht="16.5" customHeight="1">
      <c r="G165" s="5" t="s">
        <v>44</v>
      </c>
      <c r="H165" s="49">
        <f>$H$5</f>
        <v>0</v>
      </c>
      <c r="I165" s="50" t="s">
        <v>43</v>
      </c>
      <c r="J165" s="49">
        <f>J$5</f>
        <v>0</v>
      </c>
      <c r="K165" s="50" t="s">
        <v>24</v>
      </c>
      <c r="L165" s="50"/>
      <c r="M165" s="49">
        <f>$M$5</f>
        <v>0</v>
      </c>
      <c r="N165" s="50" t="s">
        <v>43</v>
      </c>
      <c r="O165" s="49">
        <f>$O$5</f>
        <v>0</v>
      </c>
      <c r="P165" s="1" t="s">
        <v>25</v>
      </c>
      <c r="R165" s="7"/>
      <c r="U165" s="7"/>
      <c r="V165" s="7"/>
      <c r="W165" s="7"/>
      <c r="X165" s="7"/>
      <c r="Y165" s="7"/>
      <c r="AE165" s="5" t="s">
        <v>42</v>
      </c>
      <c r="AF165" s="220">
        <f>$AF$5</f>
        <v>0</v>
      </c>
      <c r="AG165" s="379"/>
      <c r="AH165" s="7" t="s">
        <v>31</v>
      </c>
      <c r="AI165" s="7"/>
      <c r="AJ165" s="7"/>
      <c r="AL165" s="5" t="s">
        <v>32</v>
      </c>
      <c r="AM165" s="47">
        <f>$AM$5</f>
        <v>0</v>
      </c>
      <c r="AN165" s="7" t="s">
        <v>31</v>
      </c>
      <c r="AQ165" s="1" t="s">
        <v>27</v>
      </c>
      <c r="BA165" s="9"/>
    </row>
    <row r="166" spans="1:53" s="6" customFormat="1" ht="18" customHeight="1">
      <c r="A166" s="248" t="s">
        <v>60</v>
      </c>
      <c r="B166" s="238" t="s">
        <v>0</v>
      </c>
      <c r="C166" s="250" t="s">
        <v>203</v>
      </c>
      <c r="D166" s="250" t="s">
        <v>62</v>
      </c>
      <c r="E166" s="250" t="s">
        <v>1</v>
      </c>
      <c r="F166" s="238" t="s">
        <v>3</v>
      </c>
      <c r="G166" s="252" t="s">
        <v>37</v>
      </c>
      <c r="H166" s="18" t="str">
        <f>AF163</f>
        <v/>
      </c>
      <c r="I166" s="18" t="str">
        <f>IFERROR(H166+1,"")</f>
        <v/>
      </c>
      <c r="J166" s="18" t="str">
        <f t="shared" ref="J166:AI166" si="165">IFERROR(I166+1,"")</f>
        <v/>
      </c>
      <c r="K166" s="18" t="str">
        <f t="shared" si="165"/>
        <v/>
      </c>
      <c r="L166" s="18" t="str">
        <f t="shared" si="165"/>
        <v/>
      </c>
      <c r="M166" s="18" t="str">
        <f t="shared" si="165"/>
        <v/>
      </c>
      <c r="N166" s="18" t="str">
        <f t="shared" si="165"/>
        <v/>
      </c>
      <c r="O166" s="18" t="str">
        <f t="shared" si="165"/>
        <v/>
      </c>
      <c r="P166" s="18" t="str">
        <f t="shared" si="165"/>
        <v/>
      </c>
      <c r="Q166" s="18" t="str">
        <f t="shared" si="165"/>
        <v/>
      </c>
      <c r="R166" s="18" t="str">
        <f t="shared" si="165"/>
        <v/>
      </c>
      <c r="S166" s="18" t="str">
        <f t="shared" si="165"/>
        <v/>
      </c>
      <c r="T166" s="18" t="str">
        <f t="shared" si="165"/>
        <v/>
      </c>
      <c r="U166" s="18" t="str">
        <f t="shared" si="165"/>
        <v/>
      </c>
      <c r="V166" s="18" t="str">
        <f t="shared" si="165"/>
        <v/>
      </c>
      <c r="W166" s="18" t="str">
        <f t="shared" si="165"/>
        <v/>
      </c>
      <c r="X166" s="18" t="str">
        <f t="shared" si="165"/>
        <v/>
      </c>
      <c r="Y166" s="18" t="str">
        <f t="shared" si="165"/>
        <v/>
      </c>
      <c r="Z166" s="18" t="str">
        <f t="shared" si="165"/>
        <v/>
      </c>
      <c r="AA166" s="18" t="str">
        <f t="shared" si="165"/>
        <v/>
      </c>
      <c r="AB166" s="18" t="str">
        <f t="shared" si="165"/>
        <v/>
      </c>
      <c r="AC166" s="18" t="str">
        <f t="shared" si="165"/>
        <v/>
      </c>
      <c r="AD166" s="18" t="str">
        <f t="shared" si="165"/>
        <v/>
      </c>
      <c r="AE166" s="18" t="str">
        <f t="shared" si="165"/>
        <v/>
      </c>
      <c r="AF166" s="18" t="str">
        <f t="shared" si="165"/>
        <v/>
      </c>
      <c r="AG166" s="18" t="str">
        <f t="shared" si="165"/>
        <v/>
      </c>
      <c r="AH166" s="18" t="str">
        <f t="shared" si="165"/>
        <v/>
      </c>
      <c r="AI166" s="18" t="str">
        <f t="shared" si="165"/>
        <v/>
      </c>
      <c r="AJ166" s="18" t="str">
        <f>IFERROR(IF(MONTH(AI166)&lt;&gt;MONTH(AI166+1),"",AI166+1),"")</f>
        <v/>
      </c>
      <c r="AK166" s="18" t="str">
        <f>IFERROR(IF(MONTH(AJ166)&lt;&gt;MONTH(AJ166+1),"",AJ166+1),"")</f>
        <v/>
      </c>
      <c r="AL166" s="18" t="str">
        <f>IFERROR(IF(MONTH(AK166)&lt;&gt;MONTH(AK166+1),"",AK166+1),"")</f>
        <v/>
      </c>
      <c r="AM166" s="263" t="s">
        <v>162</v>
      </c>
      <c r="AN166" s="263" t="s">
        <v>163</v>
      </c>
      <c r="AO166" s="206" t="s">
        <v>133</v>
      </c>
      <c r="AQ166" s="208" t="s">
        <v>36</v>
      </c>
      <c r="AR166" s="209"/>
      <c r="AS166" s="208" t="s">
        <v>39</v>
      </c>
      <c r="AT166" s="212"/>
      <c r="AU166" s="212"/>
      <c r="AV166" s="212"/>
      <c r="AW166" s="213"/>
      <c r="AX166" s="208" t="s">
        <v>16</v>
      </c>
      <c r="AY166" s="215"/>
      <c r="BA166" s="9"/>
    </row>
    <row r="167" spans="1:53" s="6" customFormat="1" ht="18" customHeight="1">
      <c r="A167" s="249"/>
      <c r="B167" s="238"/>
      <c r="C167" s="251"/>
      <c r="D167" s="251"/>
      <c r="E167" s="251"/>
      <c r="F167" s="238"/>
      <c r="G167" s="239"/>
      <c r="H167" s="19" t="str">
        <f>H166</f>
        <v/>
      </c>
      <c r="I167" s="19" t="str">
        <f>I166</f>
        <v/>
      </c>
      <c r="J167" s="19" t="str">
        <f t="shared" ref="J167:AL167" si="166">J166</f>
        <v/>
      </c>
      <c r="K167" s="19" t="str">
        <f t="shared" si="166"/>
        <v/>
      </c>
      <c r="L167" s="19" t="str">
        <f t="shared" si="166"/>
        <v/>
      </c>
      <c r="M167" s="19" t="str">
        <f t="shared" si="166"/>
        <v/>
      </c>
      <c r="N167" s="19" t="str">
        <f t="shared" si="166"/>
        <v/>
      </c>
      <c r="O167" s="19" t="str">
        <f t="shared" si="166"/>
        <v/>
      </c>
      <c r="P167" s="19" t="str">
        <f t="shared" si="166"/>
        <v/>
      </c>
      <c r="Q167" s="19" t="str">
        <f t="shared" si="166"/>
        <v/>
      </c>
      <c r="R167" s="19" t="str">
        <f t="shared" si="166"/>
        <v/>
      </c>
      <c r="S167" s="19" t="str">
        <f t="shared" si="166"/>
        <v/>
      </c>
      <c r="T167" s="19" t="str">
        <f t="shared" si="166"/>
        <v/>
      </c>
      <c r="U167" s="19" t="str">
        <f t="shared" si="166"/>
        <v/>
      </c>
      <c r="V167" s="19" t="str">
        <f t="shared" si="166"/>
        <v/>
      </c>
      <c r="W167" s="19" t="str">
        <f t="shared" si="166"/>
        <v/>
      </c>
      <c r="X167" s="19" t="str">
        <f t="shared" si="166"/>
        <v/>
      </c>
      <c r="Y167" s="19" t="str">
        <f t="shared" si="166"/>
        <v/>
      </c>
      <c r="Z167" s="19" t="str">
        <f t="shared" si="166"/>
        <v/>
      </c>
      <c r="AA167" s="19" t="str">
        <f t="shared" si="166"/>
        <v/>
      </c>
      <c r="AB167" s="19" t="str">
        <f t="shared" si="166"/>
        <v/>
      </c>
      <c r="AC167" s="19" t="str">
        <f t="shared" si="166"/>
        <v/>
      </c>
      <c r="AD167" s="19" t="str">
        <f t="shared" si="166"/>
        <v/>
      </c>
      <c r="AE167" s="19" t="str">
        <f t="shared" si="166"/>
        <v/>
      </c>
      <c r="AF167" s="19" t="str">
        <f t="shared" si="166"/>
        <v/>
      </c>
      <c r="AG167" s="19" t="str">
        <f t="shared" si="166"/>
        <v/>
      </c>
      <c r="AH167" s="19" t="str">
        <f t="shared" si="166"/>
        <v/>
      </c>
      <c r="AI167" s="19" t="str">
        <f t="shared" si="166"/>
        <v/>
      </c>
      <c r="AJ167" s="19" t="str">
        <f t="shared" si="166"/>
        <v/>
      </c>
      <c r="AK167" s="19" t="str">
        <f t="shared" si="166"/>
        <v/>
      </c>
      <c r="AL167" s="19" t="str">
        <f t="shared" si="166"/>
        <v/>
      </c>
      <c r="AM167" s="263"/>
      <c r="AN167" s="263"/>
      <c r="AO167" s="207"/>
      <c r="AQ167" s="210"/>
      <c r="AR167" s="211"/>
      <c r="AS167" s="210"/>
      <c r="AT167" s="214"/>
      <c r="AU167" s="214"/>
      <c r="AV167" s="214"/>
      <c r="AW167" s="211"/>
      <c r="AX167" s="210"/>
      <c r="AY167" s="211"/>
      <c r="BA167" s="9"/>
    </row>
    <row r="168" spans="1:53" s="6" customFormat="1" ht="13.5" customHeight="1">
      <c r="A168" s="248"/>
      <c r="B168" s="255" t="s">
        <v>4</v>
      </c>
      <c r="C168" s="257" t="s">
        <v>48</v>
      </c>
      <c r="D168" s="257" t="s">
        <v>48</v>
      </c>
      <c r="E168" s="259" t="s">
        <v>10</v>
      </c>
      <c r="F168" s="261"/>
      <c r="G168" s="70" t="s">
        <v>36</v>
      </c>
      <c r="H168" s="45"/>
      <c r="I168" s="45"/>
      <c r="J168" s="45"/>
      <c r="K168" s="45"/>
      <c r="L168" s="45"/>
      <c r="M168" s="45"/>
      <c r="N168" s="45"/>
      <c r="O168" s="45"/>
      <c r="P168" s="45"/>
      <c r="Q168" s="45"/>
      <c r="R168" s="45"/>
      <c r="S168" s="45"/>
      <c r="T168" s="45"/>
      <c r="U168" s="45"/>
      <c r="V168" s="45"/>
      <c r="W168" s="45"/>
      <c r="X168" s="45"/>
      <c r="Y168" s="45"/>
      <c r="Z168" s="45"/>
      <c r="AA168" s="45"/>
      <c r="AB168" s="45"/>
      <c r="AC168" s="45"/>
      <c r="AD168" s="45"/>
      <c r="AE168" s="45"/>
      <c r="AF168" s="45"/>
      <c r="AG168" s="45"/>
      <c r="AH168" s="45"/>
      <c r="AI168" s="45"/>
      <c r="AJ168" s="45"/>
      <c r="AK168" s="45"/>
      <c r="AL168" s="45"/>
      <c r="AM168" s="253">
        <f>SUM(H169:AL169)</f>
        <v>0</v>
      </c>
      <c r="AN168" s="254" t="s">
        <v>48</v>
      </c>
      <c r="AO168" s="223"/>
      <c r="AQ168" s="228"/>
      <c r="AR168" s="369"/>
      <c r="AS168" s="224"/>
      <c r="AT168" s="225"/>
      <c r="AU168" s="12" t="s">
        <v>26</v>
      </c>
      <c r="AV168" s="226"/>
      <c r="AW168" s="227"/>
      <c r="AX168" s="156"/>
      <c r="AY168" s="167" t="s">
        <v>34</v>
      </c>
      <c r="BA168" s="9"/>
    </row>
    <row r="169" spans="1:53" ht="13.5" customHeight="1">
      <c r="A169" s="249"/>
      <c r="B169" s="256"/>
      <c r="C169" s="258"/>
      <c r="D169" s="258"/>
      <c r="E169" s="260"/>
      <c r="F169" s="262"/>
      <c r="G169" s="70" t="s">
        <v>16</v>
      </c>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253"/>
      <c r="AN169" s="254"/>
      <c r="AO169" s="374"/>
      <c r="AQ169" s="228"/>
      <c r="AR169" s="369"/>
      <c r="AS169" s="224"/>
      <c r="AT169" s="225"/>
      <c r="AU169" s="12" t="s">
        <v>26</v>
      </c>
      <c r="AV169" s="226"/>
      <c r="AW169" s="227"/>
      <c r="AX169" s="156"/>
      <c r="AY169" s="167" t="s">
        <v>34</v>
      </c>
      <c r="BA169" s="9"/>
    </row>
    <row r="170" spans="1:53" ht="13.5" customHeight="1">
      <c r="A170" s="248"/>
      <c r="B170" s="273" t="s">
        <v>5</v>
      </c>
      <c r="C170" s="257" t="s">
        <v>48</v>
      </c>
      <c r="D170" s="257" t="s">
        <v>48</v>
      </c>
      <c r="E170" s="275" t="s">
        <v>10</v>
      </c>
      <c r="F170" s="262"/>
      <c r="G170" s="70" t="s">
        <v>36</v>
      </c>
      <c r="H170" s="45"/>
      <c r="I170" s="45"/>
      <c r="J170" s="45"/>
      <c r="K170" s="45"/>
      <c r="L170" s="45"/>
      <c r="M170" s="45"/>
      <c r="N170" s="45"/>
      <c r="O170" s="45"/>
      <c r="P170" s="45"/>
      <c r="Q170" s="45"/>
      <c r="R170" s="45"/>
      <c r="S170" s="45"/>
      <c r="T170" s="45"/>
      <c r="U170" s="45"/>
      <c r="V170" s="45"/>
      <c r="W170" s="45"/>
      <c r="X170" s="45"/>
      <c r="Y170" s="45"/>
      <c r="Z170" s="45"/>
      <c r="AA170" s="45"/>
      <c r="AB170" s="45"/>
      <c r="AC170" s="45"/>
      <c r="AD170" s="45"/>
      <c r="AE170" s="45"/>
      <c r="AF170" s="45"/>
      <c r="AG170" s="45"/>
      <c r="AH170" s="45"/>
      <c r="AI170" s="45"/>
      <c r="AJ170" s="45"/>
      <c r="AK170" s="45"/>
      <c r="AL170" s="45"/>
      <c r="AM170" s="253">
        <f>SUM(H171:AL171)</f>
        <v>0</v>
      </c>
      <c r="AN170" s="254" t="s">
        <v>48</v>
      </c>
      <c r="AO170" s="372"/>
      <c r="AQ170" s="228"/>
      <c r="AR170" s="369"/>
      <c r="AS170" s="224"/>
      <c r="AT170" s="225"/>
      <c r="AU170" s="12" t="s">
        <v>26</v>
      </c>
      <c r="AV170" s="226"/>
      <c r="AW170" s="227"/>
      <c r="AX170" s="156"/>
      <c r="AY170" s="167" t="s">
        <v>34</v>
      </c>
      <c r="BA170" s="9"/>
    </row>
    <row r="171" spans="1:53" ht="13.5" customHeight="1">
      <c r="A171" s="249"/>
      <c r="B171" s="274"/>
      <c r="C171" s="258"/>
      <c r="D171" s="258"/>
      <c r="E171" s="260"/>
      <c r="F171" s="262"/>
      <c r="G171" s="71" t="s">
        <v>41</v>
      </c>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276"/>
      <c r="AN171" s="272"/>
      <c r="AO171" s="374"/>
      <c r="AQ171" s="228"/>
      <c r="AR171" s="369"/>
      <c r="AS171" s="224"/>
      <c r="AT171" s="225"/>
      <c r="AU171" s="12" t="s">
        <v>26</v>
      </c>
      <c r="AV171" s="226"/>
      <c r="AW171" s="227"/>
      <c r="AX171" s="156"/>
      <c r="AY171" s="167" t="s">
        <v>34</v>
      </c>
      <c r="BA171" s="9"/>
    </row>
    <row r="172" spans="1:53" ht="13.5" customHeight="1">
      <c r="A172" s="248"/>
      <c r="B172" s="265" t="s">
        <v>38</v>
      </c>
      <c r="C172" s="257" t="s">
        <v>48</v>
      </c>
      <c r="D172" s="257" t="s">
        <v>48</v>
      </c>
      <c r="E172" s="268" t="s">
        <v>48</v>
      </c>
      <c r="F172" s="270"/>
      <c r="G172" s="70" t="s">
        <v>36</v>
      </c>
      <c r="H172" s="45"/>
      <c r="I172" s="45"/>
      <c r="J172" s="45"/>
      <c r="K172" s="45"/>
      <c r="L172" s="45"/>
      <c r="M172" s="45"/>
      <c r="N172" s="45"/>
      <c r="O172" s="45"/>
      <c r="P172" s="45"/>
      <c r="Q172" s="45"/>
      <c r="R172" s="45"/>
      <c r="S172" s="45"/>
      <c r="T172" s="45"/>
      <c r="U172" s="45"/>
      <c r="V172" s="45"/>
      <c r="W172" s="45"/>
      <c r="X172" s="45"/>
      <c r="Y172" s="45"/>
      <c r="Z172" s="45"/>
      <c r="AA172" s="45"/>
      <c r="AB172" s="45"/>
      <c r="AC172" s="45"/>
      <c r="AD172" s="45"/>
      <c r="AE172" s="45"/>
      <c r="AF172" s="45"/>
      <c r="AG172" s="45"/>
      <c r="AH172" s="45"/>
      <c r="AI172" s="45"/>
      <c r="AJ172" s="45"/>
      <c r="AK172" s="45"/>
      <c r="AL172" s="45"/>
      <c r="AM172" s="253">
        <f>SUM(H173:AL173)</f>
        <v>0</v>
      </c>
      <c r="AN172" s="254" t="s">
        <v>48</v>
      </c>
      <c r="AO172" s="372"/>
      <c r="AQ172" s="228"/>
      <c r="AR172" s="369"/>
      <c r="AS172" s="224"/>
      <c r="AT172" s="225"/>
      <c r="AU172" s="12" t="s">
        <v>26</v>
      </c>
      <c r="AV172" s="226"/>
      <c r="AW172" s="227"/>
      <c r="AX172" s="156"/>
      <c r="AY172" s="167" t="s">
        <v>34</v>
      </c>
      <c r="BA172" s="9"/>
    </row>
    <row r="173" spans="1:53" ht="13.5" customHeight="1" thickBot="1">
      <c r="A173" s="264"/>
      <c r="B173" s="266"/>
      <c r="C173" s="267"/>
      <c r="D173" s="267"/>
      <c r="E173" s="269"/>
      <c r="F173" s="271"/>
      <c r="G173" s="72" t="s">
        <v>41</v>
      </c>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1"/>
      <c r="AN173" s="341"/>
      <c r="AO173" s="373"/>
      <c r="AQ173" s="228"/>
      <c r="AR173" s="369"/>
      <c r="AS173" s="224"/>
      <c r="AT173" s="225"/>
      <c r="AU173" s="12" t="s">
        <v>26</v>
      </c>
      <c r="AV173" s="226"/>
      <c r="AW173" s="227"/>
      <c r="AX173" s="156"/>
      <c r="AY173" s="167" t="s">
        <v>34</v>
      </c>
      <c r="BA173" s="9"/>
    </row>
    <row r="174" spans="1:53" ht="13.5" customHeight="1" thickTop="1">
      <c r="A174" s="283" t="str">
        <f>IFERROR(INDEX(【従業者名簿】!F:F,MATCH(届出後7月!F174,【従業者名簿】!C:C,0)),"")</f>
        <v/>
      </c>
      <c r="B174" s="255" t="s">
        <v>4</v>
      </c>
      <c r="C174" s="285" t="str">
        <f>IF(AO174="介護福祉士","〇","")</f>
        <v/>
      </c>
      <c r="D174" s="367" t="str">
        <f>IF(A174="","",DATEDIF(A174,$AF$3,"m"))</f>
        <v/>
      </c>
      <c r="E174" s="290" t="s">
        <v>102</v>
      </c>
      <c r="F174" s="293"/>
      <c r="G174" s="73" t="s">
        <v>36</v>
      </c>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278">
        <f>SUM(H175:AL175)</f>
        <v>0</v>
      </c>
      <c r="AN174" s="280" t="str">
        <f>IFERROR(IF(SUM(AM174:AM179)&gt;$AF$205,1,ROUNDDOWN(SUM(AM174:AM179)/$AF$205,1)),"")</f>
        <v/>
      </c>
      <c r="AO174" s="343"/>
      <c r="AQ174" s="228"/>
      <c r="AR174" s="369"/>
      <c r="AS174" s="224"/>
      <c r="AT174" s="225"/>
      <c r="AU174" s="12" t="s">
        <v>26</v>
      </c>
      <c r="AV174" s="226"/>
      <c r="AW174" s="227"/>
      <c r="AX174" s="156"/>
      <c r="AY174" s="167" t="s">
        <v>34</v>
      </c>
      <c r="BA174" s="9"/>
    </row>
    <row r="175" spans="1:53" ht="13.5" customHeight="1">
      <c r="A175" s="284"/>
      <c r="B175" s="256"/>
      <c r="C175" s="286"/>
      <c r="D175" s="370"/>
      <c r="E175" s="291"/>
      <c r="F175" s="293"/>
      <c r="G175" s="70" t="s">
        <v>41</v>
      </c>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253"/>
      <c r="AN175" s="280"/>
      <c r="AO175" s="344"/>
      <c r="AQ175" s="228"/>
      <c r="AR175" s="369"/>
      <c r="AS175" s="224"/>
      <c r="AT175" s="225"/>
      <c r="AU175" s="12" t="s">
        <v>26</v>
      </c>
      <c r="AV175" s="226"/>
      <c r="AW175" s="227"/>
      <c r="AX175" s="156"/>
      <c r="AY175" s="167" t="s">
        <v>34</v>
      </c>
      <c r="BA175" s="9"/>
    </row>
    <row r="176" spans="1:53" ht="13.5" customHeight="1">
      <c r="A176" s="284"/>
      <c r="B176" s="273" t="s">
        <v>5</v>
      </c>
      <c r="C176" s="286"/>
      <c r="D176" s="370"/>
      <c r="E176" s="291"/>
      <c r="F176" s="293"/>
      <c r="G176" s="73" t="s">
        <v>36</v>
      </c>
      <c r="H176" s="38"/>
      <c r="I176" s="38"/>
      <c r="J176" s="38"/>
      <c r="K176" s="38"/>
      <c r="L176" s="164"/>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278">
        <f>SUM(H177:AL177)</f>
        <v>0</v>
      </c>
      <c r="AN176" s="280"/>
      <c r="AO176" s="345"/>
      <c r="AQ176" s="228"/>
      <c r="AR176" s="369"/>
      <c r="AS176" s="224"/>
      <c r="AT176" s="225"/>
      <c r="AU176" s="12" t="s">
        <v>26</v>
      </c>
      <c r="AV176" s="226"/>
      <c r="AW176" s="227"/>
      <c r="AX176" s="156"/>
      <c r="AY176" s="167" t="s">
        <v>34</v>
      </c>
      <c r="BA176" s="9"/>
    </row>
    <row r="177" spans="1:53" ht="13.5" customHeight="1">
      <c r="A177" s="284"/>
      <c r="B177" s="297"/>
      <c r="C177" s="286"/>
      <c r="D177" s="370"/>
      <c r="E177" s="291"/>
      <c r="F177" s="293"/>
      <c r="G177" s="70" t="s">
        <v>41</v>
      </c>
      <c r="H177" s="35"/>
      <c r="I177" s="35"/>
      <c r="J177" s="35"/>
      <c r="K177" s="35"/>
      <c r="L177" s="36"/>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253"/>
      <c r="AN177" s="280"/>
      <c r="AO177" s="344"/>
      <c r="AQ177" s="228"/>
      <c r="AR177" s="369"/>
      <c r="AS177" s="224"/>
      <c r="AT177" s="225"/>
      <c r="AU177" s="12" t="s">
        <v>26</v>
      </c>
      <c r="AV177" s="226"/>
      <c r="AW177" s="227"/>
      <c r="AX177" s="156"/>
      <c r="AY177" s="167" t="s">
        <v>34</v>
      </c>
      <c r="BA177" s="9"/>
    </row>
    <row r="178" spans="1:53" ht="13.5" customHeight="1">
      <c r="A178" s="284"/>
      <c r="B178" s="296" t="s">
        <v>33</v>
      </c>
      <c r="C178" s="286"/>
      <c r="D178" s="370"/>
      <c r="E178" s="291"/>
      <c r="F178" s="294"/>
      <c r="G178" s="73" t="s">
        <v>36</v>
      </c>
      <c r="H178" s="38"/>
      <c r="I178" s="38"/>
      <c r="J178" s="38"/>
      <c r="K178" s="38"/>
      <c r="L178" s="164"/>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278">
        <f>SUM(H179:AL179)</f>
        <v>0</v>
      </c>
      <c r="AN178" s="281"/>
      <c r="AO178" s="345"/>
      <c r="AQ178" s="228"/>
      <c r="AR178" s="369"/>
      <c r="AS178" s="224"/>
      <c r="AT178" s="225"/>
      <c r="AU178" s="12" t="s">
        <v>26</v>
      </c>
      <c r="AV178" s="226"/>
      <c r="AW178" s="227"/>
      <c r="AX178" s="156"/>
      <c r="AY178" s="167" t="s">
        <v>34</v>
      </c>
      <c r="BA178" s="9"/>
    </row>
    <row r="179" spans="1:53" ht="13.5" customHeight="1">
      <c r="A179" s="284"/>
      <c r="B179" s="255"/>
      <c r="C179" s="287"/>
      <c r="D179" s="370"/>
      <c r="E179" s="292"/>
      <c r="F179" s="295"/>
      <c r="G179" s="70" t="s">
        <v>41</v>
      </c>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253"/>
      <c r="AN179" s="281"/>
      <c r="AO179" s="346"/>
      <c r="AQ179" s="228"/>
      <c r="AR179" s="369"/>
      <c r="AS179" s="224"/>
      <c r="AT179" s="225"/>
      <c r="AU179" s="12" t="s">
        <v>26</v>
      </c>
      <c r="AV179" s="226"/>
      <c r="AW179" s="227"/>
      <c r="AX179" s="156"/>
      <c r="AY179" s="167" t="s">
        <v>34</v>
      </c>
      <c r="BA179" s="9"/>
    </row>
    <row r="180" spans="1:53" ht="13.5" customHeight="1">
      <c r="A180" s="305" t="str">
        <f>IFERROR(INDEX(【従業者名簿】!F:F,MATCH(届出後7月!F180,【従業者名簿】!C:C,0)),"")</f>
        <v/>
      </c>
      <c r="B180" s="273" t="s">
        <v>5</v>
      </c>
      <c r="C180" s="299" t="str">
        <f>IF(AO180="介護福祉士","〇","")</f>
        <v/>
      </c>
      <c r="D180" s="370" t="str">
        <f>IF(A180="","",DATEDIF(A180,$AF$3,"m"))</f>
        <v/>
      </c>
      <c r="E180" s="306" t="s">
        <v>102</v>
      </c>
      <c r="F180" s="262"/>
      <c r="G180" s="70" t="s">
        <v>36</v>
      </c>
      <c r="H180" s="164"/>
      <c r="I180" s="164"/>
      <c r="J180" s="164"/>
      <c r="K180" s="164"/>
      <c r="L180" s="164"/>
      <c r="M180" s="164"/>
      <c r="N180" s="164"/>
      <c r="O180" s="164"/>
      <c r="P180" s="164"/>
      <c r="Q180" s="164"/>
      <c r="R180" s="164"/>
      <c r="S180" s="164"/>
      <c r="T180" s="164"/>
      <c r="U180" s="164"/>
      <c r="V180" s="164"/>
      <c r="W180" s="164"/>
      <c r="X180" s="164"/>
      <c r="Y180" s="164"/>
      <c r="Z180" s="164"/>
      <c r="AA180" s="164"/>
      <c r="AB180" s="164"/>
      <c r="AC180" s="164"/>
      <c r="AD180" s="164"/>
      <c r="AE180" s="164"/>
      <c r="AF180" s="164"/>
      <c r="AG180" s="164"/>
      <c r="AH180" s="164"/>
      <c r="AI180" s="164"/>
      <c r="AJ180" s="164"/>
      <c r="AK180" s="164"/>
      <c r="AL180" s="164"/>
      <c r="AM180" s="278">
        <f>SUM(H181:AL181)</f>
        <v>0</v>
      </c>
      <c r="AN180" s="279" t="str">
        <f>IFERROR(IF(SUM(AM180:AM183)&gt;$AF$205,1,ROUNDDOWN(SUM(AM180:AM183)/$AF$205,1)),"")</f>
        <v/>
      </c>
      <c r="AO180" s="222"/>
      <c r="AP180" s="8"/>
      <c r="AQ180" s="228"/>
      <c r="AR180" s="369"/>
      <c r="AS180" s="224"/>
      <c r="AT180" s="225"/>
      <c r="AU180" s="12" t="s">
        <v>26</v>
      </c>
      <c r="AV180" s="226"/>
      <c r="AW180" s="227"/>
      <c r="AX180" s="156"/>
      <c r="AY180" s="167" t="s">
        <v>34</v>
      </c>
      <c r="BA180" s="9"/>
    </row>
    <row r="181" spans="1:53" ht="13.5" customHeight="1">
      <c r="A181" s="284"/>
      <c r="B181" s="297"/>
      <c r="C181" s="286"/>
      <c r="D181" s="370"/>
      <c r="E181" s="291"/>
      <c r="F181" s="262"/>
      <c r="G181" s="70" t="s">
        <v>41</v>
      </c>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253"/>
      <c r="AN181" s="280"/>
      <c r="AO181" s="344"/>
      <c r="AP181" s="8"/>
      <c r="AQ181" s="228"/>
      <c r="AR181" s="369"/>
      <c r="AS181" s="224"/>
      <c r="AT181" s="225"/>
      <c r="AU181" s="12" t="s">
        <v>26</v>
      </c>
      <c r="AV181" s="226"/>
      <c r="AW181" s="227"/>
      <c r="AX181" s="156"/>
      <c r="AY181" s="167" t="s">
        <v>34</v>
      </c>
      <c r="BA181" s="9"/>
    </row>
    <row r="182" spans="1:53" ht="13.5" customHeight="1">
      <c r="A182" s="284"/>
      <c r="B182" s="304" t="s">
        <v>33</v>
      </c>
      <c r="C182" s="286"/>
      <c r="D182" s="370"/>
      <c r="E182" s="291"/>
      <c r="F182" s="277"/>
      <c r="G182" s="70" t="s">
        <v>36</v>
      </c>
      <c r="H182" s="164"/>
      <c r="I182" s="164"/>
      <c r="J182" s="164"/>
      <c r="K182" s="164"/>
      <c r="L182" s="164"/>
      <c r="M182" s="164"/>
      <c r="N182" s="164"/>
      <c r="O182" s="164"/>
      <c r="P182" s="164"/>
      <c r="Q182" s="164"/>
      <c r="R182" s="164"/>
      <c r="S182" s="164"/>
      <c r="T182" s="164"/>
      <c r="U182" s="164"/>
      <c r="V182" s="164"/>
      <c r="W182" s="164"/>
      <c r="X182" s="164"/>
      <c r="Y182" s="164"/>
      <c r="Z182" s="164"/>
      <c r="AA182" s="164"/>
      <c r="AB182" s="164"/>
      <c r="AC182" s="164"/>
      <c r="AD182" s="164"/>
      <c r="AE182" s="164"/>
      <c r="AF182" s="164"/>
      <c r="AG182" s="164"/>
      <c r="AH182" s="164"/>
      <c r="AI182" s="164"/>
      <c r="AJ182" s="164"/>
      <c r="AK182" s="164"/>
      <c r="AL182" s="164"/>
      <c r="AM182" s="253">
        <f>SUM(H183:AL183)</f>
        <v>0</v>
      </c>
      <c r="AN182" s="281"/>
      <c r="AO182" s="345"/>
      <c r="AP182" s="8"/>
      <c r="AQ182" s="228"/>
      <c r="AR182" s="369"/>
      <c r="AS182" s="224"/>
      <c r="AT182" s="225"/>
      <c r="AU182" s="12" t="s">
        <v>26</v>
      </c>
      <c r="AV182" s="226"/>
      <c r="AW182" s="227"/>
      <c r="AX182" s="156"/>
      <c r="AY182" s="167" t="s">
        <v>34</v>
      </c>
      <c r="BA182" s="9"/>
    </row>
    <row r="183" spans="1:53" ht="13.5" customHeight="1">
      <c r="A183" s="284"/>
      <c r="B183" s="304"/>
      <c r="C183" s="287"/>
      <c r="D183" s="370"/>
      <c r="E183" s="292"/>
      <c r="F183" s="277"/>
      <c r="G183" s="70" t="s">
        <v>41</v>
      </c>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253"/>
      <c r="AN183" s="282"/>
      <c r="AO183" s="346"/>
      <c r="AP183" s="8"/>
      <c r="AQ183" s="228"/>
      <c r="AR183" s="369"/>
      <c r="AS183" s="224"/>
      <c r="AT183" s="225"/>
      <c r="AU183" s="12" t="s">
        <v>26</v>
      </c>
      <c r="AV183" s="226"/>
      <c r="AW183" s="227"/>
      <c r="AX183" s="156"/>
      <c r="AY183" s="167" t="s">
        <v>34</v>
      </c>
      <c r="BA183" s="9"/>
    </row>
    <row r="184" spans="1:53" ht="13.5" customHeight="1">
      <c r="A184" s="248" t="str">
        <f>IFERROR(INDEX(【従業者名簿】!F:F,MATCH(F184,【従業者名簿】!C:C,0)),"")</f>
        <v/>
      </c>
      <c r="B184" s="298" t="s">
        <v>33</v>
      </c>
      <c r="C184" s="299" t="str">
        <f>IF(AO184="介護福祉士","〇","")</f>
        <v/>
      </c>
      <c r="D184" s="366" t="str">
        <f>IF(A184="","",DATEDIF(A184,$AF$3,"m"))</f>
        <v/>
      </c>
      <c r="E184" s="301"/>
      <c r="F184" s="270"/>
      <c r="G184" s="70" t="s">
        <v>36</v>
      </c>
      <c r="H184" s="164"/>
      <c r="I184" s="164"/>
      <c r="J184" s="164"/>
      <c r="K184" s="164"/>
      <c r="L184" s="164"/>
      <c r="M184" s="164"/>
      <c r="N184" s="164"/>
      <c r="O184" s="40"/>
      <c r="P184" s="164"/>
      <c r="Q184" s="164"/>
      <c r="R184" s="164"/>
      <c r="S184" s="164"/>
      <c r="T184" s="164"/>
      <c r="U184" s="38"/>
      <c r="V184" s="38"/>
      <c r="W184" s="164"/>
      <c r="X184" s="164"/>
      <c r="Y184" s="164"/>
      <c r="Z184" s="164"/>
      <c r="AA184" s="164"/>
      <c r="AB184" s="164"/>
      <c r="AC184" s="164"/>
      <c r="AD184" s="164"/>
      <c r="AE184" s="164"/>
      <c r="AF184" s="164"/>
      <c r="AG184" s="164"/>
      <c r="AH184" s="164"/>
      <c r="AI184" s="164"/>
      <c r="AJ184" s="164"/>
      <c r="AK184" s="164"/>
      <c r="AL184" s="164"/>
      <c r="AM184" s="253">
        <f>SUM(H185:AL185)</f>
        <v>0</v>
      </c>
      <c r="AN184" s="368" t="str">
        <f>IFERROR(IF(OR(E184="Ａ",AM184&gt;$AF$205),1,ROUNDDOWN(AM184/$AF$45,1)),"")</f>
        <v/>
      </c>
      <c r="AO184" s="222"/>
      <c r="AP184" s="8"/>
      <c r="AQ184" s="228"/>
      <c r="AR184" s="369"/>
      <c r="AS184" s="224"/>
      <c r="AT184" s="226"/>
      <c r="AU184" s="12" t="s">
        <v>26</v>
      </c>
      <c r="AV184" s="226"/>
      <c r="AW184" s="311"/>
      <c r="AX184" s="156"/>
      <c r="AY184" s="167" t="s">
        <v>34</v>
      </c>
      <c r="BA184" s="9"/>
    </row>
    <row r="185" spans="1:53" ht="13.5" customHeight="1">
      <c r="A185" s="249"/>
      <c r="B185" s="255"/>
      <c r="C185" s="287"/>
      <c r="D185" s="367"/>
      <c r="E185" s="302"/>
      <c r="F185" s="261"/>
      <c r="G185" s="70" t="s">
        <v>41</v>
      </c>
      <c r="H185" s="35"/>
      <c r="I185" s="35"/>
      <c r="J185" s="35"/>
      <c r="K185" s="35"/>
      <c r="L185" s="35"/>
      <c r="M185" s="35"/>
      <c r="N185" s="35"/>
      <c r="O185" s="48"/>
      <c r="P185" s="35"/>
      <c r="Q185" s="35"/>
      <c r="R185" s="35"/>
      <c r="S185" s="35"/>
      <c r="T185" s="35"/>
      <c r="U185" s="35"/>
      <c r="V185" s="35"/>
      <c r="W185" s="35"/>
      <c r="X185" s="35"/>
      <c r="Y185" s="35"/>
      <c r="Z185" s="35"/>
      <c r="AA185" s="35"/>
      <c r="AB185" s="35"/>
      <c r="AC185" s="35"/>
      <c r="AD185" s="35"/>
      <c r="AE185" s="35"/>
      <c r="AF185" s="35"/>
      <c r="AG185" s="39"/>
      <c r="AH185" s="35"/>
      <c r="AI185" s="35"/>
      <c r="AJ185" s="35"/>
      <c r="AK185" s="35"/>
      <c r="AL185" s="35"/>
      <c r="AM185" s="253"/>
      <c r="AN185" s="368"/>
      <c r="AO185" s="223"/>
      <c r="AP185" s="8"/>
      <c r="AQ185" s="228"/>
      <c r="AR185" s="369"/>
      <c r="AS185" s="224"/>
      <c r="AT185" s="226"/>
      <c r="AU185" s="12" t="s">
        <v>26</v>
      </c>
      <c r="AV185" s="226"/>
      <c r="AW185" s="311"/>
      <c r="AX185" s="156"/>
      <c r="AY185" s="167" t="s">
        <v>34</v>
      </c>
      <c r="BA185" s="9"/>
    </row>
    <row r="186" spans="1:53" ht="13.5" customHeight="1">
      <c r="A186" s="248" t="str">
        <f>IFERROR(INDEX(【従業者名簿】!F:F,MATCH(F186,【従業者名簿】!C:C,0)),"")</f>
        <v/>
      </c>
      <c r="B186" s="298" t="s">
        <v>33</v>
      </c>
      <c r="C186" s="299" t="str">
        <f t="shared" ref="C186" si="167">IF(AO186="介護福祉士","〇","")</f>
        <v/>
      </c>
      <c r="D186" s="366" t="str">
        <f>IF(A186="","",DATEDIF(A186,$AF$3,"m"))</f>
        <v/>
      </c>
      <c r="E186" s="301"/>
      <c r="F186" s="270"/>
      <c r="G186" s="70" t="s">
        <v>36</v>
      </c>
      <c r="H186" s="164"/>
      <c r="I186" s="164"/>
      <c r="J186" s="164"/>
      <c r="K186" s="164"/>
      <c r="L186" s="164"/>
      <c r="M186" s="164"/>
      <c r="N186" s="164"/>
      <c r="O186" s="164"/>
      <c r="P186" s="164"/>
      <c r="Q186" s="40"/>
      <c r="R186" s="164"/>
      <c r="S186" s="164"/>
      <c r="T186" s="164"/>
      <c r="U186" s="164"/>
      <c r="V186" s="164"/>
      <c r="W186" s="164"/>
      <c r="X186" s="164"/>
      <c r="Y186" s="164"/>
      <c r="Z186" s="164"/>
      <c r="AA186" s="164"/>
      <c r="AB186" s="164"/>
      <c r="AC186" s="164"/>
      <c r="AD186" s="164"/>
      <c r="AE186" s="40"/>
      <c r="AF186" s="164"/>
      <c r="AG186" s="164"/>
      <c r="AH186" s="164"/>
      <c r="AI186" s="164"/>
      <c r="AJ186" s="164"/>
      <c r="AK186" s="164"/>
      <c r="AL186" s="164"/>
      <c r="AM186" s="253">
        <f>SUM(H187:AL187)</f>
        <v>0</v>
      </c>
      <c r="AN186" s="368" t="str">
        <f t="shared" ref="AN186" si="168">IFERROR(IF(OR(E186="Ａ",AM186&gt;$AF$205),1,ROUNDDOWN(AM186/$AF$45,1)),"")</f>
        <v/>
      </c>
      <c r="AO186" s="222"/>
      <c r="AP186" s="8"/>
      <c r="AQ186" s="228" t="s">
        <v>19</v>
      </c>
      <c r="AR186" s="307"/>
      <c r="AS186" s="308" t="s">
        <v>20</v>
      </c>
      <c r="AT186" s="309"/>
      <c r="AU186" s="309"/>
      <c r="AV186" s="309"/>
      <c r="AW186" s="309"/>
      <c r="AX186" s="309"/>
      <c r="AY186" s="310"/>
      <c r="BA186" s="9"/>
    </row>
    <row r="187" spans="1:53" ht="13.5" customHeight="1">
      <c r="A187" s="249"/>
      <c r="B187" s="255"/>
      <c r="C187" s="287"/>
      <c r="D187" s="367"/>
      <c r="E187" s="302"/>
      <c r="F187" s="261"/>
      <c r="G187" s="70" t="s">
        <v>41</v>
      </c>
      <c r="H187" s="35"/>
      <c r="I187" s="35"/>
      <c r="J187" s="35"/>
      <c r="K187" s="35"/>
      <c r="L187" s="35"/>
      <c r="M187" s="35"/>
      <c r="N187" s="35"/>
      <c r="O187" s="35"/>
      <c r="P187" s="35"/>
      <c r="Q187" s="48"/>
      <c r="R187" s="35"/>
      <c r="S187" s="35"/>
      <c r="T187" s="35"/>
      <c r="U187" s="35"/>
      <c r="V187" s="35"/>
      <c r="W187" s="35"/>
      <c r="X187" s="35"/>
      <c r="Y187" s="35"/>
      <c r="Z187" s="35"/>
      <c r="AA187" s="35"/>
      <c r="AB187" s="35"/>
      <c r="AC187" s="35"/>
      <c r="AD187" s="35"/>
      <c r="AE187" s="48"/>
      <c r="AF187" s="35"/>
      <c r="AG187" s="35"/>
      <c r="AH187" s="35"/>
      <c r="AI187" s="35"/>
      <c r="AJ187" s="35"/>
      <c r="AK187" s="35"/>
      <c r="AL187" s="35"/>
      <c r="AM187" s="253"/>
      <c r="AN187" s="368"/>
      <c r="AO187" s="223"/>
      <c r="AP187" s="8"/>
      <c r="AQ187" s="228" t="s">
        <v>28</v>
      </c>
      <c r="AR187" s="307"/>
      <c r="AS187" s="308" t="s">
        <v>29</v>
      </c>
      <c r="AT187" s="309"/>
      <c r="AU187" s="309"/>
      <c r="AV187" s="309"/>
      <c r="AW187" s="309"/>
      <c r="AX187" s="309"/>
      <c r="AY187" s="310"/>
      <c r="BA187" s="9"/>
    </row>
    <row r="188" spans="1:53" ht="13.5" customHeight="1">
      <c r="A188" s="248" t="str">
        <f>IFERROR(INDEX(【従業者名簿】!F:F,MATCH(F188,【従業者名簿】!C:C,0)),"")</f>
        <v/>
      </c>
      <c r="B188" s="298" t="s">
        <v>33</v>
      </c>
      <c r="C188" s="299" t="str">
        <f t="shared" ref="C188" si="169">IF(AO188="介護福祉士","〇","")</f>
        <v/>
      </c>
      <c r="D188" s="366" t="str">
        <f>IF(A188="","",DATEDIF(A188,$AF$3,"m"))</f>
        <v/>
      </c>
      <c r="E188" s="301"/>
      <c r="F188" s="270"/>
      <c r="G188" s="70" t="s">
        <v>36</v>
      </c>
      <c r="H188" s="164"/>
      <c r="I188" s="164"/>
      <c r="J188" s="164"/>
      <c r="K188" s="164"/>
      <c r="L188" s="164"/>
      <c r="M188" s="164"/>
      <c r="N188" s="164"/>
      <c r="O188" s="164"/>
      <c r="P188" s="164"/>
      <c r="Q188" s="164"/>
      <c r="R188" s="164"/>
      <c r="S188" s="164"/>
      <c r="T188" s="164"/>
      <c r="U188" s="164"/>
      <c r="V188" s="164"/>
      <c r="W188" s="164"/>
      <c r="X188" s="164"/>
      <c r="Y188" s="164"/>
      <c r="Z188" s="164"/>
      <c r="AA188" s="164"/>
      <c r="AB188" s="164"/>
      <c r="AC188" s="164"/>
      <c r="AD188" s="164"/>
      <c r="AE188" s="164"/>
      <c r="AF188" s="164"/>
      <c r="AG188" s="164"/>
      <c r="AH188" s="164"/>
      <c r="AI188" s="164"/>
      <c r="AJ188" s="164"/>
      <c r="AK188" s="164"/>
      <c r="AL188" s="164"/>
      <c r="AM188" s="253">
        <f>SUM(H189:AL189)</f>
        <v>0</v>
      </c>
      <c r="AN188" s="368" t="str">
        <f t="shared" ref="AN188" si="170">IFERROR(IF(OR(E188="Ａ",AM188&gt;$AF$205),1,ROUNDDOWN(AM188/$AF$45,1)),"")</f>
        <v/>
      </c>
      <c r="AO188" s="222"/>
      <c r="AP188" s="8"/>
      <c r="AQ188" s="228" t="s">
        <v>11</v>
      </c>
      <c r="AR188" s="307"/>
      <c r="AS188" s="308" t="s">
        <v>30</v>
      </c>
      <c r="AT188" s="309"/>
      <c r="AU188" s="309"/>
      <c r="AV188" s="309"/>
      <c r="AW188" s="309"/>
      <c r="AX188" s="309"/>
      <c r="AY188" s="310"/>
      <c r="BA188" s="9"/>
    </row>
    <row r="189" spans="1:53" ht="13.5" customHeight="1">
      <c r="A189" s="249"/>
      <c r="B189" s="255"/>
      <c r="C189" s="287"/>
      <c r="D189" s="367"/>
      <c r="E189" s="302"/>
      <c r="F189" s="261"/>
      <c r="G189" s="70" t="s">
        <v>41</v>
      </c>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253"/>
      <c r="AN189" s="368"/>
      <c r="AO189" s="223"/>
      <c r="AP189" s="8"/>
      <c r="AQ189" s="156"/>
      <c r="AR189" s="160"/>
      <c r="AS189" s="308"/>
      <c r="AT189" s="309"/>
      <c r="AU189" s="309"/>
      <c r="AV189" s="309"/>
      <c r="AW189" s="309"/>
      <c r="AX189" s="309"/>
      <c r="AY189" s="310"/>
      <c r="BA189" s="9"/>
    </row>
    <row r="190" spans="1:53" ht="13.5" customHeight="1">
      <c r="A190" s="248" t="str">
        <f>IFERROR(INDEX(【従業者名簿】!F:F,MATCH(F190,【従業者名簿】!C:C,0)),"")</f>
        <v/>
      </c>
      <c r="B190" s="298" t="s">
        <v>33</v>
      </c>
      <c r="C190" s="299" t="str">
        <f t="shared" ref="C190" si="171">IF(AO190="介護福祉士","〇","")</f>
        <v/>
      </c>
      <c r="D190" s="366" t="str">
        <f>IF(A190="","",DATEDIF(A190,$AF$3,"m"))</f>
        <v/>
      </c>
      <c r="E190" s="301"/>
      <c r="F190" s="270"/>
      <c r="G190" s="70" t="s">
        <v>36</v>
      </c>
      <c r="H190" s="164"/>
      <c r="I190" s="164"/>
      <c r="J190" s="164"/>
      <c r="K190" s="164"/>
      <c r="L190" s="164"/>
      <c r="M190" s="164"/>
      <c r="N190" s="164"/>
      <c r="O190" s="164"/>
      <c r="P190" s="164"/>
      <c r="Q190" s="164"/>
      <c r="R190" s="164"/>
      <c r="S190" s="164"/>
      <c r="T190" s="164"/>
      <c r="U190" s="164"/>
      <c r="V190" s="164"/>
      <c r="W190" s="164"/>
      <c r="X190" s="164"/>
      <c r="Y190" s="164"/>
      <c r="Z190" s="164"/>
      <c r="AA190" s="164"/>
      <c r="AB190" s="164"/>
      <c r="AC190" s="164"/>
      <c r="AD190" s="164"/>
      <c r="AE190" s="164"/>
      <c r="AF190" s="164"/>
      <c r="AG190" s="164"/>
      <c r="AH190" s="164"/>
      <c r="AI190" s="164"/>
      <c r="AJ190" s="164"/>
      <c r="AK190" s="164"/>
      <c r="AL190" s="164"/>
      <c r="AM190" s="253">
        <f>SUM(H191:AL191)</f>
        <v>0</v>
      </c>
      <c r="AN190" s="368" t="str">
        <f t="shared" ref="AN190" si="172">IFERROR(IF(OR(E190="Ａ",AM190&gt;$AF$205),1,ROUNDDOWN(AM190/$AF$45,1)),"")</f>
        <v/>
      </c>
      <c r="AO190" s="222"/>
      <c r="AP190" s="8"/>
      <c r="AQ190" s="228"/>
      <c r="AR190" s="307"/>
      <c r="AS190" s="308"/>
      <c r="AT190" s="309"/>
      <c r="AU190" s="309"/>
      <c r="AV190" s="309"/>
      <c r="AW190" s="309"/>
      <c r="AX190" s="309"/>
      <c r="AY190" s="310"/>
      <c r="BA190" s="9"/>
    </row>
    <row r="191" spans="1:53" ht="13.5" customHeight="1">
      <c r="A191" s="249"/>
      <c r="B191" s="255"/>
      <c r="C191" s="287"/>
      <c r="D191" s="367"/>
      <c r="E191" s="302"/>
      <c r="F191" s="261"/>
      <c r="G191" s="70" t="s">
        <v>41</v>
      </c>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253"/>
      <c r="AN191" s="368"/>
      <c r="AO191" s="223"/>
      <c r="AP191" s="8"/>
      <c r="AQ191" s="156"/>
      <c r="AR191" s="160"/>
      <c r="AS191" s="161"/>
      <c r="AT191" s="162"/>
      <c r="AU191" s="162"/>
      <c r="AV191" s="162"/>
      <c r="AW191" s="162"/>
      <c r="AX191" s="162"/>
      <c r="AY191" s="163"/>
      <c r="BA191" s="9"/>
    </row>
    <row r="192" spans="1:53" ht="13.5" customHeight="1">
      <c r="A192" s="248" t="str">
        <f>IFERROR(INDEX(【従業者名簿】!F:F,MATCH(F192,【従業者名簿】!C:C,0)),"")</f>
        <v/>
      </c>
      <c r="B192" s="298" t="s">
        <v>33</v>
      </c>
      <c r="C192" s="299" t="str">
        <f t="shared" ref="C192" si="173">IF(AO192="介護福祉士","〇","")</f>
        <v/>
      </c>
      <c r="D192" s="366" t="str">
        <f>IF(A192="","",DATEDIF(A192,$AF$3,"m"))</f>
        <v/>
      </c>
      <c r="E192" s="301"/>
      <c r="F192" s="270"/>
      <c r="G192" s="70" t="s">
        <v>36</v>
      </c>
      <c r="H192" s="164"/>
      <c r="I192" s="164"/>
      <c r="J192" s="164"/>
      <c r="K192" s="164"/>
      <c r="L192" s="164"/>
      <c r="M192" s="164"/>
      <c r="N192" s="164"/>
      <c r="O192" s="164"/>
      <c r="P192" s="164"/>
      <c r="Q192" s="164"/>
      <c r="R192" s="164"/>
      <c r="S192" s="164"/>
      <c r="T192" s="164"/>
      <c r="U192" s="164"/>
      <c r="V192" s="164"/>
      <c r="W192" s="164"/>
      <c r="X192" s="164"/>
      <c r="Y192" s="164"/>
      <c r="Z192" s="164"/>
      <c r="AA192" s="164"/>
      <c r="AB192" s="164"/>
      <c r="AC192" s="164"/>
      <c r="AD192" s="164"/>
      <c r="AE192" s="164"/>
      <c r="AF192" s="164"/>
      <c r="AG192" s="164"/>
      <c r="AH192" s="164"/>
      <c r="AI192" s="164"/>
      <c r="AJ192" s="164"/>
      <c r="AK192" s="164"/>
      <c r="AL192" s="164"/>
      <c r="AM192" s="253">
        <f>SUM(H193:AL193)</f>
        <v>0</v>
      </c>
      <c r="AN192" s="368" t="str">
        <f t="shared" ref="AN192" si="174">IFERROR(IF(OR(E192="Ａ",AM192&gt;$AF$205),1,ROUNDDOWN(AM192/$AF$45,1)),"")</f>
        <v/>
      </c>
      <c r="AO192" s="222"/>
      <c r="AP192" s="8"/>
      <c r="BA192" s="9"/>
    </row>
    <row r="193" spans="1:53" ht="13.5" customHeight="1">
      <c r="A193" s="249"/>
      <c r="B193" s="255"/>
      <c r="C193" s="287"/>
      <c r="D193" s="367"/>
      <c r="E193" s="302"/>
      <c r="F193" s="261"/>
      <c r="G193" s="70" t="s">
        <v>41</v>
      </c>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253"/>
      <c r="AN193" s="368"/>
      <c r="AO193" s="223"/>
      <c r="AP193" s="8"/>
      <c r="AQ193" s="332" t="s">
        <v>199</v>
      </c>
      <c r="AR193" s="334"/>
      <c r="AS193" s="347"/>
      <c r="AT193" s="252" t="s">
        <v>200</v>
      </c>
      <c r="AU193" s="351"/>
      <c r="AV193" s="351"/>
      <c r="AW193" s="252" t="s">
        <v>201</v>
      </c>
      <c r="AX193" s="351"/>
      <c r="AY193" s="351"/>
    </row>
    <row r="194" spans="1:53" ht="13.5" customHeight="1">
      <c r="A194" s="248" t="str">
        <f>IFERROR(INDEX(【従業者名簿】!F:F,MATCH(F194,【従業者名簿】!C:C,0)),"")</f>
        <v/>
      </c>
      <c r="B194" s="298" t="s">
        <v>33</v>
      </c>
      <c r="C194" s="299" t="str">
        <f t="shared" ref="C194" si="175">IF(AO194="介護福祉士","〇","")</f>
        <v/>
      </c>
      <c r="D194" s="366" t="str">
        <f>IF(A194="","",DATEDIF(A194,$AF$3,"m"))</f>
        <v/>
      </c>
      <c r="E194" s="301"/>
      <c r="F194" s="270"/>
      <c r="G194" s="70" t="s">
        <v>36</v>
      </c>
      <c r="H194" s="164"/>
      <c r="I194" s="164"/>
      <c r="J194" s="164"/>
      <c r="K194" s="164"/>
      <c r="L194" s="164"/>
      <c r="M194" s="164"/>
      <c r="N194" s="164"/>
      <c r="O194" s="164"/>
      <c r="P194" s="164"/>
      <c r="Q194" s="164"/>
      <c r="R194" s="164"/>
      <c r="S194" s="164"/>
      <c r="T194" s="164"/>
      <c r="U194" s="164"/>
      <c r="V194" s="164"/>
      <c r="W194" s="164"/>
      <c r="X194" s="164"/>
      <c r="Y194" s="164"/>
      <c r="Z194" s="164"/>
      <c r="AA194" s="164"/>
      <c r="AB194" s="164"/>
      <c r="AC194" s="164"/>
      <c r="AD194" s="164"/>
      <c r="AE194" s="164"/>
      <c r="AF194" s="164"/>
      <c r="AG194" s="164"/>
      <c r="AH194" s="164"/>
      <c r="AI194" s="164"/>
      <c r="AJ194" s="164"/>
      <c r="AK194" s="164"/>
      <c r="AL194" s="164"/>
      <c r="AM194" s="253">
        <f>SUM(H195:AL195)</f>
        <v>0</v>
      </c>
      <c r="AN194" s="368" t="str">
        <f t="shared" ref="AN194" si="176">IFERROR(IF(OR(E194="Ａ",AM194&gt;$AF$205),1,ROUNDDOWN(AM194/$AF$45,1)),"")</f>
        <v/>
      </c>
      <c r="AO194" s="222"/>
      <c r="AP194" s="8"/>
      <c r="AQ194" s="348"/>
      <c r="AR194" s="349"/>
      <c r="AS194" s="350"/>
      <c r="AT194" s="352"/>
      <c r="AU194" s="352"/>
      <c r="AV194" s="352"/>
      <c r="AW194" s="352"/>
      <c r="AX194" s="352"/>
      <c r="AY194" s="352"/>
    </row>
    <row r="195" spans="1:53" ht="13.5" customHeight="1">
      <c r="A195" s="249"/>
      <c r="B195" s="255"/>
      <c r="C195" s="287"/>
      <c r="D195" s="367"/>
      <c r="E195" s="302"/>
      <c r="F195" s="261"/>
      <c r="G195" s="70" t="s">
        <v>41</v>
      </c>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253"/>
      <c r="AN195" s="368"/>
      <c r="AO195" s="223"/>
      <c r="AP195" s="8"/>
      <c r="AQ195" s="210"/>
      <c r="AR195" s="214"/>
      <c r="AS195" s="211"/>
      <c r="AT195" s="353" t="s">
        <v>166</v>
      </c>
      <c r="AU195" s="354"/>
      <c r="AV195" s="355"/>
      <c r="AW195" s="353" t="s">
        <v>167</v>
      </c>
      <c r="AX195" s="356"/>
      <c r="AY195" s="357"/>
    </row>
    <row r="196" spans="1:53" ht="13.5" customHeight="1">
      <c r="A196" s="248" t="str">
        <f>IFERROR(INDEX(【従業者名簿】!F:F,MATCH(F196,【従業者名簿】!C:C,0)),"")</f>
        <v/>
      </c>
      <c r="B196" s="298" t="s">
        <v>33</v>
      </c>
      <c r="C196" s="299" t="str">
        <f t="shared" ref="C196" si="177">IF(AO196="介護福祉士","〇","")</f>
        <v/>
      </c>
      <c r="D196" s="366" t="str">
        <f>IF(A196="","",DATEDIF(A196,$AF$3,"m"))</f>
        <v/>
      </c>
      <c r="E196" s="275"/>
      <c r="F196" s="262"/>
      <c r="G196" s="70" t="s">
        <v>36</v>
      </c>
      <c r="H196" s="45"/>
      <c r="I196" s="45"/>
      <c r="J196" s="45"/>
      <c r="K196" s="45"/>
      <c r="L196" s="45"/>
      <c r="M196" s="45"/>
      <c r="N196" s="45"/>
      <c r="O196" s="45"/>
      <c r="P196" s="45"/>
      <c r="Q196" s="45"/>
      <c r="R196" s="45"/>
      <c r="S196" s="45"/>
      <c r="T196" s="45"/>
      <c r="U196" s="45"/>
      <c r="V196" s="45"/>
      <c r="W196" s="45"/>
      <c r="X196" s="45"/>
      <c r="Y196" s="45"/>
      <c r="Z196" s="45"/>
      <c r="AA196" s="45"/>
      <c r="AB196" s="45"/>
      <c r="AC196" s="45"/>
      <c r="AD196" s="45"/>
      <c r="AE196" s="45"/>
      <c r="AF196" s="45"/>
      <c r="AG196" s="45"/>
      <c r="AH196" s="45"/>
      <c r="AI196" s="45"/>
      <c r="AJ196" s="45"/>
      <c r="AK196" s="45"/>
      <c r="AL196" s="45"/>
      <c r="AM196" s="253">
        <f>SUM(H197:AL197)</f>
        <v>0</v>
      </c>
      <c r="AN196" s="368" t="str">
        <f t="shared" ref="AN196" si="178">IFERROR(IF(OR(E196="Ａ",AM196&gt;$AF$205),1,ROUNDDOWN(AM196/$AF$45,1)),"")</f>
        <v/>
      </c>
      <c r="AO196" s="222"/>
      <c r="AP196" s="8"/>
      <c r="AQ196" s="312" t="s">
        <v>202</v>
      </c>
      <c r="AR196" s="313"/>
      <c r="AS196" s="314"/>
      <c r="AT196" s="315">
        <f>ROUNDDOWN(SUMIF(C174:C239,"〇",AN174:AN239),1)</f>
        <v>0</v>
      </c>
      <c r="AU196" s="316"/>
      <c r="AV196" s="316"/>
      <c r="AW196" s="317" t="e">
        <f>AT196/AM204</f>
        <v>#DIV/0!</v>
      </c>
      <c r="AX196" s="318"/>
      <c r="AY196" s="318"/>
    </row>
    <row r="197" spans="1:53" ht="13.5" customHeight="1">
      <c r="A197" s="249"/>
      <c r="B197" s="255"/>
      <c r="C197" s="287"/>
      <c r="D197" s="367"/>
      <c r="E197" s="260"/>
      <c r="F197" s="262"/>
      <c r="G197" s="70" t="s">
        <v>41</v>
      </c>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253"/>
      <c r="AN197" s="368"/>
      <c r="AO197" s="223"/>
      <c r="AP197" s="8"/>
      <c r="AQ197" s="319" t="s">
        <v>203</v>
      </c>
      <c r="AR197" s="320"/>
      <c r="AS197" s="321"/>
      <c r="AT197" s="316"/>
      <c r="AU197" s="316"/>
      <c r="AV197" s="316"/>
      <c r="AW197" s="318"/>
      <c r="AX197" s="318"/>
      <c r="AY197" s="318"/>
    </row>
    <row r="198" spans="1:53" ht="13.5" customHeight="1">
      <c r="A198" s="248" t="str">
        <f>IFERROR(INDEX(【従業者名簿】!F:F,MATCH(F198,【従業者名簿】!C:C,0)),"")</f>
        <v/>
      </c>
      <c r="B198" s="298" t="s">
        <v>33</v>
      </c>
      <c r="C198" s="299" t="str">
        <f t="shared" ref="C198" si="179">IF(AO198="介護福祉士","〇","")</f>
        <v/>
      </c>
      <c r="D198" s="366" t="str">
        <f>IF(A198="","",DATEDIF(A198,$AF$3,"m"))</f>
        <v/>
      </c>
      <c r="E198" s="275"/>
      <c r="F198" s="262"/>
      <c r="G198" s="70" t="s">
        <v>36</v>
      </c>
      <c r="H198" s="45"/>
      <c r="I198" s="45"/>
      <c r="J198" s="45"/>
      <c r="K198" s="45"/>
      <c r="L198" s="45"/>
      <c r="M198" s="45"/>
      <c r="N198" s="45"/>
      <c r="O198" s="45"/>
      <c r="P198" s="45"/>
      <c r="Q198" s="45"/>
      <c r="R198" s="45"/>
      <c r="S198" s="45"/>
      <c r="T198" s="45"/>
      <c r="U198" s="45"/>
      <c r="V198" s="45"/>
      <c r="W198" s="45"/>
      <c r="X198" s="45"/>
      <c r="Y198" s="45"/>
      <c r="Z198" s="45"/>
      <c r="AA198" s="45"/>
      <c r="AB198" s="45"/>
      <c r="AC198" s="45"/>
      <c r="AD198" s="45"/>
      <c r="AE198" s="45"/>
      <c r="AF198" s="45"/>
      <c r="AG198" s="45"/>
      <c r="AH198" s="45"/>
      <c r="AI198" s="45"/>
      <c r="AJ198" s="45"/>
      <c r="AK198" s="45"/>
      <c r="AL198" s="45"/>
      <c r="AM198" s="253">
        <f>SUM(H199:AL199)</f>
        <v>0</v>
      </c>
      <c r="AN198" s="368" t="str">
        <f t="shared" ref="AN198" si="180">IFERROR(IF(OR(E198="Ａ",AM198&gt;$AF$205),1,ROUNDDOWN(AM198/$AF$45,1)),"")</f>
        <v/>
      </c>
      <c r="AO198" s="222"/>
      <c r="AP198" s="8"/>
      <c r="AQ198" s="312" t="s">
        <v>204</v>
      </c>
      <c r="AR198" s="313"/>
      <c r="AS198" s="314"/>
      <c r="AT198" s="315">
        <f>ROUNDDOWN(SUMIFS(AN174:AN239,C174:C239,"〇",D174:D239,"&gt;="&amp;BA198),1)</f>
        <v>0</v>
      </c>
      <c r="AU198" s="316"/>
      <c r="AV198" s="316"/>
      <c r="AW198" s="317" t="e">
        <f>AT198/AM204</f>
        <v>#DIV/0!</v>
      </c>
      <c r="AX198" s="318"/>
      <c r="AY198" s="318"/>
      <c r="BA198" s="358">
        <f>[1]【算定要件集計】!T7</f>
        <v>120</v>
      </c>
    </row>
    <row r="199" spans="1:53" ht="13.5" customHeight="1">
      <c r="A199" s="249"/>
      <c r="B199" s="255"/>
      <c r="C199" s="287"/>
      <c r="D199" s="367"/>
      <c r="E199" s="260"/>
      <c r="F199" s="262"/>
      <c r="G199" s="70" t="s">
        <v>41</v>
      </c>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253"/>
      <c r="AN199" s="368"/>
      <c r="AO199" s="223"/>
      <c r="AP199" s="8"/>
      <c r="AQ199" s="319" t="s">
        <v>206</v>
      </c>
      <c r="AR199" s="320"/>
      <c r="AS199" s="321"/>
      <c r="AT199" s="316"/>
      <c r="AU199" s="316"/>
      <c r="AV199" s="316"/>
      <c r="AW199" s="318"/>
      <c r="AX199" s="318"/>
      <c r="AY199" s="318"/>
      <c r="BA199" s="359"/>
    </row>
    <row r="200" spans="1:53" ht="13.5" customHeight="1">
      <c r="A200" s="248" t="str">
        <f>IFERROR(INDEX(【従業者名簿】!F:F,MATCH(F200,【従業者名簿】!C:C,0)),"")</f>
        <v/>
      </c>
      <c r="B200" s="298" t="s">
        <v>33</v>
      </c>
      <c r="C200" s="299" t="str">
        <f t="shared" ref="C200" si="181">IF(AO200="介護福祉士","〇","")</f>
        <v/>
      </c>
      <c r="D200" s="366" t="str">
        <f>IF(A200="","",DATEDIF(A200,$AF$3,"m"))</f>
        <v/>
      </c>
      <c r="E200" s="275"/>
      <c r="F200" s="262"/>
      <c r="G200" s="70" t="s">
        <v>36</v>
      </c>
      <c r="H200" s="45"/>
      <c r="I200" s="45"/>
      <c r="J200" s="45"/>
      <c r="K200" s="45"/>
      <c r="L200" s="45"/>
      <c r="M200" s="45"/>
      <c r="N200" s="45"/>
      <c r="O200" s="45"/>
      <c r="P200" s="45"/>
      <c r="Q200" s="45"/>
      <c r="R200" s="45"/>
      <c r="S200" s="45"/>
      <c r="T200" s="45"/>
      <c r="U200" s="45"/>
      <c r="V200" s="45"/>
      <c r="W200" s="45"/>
      <c r="X200" s="45"/>
      <c r="Y200" s="45"/>
      <c r="Z200" s="45"/>
      <c r="AA200" s="45"/>
      <c r="AB200" s="45"/>
      <c r="AC200" s="45"/>
      <c r="AD200" s="45"/>
      <c r="AE200" s="45"/>
      <c r="AF200" s="45"/>
      <c r="AG200" s="45"/>
      <c r="AH200" s="45"/>
      <c r="AI200" s="45"/>
      <c r="AJ200" s="45"/>
      <c r="AK200" s="45"/>
      <c r="AL200" s="45"/>
      <c r="AM200" s="253">
        <f>SUM(H201:AL201)</f>
        <v>0</v>
      </c>
      <c r="AN200" s="368" t="str">
        <f t="shared" ref="AN200" si="182">IFERROR(IF(OR(E200="Ａ",AM200&gt;$AF$205),1,ROUNDDOWN(AM200/$AF$45,1)),"")</f>
        <v/>
      </c>
      <c r="AO200" s="222"/>
      <c r="AP200" s="8"/>
      <c r="AQ200" s="312" t="s">
        <v>207</v>
      </c>
      <c r="AR200" s="313"/>
      <c r="AS200" s="314"/>
      <c r="AT200" s="315">
        <f>ROUNDDOWN(SUM(SUMIF(E174:E239,{"Ａ","Ｂ"},AN174:AN239)),1)</f>
        <v>0</v>
      </c>
      <c r="AU200" s="316"/>
      <c r="AV200" s="316"/>
      <c r="AW200" s="360" t="e">
        <f>AT200/AM204</f>
        <v>#DIV/0!</v>
      </c>
      <c r="AX200" s="361"/>
      <c r="AY200" s="362"/>
      <c r="BA200" s="169"/>
    </row>
    <row r="201" spans="1:53" ht="13.5" customHeight="1">
      <c r="A201" s="249"/>
      <c r="B201" s="255"/>
      <c r="C201" s="287"/>
      <c r="D201" s="367"/>
      <c r="E201" s="260"/>
      <c r="F201" s="262"/>
      <c r="G201" s="70" t="s">
        <v>41</v>
      </c>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253"/>
      <c r="AN201" s="368"/>
      <c r="AO201" s="223"/>
      <c r="AP201" s="8"/>
      <c r="AQ201" s="319" t="s">
        <v>208</v>
      </c>
      <c r="AR201" s="320"/>
      <c r="AS201" s="321"/>
      <c r="AT201" s="316"/>
      <c r="AU201" s="316"/>
      <c r="AV201" s="316"/>
      <c r="AW201" s="363"/>
      <c r="AX201" s="364"/>
      <c r="AY201" s="365"/>
      <c r="BA201" s="170"/>
    </row>
    <row r="202" spans="1:53" ht="13.5" customHeight="1">
      <c r="A202" s="248" t="str">
        <f>IFERROR(INDEX(【従業者名簿】!F:F,MATCH(F202,【従業者名簿】!C:C,0)),"")</f>
        <v/>
      </c>
      <c r="B202" s="298" t="s">
        <v>33</v>
      </c>
      <c r="C202" s="299" t="str">
        <f t="shared" ref="C202" si="183">IF(AO202="介護福祉士","〇","")</f>
        <v/>
      </c>
      <c r="D202" s="366" t="str">
        <f>IF(A202="","",DATEDIF(A202,$AF$3,"m"))</f>
        <v/>
      </c>
      <c r="E202" s="275"/>
      <c r="F202" s="262"/>
      <c r="G202" s="70" t="s">
        <v>36</v>
      </c>
      <c r="H202" s="45"/>
      <c r="I202" s="45"/>
      <c r="J202" s="45"/>
      <c r="K202" s="45"/>
      <c r="L202" s="45"/>
      <c r="M202" s="45"/>
      <c r="N202" s="45"/>
      <c r="O202" s="45"/>
      <c r="P202" s="45"/>
      <c r="Q202" s="45"/>
      <c r="R202" s="45"/>
      <c r="S202" s="45"/>
      <c r="T202" s="45"/>
      <c r="U202" s="45"/>
      <c r="V202" s="45"/>
      <c r="W202" s="45"/>
      <c r="X202" s="45"/>
      <c r="Y202" s="45"/>
      <c r="Z202" s="45"/>
      <c r="AA202" s="45"/>
      <c r="AB202" s="45"/>
      <c r="AC202" s="45"/>
      <c r="AD202" s="45"/>
      <c r="AE202" s="45"/>
      <c r="AF202" s="45"/>
      <c r="AG202" s="45"/>
      <c r="AH202" s="45"/>
      <c r="AI202" s="45"/>
      <c r="AJ202" s="45"/>
      <c r="AK202" s="45"/>
      <c r="AL202" s="45"/>
      <c r="AM202" s="253">
        <f>SUM(H203:AL203)</f>
        <v>0</v>
      </c>
      <c r="AN202" s="368" t="str">
        <f>IFERROR(IF(OR(E202="Ａ",AM202&gt;$AF$205),1,ROUNDDOWN(AM202/$AF$45,1)),"")</f>
        <v/>
      </c>
      <c r="AO202" s="222"/>
      <c r="AP202" s="8"/>
      <c r="AQ202" s="312" t="s">
        <v>207</v>
      </c>
      <c r="AR202" s="313"/>
      <c r="AS202" s="314"/>
      <c r="AT202" s="315">
        <f>ROUNDDOWN(SUMIF(D174:D239,"&gt;="&amp;BA202,AN174:AN239),1)</f>
        <v>0</v>
      </c>
      <c r="AU202" s="316"/>
      <c r="AV202" s="316"/>
      <c r="AW202" s="360" t="e">
        <f>AT202/AM204</f>
        <v>#DIV/0!</v>
      </c>
      <c r="AX202" s="361"/>
      <c r="AY202" s="362"/>
      <c r="BA202" s="358">
        <f>[1]【算定要件集計】!T11</f>
        <v>84</v>
      </c>
    </row>
    <row r="203" spans="1:53" ht="13.5" customHeight="1">
      <c r="A203" s="249"/>
      <c r="B203" s="255"/>
      <c r="C203" s="287"/>
      <c r="D203" s="367"/>
      <c r="E203" s="260"/>
      <c r="F203" s="262"/>
      <c r="G203" s="70" t="s">
        <v>41</v>
      </c>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253"/>
      <c r="AN203" s="368"/>
      <c r="AO203" s="223"/>
      <c r="AP203" s="8"/>
      <c r="AQ203" s="319" t="s">
        <v>210</v>
      </c>
      <c r="AR203" s="320"/>
      <c r="AS203" s="321"/>
      <c r="AT203" s="316"/>
      <c r="AU203" s="316"/>
      <c r="AV203" s="316"/>
      <c r="AW203" s="363"/>
      <c r="AX203" s="364"/>
      <c r="AY203" s="365"/>
      <c r="BA203" s="359"/>
    </row>
    <row r="204" spans="1:53" ht="13.5" customHeight="1">
      <c r="B204" s="332" t="s">
        <v>51</v>
      </c>
      <c r="C204" s="333"/>
      <c r="D204" s="333"/>
      <c r="E204" s="333"/>
      <c r="F204" s="333"/>
      <c r="G204" s="25" t="s">
        <v>49</v>
      </c>
      <c r="H204" s="23"/>
      <c r="I204" s="15"/>
      <c r="J204" s="332" t="s">
        <v>46</v>
      </c>
      <c r="K204" s="334"/>
      <c r="L204" s="334"/>
      <c r="M204" s="334"/>
      <c r="N204" s="334"/>
      <c r="O204" s="334"/>
      <c r="P204" s="334"/>
      <c r="Q204" s="334"/>
      <c r="R204" s="334"/>
      <c r="S204" s="14"/>
      <c r="T204" s="26" t="s">
        <v>50</v>
      </c>
      <c r="U204" s="24"/>
      <c r="V204" s="332" t="s">
        <v>47</v>
      </c>
      <c r="W204" s="334"/>
      <c r="X204" s="334"/>
      <c r="Y204" s="334"/>
      <c r="Z204" s="334"/>
      <c r="AA204" s="334"/>
      <c r="AB204" s="334"/>
      <c r="AC204" s="333"/>
      <c r="AD204" s="333"/>
      <c r="AE204" s="333"/>
      <c r="AF204" s="14" t="s">
        <v>168</v>
      </c>
      <c r="AH204" s="27"/>
      <c r="AI204" s="27"/>
      <c r="AJ204" s="27"/>
      <c r="AK204" s="27"/>
      <c r="AL204" s="27"/>
      <c r="AM204" s="324">
        <f>ROUNDDOWN(SUM(AN174:AN203,AN210:AN239),1)</f>
        <v>0</v>
      </c>
      <c r="AN204" s="325"/>
      <c r="AO204" s="391" t="s">
        <v>173</v>
      </c>
      <c r="AP204" s="10"/>
      <c r="AQ204" s="322"/>
      <c r="AR204" s="323"/>
      <c r="AS204" s="323"/>
      <c r="AT204" s="322"/>
      <c r="AU204" s="323"/>
      <c r="AV204" s="323"/>
      <c r="AW204" s="322"/>
      <c r="AX204" s="323"/>
      <c r="AY204" s="323"/>
    </row>
    <row r="205" spans="1:53" ht="13.5" customHeight="1">
      <c r="B205" s="210"/>
      <c r="C205" s="214"/>
      <c r="D205" s="214"/>
      <c r="E205" s="214"/>
      <c r="F205" s="214"/>
      <c r="G205" s="41">
        <f>$G$45</f>
        <v>0</v>
      </c>
      <c r="H205" s="21" t="s">
        <v>16</v>
      </c>
      <c r="I205" s="20"/>
      <c r="J205" s="335"/>
      <c r="K205" s="336"/>
      <c r="L205" s="336"/>
      <c r="M205" s="336"/>
      <c r="N205" s="336"/>
      <c r="O205" s="336"/>
      <c r="P205" s="336"/>
      <c r="Q205" s="336"/>
      <c r="R205" s="336"/>
      <c r="S205" s="330" t="str">
        <f>$S$45</f>
        <v/>
      </c>
      <c r="T205" s="330"/>
      <c r="U205" s="22" t="s">
        <v>7</v>
      </c>
      <c r="V205" s="335"/>
      <c r="W205" s="336"/>
      <c r="X205" s="336"/>
      <c r="Y205" s="336"/>
      <c r="Z205" s="336"/>
      <c r="AA205" s="336"/>
      <c r="AB205" s="336"/>
      <c r="AC205" s="214"/>
      <c r="AD205" s="214"/>
      <c r="AE205" s="214"/>
      <c r="AF205" s="331" t="str">
        <f>$AF$45</f>
        <v/>
      </c>
      <c r="AG205" s="331"/>
      <c r="AH205" s="21" t="s">
        <v>16</v>
      </c>
      <c r="AI205" s="21"/>
      <c r="AJ205" s="21"/>
      <c r="AK205" s="21"/>
      <c r="AL205" s="21"/>
      <c r="AM205" s="326"/>
      <c r="AN205" s="327"/>
      <c r="AO205" s="329"/>
      <c r="AP205" s="10"/>
      <c r="AQ205" s="323"/>
      <c r="AR205" s="323"/>
      <c r="AS205" s="323"/>
      <c r="AT205" s="323"/>
      <c r="AU205" s="323"/>
      <c r="AV205" s="323"/>
      <c r="AW205" s="323"/>
      <c r="AX205" s="323"/>
      <c r="AY205" s="323"/>
    </row>
    <row r="206" spans="1:53" ht="13.5" customHeight="1">
      <c r="B206" s="43"/>
      <c r="C206" s="43"/>
      <c r="D206" s="43"/>
      <c r="E206" s="7" t="s">
        <v>91</v>
      </c>
      <c r="F206" s="43"/>
      <c r="G206" s="51"/>
      <c r="H206" s="7"/>
      <c r="I206" s="52"/>
      <c r="J206" s="52"/>
      <c r="K206" s="52"/>
      <c r="L206" s="52"/>
      <c r="M206" s="52"/>
      <c r="N206" s="52"/>
      <c r="O206" s="52"/>
      <c r="P206" s="52"/>
      <c r="Q206" s="52"/>
      <c r="R206" s="52"/>
      <c r="S206" s="53"/>
      <c r="T206" s="53"/>
      <c r="U206" s="7"/>
      <c r="V206" s="52"/>
      <c r="W206" s="52"/>
      <c r="X206" s="52"/>
      <c r="Y206" s="52"/>
      <c r="Z206" s="52"/>
      <c r="AA206" s="52"/>
      <c r="AB206" s="52"/>
      <c r="AC206" s="43"/>
      <c r="AD206" s="43"/>
      <c r="AE206" s="43"/>
      <c r="AF206" s="54"/>
      <c r="AG206" s="54"/>
      <c r="AH206" s="7"/>
      <c r="AI206" s="7"/>
      <c r="AJ206" s="7"/>
      <c r="AK206" s="7"/>
      <c r="AL206" s="7"/>
      <c r="AM206" s="137" t="s">
        <v>149</v>
      </c>
      <c r="AN206" s="56"/>
      <c r="AO206" s="57"/>
      <c r="AP206" s="10"/>
    </row>
    <row r="207" spans="1:53" ht="13.5" customHeight="1">
      <c r="B207" s="43"/>
      <c r="C207" s="43"/>
      <c r="D207" s="43"/>
      <c r="E207" s="43"/>
      <c r="F207" s="43"/>
      <c r="G207" s="51"/>
      <c r="H207" s="7"/>
      <c r="I207" s="52"/>
      <c r="J207" s="52"/>
      <c r="K207" s="52"/>
      <c r="L207" s="52"/>
      <c r="M207" s="52"/>
      <c r="N207" s="52"/>
      <c r="O207" s="52"/>
      <c r="P207" s="52"/>
      <c r="Q207" s="52"/>
      <c r="R207" s="52"/>
      <c r="S207" s="53"/>
      <c r="T207" s="53"/>
      <c r="U207" s="7"/>
      <c r="V207" s="52"/>
      <c r="W207" s="52"/>
      <c r="X207" s="52"/>
      <c r="Y207" s="52"/>
      <c r="Z207" s="52"/>
      <c r="AA207" s="52"/>
      <c r="AB207" s="52"/>
      <c r="AC207" s="43"/>
      <c r="AD207" s="43"/>
      <c r="AE207" s="43"/>
      <c r="AF207" s="54"/>
      <c r="AG207" s="54"/>
      <c r="AH207" s="7"/>
      <c r="AI207" s="7"/>
      <c r="AJ207" s="7"/>
      <c r="AK207" s="7"/>
      <c r="AL207" s="7"/>
      <c r="AM207" s="55"/>
      <c r="AN207" s="56"/>
      <c r="AO207" s="57"/>
      <c r="AP207" s="10"/>
    </row>
    <row r="208" spans="1:53" s="6" customFormat="1" ht="18" customHeight="1">
      <c r="A208" s="248" t="s">
        <v>60</v>
      </c>
      <c r="B208" s="238" t="s">
        <v>0</v>
      </c>
      <c r="C208" s="250" t="s">
        <v>203</v>
      </c>
      <c r="D208" s="250" t="s">
        <v>62</v>
      </c>
      <c r="E208" s="250" t="s">
        <v>1</v>
      </c>
      <c r="F208" s="238" t="s">
        <v>3</v>
      </c>
      <c r="G208" s="252" t="s">
        <v>37</v>
      </c>
      <c r="H208" s="18" t="str">
        <f>AF163</f>
        <v/>
      </c>
      <c r="I208" s="18" t="str">
        <f>IFERROR(H208+1,"")</f>
        <v/>
      </c>
      <c r="J208" s="18" t="str">
        <f>IFERROR(I208+1,"")</f>
        <v/>
      </c>
      <c r="K208" s="18" t="str">
        <f t="shared" ref="K208" si="184">IFERROR(J208+1,"")</f>
        <v/>
      </c>
      <c r="L208" s="18" t="str">
        <f t="shared" ref="L208" si="185">IFERROR(K208+1,"")</f>
        <v/>
      </c>
      <c r="M208" s="18" t="str">
        <f t="shared" ref="M208" si="186">IFERROR(L208+1,"")</f>
        <v/>
      </c>
      <c r="N208" s="18" t="str">
        <f t="shared" ref="N208" si="187">IFERROR(M208+1,"")</f>
        <v/>
      </c>
      <c r="O208" s="18" t="str">
        <f t="shared" ref="O208" si="188">IFERROR(N208+1,"")</f>
        <v/>
      </c>
      <c r="P208" s="18" t="str">
        <f t="shared" ref="P208" si="189">IFERROR(O208+1,"")</f>
        <v/>
      </c>
      <c r="Q208" s="18" t="str">
        <f t="shared" ref="Q208" si="190">IFERROR(P208+1,"")</f>
        <v/>
      </c>
      <c r="R208" s="18" t="str">
        <f t="shared" ref="R208" si="191">IFERROR(Q208+1,"")</f>
        <v/>
      </c>
      <c r="S208" s="18" t="str">
        <f t="shared" ref="S208" si="192">IFERROR(R208+1,"")</f>
        <v/>
      </c>
      <c r="T208" s="18" t="str">
        <f t="shared" ref="T208" si="193">IFERROR(S208+1,"")</f>
        <v/>
      </c>
      <c r="U208" s="18" t="str">
        <f t="shared" ref="U208" si="194">IFERROR(T208+1,"")</f>
        <v/>
      </c>
      <c r="V208" s="18" t="str">
        <f t="shared" ref="V208" si="195">IFERROR(U208+1,"")</f>
        <v/>
      </c>
      <c r="W208" s="18" t="str">
        <f t="shared" ref="W208" si="196">IFERROR(V208+1,"")</f>
        <v/>
      </c>
      <c r="X208" s="18" t="str">
        <f t="shared" ref="X208" si="197">IFERROR(W208+1,"")</f>
        <v/>
      </c>
      <c r="Y208" s="18" t="str">
        <f t="shared" ref="Y208" si="198">IFERROR(X208+1,"")</f>
        <v/>
      </c>
      <c r="Z208" s="18" t="str">
        <f t="shared" ref="Z208" si="199">IFERROR(Y208+1,"")</f>
        <v/>
      </c>
      <c r="AA208" s="18" t="str">
        <f t="shared" ref="AA208" si="200">IFERROR(Z208+1,"")</f>
        <v/>
      </c>
      <c r="AB208" s="18" t="str">
        <f t="shared" ref="AB208" si="201">IFERROR(AA208+1,"")</f>
        <v/>
      </c>
      <c r="AC208" s="18" t="str">
        <f t="shared" ref="AC208" si="202">IFERROR(AB208+1,"")</f>
        <v/>
      </c>
      <c r="AD208" s="18" t="str">
        <f t="shared" ref="AD208" si="203">IFERROR(AC208+1,"")</f>
        <v/>
      </c>
      <c r="AE208" s="18" t="str">
        <f t="shared" ref="AE208" si="204">IFERROR(AD208+1,"")</f>
        <v/>
      </c>
      <c r="AF208" s="18" t="str">
        <f t="shared" ref="AF208" si="205">IFERROR(AE208+1,"")</f>
        <v/>
      </c>
      <c r="AG208" s="18" t="str">
        <f t="shared" ref="AG208" si="206">IFERROR(AF208+1,"")</f>
        <v/>
      </c>
      <c r="AH208" s="18" t="str">
        <f t="shared" ref="AH208" si="207">IFERROR(AG208+1,"")</f>
        <v/>
      </c>
      <c r="AI208" s="18" t="str">
        <f t="shared" ref="AI208" si="208">IFERROR(AH208+1,"")</f>
        <v/>
      </c>
      <c r="AJ208" s="18" t="str">
        <f>IFERROR(IF(MONTH(AI208)&lt;&gt;MONTH(AI208+1),"",AI208+1),"")</f>
        <v/>
      </c>
      <c r="AK208" s="18" t="str">
        <f>IFERROR(IF(MONTH(AJ208)&lt;&gt;MONTH(AJ208+1),"",AJ208+1),"")</f>
        <v/>
      </c>
      <c r="AL208" s="18" t="str">
        <f>IFERROR(IF(MONTH(AK208)&lt;&gt;MONTH(AK208+1),"",AK208+1),"")</f>
        <v/>
      </c>
      <c r="AM208" s="263" t="s">
        <v>162</v>
      </c>
      <c r="AN208" s="263" t="s">
        <v>163</v>
      </c>
      <c r="AO208" s="206" t="s">
        <v>133</v>
      </c>
      <c r="AQ208" s="1"/>
      <c r="AR208" s="1"/>
      <c r="AS208" s="1"/>
      <c r="AT208" s="1"/>
      <c r="AU208" s="1"/>
      <c r="AV208" s="1"/>
      <c r="AW208" s="1"/>
      <c r="AX208" s="1"/>
      <c r="AY208" s="1"/>
    </row>
    <row r="209" spans="1:51" s="6" customFormat="1" ht="18" customHeight="1">
      <c r="A209" s="249"/>
      <c r="B209" s="238"/>
      <c r="C209" s="251"/>
      <c r="D209" s="251"/>
      <c r="E209" s="251"/>
      <c r="F209" s="238"/>
      <c r="G209" s="239"/>
      <c r="H209" s="19" t="str">
        <f>H208</f>
        <v/>
      </c>
      <c r="I209" s="19" t="str">
        <f>I208</f>
        <v/>
      </c>
      <c r="J209" s="19" t="str">
        <f t="shared" ref="J209:AL209" si="209">J208</f>
        <v/>
      </c>
      <c r="K209" s="19" t="str">
        <f t="shared" si="209"/>
        <v/>
      </c>
      <c r="L209" s="19" t="str">
        <f t="shared" si="209"/>
        <v/>
      </c>
      <c r="M209" s="19" t="str">
        <f t="shared" si="209"/>
        <v/>
      </c>
      <c r="N209" s="19" t="str">
        <f t="shared" si="209"/>
        <v/>
      </c>
      <c r="O209" s="19" t="str">
        <f t="shared" si="209"/>
        <v/>
      </c>
      <c r="P209" s="19" t="str">
        <f t="shared" si="209"/>
        <v/>
      </c>
      <c r="Q209" s="19" t="str">
        <f t="shared" si="209"/>
        <v/>
      </c>
      <c r="R209" s="19" t="str">
        <f t="shared" si="209"/>
        <v/>
      </c>
      <c r="S209" s="19" t="str">
        <f t="shared" si="209"/>
        <v/>
      </c>
      <c r="T209" s="19" t="str">
        <f t="shared" si="209"/>
        <v/>
      </c>
      <c r="U209" s="19" t="str">
        <f t="shared" si="209"/>
        <v/>
      </c>
      <c r="V209" s="19" t="str">
        <f t="shared" si="209"/>
        <v/>
      </c>
      <c r="W209" s="19" t="str">
        <f t="shared" si="209"/>
        <v/>
      </c>
      <c r="X209" s="19" t="str">
        <f t="shared" si="209"/>
        <v/>
      </c>
      <c r="Y209" s="19" t="str">
        <f t="shared" si="209"/>
        <v/>
      </c>
      <c r="Z209" s="19" t="str">
        <f t="shared" si="209"/>
        <v/>
      </c>
      <c r="AA209" s="19" t="str">
        <f t="shared" si="209"/>
        <v/>
      </c>
      <c r="AB209" s="19" t="str">
        <f t="shared" si="209"/>
        <v/>
      </c>
      <c r="AC209" s="19" t="str">
        <f t="shared" si="209"/>
        <v/>
      </c>
      <c r="AD209" s="19" t="str">
        <f t="shared" si="209"/>
        <v/>
      </c>
      <c r="AE209" s="19" t="str">
        <f t="shared" si="209"/>
        <v/>
      </c>
      <c r="AF209" s="19" t="str">
        <f t="shared" si="209"/>
        <v/>
      </c>
      <c r="AG209" s="19" t="str">
        <f t="shared" si="209"/>
        <v/>
      </c>
      <c r="AH209" s="19" t="str">
        <f t="shared" si="209"/>
        <v/>
      </c>
      <c r="AI209" s="19" t="str">
        <f t="shared" si="209"/>
        <v/>
      </c>
      <c r="AJ209" s="19" t="str">
        <f t="shared" si="209"/>
        <v/>
      </c>
      <c r="AK209" s="19" t="str">
        <f t="shared" si="209"/>
        <v/>
      </c>
      <c r="AL209" s="19" t="str">
        <f t="shared" si="209"/>
        <v/>
      </c>
      <c r="AM209" s="263"/>
      <c r="AN209" s="263"/>
      <c r="AO209" s="207"/>
      <c r="AQ209" s="1"/>
      <c r="AR209" s="1"/>
      <c r="AS209" s="1"/>
      <c r="AT209" s="1"/>
      <c r="AU209" s="1"/>
      <c r="AV209" s="1"/>
      <c r="AW209" s="1"/>
      <c r="AX209" s="1"/>
      <c r="AY209" s="1"/>
    </row>
    <row r="210" spans="1:51" ht="13.5" customHeight="1">
      <c r="A210" s="248" t="str">
        <f>IFERROR(INDEX(【従業者名簿】!F:F,MATCH(F210,【従業者名簿】!C:C,0)),"")</f>
        <v/>
      </c>
      <c r="B210" s="298" t="s">
        <v>33</v>
      </c>
      <c r="C210" s="299" t="str">
        <f>IF(AO210="介護福祉士","〇","")</f>
        <v/>
      </c>
      <c r="D210" s="366" t="str">
        <f>IF(A210="","",DATEDIF(A210,$AF$3,"m"))</f>
        <v/>
      </c>
      <c r="E210" s="301"/>
      <c r="F210" s="270"/>
      <c r="G210" s="70" t="s">
        <v>36</v>
      </c>
      <c r="H210" s="164"/>
      <c r="I210" s="164"/>
      <c r="J210" s="164"/>
      <c r="K210" s="164"/>
      <c r="L210" s="164"/>
      <c r="M210" s="164"/>
      <c r="N210" s="164"/>
      <c r="O210" s="164"/>
      <c r="P210" s="164"/>
      <c r="Q210" s="164"/>
      <c r="R210" s="164"/>
      <c r="S210" s="164"/>
      <c r="T210" s="164"/>
      <c r="U210" s="164"/>
      <c r="V210" s="164"/>
      <c r="W210" s="164"/>
      <c r="X210" s="164"/>
      <c r="Y210" s="164"/>
      <c r="Z210" s="164"/>
      <c r="AA210" s="164"/>
      <c r="AB210" s="164"/>
      <c r="AC210" s="164"/>
      <c r="AD210" s="164"/>
      <c r="AE210" s="164"/>
      <c r="AF210" s="164"/>
      <c r="AG210" s="164"/>
      <c r="AH210" s="164"/>
      <c r="AI210" s="164"/>
      <c r="AJ210" s="164"/>
      <c r="AK210" s="164"/>
      <c r="AL210" s="164"/>
      <c r="AM210" s="253">
        <f>SUM(H211:AL211)</f>
        <v>0</v>
      </c>
      <c r="AN210" s="368" t="str">
        <f>IFERROR(IF(OR(E210="Ａ",AM210&gt;$AF$205),1,ROUNDDOWN(AM210/$AF$205,1)),"")</f>
        <v/>
      </c>
      <c r="AO210" s="222"/>
      <c r="AP210" s="8"/>
    </row>
    <row r="211" spans="1:51" ht="13.5" customHeight="1">
      <c r="A211" s="249"/>
      <c r="B211" s="255"/>
      <c r="C211" s="287"/>
      <c r="D211" s="367"/>
      <c r="E211" s="302"/>
      <c r="F211" s="261"/>
      <c r="G211" s="70" t="s">
        <v>41</v>
      </c>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253"/>
      <c r="AN211" s="368"/>
      <c r="AO211" s="223"/>
      <c r="AP211" s="8"/>
    </row>
    <row r="212" spans="1:51" ht="13.5" customHeight="1">
      <c r="A212" s="248" t="str">
        <f>IFERROR(INDEX(【従業者名簿】!F:F,MATCH(F212,【従業者名簿】!C:C,0)),"")</f>
        <v/>
      </c>
      <c r="B212" s="298" t="s">
        <v>33</v>
      </c>
      <c r="C212" s="299" t="str">
        <f t="shared" ref="C212" si="210">IF(AO212="介護福祉士","〇","")</f>
        <v/>
      </c>
      <c r="D212" s="366" t="str">
        <f>IF(A212="","",DATEDIF(A212,$AF$3,"m"))</f>
        <v/>
      </c>
      <c r="E212" s="301"/>
      <c r="F212" s="262"/>
      <c r="G212" s="70" t="s">
        <v>36</v>
      </c>
      <c r="H212" s="133"/>
      <c r="I212" s="133"/>
      <c r="J212" s="133"/>
      <c r="K212" s="133"/>
      <c r="L212" s="133"/>
      <c r="M212" s="133"/>
      <c r="N212" s="133"/>
      <c r="O212" s="133"/>
      <c r="P212" s="133"/>
      <c r="Q212" s="133"/>
      <c r="R212" s="133"/>
      <c r="S212" s="133"/>
      <c r="T212" s="133"/>
      <c r="U212" s="133"/>
      <c r="V212" s="133"/>
      <c r="W212" s="133"/>
      <c r="X212" s="133"/>
      <c r="Y212" s="133"/>
      <c r="Z212" s="133"/>
      <c r="AA212" s="133"/>
      <c r="AB212" s="133"/>
      <c r="AC212" s="133"/>
      <c r="AD212" s="133"/>
      <c r="AE212" s="133"/>
      <c r="AF212" s="133"/>
      <c r="AG212" s="133"/>
      <c r="AH212" s="133"/>
      <c r="AI212" s="133"/>
      <c r="AJ212" s="133"/>
      <c r="AK212" s="133"/>
      <c r="AL212" s="133"/>
      <c r="AM212" s="253">
        <f>SUM(H213:AL213)</f>
        <v>0</v>
      </c>
      <c r="AN212" s="368" t="str">
        <f t="shared" ref="AN212" si="211">IFERROR(IF(OR(E212="Ａ",AM212&gt;$AF$205),1,ROUNDDOWN(AM212/$AF$205,1)),"")</f>
        <v/>
      </c>
      <c r="AO212" s="372"/>
      <c r="AP212" s="8"/>
    </row>
    <row r="213" spans="1:51" ht="13.5" customHeight="1">
      <c r="A213" s="249"/>
      <c r="B213" s="255"/>
      <c r="C213" s="287"/>
      <c r="D213" s="367"/>
      <c r="E213" s="302"/>
      <c r="F213" s="262"/>
      <c r="G213" s="70" t="s">
        <v>134</v>
      </c>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253"/>
      <c r="AN213" s="368"/>
      <c r="AO213" s="374"/>
      <c r="AP213" s="8"/>
    </row>
    <row r="214" spans="1:51" ht="13.5" customHeight="1">
      <c r="A214" s="248" t="str">
        <f>IFERROR(INDEX(【従業者名簿】!F:F,MATCH(F214,【従業者名簿】!C:C,0)),"")</f>
        <v/>
      </c>
      <c r="B214" s="298" t="s">
        <v>33</v>
      </c>
      <c r="C214" s="299" t="str">
        <f t="shared" ref="C214" si="212">IF(AO214="介護福祉士","〇","")</f>
        <v/>
      </c>
      <c r="D214" s="366" t="str">
        <f>IF(A214="","",DATEDIF(A214,$AF$3,"m"))</f>
        <v/>
      </c>
      <c r="E214" s="301"/>
      <c r="F214" s="262"/>
      <c r="G214" s="70" t="s">
        <v>36</v>
      </c>
      <c r="H214" s="133"/>
      <c r="I214" s="133"/>
      <c r="J214" s="133"/>
      <c r="K214" s="133"/>
      <c r="L214" s="133"/>
      <c r="M214" s="133"/>
      <c r="N214" s="133"/>
      <c r="O214" s="133"/>
      <c r="P214" s="133"/>
      <c r="Q214" s="133"/>
      <c r="R214" s="133"/>
      <c r="S214" s="133"/>
      <c r="T214" s="133"/>
      <c r="U214" s="133"/>
      <c r="V214" s="133"/>
      <c r="W214" s="133"/>
      <c r="X214" s="133"/>
      <c r="Y214" s="133"/>
      <c r="Z214" s="133"/>
      <c r="AA214" s="133"/>
      <c r="AB214" s="133"/>
      <c r="AC214" s="133"/>
      <c r="AD214" s="133"/>
      <c r="AE214" s="133"/>
      <c r="AF214" s="133"/>
      <c r="AG214" s="133"/>
      <c r="AH214" s="133"/>
      <c r="AI214" s="133"/>
      <c r="AJ214" s="133"/>
      <c r="AK214" s="133"/>
      <c r="AL214" s="133"/>
      <c r="AM214" s="253">
        <f>SUM(H215:AL215)</f>
        <v>0</v>
      </c>
      <c r="AN214" s="368" t="str">
        <f t="shared" ref="AN214" si="213">IFERROR(IF(OR(E214="Ａ",AM214&gt;$AF$205),1,ROUNDDOWN(AM214/$AF$205,1)),"")</f>
        <v/>
      </c>
      <c r="AO214" s="372"/>
      <c r="AP214" s="8"/>
    </row>
    <row r="215" spans="1:51" ht="13.5" customHeight="1">
      <c r="A215" s="249"/>
      <c r="B215" s="255"/>
      <c r="C215" s="287"/>
      <c r="D215" s="367"/>
      <c r="E215" s="302"/>
      <c r="F215" s="262"/>
      <c r="G215" s="70" t="s">
        <v>134</v>
      </c>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253"/>
      <c r="AN215" s="368"/>
      <c r="AO215" s="374"/>
      <c r="AP215" s="8"/>
    </row>
    <row r="216" spans="1:51" ht="13.5" customHeight="1">
      <c r="A216" s="248" t="str">
        <f>IFERROR(INDEX(【従業者名簿】!F:F,MATCH(F216,【従業者名簿】!C:C,0)),"")</f>
        <v/>
      </c>
      <c r="B216" s="298" t="s">
        <v>33</v>
      </c>
      <c r="C216" s="299" t="str">
        <f t="shared" ref="C216" si="214">IF(AO216="介護福祉士","〇","")</f>
        <v/>
      </c>
      <c r="D216" s="366" t="str">
        <f t="shared" ref="D216" si="215">IF(A216="","",DATEDIF(A216,$AF$3,"m"))</f>
        <v/>
      </c>
      <c r="E216" s="301"/>
      <c r="F216" s="262"/>
      <c r="G216" s="70" t="s">
        <v>36</v>
      </c>
      <c r="H216" s="133"/>
      <c r="I216" s="133"/>
      <c r="J216" s="133"/>
      <c r="K216" s="133"/>
      <c r="L216" s="133"/>
      <c r="M216" s="133"/>
      <c r="N216" s="133"/>
      <c r="O216" s="133"/>
      <c r="P216" s="133"/>
      <c r="Q216" s="133"/>
      <c r="R216" s="133"/>
      <c r="S216" s="133"/>
      <c r="T216" s="133"/>
      <c r="U216" s="133"/>
      <c r="V216" s="133"/>
      <c r="W216" s="133"/>
      <c r="X216" s="133"/>
      <c r="Y216" s="133"/>
      <c r="Z216" s="133"/>
      <c r="AA216" s="133"/>
      <c r="AB216" s="133"/>
      <c r="AC216" s="133"/>
      <c r="AD216" s="133"/>
      <c r="AE216" s="133"/>
      <c r="AF216" s="133"/>
      <c r="AG216" s="133"/>
      <c r="AH216" s="133"/>
      <c r="AI216" s="133"/>
      <c r="AJ216" s="133"/>
      <c r="AK216" s="133"/>
      <c r="AL216" s="133"/>
      <c r="AM216" s="253">
        <f t="shared" ref="AM216" si="216">SUM(H217:AL217)</f>
        <v>0</v>
      </c>
      <c r="AN216" s="368" t="str">
        <f t="shared" ref="AN216" si="217">IFERROR(IF(OR(E216="Ａ",AM216&gt;$AF$205),1,ROUNDDOWN(AM216/$AF$205,1)),"")</f>
        <v/>
      </c>
      <c r="AO216" s="372"/>
      <c r="AP216" s="8"/>
    </row>
    <row r="217" spans="1:51" ht="13.5" customHeight="1">
      <c r="A217" s="249"/>
      <c r="B217" s="255"/>
      <c r="C217" s="287"/>
      <c r="D217" s="367"/>
      <c r="E217" s="302"/>
      <c r="F217" s="262"/>
      <c r="G217" s="70" t="s">
        <v>134</v>
      </c>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253"/>
      <c r="AN217" s="368"/>
      <c r="AO217" s="374"/>
      <c r="AP217" s="8"/>
    </row>
    <row r="218" spans="1:51" ht="13.5" customHeight="1">
      <c r="A218" s="248" t="str">
        <f>IFERROR(INDEX(【従業者名簿】!F:F,MATCH(F218,【従業者名簿】!C:C,0)),"")</f>
        <v/>
      </c>
      <c r="B218" s="298" t="s">
        <v>33</v>
      </c>
      <c r="C218" s="299" t="str">
        <f t="shared" ref="C218" si="218">IF(AO218="介護福祉士","〇","")</f>
        <v/>
      </c>
      <c r="D218" s="366" t="str">
        <f t="shared" ref="D218" si="219">IF(A218="","",DATEDIF(A218,$AF$3,"m"))</f>
        <v/>
      </c>
      <c r="E218" s="301"/>
      <c r="F218" s="262"/>
      <c r="G218" s="70" t="s">
        <v>36</v>
      </c>
      <c r="H218" s="133"/>
      <c r="I218" s="133"/>
      <c r="J218" s="133"/>
      <c r="K218" s="133"/>
      <c r="L218" s="133"/>
      <c r="M218" s="133"/>
      <c r="N218" s="133"/>
      <c r="O218" s="133"/>
      <c r="P218" s="133"/>
      <c r="Q218" s="133"/>
      <c r="R218" s="133"/>
      <c r="S218" s="133"/>
      <c r="T218" s="133"/>
      <c r="U218" s="133"/>
      <c r="V218" s="133"/>
      <c r="W218" s="133"/>
      <c r="X218" s="133"/>
      <c r="Y218" s="133"/>
      <c r="Z218" s="133"/>
      <c r="AA218" s="133"/>
      <c r="AB218" s="133"/>
      <c r="AC218" s="133"/>
      <c r="AD218" s="133"/>
      <c r="AE218" s="133"/>
      <c r="AF218" s="133"/>
      <c r="AG218" s="133"/>
      <c r="AH218" s="133"/>
      <c r="AI218" s="133"/>
      <c r="AJ218" s="133"/>
      <c r="AK218" s="133"/>
      <c r="AL218" s="133"/>
      <c r="AM218" s="253">
        <f t="shared" ref="AM218" si="220">SUM(H219:AL219)</f>
        <v>0</v>
      </c>
      <c r="AN218" s="368" t="str">
        <f t="shared" ref="AN218" si="221">IFERROR(IF(OR(E218="Ａ",AM218&gt;$AF$205),1,ROUNDDOWN(AM218/$AF$205,1)),"")</f>
        <v/>
      </c>
      <c r="AO218" s="372"/>
      <c r="AP218" s="8"/>
    </row>
    <row r="219" spans="1:51" ht="13.5" customHeight="1">
      <c r="A219" s="249"/>
      <c r="B219" s="255"/>
      <c r="C219" s="287"/>
      <c r="D219" s="367"/>
      <c r="E219" s="302"/>
      <c r="F219" s="262"/>
      <c r="G219" s="70" t="s">
        <v>134</v>
      </c>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253"/>
      <c r="AN219" s="368"/>
      <c r="AO219" s="374"/>
      <c r="AP219" s="8"/>
    </row>
    <row r="220" spans="1:51" ht="13.5" customHeight="1">
      <c r="A220" s="248" t="str">
        <f>IFERROR(INDEX(【従業者名簿】!F:F,MATCH(F220,【従業者名簿】!C:C,0)),"")</f>
        <v/>
      </c>
      <c r="B220" s="298" t="s">
        <v>33</v>
      </c>
      <c r="C220" s="299" t="str">
        <f t="shared" ref="C220" si="222">IF(AO220="介護福祉士","〇","")</f>
        <v/>
      </c>
      <c r="D220" s="366" t="str">
        <f t="shared" ref="D220" si="223">IF(A220="","",DATEDIF(A220,$AF$3,"m"))</f>
        <v/>
      </c>
      <c r="E220" s="301"/>
      <c r="F220" s="262"/>
      <c r="G220" s="70" t="s">
        <v>36</v>
      </c>
      <c r="H220" s="133"/>
      <c r="I220" s="133"/>
      <c r="J220" s="133"/>
      <c r="K220" s="133"/>
      <c r="L220" s="133"/>
      <c r="M220" s="133"/>
      <c r="N220" s="133"/>
      <c r="O220" s="133"/>
      <c r="P220" s="133"/>
      <c r="Q220" s="133"/>
      <c r="R220" s="133"/>
      <c r="S220" s="133"/>
      <c r="T220" s="133"/>
      <c r="U220" s="133"/>
      <c r="V220" s="133"/>
      <c r="W220" s="133"/>
      <c r="X220" s="133"/>
      <c r="Y220" s="133"/>
      <c r="Z220" s="133"/>
      <c r="AA220" s="133"/>
      <c r="AB220" s="133"/>
      <c r="AC220" s="133"/>
      <c r="AD220" s="133"/>
      <c r="AE220" s="133"/>
      <c r="AF220" s="133"/>
      <c r="AG220" s="133"/>
      <c r="AH220" s="133"/>
      <c r="AI220" s="133"/>
      <c r="AJ220" s="133"/>
      <c r="AK220" s="133"/>
      <c r="AL220" s="133"/>
      <c r="AM220" s="253">
        <f t="shared" ref="AM220" si="224">SUM(H221:AL221)</f>
        <v>0</v>
      </c>
      <c r="AN220" s="368" t="str">
        <f t="shared" ref="AN220" si="225">IFERROR(IF(OR(E220="Ａ",AM220&gt;$AF$205),1,ROUNDDOWN(AM220/$AF$205,1)),"")</f>
        <v/>
      </c>
      <c r="AO220" s="372"/>
      <c r="AP220" s="8"/>
    </row>
    <row r="221" spans="1:51" ht="13.5" customHeight="1">
      <c r="A221" s="249"/>
      <c r="B221" s="255"/>
      <c r="C221" s="287"/>
      <c r="D221" s="367"/>
      <c r="E221" s="302"/>
      <c r="F221" s="262"/>
      <c r="G221" s="70" t="s">
        <v>134</v>
      </c>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253"/>
      <c r="AN221" s="368"/>
      <c r="AO221" s="374"/>
      <c r="AP221" s="8"/>
    </row>
    <row r="222" spans="1:51" ht="13.5" customHeight="1">
      <c r="A222" s="248" t="str">
        <f>IFERROR(INDEX(【従業者名簿】!F:F,MATCH(F222,【従業者名簿】!C:C,0)),"")</f>
        <v/>
      </c>
      <c r="B222" s="298" t="s">
        <v>33</v>
      </c>
      <c r="C222" s="299" t="str">
        <f t="shared" ref="C222" si="226">IF(AO222="介護福祉士","〇","")</f>
        <v/>
      </c>
      <c r="D222" s="366" t="str">
        <f t="shared" ref="D222" si="227">IF(A222="","",DATEDIF(A222,$AF$3,"m"))</f>
        <v/>
      </c>
      <c r="E222" s="301"/>
      <c r="F222" s="262"/>
      <c r="G222" s="70" t="s">
        <v>36</v>
      </c>
      <c r="H222" s="133"/>
      <c r="I222" s="133"/>
      <c r="J222" s="133"/>
      <c r="K222" s="133"/>
      <c r="L222" s="133"/>
      <c r="M222" s="133"/>
      <c r="N222" s="133"/>
      <c r="O222" s="133"/>
      <c r="P222" s="133"/>
      <c r="Q222" s="133"/>
      <c r="R222" s="133"/>
      <c r="S222" s="133"/>
      <c r="T222" s="133"/>
      <c r="U222" s="133"/>
      <c r="V222" s="133"/>
      <c r="W222" s="133"/>
      <c r="X222" s="133"/>
      <c r="Y222" s="133"/>
      <c r="Z222" s="133"/>
      <c r="AA222" s="133"/>
      <c r="AB222" s="133"/>
      <c r="AC222" s="133"/>
      <c r="AD222" s="133"/>
      <c r="AE222" s="133"/>
      <c r="AF222" s="133"/>
      <c r="AG222" s="133"/>
      <c r="AH222" s="133"/>
      <c r="AI222" s="133"/>
      <c r="AJ222" s="133"/>
      <c r="AK222" s="133"/>
      <c r="AL222" s="133"/>
      <c r="AM222" s="253">
        <f t="shared" ref="AM222" si="228">SUM(H223:AL223)</f>
        <v>0</v>
      </c>
      <c r="AN222" s="368" t="str">
        <f t="shared" ref="AN222" si="229">IFERROR(IF(OR(E222="Ａ",AM222&gt;$AF$205),1,ROUNDDOWN(AM222/$AF$205,1)),"")</f>
        <v/>
      </c>
      <c r="AO222" s="372"/>
      <c r="AP222" s="8"/>
    </row>
    <row r="223" spans="1:51" ht="13.5" customHeight="1">
      <c r="A223" s="249"/>
      <c r="B223" s="255"/>
      <c r="C223" s="287"/>
      <c r="D223" s="367"/>
      <c r="E223" s="302"/>
      <c r="F223" s="262"/>
      <c r="G223" s="70" t="s">
        <v>134</v>
      </c>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253"/>
      <c r="AN223" s="368"/>
      <c r="AO223" s="374"/>
      <c r="AP223" s="8"/>
    </row>
    <row r="224" spans="1:51" ht="13.5" customHeight="1">
      <c r="A224" s="248" t="str">
        <f>IFERROR(INDEX(【従業者名簿】!F:F,MATCH(F224,【従業者名簿】!C:C,0)),"")</f>
        <v/>
      </c>
      <c r="B224" s="298" t="s">
        <v>33</v>
      </c>
      <c r="C224" s="299" t="str">
        <f t="shared" ref="C224" si="230">IF(AO224="介護福祉士","〇","")</f>
        <v/>
      </c>
      <c r="D224" s="366" t="str">
        <f t="shared" ref="D224" si="231">IF(A224="","",DATEDIF(A224,$AF$3,"m"))</f>
        <v/>
      </c>
      <c r="E224" s="301"/>
      <c r="F224" s="262"/>
      <c r="G224" s="70" t="s">
        <v>36</v>
      </c>
      <c r="H224" s="133"/>
      <c r="I224" s="133"/>
      <c r="J224" s="133"/>
      <c r="K224" s="133"/>
      <c r="L224" s="133"/>
      <c r="M224" s="133"/>
      <c r="N224" s="133"/>
      <c r="O224" s="133"/>
      <c r="P224" s="133"/>
      <c r="Q224" s="133"/>
      <c r="R224" s="133"/>
      <c r="S224" s="133"/>
      <c r="T224" s="133"/>
      <c r="U224" s="133"/>
      <c r="V224" s="133"/>
      <c r="W224" s="133"/>
      <c r="X224" s="133"/>
      <c r="Y224" s="133"/>
      <c r="Z224" s="133"/>
      <c r="AA224" s="133"/>
      <c r="AB224" s="133"/>
      <c r="AC224" s="133"/>
      <c r="AD224" s="133"/>
      <c r="AE224" s="133"/>
      <c r="AF224" s="133"/>
      <c r="AG224" s="133"/>
      <c r="AH224" s="133"/>
      <c r="AI224" s="133"/>
      <c r="AJ224" s="133"/>
      <c r="AK224" s="133"/>
      <c r="AL224" s="133"/>
      <c r="AM224" s="253">
        <f t="shared" ref="AM224" si="232">SUM(H225:AL225)</f>
        <v>0</v>
      </c>
      <c r="AN224" s="368" t="str">
        <f t="shared" ref="AN224" si="233">IFERROR(IF(OR(E224="Ａ",AM224&gt;$AF$205),1,ROUNDDOWN(AM224/$AF$205,1)),"")</f>
        <v/>
      </c>
      <c r="AO224" s="372"/>
      <c r="AP224" s="8"/>
    </row>
    <row r="225" spans="1:51" ht="13.5" customHeight="1">
      <c r="A225" s="249"/>
      <c r="B225" s="255"/>
      <c r="C225" s="287"/>
      <c r="D225" s="367"/>
      <c r="E225" s="302"/>
      <c r="F225" s="262"/>
      <c r="G225" s="70" t="s">
        <v>134</v>
      </c>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253"/>
      <c r="AN225" s="368"/>
      <c r="AO225" s="374"/>
      <c r="AP225" s="8"/>
    </row>
    <row r="226" spans="1:51" ht="13.5" customHeight="1">
      <c r="A226" s="248" t="str">
        <f>IFERROR(INDEX(【従業者名簿】!F:F,MATCH(F226,【従業者名簿】!C:C,0)),"")</f>
        <v/>
      </c>
      <c r="B226" s="298" t="s">
        <v>33</v>
      </c>
      <c r="C226" s="299" t="str">
        <f t="shared" ref="C226" si="234">IF(AO226="介護福祉士","〇","")</f>
        <v/>
      </c>
      <c r="D226" s="366" t="str">
        <f t="shared" ref="D226" si="235">IF(A226="","",DATEDIF(A226,$AF$3,"m"))</f>
        <v/>
      </c>
      <c r="E226" s="301"/>
      <c r="F226" s="262"/>
      <c r="G226" s="70" t="s">
        <v>36</v>
      </c>
      <c r="H226" s="133"/>
      <c r="I226" s="133"/>
      <c r="J226" s="133"/>
      <c r="K226" s="133"/>
      <c r="L226" s="133"/>
      <c r="M226" s="133"/>
      <c r="N226" s="133"/>
      <c r="O226" s="133"/>
      <c r="P226" s="133"/>
      <c r="Q226" s="133"/>
      <c r="R226" s="133"/>
      <c r="S226" s="133"/>
      <c r="T226" s="133"/>
      <c r="U226" s="133"/>
      <c r="V226" s="133"/>
      <c r="W226" s="133"/>
      <c r="X226" s="133"/>
      <c r="Y226" s="133"/>
      <c r="Z226" s="133"/>
      <c r="AA226" s="133"/>
      <c r="AB226" s="133"/>
      <c r="AC226" s="133"/>
      <c r="AD226" s="133"/>
      <c r="AE226" s="133"/>
      <c r="AF226" s="133"/>
      <c r="AG226" s="133"/>
      <c r="AH226" s="133"/>
      <c r="AI226" s="133"/>
      <c r="AJ226" s="133"/>
      <c r="AK226" s="133"/>
      <c r="AL226" s="133"/>
      <c r="AM226" s="253">
        <f t="shared" ref="AM226" si="236">SUM(H227:AL227)</f>
        <v>0</v>
      </c>
      <c r="AN226" s="368" t="str">
        <f t="shared" ref="AN226" si="237">IFERROR(IF(OR(E226="Ａ",AM226&gt;$AF$205),1,ROUNDDOWN(AM226/$AF$205,1)),"")</f>
        <v/>
      </c>
      <c r="AO226" s="372"/>
      <c r="AP226" s="8"/>
    </row>
    <row r="227" spans="1:51" ht="13.5" customHeight="1">
      <c r="A227" s="249"/>
      <c r="B227" s="255"/>
      <c r="C227" s="287"/>
      <c r="D227" s="367"/>
      <c r="E227" s="302"/>
      <c r="F227" s="262"/>
      <c r="G227" s="70" t="s">
        <v>134</v>
      </c>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253"/>
      <c r="AN227" s="368"/>
      <c r="AO227" s="374"/>
      <c r="AP227" s="8"/>
    </row>
    <row r="228" spans="1:51" ht="13.5" customHeight="1">
      <c r="A228" s="248" t="str">
        <f>IFERROR(INDEX(【従業者名簿】!F:F,MATCH(F228,【従業者名簿】!C:C,0)),"")</f>
        <v/>
      </c>
      <c r="B228" s="298" t="s">
        <v>33</v>
      </c>
      <c r="C228" s="299" t="str">
        <f t="shared" ref="C228" si="238">IF(AO228="介護福祉士","〇","")</f>
        <v/>
      </c>
      <c r="D228" s="366" t="str">
        <f t="shared" ref="D228" si="239">IF(A228="","",DATEDIF(A228,$AF$3,"m"))</f>
        <v/>
      </c>
      <c r="E228" s="301"/>
      <c r="F228" s="262"/>
      <c r="G228" s="70" t="s">
        <v>36</v>
      </c>
      <c r="H228" s="133"/>
      <c r="I228" s="133"/>
      <c r="J228" s="133"/>
      <c r="K228" s="133"/>
      <c r="L228" s="133"/>
      <c r="M228" s="133"/>
      <c r="N228" s="133"/>
      <c r="O228" s="133"/>
      <c r="P228" s="133"/>
      <c r="Q228" s="133"/>
      <c r="R228" s="133"/>
      <c r="S228" s="133"/>
      <c r="T228" s="133"/>
      <c r="U228" s="133"/>
      <c r="V228" s="133"/>
      <c r="W228" s="133"/>
      <c r="X228" s="133"/>
      <c r="Y228" s="133"/>
      <c r="Z228" s="133"/>
      <c r="AA228" s="133"/>
      <c r="AB228" s="133"/>
      <c r="AC228" s="133"/>
      <c r="AD228" s="133"/>
      <c r="AE228" s="133"/>
      <c r="AF228" s="133"/>
      <c r="AG228" s="133"/>
      <c r="AH228" s="133"/>
      <c r="AI228" s="133"/>
      <c r="AJ228" s="133"/>
      <c r="AK228" s="133"/>
      <c r="AL228" s="133"/>
      <c r="AM228" s="253">
        <f t="shared" ref="AM228" si="240">SUM(H229:AL229)</f>
        <v>0</v>
      </c>
      <c r="AN228" s="368" t="str">
        <f t="shared" ref="AN228" si="241">IFERROR(IF(OR(E228="Ａ",AM228&gt;$AF$205),1,ROUNDDOWN(AM228/$AF$205,1)),"")</f>
        <v/>
      </c>
      <c r="AO228" s="372"/>
      <c r="AP228" s="8"/>
    </row>
    <row r="229" spans="1:51" ht="13.5" customHeight="1">
      <c r="A229" s="249"/>
      <c r="B229" s="255"/>
      <c r="C229" s="287"/>
      <c r="D229" s="367"/>
      <c r="E229" s="302"/>
      <c r="F229" s="262"/>
      <c r="G229" s="70" t="s">
        <v>134</v>
      </c>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253"/>
      <c r="AN229" s="368"/>
      <c r="AO229" s="374"/>
      <c r="AP229" s="8"/>
    </row>
    <row r="230" spans="1:51" ht="13.5" customHeight="1">
      <c r="A230" s="248" t="str">
        <f>IFERROR(INDEX(【従業者名簿】!F:F,MATCH(F230,【従業者名簿】!C:C,0)),"")</f>
        <v/>
      </c>
      <c r="B230" s="298" t="s">
        <v>33</v>
      </c>
      <c r="C230" s="299" t="str">
        <f t="shared" ref="C230" si="242">IF(AO230="介護福祉士","〇","")</f>
        <v/>
      </c>
      <c r="D230" s="366" t="str">
        <f t="shared" ref="D230" si="243">IF(A230="","",DATEDIF(A230,$AF$3,"m"))</f>
        <v/>
      </c>
      <c r="E230" s="301"/>
      <c r="F230" s="262"/>
      <c r="G230" s="70" t="s">
        <v>36</v>
      </c>
      <c r="H230" s="133"/>
      <c r="I230" s="133"/>
      <c r="J230" s="133"/>
      <c r="K230" s="133"/>
      <c r="L230" s="133"/>
      <c r="M230" s="133"/>
      <c r="N230" s="133"/>
      <c r="O230" s="133"/>
      <c r="P230" s="133"/>
      <c r="Q230" s="133"/>
      <c r="R230" s="133"/>
      <c r="S230" s="133"/>
      <c r="T230" s="133"/>
      <c r="U230" s="133"/>
      <c r="V230" s="133"/>
      <c r="W230" s="133"/>
      <c r="X230" s="133"/>
      <c r="Y230" s="133"/>
      <c r="Z230" s="133"/>
      <c r="AA230" s="133"/>
      <c r="AB230" s="133"/>
      <c r="AC230" s="133"/>
      <c r="AD230" s="133"/>
      <c r="AE230" s="133"/>
      <c r="AF230" s="133"/>
      <c r="AG230" s="133"/>
      <c r="AH230" s="133"/>
      <c r="AI230" s="133"/>
      <c r="AJ230" s="133"/>
      <c r="AK230" s="133"/>
      <c r="AL230" s="133"/>
      <c r="AM230" s="253">
        <f t="shared" ref="AM230" si="244">SUM(H231:AL231)</f>
        <v>0</v>
      </c>
      <c r="AN230" s="368" t="str">
        <f t="shared" ref="AN230" si="245">IFERROR(IF(OR(E230="Ａ",AM230&gt;$AF$205),1,ROUNDDOWN(AM230/$AF$205,1)),"")</f>
        <v/>
      </c>
      <c r="AO230" s="372"/>
      <c r="AP230" s="8"/>
    </row>
    <row r="231" spans="1:51" ht="13.5" customHeight="1">
      <c r="A231" s="249"/>
      <c r="B231" s="255"/>
      <c r="C231" s="287"/>
      <c r="D231" s="367"/>
      <c r="E231" s="302"/>
      <c r="F231" s="262"/>
      <c r="G231" s="70" t="s">
        <v>134</v>
      </c>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253"/>
      <c r="AN231" s="368"/>
      <c r="AO231" s="374"/>
      <c r="AP231" s="8"/>
    </row>
    <row r="232" spans="1:51" ht="13.5" customHeight="1">
      <c r="A232" s="248" t="str">
        <f>IFERROR(INDEX(【従業者名簿】!F:F,MATCH(F232,【従業者名簿】!C:C,0)),"")</f>
        <v/>
      </c>
      <c r="B232" s="298" t="s">
        <v>33</v>
      </c>
      <c r="C232" s="299" t="str">
        <f t="shared" ref="C232" si="246">IF(AO232="介護福祉士","〇","")</f>
        <v/>
      </c>
      <c r="D232" s="366" t="str">
        <f t="shared" ref="D232" si="247">IF(A232="","",DATEDIF(A232,$AF$3,"m"))</f>
        <v/>
      </c>
      <c r="E232" s="301"/>
      <c r="F232" s="262"/>
      <c r="G232" s="70" t="s">
        <v>36</v>
      </c>
      <c r="H232" s="133"/>
      <c r="I232" s="133"/>
      <c r="J232" s="133"/>
      <c r="K232" s="133"/>
      <c r="L232" s="133"/>
      <c r="M232" s="133"/>
      <c r="N232" s="133"/>
      <c r="O232" s="133"/>
      <c r="P232" s="133"/>
      <c r="Q232" s="133"/>
      <c r="R232" s="133"/>
      <c r="S232" s="133"/>
      <c r="T232" s="133"/>
      <c r="U232" s="133"/>
      <c r="V232" s="133"/>
      <c r="W232" s="133"/>
      <c r="X232" s="133"/>
      <c r="Y232" s="133"/>
      <c r="Z232" s="133"/>
      <c r="AA232" s="133"/>
      <c r="AB232" s="133"/>
      <c r="AC232" s="133"/>
      <c r="AD232" s="133"/>
      <c r="AE232" s="133"/>
      <c r="AF232" s="133"/>
      <c r="AG232" s="133"/>
      <c r="AH232" s="133"/>
      <c r="AI232" s="133"/>
      <c r="AJ232" s="133"/>
      <c r="AK232" s="133"/>
      <c r="AL232" s="133"/>
      <c r="AM232" s="253">
        <f t="shared" ref="AM232" si="248">SUM(H233:AL233)</f>
        <v>0</v>
      </c>
      <c r="AN232" s="368" t="str">
        <f t="shared" ref="AN232" si="249">IFERROR(IF(OR(E232="Ａ",AM232&gt;$AF$205),1,ROUNDDOWN(AM232/$AF$205,1)),"")</f>
        <v/>
      </c>
      <c r="AO232" s="372"/>
      <c r="AP232" s="8"/>
    </row>
    <row r="233" spans="1:51" ht="13.5" customHeight="1">
      <c r="A233" s="249"/>
      <c r="B233" s="255"/>
      <c r="C233" s="287"/>
      <c r="D233" s="367"/>
      <c r="E233" s="302"/>
      <c r="F233" s="262"/>
      <c r="G233" s="70" t="s">
        <v>134</v>
      </c>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253"/>
      <c r="AN233" s="368"/>
      <c r="AO233" s="374"/>
      <c r="AP233" s="8"/>
    </row>
    <row r="234" spans="1:51" ht="13.5" customHeight="1">
      <c r="A234" s="248" t="str">
        <f>IFERROR(INDEX(【従業者名簿】!F:F,MATCH(F234,【従業者名簿】!C:C,0)),"")</f>
        <v/>
      </c>
      <c r="B234" s="298" t="s">
        <v>33</v>
      </c>
      <c r="C234" s="299" t="str">
        <f t="shared" ref="C234" si="250">IF(AO234="介護福祉士","〇","")</f>
        <v/>
      </c>
      <c r="D234" s="366" t="str">
        <f t="shared" ref="D234" si="251">IF(A234="","",DATEDIF(A234,$AF$3,"m"))</f>
        <v/>
      </c>
      <c r="E234" s="301"/>
      <c r="F234" s="262"/>
      <c r="G234" s="70" t="s">
        <v>36</v>
      </c>
      <c r="H234" s="133"/>
      <c r="I234" s="133"/>
      <c r="J234" s="133"/>
      <c r="K234" s="133"/>
      <c r="L234" s="133"/>
      <c r="M234" s="133"/>
      <c r="N234" s="133"/>
      <c r="O234" s="133"/>
      <c r="P234" s="133"/>
      <c r="Q234" s="133"/>
      <c r="R234" s="133"/>
      <c r="S234" s="133"/>
      <c r="T234" s="133"/>
      <c r="U234" s="133"/>
      <c r="V234" s="133"/>
      <c r="W234" s="133"/>
      <c r="X234" s="133"/>
      <c r="Y234" s="133"/>
      <c r="Z234" s="133"/>
      <c r="AA234" s="133"/>
      <c r="AB234" s="133"/>
      <c r="AC234" s="133"/>
      <c r="AD234" s="133"/>
      <c r="AE234" s="133"/>
      <c r="AF234" s="133"/>
      <c r="AG234" s="133"/>
      <c r="AH234" s="133"/>
      <c r="AI234" s="133"/>
      <c r="AJ234" s="133"/>
      <c r="AK234" s="133"/>
      <c r="AL234" s="133"/>
      <c r="AM234" s="253">
        <f t="shared" ref="AM234" si="252">SUM(H235:AL235)</f>
        <v>0</v>
      </c>
      <c r="AN234" s="368" t="str">
        <f t="shared" ref="AN234" si="253">IFERROR(IF(OR(E234="Ａ",AM234&gt;$AF$205),1,ROUNDDOWN(AM234/$AF$205,1)),"")</f>
        <v/>
      </c>
      <c r="AO234" s="372"/>
      <c r="AP234" s="8"/>
    </row>
    <row r="235" spans="1:51" ht="13.5" customHeight="1">
      <c r="A235" s="249"/>
      <c r="B235" s="255"/>
      <c r="C235" s="287"/>
      <c r="D235" s="367"/>
      <c r="E235" s="302"/>
      <c r="F235" s="262"/>
      <c r="G235" s="70" t="s">
        <v>134</v>
      </c>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253"/>
      <c r="AN235" s="368"/>
      <c r="AO235" s="374"/>
      <c r="AP235" s="8"/>
    </row>
    <row r="236" spans="1:51" ht="13.5" customHeight="1">
      <c r="A236" s="248" t="str">
        <f>IFERROR(INDEX(【従業者名簿】!F:F,MATCH(F236,【従業者名簿】!C:C,0)),"")</f>
        <v/>
      </c>
      <c r="B236" s="298" t="s">
        <v>33</v>
      </c>
      <c r="C236" s="299" t="str">
        <f t="shared" ref="C236" si="254">IF(AO236="介護福祉士","〇","")</f>
        <v/>
      </c>
      <c r="D236" s="366" t="str">
        <f t="shared" ref="D236" si="255">IF(A236="","",DATEDIF(A236,$AF$3,"m"))</f>
        <v/>
      </c>
      <c r="E236" s="301"/>
      <c r="F236" s="270"/>
      <c r="G236" s="70" t="s">
        <v>36</v>
      </c>
      <c r="H236" s="133"/>
      <c r="I236" s="133"/>
      <c r="J236" s="133"/>
      <c r="K236" s="133"/>
      <c r="L236" s="133"/>
      <c r="M236" s="133"/>
      <c r="N236" s="133"/>
      <c r="O236" s="133"/>
      <c r="P236" s="133"/>
      <c r="Q236" s="133"/>
      <c r="R236" s="133"/>
      <c r="S236" s="133"/>
      <c r="T236" s="133"/>
      <c r="U236" s="133"/>
      <c r="V236" s="133"/>
      <c r="W236" s="133"/>
      <c r="X236" s="133"/>
      <c r="Y236" s="133"/>
      <c r="Z236" s="133"/>
      <c r="AA236" s="133"/>
      <c r="AB236" s="133"/>
      <c r="AC236" s="133"/>
      <c r="AD236" s="133"/>
      <c r="AE236" s="133"/>
      <c r="AF236" s="133"/>
      <c r="AG236" s="133"/>
      <c r="AH236" s="133"/>
      <c r="AI236" s="133"/>
      <c r="AJ236" s="133"/>
      <c r="AK236" s="133"/>
      <c r="AL236" s="133"/>
      <c r="AM236" s="253">
        <f t="shared" ref="AM236" si="256">SUM(H237:AL237)</f>
        <v>0</v>
      </c>
      <c r="AN236" s="368" t="str">
        <f t="shared" ref="AN236" si="257">IFERROR(IF(OR(E236="Ａ",AM236&gt;$AF$205),1,ROUNDDOWN(AM236/$AF$205,1)),"")</f>
        <v/>
      </c>
      <c r="AO236" s="372"/>
      <c r="AP236" s="8"/>
    </row>
    <row r="237" spans="1:51" ht="13.5" customHeight="1">
      <c r="A237" s="249"/>
      <c r="B237" s="255"/>
      <c r="C237" s="287"/>
      <c r="D237" s="367"/>
      <c r="E237" s="302"/>
      <c r="F237" s="261"/>
      <c r="G237" s="70" t="s">
        <v>134</v>
      </c>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253"/>
      <c r="AN237" s="368"/>
      <c r="AO237" s="374"/>
      <c r="AP237" s="8"/>
    </row>
    <row r="238" spans="1:51" ht="13.5" customHeight="1">
      <c r="A238" s="248" t="str">
        <f>IFERROR(INDEX(【従業者名簿】!F:F,MATCH(F238,【従業者名簿】!C:C,0)),"")</f>
        <v/>
      </c>
      <c r="B238" s="298" t="s">
        <v>33</v>
      </c>
      <c r="C238" s="299" t="str">
        <f t="shared" ref="C238" si="258">IF(AO238="介護福祉士","〇","")</f>
        <v/>
      </c>
      <c r="D238" s="366" t="str">
        <f>IF(A238="","",DATEDIF(A238,$AF$3,"m"))</f>
        <v/>
      </c>
      <c r="E238" s="301"/>
      <c r="F238" s="262"/>
      <c r="G238" s="70" t="s">
        <v>36</v>
      </c>
      <c r="H238" s="133"/>
      <c r="I238" s="133"/>
      <c r="J238" s="133"/>
      <c r="K238" s="133"/>
      <c r="L238" s="133"/>
      <c r="M238" s="133"/>
      <c r="N238" s="133"/>
      <c r="O238" s="133"/>
      <c r="P238" s="133"/>
      <c r="Q238" s="133"/>
      <c r="R238" s="133"/>
      <c r="S238" s="133"/>
      <c r="T238" s="133"/>
      <c r="U238" s="133"/>
      <c r="V238" s="133"/>
      <c r="W238" s="133"/>
      <c r="X238" s="133"/>
      <c r="Y238" s="133"/>
      <c r="Z238" s="133"/>
      <c r="AA238" s="133"/>
      <c r="AB238" s="133"/>
      <c r="AC238" s="133"/>
      <c r="AD238" s="133"/>
      <c r="AE238" s="133"/>
      <c r="AF238" s="133"/>
      <c r="AG238" s="133"/>
      <c r="AH238" s="133"/>
      <c r="AI238" s="133"/>
      <c r="AJ238" s="133"/>
      <c r="AK238" s="133"/>
      <c r="AL238" s="133"/>
      <c r="AM238" s="253">
        <f>SUM(H239:AL239)</f>
        <v>0</v>
      </c>
      <c r="AN238" s="368" t="str">
        <f>IFERROR(IF(OR(E238="Ａ",AM238&gt;$AF$205),1,ROUNDDOWN(AM238/$AF$205,1)),"")</f>
        <v/>
      </c>
      <c r="AO238" s="372"/>
      <c r="AP238" s="8"/>
    </row>
    <row r="239" spans="1:51" ht="13.5" customHeight="1">
      <c r="A239" s="249"/>
      <c r="B239" s="255"/>
      <c r="C239" s="287"/>
      <c r="D239" s="367"/>
      <c r="E239" s="302"/>
      <c r="F239" s="262"/>
      <c r="G239" s="70" t="s">
        <v>134</v>
      </c>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253"/>
      <c r="AN239" s="368"/>
      <c r="AO239" s="374"/>
      <c r="AP239" s="8"/>
    </row>
    <row r="240" spans="1:51" ht="13.5" customHeight="1">
      <c r="B240" s="132"/>
      <c r="C240" s="132"/>
      <c r="D240" s="132"/>
      <c r="E240" s="7" t="s">
        <v>137</v>
      </c>
      <c r="F240" s="132"/>
      <c r="G240" s="51"/>
      <c r="H240" s="7"/>
      <c r="I240" s="52"/>
      <c r="J240" s="52"/>
      <c r="K240" s="52"/>
      <c r="L240" s="52"/>
      <c r="M240" s="52"/>
      <c r="N240" s="52"/>
      <c r="O240" s="52"/>
      <c r="P240" s="52"/>
      <c r="Q240" s="52"/>
      <c r="R240" s="52"/>
      <c r="S240" s="53"/>
      <c r="T240" s="53"/>
      <c r="U240" s="7"/>
      <c r="V240" s="52"/>
      <c r="W240" s="52"/>
      <c r="X240" s="52"/>
      <c r="Y240" s="52"/>
      <c r="Z240" s="52"/>
      <c r="AA240" s="52"/>
      <c r="AB240" s="52"/>
      <c r="AC240" s="132"/>
      <c r="AD240" s="132"/>
      <c r="AE240" s="132"/>
      <c r="AF240" s="54"/>
      <c r="AG240" s="54"/>
      <c r="AH240" s="7"/>
      <c r="AI240" s="7"/>
      <c r="AJ240" s="7"/>
      <c r="AK240" s="7"/>
      <c r="AL240" s="7"/>
      <c r="AM240" s="55"/>
      <c r="AN240" s="56"/>
      <c r="AO240" s="57"/>
      <c r="AP240" s="10"/>
      <c r="AQ240" s="132"/>
      <c r="AR240" s="132"/>
      <c r="AS240" s="132"/>
      <c r="AT240" s="58"/>
      <c r="AU240" s="58"/>
      <c r="AV240" s="58"/>
      <c r="AW240" s="59"/>
      <c r="AX240" s="59"/>
      <c r="AY240" s="59"/>
    </row>
  </sheetData>
  <sheetProtection sheet="1" objects="1" scenarios="1"/>
  <mergeCells count="1222">
    <mergeCell ref="AQ197:AS197"/>
    <mergeCell ref="AT198:AV199"/>
    <mergeCell ref="AW198:AY199"/>
    <mergeCell ref="BA198:BA199"/>
    <mergeCell ref="AQ199:AS199"/>
    <mergeCell ref="AQ200:AS200"/>
    <mergeCell ref="AT200:AV201"/>
    <mergeCell ref="AW200:AY201"/>
    <mergeCell ref="AQ201:AS201"/>
    <mergeCell ref="AT202:AV203"/>
    <mergeCell ref="AW202:AY203"/>
    <mergeCell ref="BA202:BA203"/>
    <mergeCell ref="AQ203:AS203"/>
    <mergeCell ref="AQ204:AS205"/>
    <mergeCell ref="AT204:AV205"/>
    <mergeCell ref="AW204:AY205"/>
    <mergeCell ref="AO14:AO15"/>
    <mergeCell ref="AO16:AO17"/>
    <mergeCell ref="AO18:AO19"/>
    <mergeCell ref="AO20:AO21"/>
    <mergeCell ref="AO22:AO23"/>
    <mergeCell ref="AO94:AO95"/>
    <mergeCell ref="AO96:AO97"/>
    <mergeCell ref="AO98:AO99"/>
    <mergeCell ref="AO100:AO101"/>
    <mergeCell ref="AO102:AO103"/>
    <mergeCell ref="AO174:AO175"/>
    <mergeCell ref="AO176:AO177"/>
    <mergeCell ref="AO178:AO179"/>
    <mergeCell ref="AO180:AO181"/>
    <mergeCell ref="AO182:AO183"/>
    <mergeCell ref="BA118:BA119"/>
    <mergeCell ref="AQ119:AS119"/>
    <mergeCell ref="AQ120:AS120"/>
    <mergeCell ref="AT120:AV121"/>
    <mergeCell ref="AW120:AY121"/>
    <mergeCell ref="AQ121:AS121"/>
    <mergeCell ref="AT122:AV123"/>
    <mergeCell ref="AW122:AY123"/>
    <mergeCell ref="BA122:BA123"/>
    <mergeCell ref="AQ123:AS123"/>
    <mergeCell ref="AQ124:AS125"/>
    <mergeCell ref="AT124:AV125"/>
    <mergeCell ref="AW124:AY125"/>
    <mergeCell ref="AQ193:AS195"/>
    <mergeCell ref="AT193:AV194"/>
    <mergeCell ref="AW193:AY194"/>
    <mergeCell ref="AT195:AV195"/>
    <mergeCell ref="AW195:AY195"/>
    <mergeCell ref="AV169:AW169"/>
    <mergeCell ref="AQ184:AR184"/>
    <mergeCell ref="AS184:AT184"/>
    <mergeCell ref="AV184:AW184"/>
    <mergeCell ref="AV183:AW183"/>
    <mergeCell ref="AQ171:AR171"/>
    <mergeCell ref="AX166:AY167"/>
    <mergeCell ref="BA38:BA39"/>
    <mergeCell ref="AQ39:AS39"/>
    <mergeCell ref="AQ40:AS40"/>
    <mergeCell ref="AT40:AV41"/>
    <mergeCell ref="AW40:AY41"/>
    <mergeCell ref="AQ41:AS41"/>
    <mergeCell ref="AT42:AV43"/>
    <mergeCell ref="AW42:AY43"/>
    <mergeCell ref="BA42:BA43"/>
    <mergeCell ref="AQ43:AS43"/>
    <mergeCell ref="AQ44:AS45"/>
    <mergeCell ref="AT44:AV45"/>
    <mergeCell ref="AW44:AY45"/>
    <mergeCell ref="AQ113:AS115"/>
    <mergeCell ref="AT113:AV114"/>
    <mergeCell ref="AW113:AY114"/>
    <mergeCell ref="AT115:AV115"/>
    <mergeCell ref="AW115:AY115"/>
    <mergeCell ref="AS104:AT104"/>
    <mergeCell ref="AV104:AW104"/>
    <mergeCell ref="AS105:AT105"/>
    <mergeCell ref="AV105:AW105"/>
    <mergeCell ref="AQ104:AR104"/>
    <mergeCell ref="AQ105:AR105"/>
    <mergeCell ref="AV103:AW103"/>
    <mergeCell ref="AX86:AY87"/>
    <mergeCell ref="AW38:AY39"/>
    <mergeCell ref="A238:A239"/>
    <mergeCell ref="B238:B239"/>
    <mergeCell ref="C238:C239"/>
    <mergeCell ref="D238:D239"/>
    <mergeCell ref="E238:E239"/>
    <mergeCell ref="F238:F239"/>
    <mergeCell ref="AM238:AM239"/>
    <mergeCell ref="AN238:AN239"/>
    <mergeCell ref="AO238:AO239"/>
    <mergeCell ref="A236:A237"/>
    <mergeCell ref="B236:B237"/>
    <mergeCell ref="C236:C237"/>
    <mergeCell ref="D236:D237"/>
    <mergeCell ref="E236:E237"/>
    <mergeCell ref="F236:F237"/>
    <mergeCell ref="AM236:AM237"/>
    <mergeCell ref="AN236:AN237"/>
    <mergeCell ref="AO236:AO237"/>
    <mergeCell ref="A234:A235"/>
    <mergeCell ref="B234:B235"/>
    <mergeCell ref="C234:C235"/>
    <mergeCell ref="D234:D235"/>
    <mergeCell ref="E234:E235"/>
    <mergeCell ref="F234:F235"/>
    <mergeCell ref="AM234:AM235"/>
    <mergeCell ref="AN234:AN235"/>
    <mergeCell ref="AO234:AO235"/>
    <mergeCell ref="A232:A233"/>
    <mergeCell ref="B232:B233"/>
    <mergeCell ref="C232:C233"/>
    <mergeCell ref="D232:D233"/>
    <mergeCell ref="E232:E233"/>
    <mergeCell ref="F232:F233"/>
    <mergeCell ref="AM232:AM233"/>
    <mergeCell ref="AN232:AN233"/>
    <mergeCell ref="AO232:AO233"/>
    <mergeCell ref="A230:A231"/>
    <mergeCell ref="B230:B231"/>
    <mergeCell ref="C230:C231"/>
    <mergeCell ref="D230:D231"/>
    <mergeCell ref="E230:E231"/>
    <mergeCell ref="F230:F231"/>
    <mergeCell ref="AM230:AM231"/>
    <mergeCell ref="AN230:AN231"/>
    <mergeCell ref="AO230:AO231"/>
    <mergeCell ref="A228:A229"/>
    <mergeCell ref="B228:B229"/>
    <mergeCell ref="C228:C229"/>
    <mergeCell ref="D228:D229"/>
    <mergeCell ref="E228:E229"/>
    <mergeCell ref="F228:F229"/>
    <mergeCell ref="AM228:AM229"/>
    <mergeCell ref="AN228:AN229"/>
    <mergeCell ref="AO228:AO229"/>
    <mergeCell ref="A226:A227"/>
    <mergeCell ref="B226:B227"/>
    <mergeCell ref="C226:C227"/>
    <mergeCell ref="D226:D227"/>
    <mergeCell ref="E226:E227"/>
    <mergeCell ref="F226:F227"/>
    <mergeCell ref="AM226:AM227"/>
    <mergeCell ref="AN226:AN227"/>
    <mergeCell ref="AO226:AO227"/>
    <mergeCell ref="A224:A225"/>
    <mergeCell ref="B224:B225"/>
    <mergeCell ref="C224:C225"/>
    <mergeCell ref="D224:D225"/>
    <mergeCell ref="E224:E225"/>
    <mergeCell ref="F224:F225"/>
    <mergeCell ref="AM224:AM225"/>
    <mergeCell ref="AN224:AN225"/>
    <mergeCell ref="AO224:AO225"/>
    <mergeCell ref="A222:A223"/>
    <mergeCell ref="B222:B223"/>
    <mergeCell ref="C222:C223"/>
    <mergeCell ref="D222:D223"/>
    <mergeCell ref="E222:E223"/>
    <mergeCell ref="F222:F223"/>
    <mergeCell ref="AM222:AM223"/>
    <mergeCell ref="AN222:AN223"/>
    <mergeCell ref="AO222:AO223"/>
    <mergeCell ref="A220:A221"/>
    <mergeCell ref="B220:B221"/>
    <mergeCell ref="C220:C221"/>
    <mergeCell ref="D220:D221"/>
    <mergeCell ref="E220:E221"/>
    <mergeCell ref="F220:F221"/>
    <mergeCell ref="AM220:AM221"/>
    <mergeCell ref="AN220:AN221"/>
    <mergeCell ref="AO220:AO221"/>
    <mergeCell ref="A218:A219"/>
    <mergeCell ref="B218:B219"/>
    <mergeCell ref="C218:C219"/>
    <mergeCell ref="D218:D219"/>
    <mergeCell ref="E218:E219"/>
    <mergeCell ref="F218:F219"/>
    <mergeCell ref="AM218:AM219"/>
    <mergeCell ref="AN218:AN219"/>
    <mergeCell ref="AO218:AO219"/>
    <mergeCell ref="A216:A217"/>
    <mergeCell ref="B216:B217"/>
    <mergeCell ref="C216:C217"/>
    <mergeCell ref="D216:D217"/>
    <mergeCell ref="E216:E217"/>
    <mergeCell ref="F216:F217"/>
    <mergeCell ref="AM216:AM217"/>
    <mergeCell ref="AN216:AN217"/>
    <mergeCell ref="AO216:AO217"/>
    <mergeCell ref="A214:A215"/>
    <mergeCell ref="B214:B215"/>
    <mergeCell ref="C214:C215"/>
    <mergeCell ref="D214:D215"/>
    <mergeCell ref="E214:E215"/>
    <mergeCell ref="F214:F215"/>
    <mergeCell ref="AM214:AM215"/>
    <mergeCell ref="AN214:AN215"/>
    <mergeCell ref="AO214:AO215"/>
    <mergeCell ref="A212:A213"/>
    <mergeCell ref="B212:B213"/>
    <mergeCell ref="C212:C213"/>
    <mergeCell ref="D212:D213"/>
    <mergeCell ref="E212:E213"/>
    <mergeCell ref="F212:F213"/>
    <mergeCell ref="AM212:AM213"/>
    <mergeCell ref="AN212:AN213"/>
    <mergeCell ref="AO212:AO213"/>
    <mergeCell ref="AO208:AO209"/>
    <mergeCell ref="A210:A211"/>
    <mergeCell ref="B210:B211"/>
    <mergeCell ref="C210:C211"/>
    <mergeCell ref="D210:D211"/>
    <mergeCell ref="E210:E211"/>
    <mergeCell ref="F210:F211"/>
    <mergeCell ref="AM210:AM211"/>
    <mergeCell ref="AN210:AN211"/>
    <mergeCell ref="AO210:AO211"/>
    <mergeCell ref="A208:A209"/>
    <mergeCell ref="B208:B209"/>
    <mergeCell ref="C208:C209"/>
    <mergeCell ref="D208:D209"/>
    <mergeCell ref="E208:E209"/>
    <mergeCell ref="F208:F209"/>
    <mergeCell ref="G208:G209"/>
    <mergeCell ref="AM208:AM209"/>
    <mergeCell ref="AN208:AN209"/>
    <mergeCell ref="A158:A159"/>
    <mergeCell ref="B158:B159"/>
    <mergeCell ref="C158:C159"/>
    <mergeCell ref="D158:D159"/>
    <mergeCell ref="E158:E159"/>
    <mergeCell ref="F158:F159"/>
    <mergeCell ref="AM158:AM159"/>
    <mergeCell ref="AN158:AN159"/>
    <mergeCell ref="AO158:AO159"/>
    <mergeCell ref="A156:A157"/>
    <mergeCell ref="B156:B157"/>
    <mergeCell ref="C156:C157"/>
    <mergeCell ref="D156:D157"/>
    <mergeCell ref="E156:E157"/>
    <mergeCell ref="F156:F157"/>
    <mergeCell ref="AM156:AM157"/>
    <mergeCell ref="AN156:AN157"/>
    <mergeCell ref="AO156:AO157"/>
    <mergeCell ref="A154:A155"/>
    <mergeCell ref="B154:B155"/>
    <mergeCell ref="C154:C155"/>
    <mergeCell ref="D154:D155"/>
    <mergeCell ref="E154:E155"/>
    <mergeCell ref="F154:F155"/>
    <mergeCell ref="AM154:AM155"/>
    <mergeCell ref="AN154:AN155"/>
    <mergeCell ref="AO154:AO155"/>
    <mergeCell ref="A152:A153"/>
    <mergeCell ref="B152:B153"/>
    <mergeCell ref="C152:C153"/>
    <mergeCell ref="D152:D153"/>
    <mergeCell ref="E152:E153"/>
    <mergeCell ref="F152:F153"/>
    <mergeCell ref="AM152:AM153"/>
    <mergeCell ref="AN152:AN153"/>
    <mergeCell ref="AO152:AO153"/>
    <mergeCell ref="A150:A151"/>
    <mergeCell ref="B150:B151"/>
    <mergeCell ref="C150:C151"/>
    <mergeCell ref="D150:D151"/>
    <mergeCell ref="E150:E151"/>
    <mergeCell ref="F150:F151"/>
    <mergeCell ref="AM150:AM151"/>
    <mergeCell ref="AN150:AN151"/>
    <mergeCell ref="AO150:AO151"/>
    <mergeCell ref="A148:A149"/>
    <mergeCell ref="B148:B149"/>
    <mergeCell ref="C148:C149"/>
    <mergeCell ref="D148:D149"/>
    <mergeCell ref="E148:E149"/>
    <mergeCell ref="F148:F149"/>
    <mergeCell ref="AM148:AM149"/>
    <mergeCell ref="AN148:AN149"/>
    <mergeCell ref="AO148:AO149"/>
    <mergeCell ref="B146:B147"/>
    <mergeCell ref="C146:C147"/>
    <mergeCell ref="D146:D147"/>
    <mergeCell ref="E146:E147"/>
    <mergeCell ref="F146:F147"/>
    <mergeCell ref="AM146:AM147"/>
    <mergeCell ref="AN146:AN147"/>
    <mergeCell ref="AO146:AO147"/>
    <mergeCell ref="A144:A145"/>
    <mergeCell ref="B144:B145"/>
    <mergeCell ref="C144:C145"/>
    <mergeCell ref="D144:D145"/>
    <mergeCell ref="E144:E145"/>
    <mergeCell ref="F144:F145"/>
    <mergeCell ref="AM144:AM145"/>
    <mergeCell ref="AN144:AN145"/>
    <mergeCell ref="AO144:AO145"/>
    <mergeCell ref="AM138:AM139"/>
    <mergeCell ref="AN138:AN139"/>
    <mergeCell ref="AO138:AO139"/>
    <mergeCell ref="A136:A137"/>
    <mergeCell ref="B136:B137"/>
    <mergeCell ref="C136:C137"/>
    <mergeCell ref="D136:D137"/>
    <mergeCell ref="E136:E137"/>
    <mergeCell ref="F136:F137"/>
    <mergeCell ref="AM136:AM137"/>
    <mergeCell ref="AN136:AN137"/>
    <mergeCell ref="AO136:AO137"/>
    <mergeCell ref="A142:A143"/>
    <mergeCell ref="B142:B143"/>
    <mergeCell ref="C142:C143"/>
    <mergeCell ref="D142:D143"/>
    <mergeCell ref="E142:E143"/>
    <mergeCell ref="F142:F143"/>
    <mergeCell ref="AM142:AM143"/>
    <mergeCell ref="AN142:AN143"/>
    <mergeCell ref="AO142:AO143"/>
    <mergeCell ref="A140:A141"/>
    <mergeCell ref="B140:B141"/>
    <mergeCell ref="C140:C141"/>
    <mergeCell ref="D140:D141"/>
    <mergeCell ref="E140:E141"/>
    <mergeCell ref="F140:F141"/>
    <mergeCell ref="AM140:AM141"/>
    <mergeCell ref="AN140:AN141"/>
    <mergeCell ref="AO140:AO141"/>
    <mergeCell ref="AM130:AM131"/>
    <mergeCell ref="AN130:AN131"/>
    <mergeCell ref="AO130:AO131"/>
    <mergeCell ref="A128:A129"/>
    <mergeCell ref="B128:B129"/>
    <mergeCell ref="C128:C129"/>
    <mergeCell ref="D128:D129"/>
    <mergeCell ref="E128:E129"/>
    <mergeCell ref="F128:F129"/>
    <mergeCell ref="G128:G129"/>
    <mergeCell ref="AM128:AM129"/>
    <mergeCell ref="AN128:AN129"/>
    <mergeCell ref="A134:A135"/>
    <mergeCell ref="B134:B135"/>
    <mergeCell ref="C134:C135"/>
    <mergeCell ref="D134:D135"/>
    <mergeCell ref="E134:E135"/>
    <mergeCell ref="F134:F135"/>
    <mergeCell ref="AM134:AM135"/>
    <mergeCell ref="AN134:AN135"/>
    <mergeCell ref="AO134:AO135"/>
    <mergeCell ref="A132:A133"/>
    <mergeCell ref="B132:B133"/>
    <mergeCell ref="C132:C133"/>
    <mergeCell ref="D132:D133"/>
    <mergeCell ref="E132:E133"/>
    <mergeCell ref="F132:F133"/>
    <mergeCell ref="AM132:AM133"/>
    <mergeCell ref="AN132:AN133"/>
    <mergeCell ref="AO132:AO133"/>
    <mergeCell ref="A78:A79"/>
    <mergeCell ref="B78:B79"/>
    <mergeCell ref="C78:C79"/>
    <mergeCell ref="D78:D79"/>
    <mergeCell ref="E78:E79"/>
    <mergeCell ref="F78:F79"/>
    <mergeCell ref="AM78:AM79"/>
    <mergeCell ref="AN78:AN79"/>
    <mergeCell ref="AO78:AO79"/>
    <mergeCell ref="A76:A77"/>
    <mergeCell ref="B76:B77"/>
    <mergeCell ref="C76:C77"/>
    <mergeCell ref="D76:D77"/>
    <mergeCell ref="E76:E77"/>
    <mergeCell ref="F76:F77"/>
    <mergeCell ref="AM76:AM77"/>
    <mergeCell ref="AN76:AN77"/>
    <mergeCell ref="AO76:AO77"/>
    <mergeCell ref="A74:A75"/>
    <mergeCell ref="B74:B75"/>
    <mergeCell ref="C74:C75"/>
    <mergeCell ref="D74:D75"/>
    <mergeCell ref="E74:E75"/>
    <mergeCell ref="F74:F75"/>
    <mergeCell ref="AM74:AM75"/>
    <mergeCell ref="AN74:AN75"/>
    <mergeCell ref="AO74:AO75"/>
    <mergeCell ref="A72:A73"/>
    <mergeCell ref="B72:B73"/>
    <mergeCell ref="C72:C73"/>
    <mergeCell ref="D72:D73"/>
    <mergeCell ref="E72:E73"/>
    <mergeCell ref="F72:F73"/>
    <mergeCell ref="AM72:AM73"/>
    <mergeCell ref="AN72:AN73"/>
    <mergeCell ref="AO72:AO73"/>
    <mergeCell ref="A70:A71"/>
    <mergeCell ref="B70:B71"/>
    <mergeCell ref="C70:C71"/>
    <mergeCell ref="D70:D71"/>
    <mergeCell ref="E70:E71"/>
    <mergeCell ref="F70:F71"/>
    <mergeCell ref="AM70:AM71"/>
    <mergeCell ref="AN70:AN71"/>
    <mergeCell ref="AO70:AO71"/>
    <mergeCell ref="A68:A69"/>
    <mergeCell ref="B68:B69"/>
    <mergeCell ref="C68:C69"/>
    <mergeCell ref="D68:D69"/>
    <mergeCell ref="E68:E69"/>
    <mergeCell ref="F68:F69"/>
    <mergeCell ref="AM68:AM69"/>
    <mergeCell ref="AN68:AN69"/>
    <mergeCell ref="AO68:AO69"/>
    <mergeCell ref="B66:B67"/>
    <mergeCell ref="C66:C67"/>
    <mergeCell ref="D66:D67"/>
    <mergeCell ref="E66:E67"/>
    <mergeCell ref="F66:F67"/>
    <mergeCell ref="AM66:AM67"/>
    <mergeCell ref="AN66:AN67"/>
    <mergeCell ref="AO66:AO67"/>
    <mergeCell ref="A64:A65"/>
    <mergeCell ref="B64:B65"/>
    <mergeCell ref="C64:C65"/>
    <mergeCell ref="D64:D65"/>
    <mergeCell ref="E64:E65"/>
    <mergeCell ref="F64:F65"/>
    <mergeCell ref="AM64:AM65"/>
    <mergeCell ref="AN64:AN65"/>
    <mergeCell ref="AO64:AO65"/>
    <mergeCell ref="AM58:AM59"/>
    <mergeCell ref="AN58:AN59"/>
    <mergeCell ref="AO58:AO59"/>
    <mergeCell ref="A56:A57"/>
    <mergeCell ref="B56:B57"/>
    <mergeCell ref="C56:C57"/>
    <mergeCell ref="D56:D57"/>
    <mergeCell ref="E56:E57"/>
    <mergeCell ref="F56:F57"/>
    <mergeCell ref="AM56:AM57"/>
    <mergeCell ref="AN56:AN57"/>
    <mergeCell ref="AO56:AO57"/>
    <mergeCell ref="A62:A63"/>
    <mergeCell ref="B62:B63"/>
    <mergeCell ref="C62:C63"/>
    <mergeCell ref="D62:D63"/>
    <mergeCell ref="E62:E63"/>
    <mergeCell ref="F62:F63"/>
    <mergeCell ref="AM62:AM63"/>
    <mergeCell ref="AN62:AN63"/>
    <mergeCell ref="AO62:AO63"/>
    <mergeCell ref="A60:A61"/>
    <mergeCell ref="B60:B61"/>
    <mergeCell ref="C60:C61"/>
    <mergeCell ref="D60:D61"/>
    <mergeCell ref="E60:E61"/>
    <mergeCell ref="F60:F61"/>
    <mergeCell ref="AM60:AM61"/>
    <mergeCell ref="AN60:AN61"/>
    <mergeCell ref="AO60:AO61"/>
    <mergeCell ref="AM50:AM51"/>
    <mergeCell ref="AN50:AN51"/>
    <mergeCell ref="AO50:AO51"/>
    <mergeCell ref="A48:A49"/>
    <mergeCell ref="B48:B49"/>
    <mergeCell ref="C48:C49"/>
    <mergeCell ref="D48:D49"/>
    <mergeCell ref="E48:E49"/>
    <mergeCell ref="F48:F49"/>
    <mergeCell ref="G48:G49"/>
    <mergeCell ref="AM48:AM49"/>
    <mergeCell ref="AN48:AN49"/>
    <mergeCell ref="A54:A55"/>
    <mergeCell ref="B54:B55"/>
    <mergeCell ref="C54:C55"/>
    <mergeCell ref="D54:D55"/>
    <mergeCell ref="E54:E55"/>
    <mergeCell ref="F54:F55"/>
    <mergeCell ref="AM54:AM55"/>
    <mergeCell ref="AN54:AN55"/>
    <mergeCell ref="AO54:AO55"/>
    <mergeCell ref="A52:A53"/>
    <mergeCell ref="B52:B53"/>
    <mergeCell ref="C52:C53"/>
    <mergeCell ref="D52:D53"/>
    <mergeCell ref="E52:E53"/>
    <mergeCell ref="F52:F53"/>
    <mergeCell ref="AM52:AM53"/>
    <mergeCell ref="AN52:AN53"/>
    <mergeCell ref="AO52:AO53"/>
    <mergeCell ref="A200:A201"/>
    <mergeCell ref="B200:B201"/>
    <mergeCell ref="C200:C201"/>
    <mergeCell ref="B96:B97"/>
    <mergeCell ref="AM96:AM97"/>
    <mergeCell ref="AQ96:AR96"/>
    <mergeCell ref="AS96:AT96"/>
    <mergeCell ref="AV96:AW96"/>
    <mergeCell ref="AQ97:AR97"/>
    <mergeCell ref="AS97:AT97"/>
    <mergeCell ref="AV97:AW97"/>
    <mergeCell ref="B176:B177"/>
    <mergeCell ref="AM176:AM177"/>
    <mergeCell ref="AQ176:AR176"/>
    <mergeCell ref="AS176:AT176"/>
    <mergeCell ref="AV176:AW176"/>
    <mergeCell ref="AQ177:AR177"/>
    <mergeCell ref="AO128:AO129"/>
    <mergeCell ref="AQ100:AR100"/>
    <mergeCell ref="AQ101:AR101"/>
    <mergeCell ref="AS172:AT172"/>
    <mergeCell ref="AV172:AW172"/>
    <mergeCell ref="AS173:AT173"/>
    <mergeCell ref="AV173:AW173"/>
    <mergeCell ref="AQ172:AR172"/>
    <mergeCell ref="AQ173:AR173"/>
    <mergeCell ref="AM168:AM169"/>
    <mergeCell ref="AN168:AN169"/>
    <mergeCell ref="AO168:AO169"/>
    <mergeCell ref="AS168:AT168"/>
    <mergeCell ref="D200:D201"/>
    <mergeCell ref="E200:E201"/>
    <mergeCell ref="AQ202:AS202"/>
    <mergeCell ref="A202:A203"/>
    <mergeCell ref="B202:B203"/>
    <mergeCell ref="C202:C203"/>
    <mergeCell ref="D202:D203"/>
    <mergeCell ref="E202:E203"/>
    <mergeCell ref="F202:F203"/>
    <mergeCell ref="B204:F205"/>
    <mergeCell ref="J204:R205"/>
    <mergeCell ref="V204:AE205"/>
    <mergeCell ref="AM204:AN205"/>
    <mergeCell ref="AO204:AO205"/>
    <mergeCell ref="S205:T205"/>
    <mergeCell ref="AF205:AG205"/>
    <mergeCell ref="AM202:AM203"/>
    <mergeCell ref="AN202:AN203"/>
    <mergeCell ref="AO202:AO203"/>
    <mergeCell ref="F200:F201"/>
    <mergeCell ref="AM200:AM201"/>
    <mergeCell ref="AN200:AN201"/>
    <mergeCell ref="AM198:AM199"/>
    <mergeCell ref="AN198:AN199"/>
    <mergeCell ref="AO198:AO199"/>
    <mergeCell ref="AQ198:AS198"/>
    <mergeCell ref="AO200:AO201"/>
    <mergeCell ref="A198:A199"/>
    <mergeCell ref="B198:B199"/>
    <mergeCell ref="C198:C199"/>
    <mergeCell ref="D198:D199"/>
    <mergeCell ref="E198:E199"/>
    <mergeCell ref="F198:F199"/>
    <mergeCell ref="A188:A189"/>
    <mergeCell ref="AN196:AN197"/>
    <mergeCell ref="AO196:AO197"/>
    <mergeCell ref="AN194:AN195"/>
    <mergeCell ref="AO194:AO195"/>
    <mergeCell ref="A194:A195"/>
    <mergeCell ref="B194:B195"/>
    <mergeCell ref="C194:C195"/>
    <mergeCell ref="D194:D195"/>
    <mergeCell ref="E194:E195"/>
    <mergeCell ref="F194:F195"/>
    <mergeCell ref="AM194:AM195"/>
    <mergeCell ref="A196:A197"/>
    <mergeCell ref="B196:B197"/>
    <mergeCell ref="C196:C197"/>
    <mergeCell ref="D196:D197"/>
    <mergeCell ref="E196:E197"/>
    <mergeCell ref="F196:F197"/>
    <mergeCell ref="AM196:AM197"/>
    <mergeCell ref="B188:B189"/>
    <mergeCell ref="C188:C189"/>
    <mergeCell ref="D188:D189"/>
    <mergeCell ref="E188:E189"/>
    <mergeCell ref="F188:F189"/>
    <mergeCell ref="AQ196:AS196"/>
    <mergeCell ref="AT196:AV197"/>
    <mergeCell ref="AW196:AY197"/>
    <mergeCell ref="A186:A187"/>
    <mergeCell ref="B186:B187"/>
    <mergeCell ref="C186:C187"/>
    <mergeCell ref="D186:D187"/>
    <mergeCell ref="E186:E187"/>
    <mergeCell ref="F186:F187"/>
    <mergeCell ref="D180:D183"/>
    <mergeCell ref="E180:E183"/>
    <mergeCell ref="F180:F183"/>
    <mergeCell ref="AM180:AM181"/>
    <mergeCell ref="AN180:AN183"/>
    <mergeCell ref="AM190:AM191"/>
    <mergeCell ref="AN190:AN191"/>
    <mergeCell ref="AO190:AO191"/>
    <mergeCell ref="AQ190:AR190"/>
    <mergeCell ref="AS190:AY190"/>
    <mergeCell ref="A192:A193"/>
    <mergeCell ref="B192:B193"/>
    <mergeCell ref="C192:C193"/>
    <mergeCell ref="D192:D193"/>
    <mergeCell ref="E192:E193"/>
    <mergeCell ref="A190:A191"/>
    <mergeCell ref="B190:B191"/>
    <mergeCell ref="C190:C191"/>
    <mergeCell ref="D190:D191"/>
    <mergeCell ref="E190:E191"/>
    <mergeCell ref="F190:F191"/>
    <mergeCell ref="F192:F193"/>
    <mergeCell ref="AM192:AM193"/>
    <mergeCell ref="AN192:AN193"/>
    <mergeCell ref="AO192:AO193"/>
    <mergeCell ref="AM188:AM189"/>
    <mergeCell ref="AM186:AM187"/>
    <mergeCell ref="AN186:AN187"/>
    <mergeCell ref="AO186:AO187"/>
    <mergeCell ref="AQ186:AR186"/>
    <mergeCell ref="AS186:AY186"/>
    <mergeCell ref="AQ187:AR187"/>
    <mergeCell ref="AS187:AY187"/>
    <mergeCell ref="AS185:AT185"/>
    <mergeCell ref="AV185:AW185"/>
    <mergeCell ref="AQ185:AR185"/>
    <mergeCell ref="AN188:AN189"/>
    <mergeCell ref="AO188:AO189"/>
    <mergeCell ref="AQ188:AR188"/>
    <mergeCell ref="AS188:AY188"/>
    <mergeCell ref="AS189:AY189"/>
    <mergeCell ref="A184:A185"/>
    <mergeCell ref="B184:B185"/>
    <mergeCell ref="C184:C185"/>
    <mergeCell ref="D184:D185"/>
    <mergeCell ref="E184:E185"/>
    <mergeCell ref="F184:F185"/>
    <mergeCell ref="AM184:AM185"/>
    <mergeCell ref="AN184:AN185"/>
    <mergeCell ref="AO184:AO185"/>
    <mergeCell ref="AS180:AT180"/>
    <mergeCell ref="AV180:AW180"/>
    <mergeCell ref="AS181:AT181"/>
    <mergeCell ref="AV181:AW181"/>
    <mergeCell ref="B182:B183"/>
    <mergeCell ref="AS182:AT182"/>
    <mergeCell ref="AV182:AW182"/>
    <mergeCell ref="AS183:AT183"/>
    <mergeCell ref="A180:A183"/>
    <mergeCell ref="B180:B181"/>
    <mergeCell ref="C180:C183"/>
    <mergeCell ref="AQ182:AR182"/>
    <mergeCell ref="AQ183:AR183"/>
    <mergeCell ref="AM182:AM183"/>
    <mergeCell ref="AQ180:AR180"/>
    <mergeCell ref="AQ181:AR181"/>
    <mergeCell ref="A170:A171"/>
    <mergeCell ref="B170:B171"/>
    <mergeCell ref="C170:C171"/>
    <mergeCell ref="D170:D171"/>
    <mergeCell ref="E170:E171"/>
    <mergeCell ref="F170:F171"/>
    <mergeCell ref="A174:A179"/>
    <mergeCell ref="B174:B175"/>
    <mergeCell ref="C174:C179"/>
    <mergeCell ref="D174:D179"/>
    <mergeCell ref="E174:E179"/>
    <mergeCell ref="F174:F179"/>
    <mergeCell ref="B178:B179"/>
    <mergeCell ref="AS179:AT179"/>
    <mergeCell ref="AV179:AW179"/>
    <mergeCell ref="AS174:AT174"/>
    <mergeCell ref="AV174:AW174"/>
    <mergeCell ref="AS175:AT175"/>
    <mergeCell ref="AQ174:AR174"/>
    <mergeCell ref="AQ175:AR175"/>
    <mergeCell ref="AQ178:AR178"/>
    <mergeCell ref="AM174:AM175"/>
    <mergeCell ref="AN174:AN179"/>
    <mergeCell ref="AQ179:AR179"/>
    <mergeCell ref="AV175:AW175"/>
    <mergeCell ref="AM178:AM179"/>
    <mergeCell ref="AS178:AT178"/>
    <mergeCell ref="AV178:AW178"/>
    <mergeCell ref="AN172:AN173"/>
    <mergeCell ref="AO172:AO173"/>
    <mergeCell ref="A168:A169"/>
    <mergeCell ref="B168:B169"/>
    <mergeCell ref="C168:C169"/>
    <mergeCell ref="D168:D169"/>
    <mergeCell ref="E168:E169"/>
    <mergeCell ref="F168:F169"/>
    <mergeCell ref="AQ168:AR168"/>
    <mergeCell ref="AQ169:AR169"/>
    <mergeCell ref="AM166:AM167"/>
    <mergeCell ref="AN166:AN167"/>
    <mergeCell ref="AO166:AO167"/>
    <mergeCell ref="AQ166:AR167"/>
    <mergeCell ref="AS166:AW167"/>
    <mergeCell ref="AV168:AW168"/>
    <mergeCell ref="AS169:AT169"/>
    <mergeCell ref="AS177:AT177"/>
    <mergeCell ref="AV177:AW177"/>
    <mergeCell ref="A172:A173"/>
    <mergeCell ref="B172:B173"/>
    <mergeCell ref="C172:C173"/>
    <mergeCell ref="D172:D173"/>
    <mergeCell ref="E172:E173"/>
    <mergeCell ref="F172:F173"/>
    <mergeCell ref="AM170:AM171"/>
    <mergeCell ref="AN170:AN171"/>
    <mergeCell ref="AO170:AO171"/>
    <mergeCell ref="AM172:AM173"/>
    <mergeCell ref="AS170:AT170"/>
    <mergeCell ref="AV170:AW170"/>
    <mergeCell ref="AS171:AT171"/>
    <mergeCell ref="AV171:AW171"/>
    <mergeCell ref="AQ170:AR170"/>
    <mergeCell ref="AA163:AE163"/>
    <mergeCell ref="AF163:AK163"/>
    <mergeCell ref="AF165:AG165"/>
    <mergeCell ref="A166:A167"/>
    <mergeCell ref="B166:B167"/>
    <mergeCell ref="C166:C167"/>
    <mergeCell ref="D166:D167"/>
    <mergeCell ref="E166:E167"/>
    <mergeCell ref="F166:F167"/>
    <mergeCell ref="G166:G167"/>
    <mergeCell ref="B163:C163"/>
    <mergeCell ref="D163:K163"/>
    <mergeCell ref="L163:N163"/>
    <mergeCell ref="O163:U163"/>
    <mergeCell ref="V163:X163"/>
    <mergeCell ref="Y163:Z163"/>
    <mergeCell ref="V124:AE125"/>
    <mergeCell ref="B124:F125"/>
    <mergeCell ref="J124:R125"/>
    <mergeCell ref="A130:A131"/>
    <mergeCell ref="B130:B131"/>
    <mergeCell ref="C130:C131"/>
    <mergeCell ref="D130:D131"/>
    <mergeCell ref="E130:E131"/>
    <mergeCell ref="F130:F131"/>
    <mergeCell ref="A138:A139"/>
    <mergeCell ref="B138:B139"/>
    <mergeCell ref="C138:C139"/>
    <mergeCell ref="D138:D139"/>
    <mergeCell ref="E138:E139"/>
    <mergeCell ref="F138:F139"/>
    <mergeCell ref="A146:A147"/>
    <mergeCell ref="AO124:AO125"/>
    <mergeCell ref="S125:T125"/>
    <mergeCell ref="AF125:AG125"/>
    <mergeCell ref="AM122:AM123"/>
    <mergeCell ref="AN122:AN123"/>
    <mergeCell ref="AO122:AO123"/>
    <mergeCell ref="AQ122:AS122"/>
    <mergeCell ref="A122:A123"/>
    <mergeCell ref="B122:B123"/>
    <mergeCell ref="C122:C123"/>
    <mergeCell ref="D122:D123"/>
    <mergeCell ref="E122:E123"/>
    <mergeCell ref="F122:F123"/>
    <mergeCell ref="A120:A121"/>
    <mergeCell ref="B120:B121"/>
    <mergeCell ref="C120:C121"/>
    <mergeCell ref="D120:D121"/>
    <mergeCell ref="E120:E121"/>
    <mergeCell ref="F120:F121"/>
    <mergeCell ref="AM120:AM121"/>
    <mergeCell ref="AN120:AN121"/>
    <mergeCell ref="AM124:AN125"/>
    <mergeCell ref="AM118:AM119"/>
    <mergeCell ref="AN118:AN119"/>
    <mergeCell ref="AO118:AO119"/>
    <mergeCell ref="AQ118:AS118"/>
    <mergeCell ref="AO120:AO121"/>
    <mergeCell ref="A118:A119"/>
    <mergeCell ref="B118:B119"/>
    <mergeCell ref="C118:C119"/>
    <mergeCell ref="D118:D119"/>
    <mergeCell ref="E118:E119"/>
    <mergeCell ref="F118:F119"/>
    <mergeCell ref="AT118:AV119"/>
    <mergeCell ref="AW118:AY119"/>
    <mergeCell ref="AN116:AN117"/>
    <mergeCell ref="AO116:AO117"/>
    <mergeCell ref="AN114:AN115"/>
    <mergeCell ref="AO114:AO115"/>
    <mergeCell ref="A114:A115"/>
    <mergeCell ref="B114:B115"/>
    <mergeCell ref="C114:C115"/>
    <mergeCell ref="D114:D115"/>
    <mergeCell ref="E114:E115"/>
    <mergeCell ref="F114:F115"/>
    <mergeCell ref="AM114:AM115"/>
    <mergeCell ref="A116:A117"/>
    <mergeCell ref="B116:B117"/>
    <mergeCell ref="C116:C117"/>
    <mergeCell ref="D116:D117"/>
    <mergeCell ref="E116:E117"/>
    <mergeCell ref="F116:F117"/>
    <mergeCell ref="AM116:AM117"/>
    <mergeCell ref="AQ116:AS116"/>
    <mergeCell ref="AT116:AV117"/>
    <mergeCell ref="AW116:AY117"/>
    <mergeCell ref="AQ117:AS117"/>
    <mergeCell ref="AM110:AM111"/>
    <mergeCell ref="AN110:AN111"/>
    <mergeCell ref="AO110:AO111"/>
    <mergeCell ref="AQ110:AR110"/>
    <mergeCell ref="AS110:AY110"/>
    <mergeCell ref="A112:A113"/>
    <mergeCell ref="B112:B113"/>
    <mergeCell ref="C112:C113"/>
    <mergeCell ref="D112:D113"/>
    <mergeCell ref="E112:E113"/>
    <mergeCell ref="A110:A111"/>
    <mergeCell ref="B110:B111"/>
    <mergeCell ref="C110:C111"/>
    <mergeCell ref="D110:D111"/>
    <mergeCell ref="E110:E111"/>
    <mergeCell ref="F110:F111"/>
    <mergeCell ref="F112:F113"/>
    <mergeCell ref="AM112:AM113"/>
    <mergeCell ref="AN112:AN113"/>
    <mergeCell ref="AO112:AO113"/>
    <mergeCell ref="AM108:AM109"/>
    <mergeCell ref="AN108:AN109"/>
    <mergeCell ref="AO108:AO109"/>
    <mergeCell ref="AQ108:AR108"/>
    <mergeCell ref="AS108:AY108"/>
    <mergeCell ref="AS109:AY109"/>
    <mergeCell ref="A108:A109"/>
    <mergeCell ref="B108:B109"/>
    <mergeCell ref="C108:C109"/>
    <mergeCell ref="D108:D109"/>
    <mergeCell ref="E108:E109"/>
    <mergeCell ref="F108:F109"/>
    <mergeCell ref="AM106:AM107"/>
    <mergeCell ref="AN106:AN107"/>
    <mergeCell ref="AO106:AO107"/>
    <mergeCell ref="AQ106:AR106"/>
    <mergeCell ref="AS106:AY106"/>
    <mergeCell ref="AQ107:AR107"/>
    <mergeCell ref="AS107:AY107"/>
    <mergeCell ref="A106:A107"/>
    <mergeCell ref="B106:B107"/>
    <mergeCell ref="C106:C107"/>
    <mergeCell ref="D106:D107"/>
    <mergeCell ref="E106:E107"/>
    <mergeCell ref="F106:F107"/>
    <mergeCell ref="A104:A105"/>
    <mergeCell ref="B104:B105"/>
    <mergeCell ref="C104:C105"/>
    <mergeCell ref="D104:D105"/>
    <mergeCell ref="E104:E105"/>
    <mergeCell ref="F104:F105"/>
    <mergeCell ref="AM104:AM105"/>
    <mergeCell ref="AN104:AN105"/>
    <mergeCell ref="AO104:AO105"/>
    <mergeCell ref="AS100:AT100"/>
    <mergeCell ref="AV100:AW100"/>
    <mergeCell ref="AS101:AT101"/>
    <mergeCell ref="AV101:AW101"/>
    <mergeCell ref="B102:B103"/>
    <mergeCell ref="AM102:AM103"/>
    <mergeCell ref="AS102:AT102"/>
    <mergeCell ref="AV102:AW102"/>
    <mergeCell ref="AS103:AT103"/>
    <mergeCell ref="A100:A103"/>
    <mergeCell ref="B100:B101"/>
    <mergeCell ref="C100:C103"/>
    <mergeCell ref="D100:D103"/>
    <mergeCell ref="E100:E103"/>
    <mergeCell ref="F100:F103"/>
    <mergeCell ref="AM100:AM101"/>
    <mergeCell ref="AN100:AN103"/>
    <mergeCell ref="A94:A99"/>
    <mergeCell ref="B94:B95"/>
    <mergeCell ref="C94:C99"/>
    <mergeCell ref="D94:D99"/>
    <mergeCell ref="E94:E99"/>
    <mergeCell ref="F94:F99"/>
    <mergeCell ref="B98:B99"/>
    <mergeCell ref="AQ102:AR102"/>
    <mergeCell ref="AQ103:AR103"/>
    <mergeCell ref="AQ94:AR94"/>
    <mergeCell ref="AQ95:AR95"/>
    <mergeCell ref="AQ98:AR98"/>
    <mergeCell ref="AM94:AM95"/>
    <mergeCell ref="AN94:AN99"/>
    <mergeCell ref="AS94:AT94"/>
    <mergeCell ref="AV94:AW94"/>
    <mergeCell ref="AS95:AT95"/>
    <mergeCell ref="AV95:AW95"/>
    <mergeCell ref="AM98:AM99"/>
    <mergeCell ref="AS98:AT98"/>
    <mergeCell ref="AV98:AW98"/>
    <mergeCell ref="AQ99:AR99"/>
    <mergeCell ref="A92:A93"/>
    <mergeCell ref="B92:B93"/>
    <mergeCell ref="C92:C93"/>
    <mergeCell ref="D92:D93"/>
    <mergeCell ref="E92:E93"/>
    <mergeCell ref="F92:F93"/>
    <mergeCell ref="AS99:AT99"/>
    <mergeCell ref="AV99:AW99"/>
    <mergeCell ref="AS92:AT92"/>
    <mergeCell ref="AM90:AM91"/>
    <mergeCell ref="AN90:AN91"/>
    <mergeCell ref="AO90:AO91"/>
    <mergeCell ref="AM92:AM93"/>
    <mergeCell ref="AN92:AN93"/>
    <mergeCell ref="AO92:AO93"/>
    <mergeCell ref="AV90:AW90"/>
    <mergeCell ref="AS91:AT91"/>
    <mergeCell ref="AV91:AW91"/>
    <mergeCell ref="AQ90:AR90"/>
    <mergeCell ref="AQ91:AR91"/>
    <mergeCell ref="A90:A91"/>
    <mergeCell ref="B90:B91"/>
    <mergeCell ref="C90:C91"/>
    <mergeCell ref="D90:D91"/>
    <mergeCell ref="E90:E91"/>
    <mergeCell ref="F90:F91"/>
    <mergeCell ref="AV92:AW92"/>
    <mergeCell ref="AS93:AT93"/>
    <mergeCell ref="AV93:AW93"/>
    <mergeCell ref="AQ92:AR92"/>
    <mergeCell ref="AQ93:AR93"/>
    <mergeCell ref="AS90:AT90"/>
    <mergeCell ref="AM88:AM89"/>
    <mergeCell ref="AN88:AN89"/>
    <mergeCell ref="AO88:AO89"/>
    <mergeCell ref="AS88:AT88"/>
    <mergeCell ref="AV88:AW88"/>
    <mergeCell ref="AS89:AT89"/>
    <mergeCell ref="AV89:AW89"/>
    <mergeCell ref="A88:A89"/>
    <mergeCell ref="B88:B89"/>
    <mergeCell ref="C88:C89"/>
    <mergeCell ref="D88:D89"/>
    <mergeCell ref="E88:E89"/>
    <mergeCell ref="F88:F89"/>
    <mergeCell ref="AQ88:AR88"/>
    <mergeCell ref="AQ89:AR89"/>
    <mergeCell ref="AM86:AM87"/>
    <mergeCell ref="AN86:AN87"/>
    <mergeCell ref="AO86:AO87"/>
    <mergeCell ref="AQ86:AR87"/>
    <mergeCell ref="AS86:AW87"/>
    <mergeCell ref="AA83:AE83"/>
    <mergeCell ref="AF83:AK83"/>
    <mergeCell ref="AF85:AG85"/>
    <mergeCell ref="A86:A87"/>
    <mergeCell ref="B86:B87"/>
    <mergeCell ref="C86:C87"/>
    <mergeCell ref="D86:D87"/>
    <mergeCell ref="E86:E87"/>
    <mergeCell ref="F86:F87"/>
    <mergeCell ref="G86:G87"/>
    <mergeCell ref="B83:C83"/>
    <mergeCell ref="D83:K83"/>
    <mergeCell ref="L83:N83"/>
    <mergeCell ref="O83:U83"/>
    <mergeCell ref="V83:X83"/>
    <mergeCell ref="Y83:Z83"/>
    <mergeCell ref="B44:F45"/>
    <mergeCell ref="J44:R45"/>
    <mergeCell ref="V44:AE45"/>
    <mergeCell ref="A50:A51"/>
    <mergeCell ref="B50:B51"/>
    <mergeCell ref="C50:C51"/>
    <mergeCell ref="D50:D51"/>
    <mergeCell ref="E50:E51"/>
    <mergeCell ref="F50:F51"/>
    <mergeCell ref="A58:A59"/>
    <mergeCell ref="B58:B59"/>
    <mergeCell ref="C58:C59"/>
    <mergeCell ref="D58:D59"/>
    <mergeCell ref="E58:E59"/>
    <mergeCell ref="F58:F59"/>
    <mergeCell ref="A66:A67"/>
    <mergeCell ref="A40:A41"/>
    <mergeCell ref="B40:B41"/>
    <mergeCell ref="C40:C41"/>
    <mergeCell ref="D40:D41"/>
    <mergeCell ref="E40:E41"/>
    <mergeCell ref="F40:F41"/>
    <mergeCell ref="AM38:AM39"/>
    <mergeCell ref="AN38:AN39"/>
    <mergeCell ref="AO38:AO39"/>
    <mergeCell ref="AQ38:AS38"/>
    <mergeCell ref="AT38:AV39"/>
    <mergeCell ref="AM44:AN45"/>
    <mergeCell ref="AO44:AO45"/>
    <mergeCell ref="S45:T45"/>
    <mergeCell ref="AF45:AG45"/>
    <mergeCell ref="AO48:AO49"/>
    <mergeCell ref="AM42:AM43"/>
    <mergeCell ref="AN42:AN43"/>
    <mergeCell ref="AO42:AO43"/>
    <mergeCell ref="AQ42:AS42"/>
    <mergeCell ref="A42:A43"/>
    <mergeCell ref="B42:B43"/>
    <mergeCell ref="C42:C43"/>
    <mergeCell ref="D42:D43"/>
    <mergeCell ref="E42:E43"/>
    <mergeCell ref="F42:F43"/>
    <mergeCell ref="AM40:AM41"/>
    <mergeCell ref="AN40:AN41"/>
    <mergeCell ref="AO40:AO41"/>
    <mergeCell ref="AO34:AO35"/>
    <mergeCell ref="A34:A35"/>
    <mergeCell ref="B34:B35"/>
    <mergeCell ref="C34:C35"/>
    <mergeCell ref="D34:D35"/>
    <mergeCell ref="E34:E35"/>
    <mergeCell ref="F34:F35"/>
    <mergeCell ref="AM34:AM35"/>
    <mergeCell ref="A36:A37"/>
    <mergeCell ref="B36:B37"/>
    <mergeCell ref="C36:C37"/>
    <mergeCell ref="D36:D37"/>
    <mergeCell ref="E36:E37"/>
    <mergeCell ref="F36:F37"/>
    <mergeCell ref="AM36:AM37"/>
    <mergeCell ref="A38:A39"/>
    <mergeCell ref="B38:B39"/>
    <mergeCell ref="C38:C39"/>
    <mergeCell ref="D38:D39"/>
    <mergeCell ref="E38:E39"/>
    <mergeCell ref="F38:F39"/>
    <mergeCell ref="AQ33:AS35"/>
    <mergeCell ref="AT33:AV34"/>
    <mergeCell ref="AW33:AY34"/>
    <mergeCell ref="AT35:AV35"/>
    <mergeCell ref="AW35:AY35"/>
    <mergeCell ref="AQ36:AS36"/>
    <mergeCell ref="AT36:AV37"/>
    <mergeCell ref="AW36:AY37"/>
    <mergeCell ref="AQ37:AS37"/>
    <mergeCell ref="AM30:AM31"/>
    <mergeCell ref="AN30:AN31"/>
    <mergeCell ref="AO30:AO31"/>
    <mergeCell ref="AQ30:AR30"/>
    <mergeCell ref="AS30:AY30"/>
    <mergeCell ref="A32:A33"/>
    <mergeCell ref="B32:B33"/>
    <mergeCell ref="C32:C33"/>
    <mergeCell ref="D32:D33"/>
    <mergeCell ref="E32:E33"/>
    <mergeCell ref="A30:A31"/>
    <mergeCell ref="B30:B31"/>
    <mergeCell ref="C30:C31"/>
    <mergeCell ref="D30:D31"/>
    <mergeCell ref="E30:E31"/>
    <mergeCell ref="F30:F31"/>
    <mergeCell ref="F32:F33"/>
    <mergeCell ref="AM32:AM33"/>
    <mergeCell ref="AN32:AN33"/>
    <mergeCell ref="AO32:AO33"/>
    <mergeCell ref="AN36:AN37"/>
    <mergeCell ref="AO36:AO37"/>
    <mergeCell ref="AN34:AN35"/>
    <mergeCell ref="AM28:AM29"/>
    <mergeCell ref="AN28:AN29"/>
    <mergeCell ref="AO28:AO29"/>
    <mergeCell ref="AQ28:AR28"/>
    <mergeCell ref="AS28:AY28"/>
    <mergeCell ref="AS29:AY29"/>
    <mergeCell ref="A28:A29"/>
    <mergeCell ref="B28:B29"/>
    <mergeCell ref="C28:C29"/>
    <mergeCell ref="D28:D29"/>
    <mergeCell ref="E28:E29"/>
    <mergeCell ref="F28:F29"/>
    <mergeCell ref="AS26:AY26"/>
    <mergeCell ref="AQ27:AR27"/>
    <mergeCell ref="AS27:AY27"/>
    <mergeCell ref="AS24:AT24"/>
    <mergeCell ref="AV24:AW24"/>
    <mergeCell ref="AS25:AT25"/>
    <mergeCell ref="AV25:AW25"/>
    <mergeCell ref="AQ24:AR24"/>
    <mergeCell ref="AQ25:AR25"/>
    <mergeCell ref="A26:A27"/>
    <mergeCell ref="B26:B27"/>
    <mergeCell ref="C26:C27"/>
    <mergeCell ref="D26:D27"/>
    <mergeCell ref="E26:E27"/>
    <mergeCell ref="F26:F27"/>
    <mergeCell ref="AM26:AM27"/>
    <mergeCell ref="AN26:AN27"/>
    <mergeCell ref="AO26:AO27"/>
    <mergeCell ref="AQ26:AR26"/>
    <mergeCell ref="AV23:AW23"/>
    <mergeCell ref="A24:A25"/>
    <mergeCell ref="B24:B25"/>
    <mergeCell ref="C24:C25"/>
    <mergeCell ref="D24:D25"/>
    <mergeCell ref="E24:E25"/>
    <mergeCell ref="F24:F25"/>
    <mergeCell ref="AM24:AM25"/>
    <mergeCell ref="AN24:AN25"/>
    <mergeCell ref="AO24:AO25"/>
    <mergeCell ref="AS20:AT20"/>
    <mergeCell ref="AV20:AW20"/>
    <mergeCell ref="AS21:AT21"/>
    <mergeCell ref="AV21:AW21"/>
    <mergeCell ref="B22:B23"/>
    <mergeCell ref="AM22:AM23"/>
    <mergeCell ref="AS22:AT22"/>
    <mergeCell ref="AQ20:AR20"/>
    <mergeCell ref="AQ21:AR21"/>
    <mergeCell ref="AQ22:AR22"/>
    <mergeCell ref="AQ23:AR23"/>
    <mergeCell ref="AV22:AW22"/>
    <mergeCell ref="AS23:AT23"/>
    <mergeCell ref="B16:B17"/>
    <mergeCell ref="AM16:AM17"/>
    <mergeCell ref="AQ16:AR16"/>
    <mergeCell ref="AQ17:AR17"/>
    <mergeCell ref="A20:A23"/>
    <mergeCell ref="B20:B21"/>
    <mergeCell ref="C20:C23"/>
    <mergeCell ref="D20:D23"/>
    <mergeCell ref="E20:E23"/>
    <mergeCell ref="F20:F23"/>
    <mergeCell ref="AM20:AM21"/>
    <mergeCell ref="AN20:AN23"/>
    <mergeCell ref="A14:A19"/>
    <mergeCell ref="B14:B15"/>
    <mergeCell ref="C14:C19"/>
    <mergeCell ref="D14:D19"/>
    <mergeCell ref="E14:E19"/>
    <mergeCell ref="F14:F19"/>
    <mergeCell ref="B18:B19"/>
    <mergeCell ref="AS12:AT12"/>
    <mergeCell ref="AV12:AW12"/>
    <mergeCell ref="AS13:AT13"/>
    <mergeCell ref="AV13:AW13"/>
    <mergeCell ref="AQ12:AR12"/>
    <mergeCell ref="AQ13:AR13"/>
    <mergeCell ref="AM14:AM15"/>
    <mergeCell ref="AN14:AN19"/>
    <mergeCell ref="AS14:AT14"/>
    <mergeCell ref="AV14:AW14"/>
    <mergeCell ref="AS15:AT15"/>
    <mergeCell ref="AV15:AW15"/>
    <mergeCell ref="AM18:AM19"/>
    <mergeCell ref="AS18:AT18"/>
    <mergeCell ref="AV18:AW18"/>
    <mergeCell ref="AQ19:AR19"/>
    <mergeCell ref="AS19:AT19"/>
    <mergeCell ref="AV19:AW19"/>
    <mergeCell ref="AS16:AT16"/>
    <mergeCell ref="AV16:AW16"/>
    <mergeCell ref="AS17:AT17"/>
    <mergeCell ref="AV17:AW17"/>
    <mergeCell ref="AQ14:AR14"/>
    <mergeCell ref="AQ15:AR15"/>
    <mergeCell ref="AQ18:AR18"/>
    <mergeCell ref="AS10:AT10"/>
    <mergeCell ref="AV10:AW10"/>
    <mergeCell ref="AS11:AT11"/>
    <mergeCell ref="AV11:AW11"/>
    <mergeCell ref="AQ10:AR10"/>
    <mergeCell ref="AQ11:AR11"/>
    <mergeCell ref="A10:A11"/>
    <mergeCell ref="B10:B11"/>
    <mergeCell ref="C10:C11"/>
    <mergeCell ref="D10:D11"/>
    <mergeCell ref="E10:E11"/>
    <mergeCell ref="F10:F11"/>
    <mergeCell ref="AO8:AO9"/>
    <mergeCell ref="AS8:AT8"/>
    <mergeCell ref="AV8:AW8"/>
    <mergeCell ref="AS9:AT9"/>
    <mergeCell ref="AV9:AW9"/>
    <mergeCell ref="B1:E1"/>
    <mergeCell ref="B3:C3"/>
    <mergeCell ref="D3:K3"/>
    <mergeCell ref="L3:N3"/>
    <mergeCell ref="A12:A13"/>
    <mergeCell ref="B12:B13"/>
    <mergeCell ref="C12:C13"/>
    <mergeCell ref="D12:D13"/>
    <mergeCell ref="E12:E13"/>
    <mergeCell ref="F12:F13"/>
    <mergeCell ref="AM10:AM11"/>
    <mergeCell ref="AN10:AN11"/>
    <mergeCell ref="AO10:AO11"/>
    <mergeCell ref="AM12:AM13"/>
    <mergeCell ref="AN12:AN13"/>
    <mergeCell ref="AO12:AO13"/>
    <mergeCell ref="AQ8:AR8"/>
    <mergeCell ref="AQ9:AR9"/>
    <mergeCell ref="O3:U3"/>
    <mergeCell ref="V3:X3"/>
    <mergeCell ref="Y3:Z3"/>
    <mergeCell ref="AA3:AE3"/>
    <mergeCell ref="AF3:AK3"/>
    <mergeCell ref="AQ6:AR7"/>
    <mergeCell ref="AS6:AW7"/>
    <mergeCell ref="AX6:AY7"/>
    <mergeCell ref="AF5:AG5"/>
    <mergeCell ref="AM6:AM7"/>
    <mergeCell ref="AN6:AN7"/>
    <mergeCell ref="AO6:AO7"/>
    <mergeCell ref="AM8:AM9"/>
    <mergeCell ref="AN8:AN9"/>
    <mergeCell ref="A6:A7"/>
    <mergeCell ref="B6:B7"/>
    <mergeCell ref="C6:C7"/>
    <mergeCell ref="D6:D7"/>
    <mergeCell ref="E6:E7"/>
    <mergeCell ref="F6:F7"/>
    <mergeCell ref="G6:G7"/>
    <mergeCell ref="A8:A9"/>
    <mergeCell ref="B8:B9"/>
    <mergeCell ref="C8:C9"/>
    <mergeCell ref="D8:D9"/>
    <mergeCell ref="E8:E9"/>
    <mergeCell ref="F8:F9"/>
  </mergeCells>
  <phoneticPr fontId="2"/>
  <dataValidations count="1">
    <dataValidation type="list" allowBlank="1" showInputMessage="1" showErrorMessage="1" sqref="E14:E43 E130:E159 E94:E123 E174:E203 E50:E79 E210:E239">
      <formula1>$BA$10:$BA$13</formula1>
    </dataValidation>
  </dataValidations>
  <printOptions horizontalCentered="1"/>
  <pageMargins left="0.19685039370078741" right="0.19685039370078741" top="0.70866141732283472" bottom="0.19685039370078741" header="0.19685039370078741" footer="0.19685039370078741"/>
  <pageSetup paperSize="9" scale="89" fitToHeight="0" orientation="landscape" r:id="rId1"/>
  <headerFooter alignWithMargins="0">
    <oddFooter>&amp;C&amp;P／&amp;N</oddFooter>
  </headerFooter>
  <rowBreaks count="5" manualBreakCount="5">
    <brk id="47" max="16383" man="1"/>
    <brk id="81" min="1" max="50" man="1"/>
    <brk id="127" max="16383" man="1"/>
    <brk id="161" min="1" max="50" man="1"/>
    <brk id="207" max="16383" man="1"/>
  </rowBreaks>
  <colBreaks count="1" manualBreakCount="1">
    <brk id="1" max="1048575"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8000"/>
    <pageSetUpPr fitToPage="1"/>
  </sheetPr>
  <dimension ref="A1:BA240"/>
  <sheetViews>
    <sheetView showZeros="0" view="pageBreakPreview" zoomScaleNormal="130" zoomScaleSheetLayoutView="100" zoomScalePageLayoutView="115" workbookViewId="0">
      <pane xSplit="1" ySplit="7" topLeftCell="B8" activePane="bottomRight" state="frozen"/>
      <selection activeCell="B4" sqref="B4:AY4"/>
      <selection pane="topRight" activeCell="B4" sqref="B4:AY4"/>
      <selection pane="bottomLeft" activeCell="B4" sqref="B4:AY4"/>
      <selection pane="bottomRight" activeCell="O3" sqref="O3:U3"/>
    </sheetView>
  </sheetViews>
  <sheetFormatPr defaultRowHeight="12"/>
  <cols>
    <col min="1" max="1" width="9" style="1"/>
    <col min="2" max="2" width="7.625" style="1" customWidth="1"/>
    <col min="3" max="4" width="4.625" style="1" customWidth="1"/>
    <col min="5" max="5" width="3.625" style="1" customWidth="1"/>
    <col min="6" max="6" width="11.375" style="1" customWidth="1"/>
    <col min="7" max="7" width="4.625" style="1" customWidth="1"/>
    <col min="8" max="38" width="2.625" style="1" customWidth="1"/>
    <col min="39" max="39" width="5.125" style="1" customWidth="1"/>
    <col min="40" max="40" width="5.625" style="1" customWidth="1"/>
    <col min="41" max="41" width="10.625" style="1" customWidth="1"/>
    <col min="42" max="42" width="0.875" style="1" customWidth="1"/>
    <col min="43" max="51" width="2.625" style="1" customWidth="1"/>
    <col min="52" max="16384" width="9" style="1"/>
  </cols>
  <sheetData>
    <row r="1" spans="1:53" ht="18" customHeight="1">
      <c r="B1" s="232"/>
      <c r="C1" s="232"/>
      <c r="D1" s="232"/>
      <c r="E1" s="232"/>
      <c r="AP1" s="11"/>
      <c r="AQ1" s="11"/>
      <c r="AR1" s="11"/>
      <c r="AY1" s="13"/>
    </row>
    <row r="2" spans="1:53" ht="18" customHeight="1">
      <c r="B2" s="2" t="s">
        <v>2</v>
      </c>
      <c r="C2" s="2"/>
      <c r="D2" s="2"/>
      <c r="E2" s="2"/>
      <c r="F2" s="2"/>
      <c r="G2" s="2"/>
      <c r="H2" s="2"/>
      <c r="I2" s="2"/>
      <c r="J2" s="2"/>
      <c r="AF2" s="3"/>
      <c r="AO2" s="3"/>
      <c r="AY2" s="3" t="s">
        <v>212</v>
      </c>
    </row>
    <row r="3" spans="1:53" ht="18" customHeight="1">
      <c r="B3" s="233" t="s">
        <v>22</v>
      </c>
      <c r="C3" s="234"/>
      <c r="D3" s="235">
        <f>【算定要件集計】!B3</f>
        <v>0</v>
      </c>
      <c r="E3" s="236"/>
      <c r="F3" s="236"/>
      <c r="G3" s="236"/>
      <c r="H3" s="236"/>
      <c r="I3" s="236"/>
      <c r="J3" s="236"/>
      <c r="K3" s="237"/>
      <c r="L3" s="238" t="s">
        <v>21</v>
      </c>
      <c r="M3" s="239"/>
      <c r="N3" s="239"/>
      <c r="O3" s="392" t="s">
        <v>217</v>
      </c>
      <c r="P3" s="393"/>
      <c r="Q3" s="393"/>
      <c r="R3" s="393"/>
      <c r="S3" s="393"/>
      <c r="T3" s="393"/>
      <c r="U3" s="394"/>
      <c r="V3" s="233" t="s">
        <v>23</v>
      </c>
      <c r="W3" s="243"/>
      <c r="X3" s="203"/>
      <c r="Y3" s="244"/>
      <c r="Z3" s="245"/>
      <c r="AA3" s="233" t="s">
        <v>40</v>
      </c>
      <c r="AB3" s="246"/>
      <c r="AC3" s="246"/>
      <c r="AD3" s="246"/>
      <c r="AE3" s="247"/>
      <c r="AF3" s="375" t="str">
        <f>【算定要件集計】!I15</f>
        <v/>
      </c>
      <c r="AG3" s="376"/>
      <c r="AH3" s="376"/>
      <c r="AI3" s="376"/>
      <c r="AJ3" s="377"/>
      <c r="AK3" s="378"/>
      <c r="AO3" s="5"/>
    </row>
    <row r="4" spans="1:53" ht="5.0999999999999996" customHeight="1"/>
    <row r="5" spans="1:53" ht="16.5" customHeight="1">
      <c r="G5" s="5" t="s">
        <v>44</v>
      </c>
      <c r="H5" s="46"/>
      <c r="I5" s="1" t="s">
        <v>43</v>
      </c>
      <c r="J5" s="46"/>
      <c r="K5" s="1" t="s">
        <v>24</v>
      </c>
      <c r="M5" s="46"/>
      <c r="N5" s="1" t="s">
        <v>43</v>
      </c>
      <c r="O5" s="46"/>
      <c r="P5" s="1" t="s">
        <v>25</v>
      </c>
      <c r="R5" s="7"/>
      <c r="U5" s="7"/>
      <c r="V5" s="7"/>
      <c r="W5" s="7"/>
      <c r="X5" s="7"/>
      <c r="Y5" s="7"/>
      <c r="AE5" s="5" t="s">
        <v>42</v>
      </c>
      <c r="AF5" s="220">
        <f>【算定要件集計】!$K$5</f>
        <v>0</v>
      </c>
      <c r="AG5" s="379"/>
      <c r="AH5" s="7" t="s">
        <v>31</v>
      </c>
      <c r="AI5" s="7"/>
      <c r="AJ5" s="7"/>
      <c r="AL5" s="5" t="s">
        <v>32</v>
      </c>
      <c r="AM5" s="47">
        <f>【算定要件集計】!$N$5</f>
        <v>0</v>
      </c>
      <c r="AN5" s="7" t="s">
        <v>31</v>
      </c>
      <c r="AQ5" s="1" t="s">
        <v>27</v>
      </c>
    </row>
    <row r="6" spans="1:53" s="6" customFormat="1" ht="18" customHeight="1">
      <c r="A6" s="248" t="s">
        <v>60</v>
      </c>
      <c r="B6" s="238" t="s">
        <v>0</v>
      </c>
      <c r="C6" s="250" t="s">
        <v>203</v>
      </c>
      <c r="D6" s="250" t="s">
        <v>62</v>
      </c>
      <c r="E6" s="250" t="s">
        <v>1</v>
      </c>
      <c r="F6" s="238" t="s">
        <v>3</v>
      </c>
      <c r="G6" s="252" t="s">
        <v>37</v>
      </c>
      <c r="H6" s="18" t="str">
        <f>AF3</f>
        <v/>
      </c>
      <c r="I6" s="18" t="str">
        <f>IFERROR(H6+1,"")</f>
        <v/>
      </c>
      <c r="J6" s="18" t="str">
        <f>IFERROR(I6+1,"")</f>
        <v/>
      </c>
      <c r="K6" s="18" t="str">
        <f t="shared" ref="K6:AI6" si="0">IFERROR(J6+1,"")</f>
        <v/>
      </c>
      <c r="L6" s="18" t="str">
        <f t="shared" si="0"/>
        <v/>
      </c>
      <c r="M6" s="18" t="str">
        <f t="shared" si="0"/>
        <v/>
      </c>
      <c r="N6" s="18" t="str">
        <f t="shared" si="0"/>
        <v/>
      </c>
      <c r="O6" s="18" t="str">
        <f t="shared" si="0"/>
        <v/>
      </c>
      <c r="P6" s="18" t="str">
        <f t="shared" si="0"/>
        <v/>
      </c>
      <c r="Q6" s="18" t="str">
        <f t="shared" si="0"/>
        <v/>
      </c>
      <c r="R6" s="18" t="str">
        <f t="shared" si="0"/>
        <v/>
      </c>
      <c r="S6" s="18" t="str">
        <f t="shared" si="0"/>
        <v/>
      </c>
      <c r="T6" s="18" t="str">
        <f t="shared" si="0"/>
        <v/>
      </c>
      <c r="U6" s="18" t="str">
        <f t="shared" si="0"/>
        <v/>
      </c>
      <c r="V6" s="18" t="str">
        <f t="shared" si="0"/>
        <v/>
      </c>
      <c r="W6" s="18" t="str">
        <f t="shared" si="0"/>
        <v/>
      </c>
      <c r="X6" s="18" t="str">
        <f t="shared" si="0"/>
        <v/>
      </c>
      <c r="Y6" s="18" t="str">
        <f t="shared" si="0"/>
        <v/>
      </c>
      <c r="Z6" s="18" t="str">
        <f t="shared" si="0"/>
        <v/>
      </c>
      <c r="AA6" s="18" t="str">
        <f t="shared" si="0"/>
        <v/>
      </c>
      <c r="AB6" s="18" t="str">
        <f t="shared" si="0"/>
        <v/>
      </c>
      <c r="AC6" s="18" t="str">
        <f t="shared" si="0"/>
        <v/>
      </c>
      <c r="AD6" s="18" t="str">
        <f t="shared" si="0"/>
        <v/>
      </c>
      <c r="AE6" s="18" t="str">
        <f t="shared" si="0"/>
        <v/>
      </c>
      <c r="AF6" s="18" t="str">
        <f t="shared" si="0"/>
        <v/>
      </c>
      <c r="AG6" s="18" t="str">
        <f t="shared" si="0"/>
        <v/>
      </c>
      <c r="AH6" s="18" t="str">
        <f t="shared" si="0"/>
        <v/>
      </c>
      <c r="AI6" s="18" t="str">
        <f t="shared" si="0"/>
        <v/>
      </c>
      <c r="AJ6" s="18" t="str">
        <f>IFERROR(IF(MONTH(AI6)&lt;&gt;MONTH(AI6+1),"",AI6+1),"")</f>
        <v/>
      </c>
      <c r="AK6" s="18" t="str">
        <f>IFERROR(IF(MONTH(AJ6)&lt;&gt;MONTH(AJ6+1),"",AJ6+1),"")</f>
        <v/>
      </c>
      <c r="AL6" s="18" t="str">
        <f>IFERROR(IF(MONTH(AK6)&lt;&gt;MONTH(AK6+1),"",AK6+1),"")</f>
        <v/>
      </c>
      <c r="AM6" s="263" t="s">
        <v>162</v>
      </c>
      <c r="AN6" s="263" t="s">
        <v>163</v>
      </c>
      <c r="AO6" s="206" t="s">
        <v>133</v>
      </c>
      <c r="AQ6" s="208" t="s">
        <v>36</v>
      </c>
      <c r="AR6" s="209"/>
      <c r="AS6" s="208" t="s">
        <v>39</v>
      </c>
      <c r="AT6" s="212"/>
      <c r="AU6" s="212"/>
      <c r="AV6" s="212"/>
      <c r="AW6" s="213"/>
      <c r="AX6" s="208" t="s">
        <v>16</v>
      </c>
      <c r="AY6" s="215"/>
    </row>
    <row r="7" spans="1:53" s="6" customFormat="1" ht="18" customHeight="1">
      <c r="A7" s="249"/>
      <c r="B7" s="238"/>
      <c r="C7" s="251"/>
      <c r="D7" s="251"/>
      <c r="E7" s="251"/>
      <c r="F7" s="238"/>
      <c r="G7" s="239"/>
      <c r="H7" s="19" t="str">
        <f>H6</f>
        <v/>
      </c>
      <c r="I7" s="19" t="str">
        <f>I6</f>
        <v/>
      </c>
      <c r="J7" s="19" t="str">
        <f t="shared" ref="J7:AL7" si="1">J6</f>
        <v/>
      </c>
      <c r="K7" s="19" t="str">
        <f t="shared" si="1"/>
        <v/>
      </c>
      <c r="L7" s="19" t="str">
        <f t="shared" si="1"/>
        <v/>
      </c>
      <c r="M7" s="19" t="str">
        <f t="shared" si="1"/>
        <v/>
      </c>
      <c r="N7" s="19" t="str">
        <f t="shared" si="1"/>
        <v/>
      </c>
      <c r="O7" s="19" t="str">
        <f t="shared" si="1"/>
        <v/>
      </c>
      <c r="P7" s="19" t="str">
        <f t="shared" si="1"/>
        <v/>
      </c>
      <c r="Q7" s="19" t="str">
        <f t="shared" si="1"/>
        <v/>
      </c>
      <c r="R7" s="19" t="str">
        <f t="shared" si="1"/>
        <v/>
      </c>
      <c r="S7" s="19" t="str">
        <f t="shared" si="1"/>
        <v/>
      </c>
      <c r="T7" s="19" t="str">
        <f t="shared" si="1"/>
        <v/>
      </c>
      <c r="U7" s="19" t="str">
        <f t="shared" si="1"/>
        <v/>
      </c>
      <c r="V7" s="19" t="str">
        <f t="shared" si="1"/>
        <v/>
      </c>
      <c r="W7" s="19" t="str">
        <f t="shared" si="1"/>
        <v/>
      </c>
      <c r="X7" s="19" t="str">
        <f t="shared" si="1"/>
        <v/>
      </c>
      <c r="Y7" s="19" t="str">
        <f t="shared" si="1"/>
        <v/>
      </c>
      <c r="Z7" s="19" t="str">
        <f t="shared" si="1"/>
        <v/>
      </c>
      <c r="AA7" s="19" t="str">
        <f t="shared" si="1"/>
        <v/>
      </c>
      <c r="AB7" s="19" t="str">
        <f t="shared" si="1"/>
        <v/>
      </c>
      <c r="AC7" s="19" t="str">
        <f t="shared" si="1"/>
        <v/>
      </c>
      <c r="AD7" s="19" t="str">
        <f t="shared" si="1"/>
        <v/>
      </c>
      <c r="AE7" s="19" t="str">
        <f t="shared" si="1"/>
        <v/>
      </c>
      <c r="AF7" s="19" t="str">
        <f t="shared" si="1"/>
        <v/>
      </c>
      <c r="AG7" s="19" t="str">
        <f t="shared" si="1"/>
        <v/>
      </c>
      <c r="AH7" s="19" t="str">
        <f t="shared" si="1"/>
        <v/>
      </c>
      <c r="AI7" s="19" t="str">
        <f t="shared" si="1"/>
        <v/>
      </c>
      <c r="AJ7" s="19" t="str">
        <f t="shared" si="1"/>
        <v/>
      </c>
      <c r="AK7" s="19" t="str">
        <f t="shared" si="1"/>
        <v/>
      </c>
      <c r="AL7" s="19" t="str">
        <f t="shared" si="1"/>
        <v/>
      </c>
      <c r="AM7" s="263"/>
      <c r="AN7" s="263"/>
      <c r="AO7" s="207"/>
      <c r="AQ7" s="210"/>
      <c r="AR7" s="211"/>
      <c r="AS7" s="210"/>
      <c r="AT7" s="214"/>
      <c r="AU7" s="214"/>
      <c r="AV7" s="214"/>
      <c r="AW7" s="211"/>
      <c r="AX7" s="210"/>
      <c r="AY7" s="211"/>
    </row>
    <row r="8" spans="1:53" s="6" customFormat="1" ht="13.5" customHeight="1">
      <c r="A8" s="248"/>
      <c r="B8" s="255" t="s">
        <v>4</v>
      </c>
      <c r="C8" s="257" t="s">
        <v>48</v>
      </c>
      <c r="D8" s="257" t="s">
        <v>48</v>
      </c>
      <c r="E8" s="259" t="s">
        <v>10</v>
      </c>
      <c r="F8" s="261"/>
      <c r="G8" s="70" t="s">
        <v>36</v>
      </c>
      <c r="H8" s="75"/>
      <c r="I8" s="75"/>
      <c r="J8" s="75"/>
      <c r="K8" s="75"/>
      <c r="L8" s="75"/>
      <c r="M8" s="75"/>
      <c r="N8" s="75"/>
      <c r="O8" s="75"/>
      <c r="P8" s="75"/>
      <c r="Q8" s="75"/>
      <c r="R8" s="75"/>
      <c r="S8" s="75"/>
      <c r="T8" s="75"/>
      <c r="U8" s="75"/>
      <c r="V8" s="75"/>
      <c r="W8" s="75"/>
      <c r="X8" s="75"/>
      <c r="Y8" s="75"/>
      <c r="Z8" s="75"/>
      <c r="AA8" s="75"/>
      <c r="AB8" s="75"/>
      <c r="AC8" s="75"/>
      <c r="AD8" s="75"/>
      <c r="AE8" s="75"/>
      <c r="AF8" s="75"/>
      <c r="AG8" s="75"/>
      <c r="AH8" s="75"/>
      <c r="AI8" s="75"/>
      <c r="AJ8" s="75"/>
      <c r="AK8" s="75"/>
      <c r="AL8" s="75"/>
      <c r="AM8" s="253">
        <f>SUM(H9:AL9)</f>
        <v>0</v>
      </c>
      <c r="AN8" s="254" t="s">
        <v>48</v>
      </c>
      <c r="AO8" s="223"/>
      <c r="AQ8" s="228"/>
      <c r="AR8" s="369"/>
      <c r="AS8" s="224"/>
      <c r="AT8" s="225"/>
      <c r="AU8" s="12" t="s">
        <v>26</v>
      </c>
      <c r="AV8" s="226"/>
      <c r="AW8" s="227"/>
      <c r="AX8" s="156"/>
      <c r="AY8" s="167" t="s">
        <v>34</v>
      </c>
      <c r="BA8" s="44" t="s">
        <v>95</v>
      </c>
    </row>
    <row r="9" spans="1:53" ht="13.5" customHeight="1">
      <c r="A9" s="249"/>
      <c r="B9" s="256"/>
      <c r="C9" s="258"/>
      <c r="D9" s="258"/>
      <c r="E9" s="260"/>
      <c r="F9" s="262"/>
      <c r="G9" s="70" t="s">
        <v>16</v>
      </c>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253"/>
      <c r="AN9" s="254"/>
      <c r="AO9" s="374"/>
      <c r="AQ9" s="228"/>
      <c r="AR9" s="369"/>
      <c r="AS9" s="224"/>
      <c r="AT9" s="225"/>
      <c r="AU9" s="12" t="s">
        <v>26</v>
      </c>
      <c r="AV9" s="226"/>
      <c r="AW9" s="227"/>
      <c r="AX9" s="156"/>
      <c r="AY9" s="167" t="s">
        <v>34</v>
      </c>
      <c r="BA9" s="165" t="s">
        <v>66</v>
      </c>
    </row>
    <row r="10" spans="1:53" ht="13.5" customHeight="1">
      <c r="A10" s="248"/>
      <c r="B10" s="273" t="s">
        <v>5</v>
      </c>
      <c r="C10" s="257" t="s">
        <v>48</v>
      </c>
      <c r="D10" s="257" t="s">
        <v>48</v>
      </c>
      <c r="E10" s="275" t="s">
        <v>10</v>
      </c>
      <c r="F10" s="262"/>
      <c r="G10" s="70" t="s">
        <v>36</v>
      </c>
      <c r="H10" s="75"/>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5"/>
      <c r="AL10" s="75"/>
      <c r="AM10" s="253">
        <f>SUM(H11:AL11)</f>
        <v>0</v>
      </c>
      <c r="AN10" s="254" t="s">
        <v>48</v>
      </c>
      <c r="AO10" s="372"/>
      <c r="AQ10" s="228"/>
      <c r="AR10" s="369"/>
      <c r="AS10" s="224"/>
      <c r="AT10" s="225"/>
      <c r="AU10" s="12" t="s">
        <v>26</v>
      </c>
      <c r="AV10" s="226"/>
      <c r="AW10" s="227"/>
      <c r="AX10" s="156"/>
      <c r="AY10" s="167" t="s">
        <v>34</v>
      </c>
      <c r="BA10" s="69" t="s">
        <v>10</v>
      </c>
    </row>
    <row r="11" spans="1:53" ht="13.5" customHeight="1">
      <c r="A11" s="249"/>
      <c r="B11" s="274"/>
      <c r="C11" s="258"/>
      <c r="D11" s="258"/>
      <c r="E11" s="260"/>
      <c r="F11" s="262"/>
      <c r="G11" s="71" t="s">
        <v>41</v>
      </c>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276"/>
      <c r="AN11" s="272"/>
      <c r="AO11" s="374"/>
      <c r="AQ11" s="228"/>
      <c r="AR11" s="369"/>
      <c r="AS11" s="224"/>
      <c r="AT11" s="225"/>
      <c r="AU11" s="12" t="s">
        <v>26</v>
      </c>
      <c r="AV11" s="226"/>
      <c r="AW11" s="227"/>
      <c r="AX11" s="156"/>
      <c r="AY11" s="167" t="s">
        <v>34</v>
      </c>
      <c r="BA11" s="69" t="s">
        <v>64</v>
      </c>
    </row>
    <row r="12" spans="1:53" ht="13.5" customHeight="1">
      <c r="A12" s="248"/>
      <c r="B12" s="265" t="s">
        <v>38</v>
      </c>
      <c r="C12" s="257" t="s">
        <v>48</v>
      </c>
      <c r="D12" s="257" t="s">
        <v>48</v>
      </c>
      <c r="E12" s="268" t="s">
        <v>48</v>
      </c>
      <c r="F12" s="270"/>
      <c r="G12" s="70" t="s">
        <v>36</v>
      </c>
      <c r="H12" s="75"/>
      <c r="I12" s="75"/>
      <c r="J12" s="75"/>
      <c r="K12" s="75"/>
      <c r="L12" s="75"/>
      <c r="M12" s="75"/>
      <c r="N12" s="75"/>
      <c r="O12" s="75"/>
      <c r="P12" s="75"/>
      <c r="Q12" s="75"/>
      <c r="R12" s="75"/>
      <c r="S12" s="75"/>
      <c r="T12" s="75"/>
      <c r="U12" s="75"/>
      <c r="V12" s="75"/>
      <c r="W12" s="75"/>
      <c r="X12" s="75"/>
      <c r="Y12" s="75"/>
      <c r="Z12" s="75"/>
      <c r="AA12" s="75"/>
      <c r="AB12" s="75"/>
      <c r="AC12" s="75"/>
      <c r="AD12" s="75"/>
      <c r="AE12" s="75"/>
      <c r="AF12" s="75"/>
      <c r="AG12" s="75"/>
      <c r="AH12" s="75"/>
      <c r="AI12" s="75"/>
      <c r="AJ12" s="75"/>
      <c r="AK12" s="75"/>
      <c r="AL12" s="75"/>
      <c r="AM12" s="253">
        <f>SUM(H13:AL13)</f>
        <v>0</v>
      </c>
      <c r="AN12" s="254" t="s">
        <v>48</v>
      </c>
      <c r="AO12" s="372"/>
      <c r="AQ12" s="228"/>
      <c r="AR12" s="369"/>
      <c r="AS12" s="224"/>
      <c r="AT12" s="225"/>
      <c r="AU12" s="12" t="s">
        <v>26</v>
      </c>
      <c r="AV12" s="226"/>
      <c r="AW12" s="227"/>
      <c r="AX12" s="156"/>
      <c r="AY12" s="167" t="s">
        <v>34</v>
      </c>
      <c r="BA12" s="69" t="s">
        <v>15</v>
      </c>
    </row>
    <row r="13" spans="1:53" ht="13.5" customHeight="1" thickBot="1">
      <c r="A13" s="264"/>
      <c r="B13" s="266"/>
      <c r="C13" s="267"/>
      <c r="D13" s="267"/>
      <c r="E13" s="269"/>
      <c r="F13" s="271"/>
      <c r="G13" s="72" t="s">
        <v>41</v>
      </c>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1"/>
      <c r="AN13" s="341"/>
      <c r="AO13" s="373"/>
      <c r="AQ13" s="228"/>
      <c r="AR13" s="369"/>
      <c r="AS13" s="224"/>
      <c r="AT13" s="225"/>
      <c r="AU13" s="12" t="s">
        <v>26</v>
      </c>
      <c r="AV13" s="226"/>
      <c r="AW13" s="227"/>
      <c r="AX13" s="156"/>
      <c r="AY13" s="167" t="s">
        <v>34</v>
      </c>
      <c r="BA13" s="69" t="s">
        <v>65</v>
      </c>
    </row>
    <row r="14" spans="1:53" ht="13.5" customHeight="1" thickTop="1">
      <c r="A14" s="283" t="str">
        <f>IFERROR(INDEX(【従業者名簿】!F:F,MATCH(届出後8月!F14,【従業者名簿】!C:C,0)),"")</f>
        <v/>
      </c>
      <c r="B14" s="255" t="s">
        <v>4</v>
      </c>
      <c r="C14" s="285" t="str">
        <f>IF(AO14="介護福祉士","〇","")</f>
        <v/>
      </c>
      <c r="D14" s="367" t="str">
        <f>IF(A14="","",DATEDIF(A14,$AF$3,"m"))</f>
        <v/>
      </c>
      <c r="E14" s="290" t="s">
        <v>102</v>
      </c>
      <c r="F14" s="293"/>
      <c r="G14" s="73" t="s">
        <v>36</v>
      </c>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278">
        <f>SUM(H15:AL15)</f>
        <v>0</v>
      </c>
      <c r="AN14" s="280" t="str">
        <f>IFERROR(IF(SUM(AM14:AM19)&gt;$AF$45,1,ROUNDDOWN(SUM(AM14:AM19)/$AF$45,1)),"")</f>
        <v/>
      </c>
      <c r="AO14" s="343"/>
      <c r="AQ14" s="228"/>
      <c r="AR14" s="369"/>
      <c r="AS14" s="224"/>
      <c r="AT14" s="225"/>
      <c r="AU14" s="12" t="s">
        <v>26</v>
      </c>
      <c r="AV14" s="226"/>
      <c r="AW14" s="227"/>
      <c r="AX14" s="156"/>
      <c r="AY14" s="167" t="s">
        <v>34</v>
      </c>
    </row>
    <row r="15" spans="1:53" ht="13.5" customHeight="1">
      <c r="A15" s="284"/>
      <c r="B15" s="256"/>
      <c r="C15" s="286"/>
      <c r="D15" s="370"/>
      <c r="E15" s="291"/>
      <c r="F15" s="293"/>
      <c r="G15" s="70" t="s">
        <v>41</v>
      </c>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253"/>
      <c r="AN15" s="280"/>
      <c r="AO15" s="344"/>
      <c r="AQ15" s="228"/>
      <c r="AR15" s="369"/>
      <c r="AS15" s="224"/>
      <c r="AT15" s="225"/>
      <c r="AU15" s="12" t="s">
        <v>26</v>
      </c>
      <c r="AV15" s="226"/>
      <c r="AW15" s="227"/>
      <c r="AX15" s="156"/>
      <c r="AY15" s="167" t="s">
        <v>34</v>
      </c>
    </row>
    <row r="16" spans="1:53" ht="13.5" customHeight="1">
      <c r="A16" s="284"/>
      <c r="B16" s="273" t="s">
        <v>5</v>
      </c>
      <c r="C16" s="286"/>
      <c r="D16" s="370"/>
      <c r="E16" s="291"/>
      <c r="F16" s="293"/>
      <c r="G16" s="73" t="s">
        <v>36</v>
      </c>
      <c r="H16" s="38"/>
      <c r="I16" s="38"/>
      <c r="J16" s="38"/>
      <c r="K16" s="38"/>
      <c r="L16" s="164"/>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278">
        <f>SUM(H17:AL17)</f>
        <v>0</v>
      </c>
      <c r="AN16" s="280"/>
      <c r="AO16" s="345"/>
      <c r="AQ16" s="228"/>
      <c r="AR16" s="369"/>
      <c r="AS16" s="224"/>
      <c r="AT16" s="225"/>
      <c r="AU16" s="12" t="s">
        <v>26</v>
      </c>
      <c r="AV16" s="226"/>
      <c r="AW16" s="227"/>
      <c r="AX16" s="156"/>
      <c r="AY16" s="167" t="s">
        <v>34</v>
      </c>
    </row>
    <row r="17" spans="1:51" ht="13.5" customHeight="1">
      <c r="A17" s="284"/>
      <c r="B17" s="297"/>
      <c r="C17" s="286"/>
      <c r="D17" s="370"/>
      <c r="E17" s="291"/>
      <c r="F17" s="293"/>
      <c r="G17" s="70" t="s">
        <v>41</v>
      </c>
      <c r="H17" s="35"/>
      <c r="I17" s="35"/>
      <c r="J17" s="35"/>
      <c r="K17" s="35"/>
      <c r="L17" s="36"/>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253"/>
      <c r="AN17" s="280"/>
      <c r="AO17" s="344"/>
      <c r="AQ17" s="228"/>
      <c r="AR17" s="369"/>
      <c r="AS17" s="224"/>
      <c r="AT17" s="225"/>
      <c r="AU17" s="12" t="s">
        <v>26</v>
      </c>
      <c r="AV17" s="226"/>
      <c r="AW17" s="227"/>
      <c r="AX17" s="156"/>
      <c r="AY17" s="167" t="s">
        <v>34</v>
      </c>
    </row>
    <row r="18" spans="1:51" ht="13.5" customHeight="1">
      <c r="A18" s="284"/>
      <c r="B18" s="296" t="s">
        <v>33</v>
      </c>
      <c r="C18" s="286"/>
      <c r="D18" s="370"/>
      <c r="E18" s="291"/>
      <c r="F18" s="294"/>
      <c r="G18" s="73" t="s">
        <v>36</v>
      </c>
      <c r="H18" s="38"/>
      <c r="I18" s="38"/>
      <c r="J18" s="38"/>
      <c r="K18" s="38"/>
      <c r="L18" s="164"/>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278">
        <f>SUM(H19:AL19)</f>
        <v>0</v>
      </c>
      <c r="AN18" s="281"/>
      <c r="AO18" s="345"/>
      <c r="AQ18" s="228"/>
      <c r="AR18" s="369"/>
      <c r="AS18" s="224"/>
      <c r="AT18" s="225"/>
      <c r="AU18" s="12" t="s">
        <v>26</v>
      </c>
      <c r="AV18" s="226"/>
      <c r="AW18" s="227"/>
      <c r="AX18" s="156"/>
      <c r="AY18" s="167" t="s">
        <v>34</v>
      </c>
    </row>
    <row r="19" spans="1:51" ht="13.5" customHeight="1">
      <c r="A19" s="284"/>
      <c r="B19" s="255"/>
      <c r="C19" s="287"/>
      <c r="D19" s="370"/>
      <c r="E19" s="292"/>
      <c r="F19" s="295"/>
      <c r="G19" s="70" t="s">
        <v>41</v>
      </c>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253"/>
      <c r="AN19" s="281"/>
      <c r="AO19" s="346"/>
      <c r="AQ19" s="228"/>
      <c r="AR19" s="369"/>
      <c r="AS19" s="224"/>
      <c r="AT19" s="225"/>
      <c r="AU19" s="12" t="s">
        <v>26</v>
      </c>
      <c r="AV19" s="226"/>
      <c r="AW19" s="227"/>
      <c r="AX19" s="156"/>
      <c r="AY19" s="167" t="s">
        <v>34</v>
      </c>
    </row>
    <row r="20" spans="1:51" ht="13.5" customHeight="1">
      <c r="A20" s="305" t="str">
        <f>IFERROR(INDEX(【従業者名簿】!F:F,MATCH(届出後8月!F20,【従業者名簿】!C:C,0)),"")</f>
        <v/>
      </c>
      <c r="B20" s="273" t="s">
        <v>5</v>
      </c>
      <c r="C20" s="299" t="str">
        <f>IF(AO20="介護福祉士","〇","")</f>
        <v/>
      </c>
      <c r="D20" s="370" t="str">
        <f>IF(A20="","",DATEDIF(A20,$AF$3,"m"))</f>
        <v/>
      </c>
      <c r="E20" s="306" t="s">
        <v>102</v>
      </c>
      <c r="F20" s="262"/>
      <c r="G20" s="70" t="s">
        <v>36</v>
      </c>
      <c r="H20" s="164"/>
      <c r="I20" s="164"/>
      <c r="J20" s="164"/>
      <c r="K20" s="164"/>
      <c r="L20" s="164"/>
      <c r="M20" s="164"/>
      <c r="N20" s="164"/>
      <c r="O20" s="164"/>
      <c r="P20" s="164"/>
      <c r="Q20" s="164"/>
      <c r="R20" s="164"/>
      <c r="S20" s="164"/>
      <c r="T20" s="164"/>
      <c r="U20" s="164"/>
      <c r="V20" s="164"/>
      <c r="W20" s="164"/>
      <c r="X20" s="164"/>
      <c r="Y20" s="164"/>
      <c r="Z20" s="164"/>
      <c r="AA20" s="164"/>
      <c r="AB20" s="164"/>
      <c r="AC20" s="164"/>
      <c r="AD20" s="164"/>
      <c r="AE20" s="164"/>
      <c r="AF20" s="164"/>
      <c r="AG20" s="164"/>
      <c r="AH20" s="164"/>
      <c r="AI20" s="164"/>
      <c r="AJ20" s="164"/>
      <c r="AK20" s="164"/>
      <c r="AL20" s="164"/>
      <c r="AM20" s="278">
        <f>SUM(H21:AL21)</f>
        <v>0</v>
      </c>
      <c r="AN20" s="279" t="str">
        <f>IFERROR(IF(SUM(AM20:AM23)&gt;$AF$45,1,ROUNDDOWN(SUM(AM20:AM23)/$AF$45,1)),"")</f>
        <v/>
      </c>
      <c r="AO20" s="222"/>
      <c r="AP20" s="8"/>
      <c r="AQ20" s="228"/>
      <c r="AR20" s="369"/>
      <c r="AS20" s="224"/>
      <c r="AT20" s="225"/>
      <c r="AU20" s="12" t="s">
        <v>26</v>
      </c>
      <c r="AV20" s="226"/>
      <c r="AW20" s="227"/>
      <c r="AX20" s="156"/>
      <c r="AY20" s="167" t="s">
        <v>34</v>
      </c>
    </row>
    <row r="21" spans="1:51" ht="13.5" customHeight="1">
      <c r="A21" s="284"/>
      <c r="B21" s="297"/>
      <c r="C21" s="286"/>
      <c r="D21" s="370"/>
      <c r="E21" s="291"/>
      <c r="F21" s="262"/>
      <c r="G21" s="70" t="s">
        <v>41</v>
      </c>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253"/>
      <c r="AN21" s="280"/>
      <c r="AO21" s="344"/>
      <c r="AP21" s="8"/>
      <c r="AQ21" s="228"/>
      <c r="AR21" s="369"/>
      <c r="AS21" s="224"/>
      <c r="AT21" s="225"/>
      <c r="AU21" s="12" t="s">
        <v>26</v>
      </c>
      <c r="AV21" s="226"/>
      <c r="AW21" s="227"/>
      <c r="AX21" s="156"/>
      <c r="AY21" s="167" t="s">
        <v>34</v>
      </c>
    </row>
    <row r="22" spans="1:51" ht="13.5" customHeight="1">
      <c r="A22" s="284"/>
      <c r="B22" s="304" t="s">
        <v>33</v>
      </c>
      <c r="C22" s="286"/>
      <c r="D22" s="370"/>
      <c r="E22" s="291"/>
      <c r="F22" s="277"/>
      <c r="G22" s="70" t="s">
        <v>36</v>
      </c>
      <c r="H22" s="164"/>
      <c r="I22" s="164"/>
      <c r="J22" s="164"/>
      <c r="K22" s="164"/>
      <c r="L22" s="164"/>
      <c r="M22" s="164"/>
      <c r="N22" s="164"/>
      <c r="O22" s="164"/>
      <c r="P22" s="164"/>
      <c r="Q22" s="164"/>
      <c r="R22" s="164"/>
      <c r="S22" s="164"/>
      <c r="T22" s="164"/>
      <c r="U22" s="164"/>
      <c r="V22" s="164"/>
      <c r="W22" s="164"/>
      <c r="X22" s="164"/>
      <c r="Y22" s="164"/>
      <c r="Z22" s="164"/>
      <c r="AA22" s="164"/>
      <c r="AB22" s="164"/>
      <c r="AC22" s="164"/>
      <c r="AD22" s="164"/>
      <c r="AE22" s="164"/>
      <c r="AF22" s="164"/>
      <c r="AG22" s="164"/>
      <c r="AH22" s="164"/>
      <c r="AI22" s="164"/>
      <c r="AJ22" s="164"/>
      <c r="AK22" s="164"/>
      <c r="AL22" s="164"/>
      <c r="AM22" s="253">
        <f>SUM(H23:AL23)</f>
        <v>0</v>
      </c>
      <c r="AN22" s="281"/>
      <c r="AO22" s="345"/>
      <c r="AP22" s="8"/>
      <c r="AQ22" s="228"/>
      <c r="AR22" s="369"/>
      <c r="AS22" s="224"/>
      <c r="AT22" s="225"/>
      <c r="AU22" s="12" t="s">
        <v>26</v>
      </c>
      <c r="AV22" s="226"/>
      <c r="AW22" s="227"/>
      <c r="AX22" s="156"/>
      <c r="AY22" s="167" t="s">
        <v>34</v>
      </c>
    </row>
    <row r="23" spans="1:51" ht="13.5" customHeight="1">
      <c r="A23" s="284"/>
      <c r="B23" s="304"/>
      <c r="C23" s="287"/>
      <c r="D23" s="370"/>
      <c r="E23" s="292"/>
      <c r="F23" s="277"/>
      <c r="G23" s="70" t="s">
        <v>41</v>
      </c>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253"/>
      <c r="AN23" s="282"/>
      <c r="AO23" s="346"/>
      <c r="AP23" s="8"/>
      <c r="AQ23" s="228"/>
      <c r="AR23" s="369"/>
      <c r="AS23" s="224"/>
      <c r="AT23" s="225"/>
      <c r="AU23" s="12" t="s">
        <v>26</v>
      </c>
      <c r="AV23" s="226"/>
      <c r="AW23" s="227"/>
      <c r="AX23" s="156"/>
      <c r="AY23" s="167" t="s">
        <v>34</v>
      </c>
    </row>
    <row r="24" spans="1:51" ht="13.5" customHeight="1">
      <c r="A24" s="248" t="str">
        <f>IFERROR(INDEX(【従業者名簿】!F:F,MATCH(F24,【従業者名簿】!C:C,0)),"")</f>
        <v/>
      </c>
      <c r="B24" s="298" t="s">
        <v>33</v>
      </c>
      <c r="C24" s="299" t="str">
        <f>IF(AO24="介護福祉士","〇","")</f>
        <v/>
      </c>
      <c r="D24" s="366" t="str">
        <f>IF(A24="","",DATEDIF(A24,$AF$3,"m"))</f>
        <v/>
      </c>
      <c r="E24" s="301"/>
      <c r="F24" s="270"/>
      <c r="G24" s="70" t="s">
        <v>36</v>
      </c>
      <c r="H24" s="164"/>
      <c r="I24" s="164"/>
      <c r="J24" s="164"/>
      <c r="K24" s="164"/>
      <c r="L24" s="164"/>
      <c r="M24" s="164"/>
      <c r="N24" s="164"/>
      <c r="O24" s="40"/>
      <c r="P24" s="164"/>
      <c r="Q24" s="164"/>
      <c r="R24" s="164"/>
      <c r="S24" s="164"/>
      <c r="T24" s="164"/>
      <c r="U24" s="38"/>
      <c r="V24" s="38"/>
      <c r="W24" s="164"/>
      <c r="X24" s="164"/>
      <c r="Y24" s="164"/>
      <c r="Z24" s="164"/>
      <c r="AA24" s="164"/>
      <c r="AB24" s="164"/>
      <c r="AC24" s="164"/>
      <c r="AD24" s="164"/>
      <c r="AE24" s="164"/>
      <c r="AF24" s="164"/>
      <c r="AG24" s="164"/>
      <c r="AH24" s="164"/>
      <c r="AI24" s="164"/>
      <c r="AJ24" s="164"/>
      <c r="AK24" s="164"/>
      <c r="AL24" s="164"/>
      <c r="AM24" s="253">
        <f>SUM(H25:AL25)</f>
        <v>0</v>
      </c>
      <c r="AN24" s="368" t="str">
        <f>IFERROR(IF(OR(E24="Ａ",AM24&gt;$AF$45),1,ROUNDDOWN(AM24/$AF$45,1)),"")</f>
        <v/>
      </c>
      <c r="AO24" s="222"/>
      <c r="AP24" s="8"/>
      <c r="AQ24" s="228"/>
      <c r="AR24" s="369"/>
      <c r="AS24" s="224"/>
      <c r="AT24" s="226"/>
      <c r="AU24" s="12" t="s">
        <v>26</v>
      </c>
      <c r="AV24" s="226"/>
      <c r="AW24" s="311"/>
      <c r="AX24" s="156"/>
      <c r="AY24" s="167" t="s">
        <v>34</v>
      </c>
    </row>
    <row r="25" spans="1:51" ht="13.5" customHeight="1">
      <c r="A25" s="249"/>
      <c r="B25" s="255"/>
      <c r="C25" s="287"/>
      <c r="D25" s="367"/>
      <c r="E25" s="302"/>
      <c r="F25" s="261"/>
      <c r="G25" s="70" t="s">
        <v>41</v>
      </c>
      <c r="H25" s="35"/>
      <c r="I25" s="35"/>
      <c r="J25" s="35"/>
      <c r="K25" s="35"/>
      <c r="L25" s="35"/>
      <c r="M25" s="35"/>
      <c r="N25" s="35"/>
      <c r="O25" s="48"/>
      <c r="P25" s="35"/>
      <c r="Q25" s="35"/>
      <c r="R25" s="35"/>
      <c r="S25" s="35"/>
      <c r="T25" s="35"/>
      <c r="U25" s="35"/>
      <c r="V25" s="35"/>
      <c r="W25" s="35"/>
      <c r="X25" s="35"/>
      <c r="Y25" s="35"/>
      <c r="Z25" s="35"/>
      <c r="AA25" s="35"/>
      <c r="AB25" s="35"/>
      <c r="AC25" s="35"/>
      <c r="AD25" s="35"/>
      <c r="AE25" s="35"/>
      <c r="AF25" s="35"/>
      <c r="AG25" s="39"/>
      <c r="AH25" s="35"/>
      <c r="AI25" s="35"/>
      <c r="AJ25" s="35"/>
      <c r="AK25" s="35"/>
      <c r="AL25" s="35"/>
      <c r="AM25" s="253"/>
      <c r="AN25" s="368"/>
      <c r="AO25" s="223"/>
      <c r="AP25" s="8"/>
      <c r="AQ25" s="228"/>
      <c r="AR25" s="369"/>
      <c r="AS25" s="224"/>
      <c r="AT25" s="226"/>
      <c r="AU25" s="12" t="s">
        <v>26</v>
      </c>
      <c r="AV25" s="226"/>
      <c r="AW25" s="311"/>
      <c r="AX25" s="156"/>
      <c r="AY25" s="167" t="s">
        <v>34</v>
      </c>
    </row>
    <row r="26" spans="1:51" ht="13.5" customHeight="1">
      <c r="A26" s="248" t="str">
        <f>IFERROR(INDEX(【従業者名簿】!F:F,MATCH(F26,【従業者名簿】!C:C,0)),"")</f>
        <v/>
      </c>
      <c r="B26" s="298" t="s">
        <v>33</v>
      </c>
      <c r="C26" s="299" t="str">
        <f t="shared" ref="C26" si="2">IF(AO26="介護福祉士","〇","")</f>
        <v/>
      </c>
      <c r="D26" s="366" t="str">
        <f>IF(A26="","",DATEDIF(A26,$AF$3,"m"))</f>
        <v/>
      </c>
      <c r="E26" s="301"/>
      <c r="F26" s="270"/>
      <c r="G26" s="70" t="s">
        <v>36</v>
      </c>
      <c r="H26" s="164"/>
      <c r="I26" s="164"/>
      <c r="J26" s="164"/>
      <c r="K26" s="164"/>
      <c r="L26" s="164"/>
      <c r="M26" s="164"/>
      <c r="N26" s="164"/>
      <c r="O26" s="164"/>
      <c r="P26" s="164"/>
      <c r="Q26" s="40"/>
      <c r="R26" s="164"/>
      <c r="S26" s="164"/>
      <c r="T26" s="164"/>
      <c r="U26" s="164"/>
      <c r="V26" s="164"/>
      <c r="W26" s="164"/>
      <c r="X26" s="164"/>
      <c r="Y26" s="164"/>
      <c r="Z26" s="164"/>
      <c r="AA26" s="164"/>
      <c r="AB26" s="164"/>
      <c r="AC26" s="164"/>
      <c r="AD26" s="164"/>
      <c r="AE26" s="40"/>
      <c r="AF26" s="164"/>
      <c r="AG26" s="164"/>
      <c r="AH26" s="164"/>
      <c r="AI26" s="164"/>
      <c r="AJ26" s="164"/>
      <c r="AK26" s="164"/>
      <c r="AL26" s="164"/>
      <c r="AM26" s="253">
        <f>SUM(H27:AL27)</f>
        <v>0</v>
      </c>
      <c r="AN26" s="368" t="str">
        <f t="shared" ref="AN26" si="3">IFERROR(IF(OR(E26="Ａ",AM26&gt;$AF$45),1,ROUNDDOWN(AM26/$AF$45,1)),"")</f>
        <v/>
      </c>
      <c r="AO26" s="222"/>
      <c r="AP26" s="8"/>
      <c r="AQ26" s="228" t="s">
        <v>19</v>
      </c>
      <c r="AR26" s="307"/>
      <c r="AS26" s="308" t="s">
        <v>20</v>
      </c>
      <c r="AT26" s="309"/>
      <c r="AU26" s="309"/>
      <c r="AV26" s="309"/>
      <c r="AW26" s="309"/>
      <c r="AX26" s="309"/>
      <c r="AY26" s="310"/>
    </row>
    <row r="27" spans="1:51" ht="13.5" customHeight="1">
      <c r="A27" s="249"/>
      <c r="B27" s="255"/>
      <c r="C27" s="287"/>
      <c r="D27" s="367"/>
      <c r="E27" s="302"/>
      <c r="F27" s="261"/>
      <c r="G27" s="70" t="s">
        <v>41</v>
      </c>
      <c r="H27" s="35"/>
      <c r="I27" s="35"/>
      <c r="J27" s="35"/>
      <c r="K27" s="35"/>
      <c r="L27" s="35"/>
      <c r="M27" s="35"/>
      <c r="N27" s="35"/>
      <c r="O27" s="35"/>
      <c r="P27" s="35"/>
      <c r="Q27" s="48"/>
      <c r="R27" s="35"/>
      <c r="S27" s="35"/>
      <c r="T27" s="35"/>
      <c r="U27" s="35"/>
      <c r="V27" s="35"/>
      <c r="W27" s="35"/>
      <c r="X27" s="35"/>
      <c r="Y27" s="35"/>
      <c r="Z27" s="35"/>
      <c r="AA27" s="35"/>
      <c r="AB27" s="35"/>
      <c r="AC27" s="35"/>
      <c r="AD27" s="35"/>
      <c r="AE27" s="48"/>
      <c r="AF27" s="35"/>
      <c r="AG27" s="35"/>
      <c r="AH27" s="35"/>
      <c r="AI27" s="35"/>
      <c r="AJ27" s="35"/>
      <c r="AK27" s="35"/>
      <c r="AL27" s="35"/>
      <c r="AM27" s="253"/>
      <c r="AN27" s="368"/>
      <c r="AO27" s="223"/>
      <c r="AP27" s="8"/>
      <c r="AQ27" s="228" t="s">
        <v>28</v>
      </c>
      <c r="AR27" s="307"/>
      <c r="AS27" s="308" t="s">
        <v>29</v>
      </c>
      <c r="AT27" s="309"/>
      <c r="AU27" s="309"/>
      <c r="AV27" s="309"/>
      <c r="AW27" s="309"/>
      <c r="AX27" s="309"/>
      <c r="AY27" s="310"/>
    </row>
    <row r="28" spans="1:51" ht="13.5" customHeight="1">
      <c r="A28" s="248" t="str">
        <f>IFERROR(INDEX(【従業者名簿】!F:F,MATCH(F28,【従業者名簿】!C:C,0)),"")</f>
        <v/>
      </c>
      <c r="B28" s="298" t="s">
        <v>33</v>
      </c>
      <c r="C28" s="299" t="str">
        <f t="shared" ref="C28" si="4">IF(AO28="介護福祉士","〇","")</f>
        <v/>
      </c>
      <c r="D28" s="366" t="str">
        <f>IF(A28="","",DATEDIF(A28,$AF$3,"m"))</f>
        <v/>
      </c>
      <c r="E28" s="301"/>
      <c r="F28" s="270"/>
      <c r="G28" s="70" t="s">
        <v>36</v>
      </c>
      <c r="H28" s="164"/>
      <c r="I28" s="164"/>
      <c r="J28" s="164"/>
      <c r="K28" s="164"/>
      <c r="L28" s="164"/>
      <c r="M28" s="164"/>
      <c r="N28" s="164"/>
      <c r="O28" s="164"/>
      <c r="P28" s="164"/>
      <c r="Q28" s="164"/>
      <c r="R28" s="164"/>
      <c r="S28" s="164"/>
      <c r="T28" s="164"/>
      <c r="U28" s="164"/>
      <c r="V28" s="164"/>
      <c r="W28" s="164"/>
      <c r="X28" s="164"/>
      <c r="Y28" s="164"/>
      <c r="Z28" s="164"/>
      <c r="AA28" s="164"/>
      <c r="AB28" s="164"/>
      <c r="AC28" s="164"/>
      <c r="AD28" s="164"/>
      <c r="AE28" s="164"/>
      <c r="AF28" s="164"/>
      <c r="AG28" s="164"/>
      <c r="AH28" s="164"/>
      <c r="AI28" s="164"/>
      <c r="AJ28" s="164"/>
      <c r="AK28" s="164"/>
      <c r="AL28" s="164"/>
      <c r="AM28" s="253">
        <f>SUM(H29:AL29)</f>
        <v>0</v>
      </c>
      <c r="AN28" s="368" t="str">
        <f t="shared" ref="AN28" si="5">IFERROR(IF(OR(E28="Ａ",AM28&gt;$AF$45),1,ROUNDDOWN(AM28/$AF$45,1)),"")</f>
        <v/>
      </c>
      <c r="AO28" s="222"/>
      <c r="AP28" s="8"/>
      <c r="AQ28" s="228" t="s">
        <v>11</v>
      </c>
      <c r="AR28" s="307"/>
      <c r="AS28" s="308" t="s">
        <v>30</v>
      </c>
      <c r="AT28" s="309"/>
      <c r="AU28" s="309"/>
      <c r="AV28" s="309"/>
      <c r="AW28" s="309"/>
      <c r="AX28" s="309"/>
      <c r="AY28" s="310"/>
    </row>
    <row r="29" spans="1:51" ht="13.5" customHeight="1">
      <c r="A29" s="249"/>
      <c r="B29" s="255"/>
      <c r="C29" s="287"/>
      <c r="D29" s="367"/>
      <c r="E29" s="302"/>
      <c r="F29" s="261"/>
      <c r="G29" s="70" t="s">
        <v>41</v>
      </c>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253"/>
      <c r="AN29" s="368"/>
      <c r="AO29" s="223"/>
      <c r="AP29" s="8"/>
      <c r="AQ29" s="156"/>
      <c r="AR29" s="160"/>
      <c r="AS29" s="308"/>
      <c r="AT29" s="309"/>
      <c r="AU29" s="309"/>
      <c r="AV29" s="309"/>
      <c r="AW29" s="309"/>
      <c r="AX29" s="309"/>
      <c r="AY29" s="310"/>
    </row>
    <row r="30" spans="1:51" ht="13.5" customHeight="1">
      <c r="A30" s="248" t="str">
        <f>IFERROR(INDEX(【従業者名簿】!F:F,MATCH(F30,【従業者名簿】!C:C,0)),"")</f>
        <v/>
      </c>
      <c r="B30" s="298" t="s">
        <v>33</v>
      </c>
      <c r="C30" s="299" t="str">
        <f t="shared" ref="C30" si="6">IF(AO30="介護福祉士","〇","")</f>
        <v/>
      </c>
      <c r="D30" s="366" t="str">
        <f>IF(A30="","",DATEDIF(A30,$AF$3,"m"))</f>
        <v/>
      </c>
      <c r="E30" s="301"/>
      <c r="F30" s="270"/>
      <c r="G30" s="70" t="s">
        <v>36</v>
      </c>
      <c r="H30" s="164"/>
      <c r="I30" s="164"/>
      <c r="J30" s="164"/>
      <c r="K30" s="164"/>
      <c r="L30" s="164"/>
      <c r="M30" s="164"/>
      <c r="N30" s="164"/>
      <c r="O30" s="164"/>
      <c r="P30" s="164"/>
      <c r="Q30" s="164"/>
      <c r="R30" s="164"/>
      <c r="S30" s="164"/>
      <c r="T30" s="164"/>
      <c r="U30" s="164"/>
      <c r="V30" s="164"/>
      <c r="W30" s="164"/>
      <c r="X30" s="164"/>
      <c r="Y30" s="164"/>
      <c r="Z30" s="164"/>
      <c r="AA30" s="164"/>
      <c r="AB30" s="164"/>
      <c r="AC30" s="164"/>
      <c r="AD30" s="164"/>
      <c r="AE30" s="164"/>
      <c r="AF30" s="164"/>
      <c r="AG30" s="164"/>
      <c r="AH30" s="164"/>
      <c r="AI30" s="164"/>
      <c r="AJ30" s="164"/>
      <c r="AK30" s="164"/>
      <c r="AL30" s="164"/>
      <c r="AM30" s="253">
        <f>SUM(H31:AL31)</f>
        <v>0</v>
      </c>
      <c r="AN30" s="368" t="str">
        <f t="shared" ref="AN30" si="7">IFERROR(IF(OR(E30="Ａ",AM30&gt;$AF$45),1,ROUNDDOWN(AM30/$AF$45,1)),"")</f>
        <v/>
      </c>
      <c r="AO30" s="222"/>
      <c r="AP30" s="8"/>
      <c r="AQ30" s="228"/>
      <c r="AR30" s="307"/>
      <c r="AS30" s="308"/>
      <c r="AT30" s="309"/>
      <c r="AU30" s="309"/>
      <c r="AV30" s="309"/>
      <c r="AW30" s="309"/>
      <c r="AX30" s="309"/>
      <c r="AY30" s="310"/>
    </row>
    <row r="31" spans="1:51" ht="13.5" customHeight="1">
      <c r="A31" s="249"/>
      <c r="B31" s="255"/>
      <c r="C31" s="287"/>
      <c r="D31" s="367"/>
      <c r="E31" s="302"/>
      <c r="F31" s="261"/>
      <c r="G31" s="70" t="s">
        <v>41</v>
      </c>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253"/>
      <c r="AN31" s="368"/>
      <c r="AO31" s="223"/>
      <c r="AP31" s="8"/>
      <c r="AQ31" s="156"/>
      <c r="AR31" s="160"/>
      <c r="AS31" s="161"/>
      <c r="AT31" s="162"/>
      <c r="AU31" s="162"/>
      <c r="AV31" s="162"/>
      <c r="AW31" s="162"/>
      <c r="AX31" s="162"/>
      <c r="AY31" s="163"/>
    </row>
    <row r="32" spans="1:51" ht="13.5" customHeight="1">
      <c r="A32" s="248" t="str">
        <f>IFERROR(INDEX(【従業者名簿】!F:F,MATCH(F32,【従業者名簿】!C:C,0)),"")</f>
        <v/>
      </c>
      <c r="B32" s="298" t="s">
        <v>33</v>
      </c>
      <c r="C32" s="299" t="str">
        <f t="shared" ref="C32" si="8">IF(AO32="介護福祉士","〇","")</f>
        <v/>
      </c>
      <c r="D32" s="366" t="str">
        <f>IF(A32="","",DATEDIF(A32,$AF$3,"m"))</f>
        <v/>
      </c>
      <c r="E32" s="301"/>
      <c r="F32" s="270"/>
      <c r="G32" s="70" t="s">
        <v>36</v>
      </c>
      <c r="H32" s="164"/>
      <c r="I32" s="164"/>
      <c r="J32" s="164"/>
      <c r="K32" s="164"/>
      <c r="L32" s="164"/>
      <c r="M32" s="164"/>
      <c r="N32" s="164"/>
      <c r="O32" s="164"/>
      <c r="P32" s="164"/>
      <c r="Q32" s="164"/>
      <c r="R32" s="164"/>
      <c r="S32" s="164"/>
      <c r="T32" s="164"/>
      <c r="U32" s="164"/>
      <c r="V32" s="164"/>
      <c r="W32" s="164"/>
      <c r="X32" s="164"/>
      <c r="Y32" s="164"/>
      <c r="Z32" s="164"/>
      <c r="AA32" s="164"/>
      <c r="AB32" s="164"/>
      <c r="AC32" s="164"/>
      <c r="AD32" s="164"/>
      <c r="AE32" s="164"/>
      <c r="AF32" s="164"/>
      <c r="AG32" s="164"/>
      <c r="AH32" s="164"/>
      <c r="AI32" s="164"/>
      <c r="AJ32" s="164"/>
      <c r="AK32" s="164"/>
      <c r="AL32" s="164"/>
      <c r="AM32" s="253">
        <f>SUM(H33:AL33)</f>
        <v>0</v>
      </c>
      <c r="AN32" s="368" t="str">
        <f t="shared" ref="AN32" si="9">IFERROR(IF(OR(E32="Ａ",AM32&gt;$AF$45),1,ROUNDDOWN(AM32/$AF$45,1)),"")</f>
        <v/>
      </c>
      <c r="AO32" s="222"/>
      <c r="AP32" s="8"/>
    </row>
    <row r="33" spans="1:53" ht="13.5" customHeight="1">
      <c r="A33" s="249"/>
      <c r="B33" s="255"/>
      <c r="C33" s="287"/>
      <c r="D33" s="367"/>
      <c r="E33" s="302"/>
      <c r="F33" s="261"/>
      <c r="G33" s="70" t="s">
        <v>41</v>
      </c>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253"/>
      <c r="AN33" s="368"/>
      <c r="AO33" s="223"/>
      <c r="AP33" s="8"/>
      <c r="AQ33" s="332" t="s">
        <v>199</v>
      </c>
      <c r="AR33" s="334"/>
      <c r="AS33" s="347"/>
      <c r="AT33" s="252" t="s">
        <v>200</v>
      </c>
      <c r="AU33" s="351"/>
      <c r="AV33" s="351"/>
      <c r="AW33" s="252" t="s">
        <v>201</v>
      </c>
      <c r="AX33" s="351"/>
      <c r="AY33" s="351"/>
    </row>
    <row r="34" spans="1:53" ht="13.5" customHeight="1">
      <c r="A34" s="248" t="str">
        <f>IFERROR(INDEX(【従業者名簿】!F:F,MATCH(F34,【従業者名簿】!C:C,0)),"")</f>
        <v/>
      </c>
      <c r="B34" s="298" t="s">
        <v>33</v>
      </c>
      <c r="C34" s="299" t="str">
        <f t="shared" ref="C34" si="10">IF(AO34="介護福祉士","〇","")</f>
        <v/>
      </c>
      <c r="D34" s="366" t="str">
        <f>IF(A34="","",DATEDIF(A34,$AF$3,"m"))</f>
        <v/>
      </c>
      <c r="E34" s="301"/>
      <c r="F34" s="270"/>
      <c r="G34" s="70" t="s">
        <v>36</v>
      </c>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4"/>
      <c r="AF34" s="164"/>
      <c r="AG34" s="164"/>
      <c r="AH34" s="164"/>
      <c r="AI34" s="164"/>
      <c r="AJ34" s="164"/>
      <c r="AK34" s="164"/>
      <c r="AL34" s="164"/>
      <c r="AM34" s="253">
        <f>SUM(H35:AL35)</f>
        <v>0</v>
      </c>
      <c r="AN34" s="368" t="str">
        <f t="shared" ref="AN34" si="11">IFERROR(IF(OR(E34="Ａ",AM34&gt;$AF$45),1,ROUNDDOWN(AM34/$AF$45,1)),"")</f>
        <v/>
      </c>
      <c r="AO34" s="222"/>
      <c r="AP34" s="8"/>
      <c r="AQ34" s="348"/>
      <c r="AR34" s="349"/>
      <c r="AS34" s="350"/>
      <c r="AT34" s="352"/>
      <c r="AU34" s="352"/>
      <c r="AV34" s="352"/>
      <c r="AW34" s="352"/>
      <c r="AX34" s="352"/>
      <c r="AY34" s="352"/>
    </row>
    <row r="35" spans="1:53" ht="13.5" customHeight="1">
      <c r="A35" s="249"/>
      <c r="B35" s="255"/>
      <c r="C35" s="287"/>
      <c r="D35" s="367"/>
      <c r="E35" s="302"/>
      <c r="F35" s="261"/>
      <c r="G35" s="70" t="s">
        <v>41</v>
      </c>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253"/>
      <c r="AN35" s="368"/>
      <c r="AO35" s="223"/>
      <c r="AP35" s="8"/>
      <c r="AQ35" s="210"/>
      <c r="AR35" s="214"/>
      <c r="AS35" s="211"/>
      <c r="AT35" s="353" t="s">
        <v>166</v>
      </c>
      <c r="AU35" s="354"/>
      <c r="AV35" s="355"/>
      <c r="AW35" s="353" t="s">
        <v>167</v>
      </c>
      <c r="AX35" s="356"/>
      <c r="AY35" s="357"/>
    </row>
    <row r="36" spans="1:53" ht="13.5" customHeight="1">
      <c r="A36" s="248" t="str">
        <f>IFERROR(INDEX(【従業者名簿】!F:F,MATCH(F36,【従業者名簿】!C:C,0)),"")</f>
        <v/>
      </c>
      <c r="B36" s="298" t="s">
        <v>33</v>
      </c>
      <c r="C36" s="299" t="str">
        <f t="shared" ref="C36" si="12">IF(AO36="介護福祉士","〇","")</f>
        <v/>
      </c>
      <c r="D36" s="366" t="str">
        <f>IF(A36="","",DATEDIF(A36,$AF$3,"m"))</f>
        <v/>
      </c>
      <c r="E36" s="301"/>
      <c r="F36" s="262"/>
      <c r="G36" s="70" t="s">
        <v>36</v>
      </c>
      <c r="H36" s="75"/>
      <c r="I36" s="75"/>
      <c r="J36" s="75"/>
      <c r="K36" s="75"/>
      <c r="L36" s="75"/>
      <c r="M36" s="75"/>
      <c r="N36" s="75"/>
      <c r="O36" s="75"/>
      <c r="P36" s="75"/>
      <c r="Q36" s="75"/>
      <c r="R36" s="75"/>
      <c r="S36" s="75"/>
      <c r="T36" s="75"/>
      <c r="U36" s="75"/>
      <c r="V36" s="75"/>
      <c r="W36" s="75"/>
      <c r="X36" s="75"/>
      <c r="Y36" s="75"/>
      <c r="Z36" s="75"/>
      <c r="AA36" s="75"/>
      <c r="AB36" s="75"/>
      <c r="AC36" s="75"/>
      <c r="AD36" s="75"/>
      <c r="AE36" s="75"/>
      <c r="AF36" s="75"/>
      <c r="AG36" s="75"/>
      <c r="AH36" s="75"/>
      <c r="AI36" s="75"/>
      <c r="AJ36" s="75"/>
      <c r="AK36" s="75"/>
      <c r="AL36" s="75"/>
      <c r="AM36" s="253">
        <f>SUM(H37:AL37)</f>
        <v>0</v>
      </c>
      <c r="AN36" s="368" t="str">
        <f t="shared" ref="AN36" si="13">IFERROR(IF(OR(E36="Ａ",AM36&gt;$AF$45),1,ROUNDDOWN(AM36/$AF$45,1)),"")</f>
        <v/>
      </c>
      <c r="AO36" s="222"/>
      <c r="AP36" s="8"/>
      <c r="AQ36" s="312" t="s">
        <v>202</v>
      </c>
      <c r="AR36" s="313"/>
      <c r="AS36" s="314"/>
      <c r="AT36" s="315">
        <f>ROUNDDOWN(SUMIF(C14:C79,"〇",AN14:AN79),1)</f>
        <v>0</v>
      </c>
      <c r="AU36" s="316"/>
      <c r="AV36" s="316"/>
      <c r="AW36" s="317" t="e">
        <f>AT36/AM44</f>
        <v>#DIV/0!</v>
      </c>
      <c r="AX36" s="318"/>
      <c r="AY36" s="318"/>
    </row>
    <row r="37" spans="1:53" ht="13.5" customHeight="1">
      <c r="A37" s="249"/>
      <c r="B37" s="255"/>
      <c r="C37" s="287"/>
      <c r="D37" s="367"/>
      <c r="E37" s="302"/>
      <c r="F37" s="262"/>
      <c r="G37" s="70" t="s">
        <v>41</v>
      </c>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253"/>
      <c r="AN37" s="368"/>
      <c r="AO37" s="223"/>
      <c r="AP37" s="8"/>
      <c r="AQ37" s="319" t="s">
        <v>203</v>
      </c>
      <c r="AR37" s="320"/>
      <c r="AS37" s="321"/>
      <c r="AT37" s="316"/>
      <c r="AU37" s="316"/>
      <c r="AV37" s="316"/>
      <c r="AW37" s="318"/>
      <c r="AX37" s="318"/>
      <c r="AY37" s="318"/>
    </row>
    <row r="38" spans="1:53" ht="13.5" customHeight="1">
      <c r="A38" s="248" t="str">
        <f>IFERROR(INDEX(【従業者名簿】!F:F,MATCH(F38,【従業者名簿】!C:C,0)),"")</f>
        <v/>
      </c>
      <c r="B38" s="298" t="s">
        <v>33</v>
      </c>
      <c r="C38" s="299" t="str">
        <f t="shared" ref="C38" si="14">IF(AO38="介護福祉士","〇","")</f>
        <v/>
      </c>
      <c r="D38" s="366" t="str">
        <f>IF(A38="","",DATEDIF(A38,$AF$3,"m"))</f>
        <v/>
      </c>
      <c r="E38" s="301"/>
      <c r="F38" s="262"/>
      <c r="G38" s="70" t="s">
        <v>36</v>
      </c>
      <c r="H38" s="75"/>
      <c r="I38" s="75"/>
      <c r="J38" s="75"/>
      <c r="K38" s="75"/>
      <c r="L38" s="75"/>
      <c r="M38" s="75"/>
      <c r="N38" s="75"/>
      <c r="O38" s="75"/>
      <c r="P38" s="75"/>
      <c r="Q38" s="75"/>
      <c r="R38" s="75"/>
      <c r="S38" s="75"/>
      <c r="T38" s="75"/>
      <c r="U38" s="75"/>
      <c r="V38" s="75"/>
      <c r="W38" s="75"/>
      <c r="X38" s="75"/>
      <c r="Y38" s="75"/>
      <c r="Z38" s="75"/>
      <c r="AA38" s="75"/>
      <c r="AB38" s="75"/>
      <c r="AC38" s="75"/>
      <c r="AD38" s="75"/>
      <c r="AE38" s="75"/>
      <c r="AF38" s="75"/>
      <c r="AG38" s="75"/>
      <c r="AH38" s="75"/>
      <c r="AI38" s="75"/>
      <c r="AJ38" s="75"/>
      <c r="AK38" s="75"/>
      <c r="AL38" s="75"/>
      <c r="AM38" s="253">
        <f>SUM(H39:AL39)</f>
        <v>0</v>
      </c>
      <c r="AN38" s="368" t="str">
        <f t="shared" ref="AN38" si="15">IFERROR(IF(OR(E38="Ａ",AM38&gt;$AF$45),1,ROUNDDOWN(AM38/$AF$45,1)),"")</f>
        <v/>
      </c>
      <c r="AO38" s="222"/>
      <c r="AP38" s="8"/>
      <c r="AQ38" s="312" t="s">
        <v>204</v>
      </c>
      <c r="AR38" s="313"/>
      <c r="AS38" s="314"/>
      <c r="AT38" s="315">
        <f>ROUNDDOWN(SUMIFS(AN14:AN79,C14:C79,"〇",D14:D79,"&gt;="&amp;BA38),1)</f>
        <v>0</v>
      </c>
      <c r="AU38" s="316"/>
      <c r="AV38" s="316"/>
      <c r="AW38" s="317" t="e">
        <f>AT38/AM44</f>
        <v>#DIV/0!</v>
      </c>
      <c r="AX38" s="318"/>
      <c r="AY38" s="318"/>
      <c r="BA38" s="358">
        <f>[1]【算定要件集計】!T7</f>
        <v>120</v>
      </c>
    </row>
    <row r="39" spans="1:53" ht="13.5" customHeight="1">
      <c r="A39" s="249"/>
      <c r="B39" s="255"/>
      <c r="C39" s="287"/>
      <c r="D39" s="367"/>
      <c r="E39" s="302"/>
      <c r="F39" s="262"/>
      <c r="G39" s="70" t="s">
        <v>41</v>
      </c>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253"/>
      <c r="AN39" s="368"/>
      <c r="AO39" s="223"/>
      <c r="AP39" s="8"/>
      <c r="AQ39" s="319" t="s">
        <v>206</v>
      </c>
      <c r="AR39" s="320"/>
      <c r="AS39" s="321"/>
      <c r="AT39" s="316"/>
      <c r="AU39" s="316"/>
      <c r="AV39" s="316"/>
      <c r="AW39" s="318"/>
      <c r="AX39" s="318"/>
      <c r="AY39" s="318"/>
      <c r="BA39" s="359"/>
    </row>
    <row r="40" spans="1:53" ht="13.5" customHeight="1">
      <c r="A40" s="248" t="str">
        <f>IFERROR(INDEX(【従業者名簿】!F:F,MATCH(F40,【従業者名簿】!C:C,0)),"")</f>
        <v/>
      </c>
      <c r="B40" s="298" t="s">
        <v>33</v>
      </c>
      <c r="C40" s="299" t="str">
        <f t="shared" ref="C40" si="16">IF(AO40="介護福祉士","〇","")</f>
        <v/>
      </c>
      <c r="D40" s="366" t="str">
        <f>IF(A40="","",DATEDIF(A40,$AF$3,"m"))</f>
        <v/>
      </c>
      <c r="E40" s="301"/>
      <c r="F40" s="262"/>
      <c r="G40" s="70" t="s">
        <v>36</v>
      </c>
      <c r="H40" s="75"/>
      <c r="I40" s="75"/>
      <c r="J40" s="75"/>
      <c r="K40" s="75"/>
      <c r="L40" s="75"/>
      <c r="M40" s="75"/>
      <c r="N40" s="75"/>
      <c r="O40" s="75"/>
      <c r="P40" s="75"/>
      <c r="Q40" s="75"/>
      <c r="R40" s="75"/>
      <c r="S40" s="75"/>
      <c r="T40" s="75"/>
      <c r="U40" s="75"/>
      <c r="V40" s="75"/>
      <c r="W40" s="75"/>
      <c r="X40" s="75"/>
      <c r="Y40" s="75"/>
      <c r="Z40" s="75"/>
      <c r="AA40" s="75"/>
      <c r="AB40" s="75"/>
      <c r="AC40" s="75"/>
      <c r="AD40" s="75"/>
      <c r="AE40" s="75"/>
      <c r="AF40" s="75"/>
      <c r="AG40" s="75"/>
      <c r="AH40" s="75"/>
      <c r="AI40" s="75"/>
      <c r="AJ40" s="75"/>
      <c r="AK40" s="75"/>
      <c r="AL40" s="75"/>
      <c r="AM40" s="253">
        <f>SUM(H41:AL41)</f>
        <v>0</v>
      </c>
      <c r="AN40" s="368" t="str">
        <f t="shared" ref="AN40" si="17">IFERROR(IF(OR(E40="Ａ",AM40&gt;$AF$45),1,ROUNDDOWN(AM40/$AF$45,1)),"")</f>
        <v/>
      </c>
      <c r="AO40" s="222"/>
      <c r="AP40" s="8"/>
      <c r="AQ40" s="312" t="s">
        <v>207</v>
      </c>
      <c r="AR40" s="313"/>
      <c r="AS40" s="314"/>
      <c r="AT40" s="315">
        <f>ROUNDDOWN(SUM(SUMIF(E14:E79,{"Ａ","Ｂ"},AN14:AN79)),1)</f>
        <v>0</v>
      </c>
      <c r="AU40" s="316"/>
      <c r="AV40" s="316"/>
      <c r="AW40" s="360" t="e">
        <f>AT40/AM44</f>
        <v>#DIV/0!</v>
      </c>
      <c r="AX40" s="361"/>
      <c r="AY40" s="362"/>
      <c r="BA40" s="169"/>
    </row>
    <row r="41" spans="1:53" ht="13.5" customHeight="1">
      <c r="A41" s="249"/>
      <c r="B41" s="255"/>
      <c r="C41" s="287"/>
      <c r="D41" s="367"/>
      <c r="E41" s="302"/>
      <c r="F41" s="262"/>
      <c r="G41" s="70" t="s">
        <v>41</v>
      </c>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253"/>
      <c r="AN41" s="368"/>
      <c r="AO41" s="223"/>
      <c r="AP41" s="8"/>
      <c r="AQ41" s="319" t="s">
        <v>208</v>
      </c>
      <c r="AR41" s="320"/>
      <c r="AS41" s="321"/>
      <c r="AT41" s="316"/>
      <c r="AU41" s="316"/>
      <c r="AV41" s="316"/>
      <c r="AW41" s="363"/>
      <c r="AX41" s="364"/>
      <c r="AY41" s="365"/>
      <c r="BA41" s="170"/>
    </row>
    <row r="42" spans="1:53" ht="13.5" customHeight="1">
      <c r="A42" s="248" t="str">
        <f>IFERROR(INDEX(【従業者名簿】!F:F,MATCH(F42,【従業者名簿】!C:C,0)),"")</f>
        <v/>
      </c>
      <c r="B42" s="298" t="s">
        <v>33</v>
      </c>
      <c r="C42" s="299" t="str">
        <f t="shared" ref="C42" si="18">IF(AO42="介護福祉士","〇","")</f>
        <v/>
      </c>
      <c r="D42" s="366" t="str">
        <f>IF(A42="","",DATEDIF(A42,$AF$3,"m"))</f>
        <v/>
      </c>
      <c r="E42" s="275"/>
      <c r="F42" s="262"/>
      <c r="G42" s="70" t="s">
        <v>36</v>
      </c>
      <c r="H42" s="75"/>
      <c r="I42" s="75"/>
      <c r="J42" s="75"/>
      <c r="K42" s="75"/>
      <c r="L42" s="75"/>
      <c r="M42" s="75"/>
      <c r="N42" s="75"/>
      <c r="O42" s="75"/>
      <c r="P42" s="75"/>
      <c r="Q42" s="75"/>
      <c r="R42" s="75"/>
      <c r="S42" s="75"/>
      <c r="T42" s="75"/>
      <c r="U42" s="75"/>
      <c r="V42" s="75"/>
      <c r="W42" s="75"/>
      <c r="X42" s="75"/>
      <c r="Y42" s="75"/>
      <c r="Z42" s="75"/>
      <c r="AA42" s="75"/>
      <c r="AB42" s="75"/>
      <c r="AC42" s="75"/>
      <c r="AD42" s="75"/>
      <c r="AE42" s="75"/>
      <c r="AF42" s="75"/>
      <c r="AG42" s="75"/>
      <c r="AH42" s="75"/>
      <c r="AI42" s="75"/>
      <c r="AJ42" s="75"/>
      <c r="AK42" s="75"/>
      <c r="AL42" s="75"/>
      <c r="AM42" s="253">
        <f>SUM(H43:AL43)</f>
        <v>0</v>
      </c>
      <c r="AN42" s="368" t="str">
        <f>IFERROR(IF(OR(E42="Ａ",AM42&gt;$AF$45),1,ROUNDDOWN(AM42/$AF$45,1)),"")</f>
        <v/>
      </c>
      <c r="AO42" s="222"/>
      <c r="AP42" s="8"/>
      <c r="AQ42" s="312" t="s">
        <v>207</v>
      </c>
      <c r="AR42" s="313"/>
      <c r="AS42" s="314"/>
      <c r="AT42" s="315">
        <f>ROUNDDOWN(SUMIF(D14:D79,"&gt;="&amp;BA42,AN14:AN79),1)</f>
        <v>0</v>
      </c>
      <c r="AU42" s="316"/>
      <c r="AV42" s="316"/>
      <c r="AW42" s="360" t="e">
        <f>AT42/AM44</f>
        <v>#DIV/0!</v>
      </c>
      <c r="AX42" s="361"/>
      <c r="AY42" s="362"/>
      <c r="BA42" s="358">
        <f>[1]【算定要件集計】!T11</f>
        <v>84</v>
      </c>
    </row>
    <row r="43" spans="1:53" ht="13.5" customHeight="1">
      <c r="A43" s="249"/>
      <c r="B43" s="255"/>
      <c r="C43" s="287"/>
      <c r="D43" s="367"/>
      <c r="E43" s="260"/>
      <c r="F43" s="262"/>
      <c r="G43" s="70" t="s">
        <v>41</v>
      </c>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253"/>
      <c r="AN43" s="368"/>
      <c r="AO43" s="223"/>
      <c r="AP43" s="8"/>
      <c r="AQ43" s="319" t="s">
        <v>210</v>
      </c>
      <c r="AR43" s="320"/>
      <c r="AS43" s="321"/>
      <c r="AT43" s="316"/>
      <c r="AU43" s="316"/>
      <c r="AV43" s="316"/>
      <c r="AW43" s="363"/>
      <c r="AX43" s="364"/>
      <c r="AY43" s="365"/>
      <c r="BA43" s="359"/>
    </row>
    <row r="44" spans="1:53" ht="13.5" customHeight="1">
      <c r="B44" s="332" t="s">
        <v>51</v>
      </c>
      <c r="C44" s="333"/>
      <c r="D44" s="333"/>
      <c r="E44" s="333"/>
      <c r="F44" s="333"/>
      <c r="G44" s="25" t="s">
        <v>49</v>
      </c>
      <c r="H44" s="23"/>
      <c r="I44" s="15"/>
      <c r="J44" s="332" t="s">
        <v>46</v>
      </c>
      <c r="K44" s="334"/>
      <c r="L44" s="334"/>
      <c r="M44" s="334"/>
      <c r="N44" s="334"/>
      <c r="O44" s="334"/>
      <c r="P44" s="334"/>
      <c r="Q44" s="334"/>
      <c r="R44" s="334"/>
      <c r="S44" s="14"/>
      <c r="T44" s="26" t="s">
        <v>50</v>
      </c>
      <c r="U44" s="24"/>
      <c r="V44" s="332" t="s">
        <v>47</v>
      </c>
      <c r="W44" s="334"/>
      <c r="X44" s="334"/>
      <c r="Y44" s="334"/>
      <c r="Z44" s="334"/>
      <c r="AA44" s="334"/>
      <c r="AB44" s="334"/>
      <c r="AC44" s="333"/>
      <c r="AD44" s="333"/>
      <c r="AE44" s="333"/>
      <c r="AF44" s="14" t="s">
        <v>169</v>
      </c>
      <c r="AH44" s="27"/>
      <c r="AI44" s="27"/>
      <c r="AJ44" s="27"/>
      <c r="AK44" s="27"/>
      <c r="AL44" s="27"/>
      <c r="AM44" s="324">
        <f>ROUNDDOWN(SUM(AN14:AN43,AN50:AN79),1)</f>
        <v>0</v>
      </c>
      <c r="AN44" s="325"/>
      <c r="AO44" s="391" t="s">
        <v>173</v>
      </c>
      <c r="AP44" s="10"/>
      <c r="AQ44" s="322"/>
      <c r="AR44" s="323"/>
      <c r="AS44" s="323"/>
      <c r="AT44" s="322"/>
      <c r="AU44" s="323"/>
      <c r="AV44" s="323"/>
      <c r="AW44" s="322"/>
      <c r="AX44" s="323"/>
      <c r="AY44" s="323"/>
    </row>
    <row r="45" spans="1:53" ht="13.5" customHeight="1">
      <c r="B45" s="210"/>
      <c r="C45" s="214"/>
      <c r="D45" s="214"/>
      <c r="E45" s="214"/>
      <c r="F45" s="214"/>
      <c r="G45" s="41">
        <f>AF5</f>
        <v>0</v>
      </c>
      <c r="H45" s="21" t="s">
        <v>16</v>
      </c>
      <c r="I45" s="20"/>
      <c r="J45" s="335"/>
      <c r="K45" s="336"/>
      <c r="L45" s="336"/>
      <c r="M45" s="336"/>
      <c r="N45" s="336"/>
      <c r="O45" s="336"/>
      <c r="P45" s="336"/>
      <c r="Q45" s="336"/>
      <c r="R45" s="336"/>
      <c r="S45" s="330" t="str">
        <f>IFERROR((AM5/AF5*4)+(COUNT(H6:AL6)-28)*(AM5/AF5/7),"")</f>
        <v/>
      </c>
      <c r="T45" s="330"/>
      <c r="U45" s="22" t="s">
        <v>7</v>
      </c>
      <c r="V45" s="335"/>
      <c r="W45" s="336"/>
      <c r="X45" s="336"/>
      <c r="Y45" s="336"/>
      <c r="Z45" s="336"/>
      <c r="AA45" s="336"/>
      <c r="AB45" s="336"/>
      <c r="AC45" s="214"/>
      <c r="AD45" s="214"/>
      <c r="AE45" s="214"/>
      <c r="AF45" s="331" t="str">
        <f>IFERROR(ROUNDDOWN(G45*S45,0),"")</f>
        <v/>
      </c>
      <c r="AG45" s="331"/>
      <c r="AH45" s="21" t="s">
        <v>16</v>
      </c>
      <c r="AI45" s="21"/>
      <c r="AJ45" s="21"/>
      <c r="AK45" s="21"/>
      <c r="AL45" s="21"/>
      <c r="AM45" s="326"/>
      <c r="AN45" s="327"/>
      <c r="AO45" s="329"/>
      <c r="AP45" s="10"/>
      <c r="AQ45" s="323"/>
      <c r="AR45" s="323"/>
      <c r="AS45" s="323"/>
      <c r="AT45" s="323"/>
      <c r="AU45" s="323"/>
      <c r="AV45" s="323"/>
      <c r="AW45" s="323"/>
      <c r="AX45" s="323"/>
      <c r="AY45" s="323"/>
    </row>
    <row r="46" spans="1:53" ht="13.5" customHeight="1">
      <c r="B46" s="43"/>
      <c r="C46" s="43"/>
      <c r="D46" s="43"/>
      <c r="E46" s="7" t="s">
        <v>90</v>
      </c>
      <c r="F46" s="43"/>
      <c r="G46" s="51"/>
      <c r="H46" s="7"/>
      <c r="I46" s="52"/>
      <c r="J46" s="52"/>
      <c r="K46" s="52"/>
      <c r="L46" s="52"/>
      <c r="M46" s="52"/>
      <c r="N46" s="52"/>
      <c r="O46" s="52"/>
      <c r="P46" s="52"/>
      <c r="Q46" s="52"/>
      <c r="R46" s="52"/>
      <c r="S46" s="53"/>
      <c r="T46" s="53"/>
      <c r="U46" s="7"/>
      <c r="V46" s="52"/>
      <c r="W46" s="52"/>
      <c r="X46" s="52"/>
      <c r="Y46" s="52"/>
      <c r="Z46" s="52"/>
      <c r="AA46" s="52"/>
      <c r="AB46" s="52"/>
      <c r="AC46" s="43"/>
      <c r="AD46" s="43"/>
      <c r="AE46" s="43"/>
      <c r="AF46" s="54"/>
      <c r="AG46" s="54"/>
      <c r="AH46" s="7"/>
      <c r="AI46" s="7"/>
      <c r="AJ46" s="7"/>
      <c r="AK46" s="7"/>
      <c r="AL46" s="7"/>
      <c r="AM46" s="137" t="s">
        <v>149</v>
      </c>
      <c r="AN46" s="56"/>
      <c r="AO46" s="57"/>
      <c r="AP46" s="10"/>
      <c r="AQ46" s="159"/>
      <c r="AR46" s="159"/>
      <c r="AS46" s="159"/>
      <c r="AT46" s="58"/>
      <c r="AU46" s="58"/>
      <c r="AV46" s="58"/>
      <c r="AW46" s="59"/>
      <c r="AX46" s="59"/>
      <c r="AY46" s="59"/>
    </row>
    <row r="47" spans="1:53" ht="13.5" customHeight="1">
      <c r="B47" s="43"/>
      <c r="C47" s="43"/>
      <c r="D47" s="43"/>
      <c r="E47" s="7"/>
      <c r="F47" s="43"/>
      <c r="G47" s="51"/>
      <c r="H47" s="7"/>
      <c r="I47" s="52"/>
      <c r="J47" s="52"/>
      <c r="K47" s="52"/>
      <c r="L47" s="52"/>
      <c r="M47" s="52"/>
      <c r="N47" s="52"/>
      <c r="O47" s="52"/>
      <c r="P47" s="52"/>
      <c r="Q47" s="52"/>
      <c r="R47" s="52"/>
      <c r="S47" s="53"/>
      <c r="T47" s="53"/>
      <c r="U47" s="7"/>
      <c r="V47" s="52"/>
      <c r="W47" s="52"/>
      <c r="X47" s="52"/>
      <c r="Y47" s="52"/>
      <c r="Z47" s="52"/>
      <c r="AA47" s="52"/>
      <c r="AB47" s="52"/>
      <c r="AC47" s="43"/>
      <c r="AD47" s="43"/>
      <c r="AE47" s="43"/>
      <c r="AF47" s="54"/>
      <c r="AG47" s="54"/>
      <c r="AH47" s="7"/>
      <c r="AI47" s="7"/>
      <c r="AJ47" s="7"/>
      <c r="AK47" s="7"/>
      <c r="AL47" s="7"/>
      <c r="AM47" s="55"/>
      <c r="AN47" s="56"/>
      <c r="AO47" s="57"/>
      <c r="AP47" s="10"/>
      <c r="AQ47" s="159"/>
      <c r="AR47" s="159"/>
      <c r="AS47" s="159"/>
      <c r="AT47" s="58"/>
      <c r="AU47" s="58"/>
      <c r="AV47" s="58"/>
      <c r="AW47" s="59"/>
      <c r="AX47" s="59"/>
      <c r="AY47" s="59"/>
    </row>
    <row r="48" spans="1:53" s="6" customFormat="1" ht="18" customHeight="1">
      <c r="A48" s="248" t="s">
        <v>60</v>
      </c>
      <c r="B48" s="238" t="s">
        <v>0</v>
      </c>
      <c r="C48" s="250" t="s">
        <v>203</v>
      </c>
      <c r="D48" s="250" t="s">
        <v>62</v>
      </c>
      <c r="E48" s="250" t="s">
        <v>1</v>
      </c>
      <c r="F48" s="238" t="s">
        <v>3</v>
      </c>
      <c r="G48" s="252" t="s">
        <v>37</v>
      </c>
      <c r="H48" s="18" t="str">
        <f>AF3</f>
        <v/>
      </c>
      <c r="I48" s="18" t="str">
        <f>IFERROR(H48+1,"")</f>
        <v/>
      </c>
      <c r="J48" s="18" t="str">
        <f>IFERROR(I48+1,"")</f>
        <v/>
      </c>
      <c r="K48" s="18" t="str">
        <f t="shared" ref="K48:AI48" si="19">IFERROR(J48+1,"")</f>
        <v/>
      </c>
      <c r="L48" s="18" t="str">
        <f t="shared" si="19"/>
        <v/>
      </c>
      <c r="M48" s="18" t="str">
        <f t="shared" si="19"/>
        <v/>
      </c>
      <c r="N48" s="18" t="str">
        <f t="shared" si="19"/>
        <v/>
      </c>
      <c r="O48" s="18" t="str">
        <f t="shared" si="19"/>
        <v/>
      </c>
      <c r="P48" s="18" t="str">
        <f t="shared" si="19"/>
        <v/>
      </c>
      <c r="Q48" s="18" t="str">
        <f t="shared" si="19"/>
        <v/>
      </c>
      <c r="R48" s="18" t="str">
        <f t="shared" si="19"/>
        <v/>
      </c>
      <c r="S48" s="18" t="str">
        <f t="shared" si="19"/>
        <v/>
      </c>
      <c r="T48" s="18" t="str">
        <f t="shared" si="19"/>
        <v/>
      </c>
      <c r="U48" s="18" t="str">
        <f t="shared" si="19"/>
        <v/>
      </c>
      <c r="V48" s="18" t="str">
        <f t="shared" si="19"/>
        <v/>
      </c>
      <c r="W48" s="18" t="str">
        <f t="shared" si="19"/>
        <v/>
      </c>
      <c r="X48" s="18" t="str">
        <f t="shared" si="19"/>
        <v/>
      </c>
      <c r="Y48" s="18" t="str">
        <f t="shared" si="19"/>
        <v/>
      </c>
      <c r="Z48" s="18" t="str">
        <f t="shared" si="19"/>
        <v/>
      </c>
      <c r="AA48" s="18" t="str">
        <f t="shared" si="19"/>
        <v/>
      </c>
      <c r="AB48" s="18" t="str">
        <f t="shared" si="19"/>
        <v/>
      </c>
      <c r="AC48" s="18" t="str">
        <f t="shared" si="19"/>
        <v/>
      </c>
      <c r="AD48" s="18" t="str">
        <f t="shared" si="19"/>
        <v/>
      </c>
      <c r="AE48" s="18" t="str">
        <f t="shared" si="19"/>
        <v/>
      </c>
      <c r="AF48" s="18" t="str">
        <f t="shared" si="19"/>
        <v/>
      </c>
      <c r="AG48" s="18" t="str">
        <f t="shared" si="19"/>
        <v/>
      </c>
      <c r="AH48" s="18" t="str">
        <f t="shared" si="19"/>
        <v/>
      </c>
      <c r="AI48" s="18" t="str">
        <f t="shared" si="19"/>
        <v/>
      </c>
      <c r="AJ48" s="18" t="str">
        <f>IFERROR(IF(MONTH(AI48)&lt;&gt;MONTH(AI48+1),"",AI48+1),"")</f>
        <v/>
      </c>
      <c r="AK48" s="18" t="str">
        <f>IFERROR(IF(MONTH(AJ48)&lt;&gt;MONTH(AJ48+1),"",AJ48+1),"")</f>
        <v/>
      </c>
      <c r="AL48" s="18" t="str">
        <f>IFERROR(IF(MONTH(AK48)&lt;&gt;MONTH(AK48+1),"",AK48+1),"")</f>
        <v/>
      </c>
      <c r="AM48" s="263" t="s">
        <v>162</v>
      </c>
      <c r="AN48" s="263" t="s">
        <v>163</v>
      </c>
      <c r="AO48" s="206" t="s">
        <v>133</v>
      </c>
      <c r="AQ48" s="1"/>
      <c r="AR48" s="1"/>
      <c r="AS48" s="1"/>
      <c r="AT48" s="1"/>
      <c r="AU48" s="1"/>
      <c r="AV48" s="1"/>
      <c r="AW48" s="1"/>
      <c r="AX48" s="1"/>
      <c r="AY48" s="1"/>
    </row>
    <row r="49" spans="1:51" s="6" customFormat="1" ht="18" customHeight="1">
      <c r="A49" s="249"/>
      <c r="B49" s="238"/>
      <c r="C49" s="251"/>
      <c r="D49" s="251"/>
      <c r="E49" s="251"/>
      <c r="F49" s="238"/>
      <c r="G49" s="239"/>
      <c r="H49" s="19" t="str">
        <f>H48</f>
        <v/>
      </c>
      <c r="I49" s="19" t="str">
        <f>I48</f>
        <v/>
      </c>
      <c r="J49" s="19" t="str">
        <f t="shared" ref="J49:AL49" si="20">J48</f>
        <v/>
      </c>
      <c r="K49" s="19" t="str">
        <f t="shared" si="20"/>
        <v/>
      </c>
      <c r="L49" s="19" t="str">
        <f t="shared" si="20"/>
        <v/>
      </c>
      <c r="M49" s="19" t="str">
        <f t="shared" si="20"/>
        <v/>
      </c>
      <c r="N49" s="19" t="str">
        <f t="shared" si="20"/>
        <v/>
      </c>
      <c r="O49" s="19" t="str">
        <f t="shared" si="20"/>
        <v/>
      </c>
      <c r="P49" s="19" t="str">
        <f t="shared" si="20"/>
        <v/>
      </c>
      <c r="Q49" s="19" t="str">
        <f t="shared" si="20"/>
        <v/>
      </c>
      <c r="R49" s="19" t="str">
        <f t="shared" si="20"/>
        <v/>
      </c>
      <c r="S49" s="19" t="str">
        <f t="shared" si="20"/>
        <v/>
      </c>
      <c r="T49" s="19" t="str">
        <f t="shared" si="20"/>
        <v/>
      </c>
      <c r="U49" s="19" t="str">
        <f t="shared" si="20"/>
        <v/>
      </c>
      <c r="V49" s="19" t="str">
        <f t="shared" si="20"/>
        <v/>
      </c>
      <c r="W49" s="19" t="str">
        <f t="shared" si="20"/>
        <v/>
      </c>
      <c r="X49" s="19" t="str">
        <f t="shared" si="20"/>
        <v/>
      </c>
      <c r="Y49" s="19" t="str">
        <f t="shared" si="20"/>
        <v/>
      </c>
      <c r="Z49" s="19" t="str">
        <f t="shared" si="20"/>
        <v/>
      </c>
      <c r="AA49" s="19" t="str">
        <f t="shared" si="20"/>
        <v/>
      </c>
      <c r="AB49" s="19" t="str">
        <f t="shared" si="20"/>
        <v/>
      </c>
      <c r="AC49" s="19" t="str">
        <f t="shared" si="20"/>
        <v/>
      </c>
      <c r="AD49" s="19" t="str">
        <f t="shared" si="20"/>
        <v/>
      </c>
      <c r="AE49" s="19" t="str">
        <f t="shared" si="20"/>
        <v/>
      </c>
      <c r="AF49" s="19" t="str">
        <f t="shared" si="20"/>
        <v/>
      </c>
      <c r="AG49" s="19" t="str">
        <f t="shared" si="20"/>
        <v/>
      </c>
      <c r="AH49" s="19" t="str">
        <f t="shared" si="20"/>
        <v/>
      </c>
      <c r="AI49" s="19" t="str">
        <f t="shared" si="20"/>
        <v/>
      </c>
      <c r="AJ49" s="19" t="str">
        <f t="shared" si="20"/>
        <v/>
      </c>
      <c r="AK49" s="19" t="str">
        <f t="shared" si="20"/>
        <v/>
      </c>
      <c r="AL49" s="19" t="str">
        <f t="shared" si="20"/>
        <v/>
      </c>
      <c r="AM49" s="263"/>
      <c r="AN49" s="263"/>
      <c r="AO49" s="207"/>
      <c r="AQ49" s="1"/>
      <c r="AR49" s="1"/>
      <c r="AS49" s="1"/>
      <c r="AT49" s="1"/>
      <c r="AU49" s="1"/>
      <c r="AV49" s="1"/>
      <c r="AW49" s="1"/>
      <c r="AX49" s="1"/>
      <c r="AY49" s="1"/>
    </row>
    <row r="50" spans="1:51" ht="13.5" customHeight="1">
      <c r="A50" s="248" t="str">
        <f>IFERROR(INDEX(【従業者名簿】!F:F,MATCH(F50,【従業者名簿】!C:C,0)),"")</f>
        <v/>
      </c>
      <c r="B50" s="298" t="s">
        <v>33</v>
      </c>
      <c r="C50" s="299" t="str">
        <f>IF(AO50="介護福祉士","〇","")</f>
        <v/>
      </c>
      <c r="D50" s="366" t="str">
        <f>IF(A50="","",DATEDIF(A50,$AF$3,"m"))</f>
        <v/>
      </c>
      <c r="E50" s="301"/>
      <c r="F50" s="270"/>
      <c r="G50" s="70" t="s">
        <v>36</v>
      </c>
      <c r="H50" s="164"/>
      <c r="I50" s="164"/>
      <c r="J50" s="164"/>
      <c r="K50" s="164"/>
      <c r="L50" s="164"/>
      <c r="M50" s="164"/>
      <c r="N50" s="164"/>
      <c r="O50" s="164"/>
      <c r="P50" s="164"/>
      <c r="Q50" s="164"/>
      <c r="R50" s="164"/>
      <c r="S50" s="164"/>
      <c r="T50" s="164"/>
      <c r="U50" s="164"/>
      <c r="V50" s="164"/>
      <c r="W50" s="164"/>
      <c r="X50" s="164"/>
      <c r="Y50" s="164"/>
      <c r="Z50" s="164"/>
      <c r="AA50" s="164"/>
      <c r="AB50" s="164"/>
      <c r="AC50" s="164"/>
      <c r="AD50" s="164"/>
      <c r="AE50" s="164"/>
      <c r="AF50" s="164"/>
      <c r="AG50" s="164"/>
      <c r="AH50" s="164"/>
      <c r="AI50" s="164"/>
      <c r="AJ50" s="164"/>
      <c r="AK50" s="164"/>
      <c r="AL50" s="164"/>
      <c r="AM50" s="253">
        <f>SUM(H51:AL51)</f>
        <v>0</v>
      </c>
      <c r="AN50" s="389" t="str">
        <f>IFERROR(IF(OR(E50="Ａ",AM50&gt;$AF$45),1,ROUNDDOWN(AM50/$AF$45,1)),"")</f>
        <v/>
      </c>
      <c r="AO50" s="222"/>
      <c r="AP50" s="8"/>
    </row>
    <row r="51" spans="1:51" ht="13.5" customHeight="1">
      <c r="A51" s="249"/>
      <c r="B51" s="255"/>
      <c r="C51" s="287"/>
      <c r="D51" s="367"/>
      <c r="E51" s="302"/>
      <c r="F51" s="261"/>
      <c r="G51" s="70" t="s">
        <v>135</v>
      </c>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253"/>
      <c r="AN51" s="389"/>
      <c r="AO51" s="223"/>
      <c r="AP51" s="8"/>
    </row>
    <row r="52" spans="1:51" ht="13.5" customHeight="1">
      <c r="A52" s="248" t="str">
        <f>IFERROR(INDEX(【従業者名簿】!F:F,MATCH(F52,【従業者名簿】!C:C,0)),"")</f>
        <v/>
      </c>
      <c r="B52" s="298" t="s">
        <v>33</v>
      </c>
      <c r="C52" s="299" t="str">
        <f t="shared" ref="C52" si="21">IF(AO52="介護福祉士","〇","")</f>
        <v/>
      </c>
      <c r="D52" s="366" t="str">
        <f>IF(A52="","",DATEDIF(A52,$AF$3,"m"))</f>
        <v/>
      </c>
      <c r="E52" s="301"/>
      <c r="F52" s="262"/>
      <c r="G52" s="70" t="s">
        <v>36</v>
      </c>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c r="AI52" s="133"/>
      <c r="AJ52" s="133"/>
      <c r="AK52" s="133"/>
      <c r="AL52" s="133"/>
      <c r="AM52" s="253">
        <f>SUM(H53:AL53)</f>
        <v>0</v>
      </c>
      <c r="AN52" s="389" t="str">
        <f t="shared" ref="AN52" si="22">IFERROR(IF(OR(E52="Ａ",AM52&gt;$AF$45),1,ROUNDDOWN(AM52/$AF$45,1)),"")</f>
        <v/>
      </c>
      <c r="AO52" s="372"/>
      <c r="AP52" s="8"/>
    </row>
    <row r="53" spans="1:51" ht="13.5" customHeight="1">
      <c r="A53" s="249"/>
      <c r="B53" s="255"/>
      <c r="C53" s="287"/>
      <c r="D53" s="367"/>
      <c r="E53" s="302"/>
      <c r="F53" s="262"/>
      <c r="G53" s="70" t="s">
        <v>134</v>
      </c>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253"/>
      <c r="AN53" s="389"/>
      <c r="AO53" s="374"/>
      <c r="AP53" s="8"/>
    </row>
    <row r="54" spans="1:51" ht="13.5" customHeight="1">
      <c r="A54" s="248" t="str">
        <f>IFERROR(INDEX(【従業者名簿】!F:F,MATCH(F54,【従業者名簿】!C:C,0)),"")</f>
        <v/>
      </c>
      <c r="B54" s="298" t="s">
        <v>33</v>
      </c>
      <c r="C54" s="299" t="str">
        <f t="shared" ref="C54" si="23">IF(AO54="介護福祉士","〇","")</f>
        <v/>
      </c>
      <c r="D54" s="366" t="str">
        <f>IF(A54="","",DATEDIF(A54,$AF$3,"m"))</f>
        <v/>
      </c>
      <c r="E54" s="301"/>
      <c r="F54" s="262"/>
      <c r="G54" s="70" t="s">
        <v>36</v>
      </c>
      <c r="H54" s="133"/>
      <c r="I54" s="133"/>
      <c r="J54" s="133"/>
      <c r="K54" s="133"/>
      <c r="L54" s="133"/>
      <c r="M54" s="133"/>
      <c r="N54" s="133"/>
      <c r="O54" s="133"/>
      <c r="P54" s="133"/>
      <c r="Q54" s="133"/>
      <c r="R54" s="133"/>
      <c r="S54" s="133"/>
      <c r="T54" s="133"/>
      <c r="U54" s="133"/>
      <c r="V54" s="133"/>
      <c r="W54" s="133"/>
      <c r="X54" s="133"/>
      <c r="Y54" s="133"/>
      <c r="Z54" s="133"/>
      <c r="AA54" s="133"/>
      <c r="AB54" s="133"/>
      <c r="AC54" s="133"/>
      <c r="AD54" s="133"/>
      <c r="AE54" s="133"/>
      <c r="AF54" s="133"/>
      <c r="AG54" s="133"/>
      <c r="AH54" s="133"/>
      <c r="AI54" s="133"/>
      <c r="AJ54" s="133"/>
      <c r="AK54" s="133"/>
      <c r="AL54" s="133"/>
      <c r="AM54" s="253">
        <f>SUM(H55:AL55)</f>
        <v>0</v>
      </c>
      <c r="AN54" s="389" t="str">
        <f t="shared" ref="AN54" si="24">IFERROR(IF(OR(E54="Ａ",AM54&gt;$AF$45),1,ROUNDDOWN(AM54/$AF$45,1)),"")</f>
        <v/>
      </c>
      <c r="AO54" s="372"/>
      <c r="AP54" s="8"/>
    </row>
    <row r="55" spans="1:51" ht="13.5" customHeight="1">
      <c r="A55" s="249"/>
      <c r="B55" s="255"/>
      <c r="C55" s="287"/>
      <c r="D55" s="367"/>
      <c r="E55" s="302"/>
      <c r="F55" s="262"/>
      <c r="G55" s="70" t="s">
        <v>134</v>
      </c>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253"/>
      <c r="AN55" s="389"/>
      <c r="AO55" s="374"/>
      <c r="AP55" s="8"/>
    </row>
    <row r="56" spans="1:51" ht="13.5" customHeight="1">
      <c r="A56" s="248" t="str">
        <f>IFERROR(INDEX(【従業者名簿】!F:F,MATCH(F56,【従業者名簿】!C:C,0)),"")</f>
        <v/>
      </c>
      <c r="B56" s="298" t="s">
        <v>33</v>
      </c>
      <c r="C56" s="299" t="str">
        <f t="shared" ref="C56" si="25">IF(AO56="介護福祉士","〇","")</f>
        <v/>
      </c>
      <c r="D56" s="366" t="str">
        <f t="shared" ref="D56" si="26">IF(A56="","",DATEDIF(A56,$AF$3,"m"))</f>
        <v/>
      </c>
      <c r="E56" s="301"/>
      <c r="F56" s="262"/>
      <c r="G56" s="70" t="s">
        <v>36</v>
      </c>
      <c r="H56" s="133"/>
      <c r="I56" s="133"/>
      <c r="J56" s="133"/>
      <c r="K56" s="133"/>
      <c r="L56" s="133"/>
      <c r="M56" s="133"/>
      <c r="N56" s="133"/>
      <c r="O56" s="133"/>
      <c r="P56" s="133"/>
      <c r="Q56" s="133"/>
      <c r="R56" s="133"/>
      <c r="S56" s="133"/>
      <c r="T56" s="133"/>
      <c r="U56" s="133"/>
      <c r="V56" s="133"/>
      <c r="W56" s="133"/>
      <c r="X56" s="133"/>
      <c r="Y56" s="133"/>
      <c r="Z56" s="133"/>
      <c r="AA56" s="133"/>
      <c r="AB56" s="133"/>
      <c r="AC56" s="133"/>
      <c r="AD56" s="133"/>
      <c r="AE56" s="133"/>
      <c r="AF56" s="133"/>
      <c r="AG56" s="133"/>
      <c r="AH56" s="133"/>
      <c r="AI56" s="133"/>
      <c r="AJ56" s="133"/>
      <c r="AK56" s="133"/>
      <c r="AL56" s="133"/>
      <c r="AM56" s="253">
        <f t="shared" ref="AM56" si="27">SUM(H57:AL57)</f>
        <v>0</v>
      </c>
      <c r="AN56" s="389" t="str">
        <f t="shared" ref="AN56" si="28">IFERROR(IF(OR(E56="Ａ",AM56&gt;$AF$45),1,ROUNDDOWN(AM56/$AF$45,1)),"")</f>
        <v/>
      </c>
      <c r="AO56" s="372"/>
      <c r="AP56" s="8"/>
    </row>
    <row r="57" spans="1:51" ht="13.5" customHeight="1">
      <c r="A57" s="249"/>
      <c r="B57" s="255"/>
      <c r="C57" s="287"/>
      <c r="D57" s="367"/>
      <c r="E57" s="302"/>
      <c r="F57" s="262"/>
      <c r="G57" s="70" t="s">
        <v>134</v>
      </c>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253"/>
      <c r="AN57" s="389"/>
      <c r="AO57" s="374"/>
      <c r="AP57" s="8"/>
    </row>
    <row r="58" spans="1:51" ht="13.5" customHeight="1">
      <c r="A58" s="248" t="str">
        <f>IFERROR(INDEX(【従業者名簿】!F:F,MATCH(F58,【従業者名簿】!C:C,0)),"")</f>
        <v/>
      </c>
      <c r="B58" s="298" t="s">
        <v>33</v>
      </c>
      <c r="C58" s="299" t="str">
        <f t="shared" ref="C58" si="29">IF(AO58="介護福祉士","〇","")</f>
        <v/>
      </c>
      <c r="D58" s="366" t="str">
        <f t="shared" ref="D58" si="30">IF(A58="","",DATEDIF(A58,$AF$3,"m"))</f>
        <v/>
      </c>
      <c r="E58" s="301"/>
      <c r="F58" s="262"/>
      <c r="G58" s="70" t="s">
        <v>36</v>
      </c>
      <c r="H58" s="133"/>
      <c r="I58" s="133"/>
      <c r="J58" s="133"/>
      <c r="K58" s="133"/>
      <c r="L58" s="133"/>
      <c r="M58" s="133"/>
      <c r="N58" s="133"/>
      <c r="O58" s="133"/>
      <c r="P58" s="133"/>
      <c r="Q58" s="133"/>
      <c r="R58" s="133"/>
      <c r="S58" s="133"/>
      <c r="T58" s="133"/>
      <c r="U58" s="133"/>
      <c r="V58" s="133"/>
      <c r="W58" s="133"/>
      <c r="X58" s="133"/>
      <c r="Y58" s="133"/>
      <c r="Z58" s="133"/>
      <c r="AA58" s="133"/>
      <c r="AB58" s="133"/>
      <c r="AC58" s="133"/>
      <c r="AD58" s="133"/>
      <c r="AE58" s="133"/>
      <c r="AF58" s="133"/>
      <c r="AG58" s="133"/>
      <c r="AH58" s="133"/>
      <c r="AI58" s="133"/>
      <c r="AJ58" s="133"/>
      <c r="AK58" s="133"/>
      <c r="AL58" s="133"/>
      <c r="AM58" s="253">
        <f t="shared" ref="AM58" si="31">SUM(H59:AL59)</f>
        <v>0</v>
      </c>
      <c r="AN58" s="389" t="str">
        <f t="shared" ref="AN58" si="32">IFERROR(IF(OR(E58="Ａ",AM58&gt;$AF$45),1,ROUNDDOWN(AM58/$AF$45,1)),"")</f>
        <v/>
      </c>
      <c r="AO58" s="372"/>
      <c r="AP58" s="8"/>
    </row>
    <row r="59" spans="1:51" ht="13.5" customHeight="1">
      <c r="A59" s="249"/>
      <c r="B59" s="255"/>
      <c r="C59" s="287"/>
      <c r="D59" s="367"/>
      <c r="E59" s="302"/>
      <c r="F59" s="262"/>
      <c r="G59" s="70" t="s">
        <v>135</v>
      </c>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253"/>
      <c r="AN59" s="389"/>
      <c r="AO59" s="374"/>
      <c r="AP59" s="8"/>
    </row>
    <row r="60" spans="1:51" ht="13.5" customHeight="1">
      <c r="A60" s="248" t="str">
        <f>IFERROR(INDEX(【従業者名簿】!F:F,MATCH(F60,【従業者名簿】!C:C,0)),"")</f>
        <v/>
      </c>
      <c r="B60" s="298" t="s">
        <v>33</v>
      </c>
      <c r="C60" s="299" t="str">
        <f t="shared" ref="C60" si="33">IF(AO60="介護福祉士","〇","")</f>
        <v/>
      </c>
      <c r="D60" s="366" t="str">
        <f t="shared" ref="D60" si="34">IF(A60="","",DATEDIF(A60,$AF$3,"m"))</f>
        <v/>
      </c>
      <c r="E60" s="301"/>
      <c r="F60" s="262"/>
      <c r="G60" s="70" t="s">
        <v>36</v>
      </c>
      <c r="H60" s="133"/>
      <c r="I60" s="133"/>
      <c r="J60" s="133"/>
      <c r="K60" s="133"/>
      <c r="L60" s="133"/>
      <c r="M60" s="133"/>
      <c r="N60" s="133"/>
      <c r="O60" s="133"/>
      <c r="P60" s="133"/>
      <c r="Q60" s="133"/>
      <c r="R60" s="133"/>
      <c r="S60" s="133"/>
      <c r="T60" s="133"/>
      <c r="U60" s="133"/>
      <c r="V60" s="133"/>
      <c r="W60" s="133"/>
      <c r="X60" s="133"/>
      <c r="Y60" s="133"/>
      <c r="Z60" s="133"/>
      <c r="AA60" s="133"/>
      <c r="AB60" s="133"/>
      <c r="AC60" s="133"/>
      <c r="AD60" s="133"/>
      <c r="AE60" s="133"/>
      <c r="AF60" s="133"/>
      <c r="AG60" s="133"/>
      <c r="AH60" s="133"/>
      <c r="AI60" s="133"/>
      <c r="AJ60" s="133"/>
      <c r="AK60" s="133"/>
      <c r="AL60" s="133"/>
      <c r="AM60" s="253">
        <f t="shared" ref="AM60" si="35">SUM(H61:AL61)</f>
        <v>0</v>
      </c>
      <c r="AN60" s="389" t="str">
        <f t="shared" ref="AN60" si="36">IFERROR(IF(OR(E60="Ａ",AM60&gt;$AF$45),1,ROUNDDOWN(AM60/$AF$45,1)),"")</f>
        <v/>
      </c>
      <c r="AO60" s="372"/>
      <c r="AP60" s="8"/>
    </row>
    <row r="61" spans="1:51" ht="13.5" customHeight="1">
      <c r="A61" s="249"/>
      <c r="B61" s="255"/>
      <c r="C61" s="287"/>
      <c r="D61" s="367"/>
      <c r="E61" s="302"/>
      <c r="F61" s="262"/>
      <c r="G61" s="70" t="s">
        <v>134</v>
      </c>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253"/>
      <c r="AN61" s="389"/>
      <c r="AO61" s="374"/>
      <c r="AP61" s="8"/>
    </row>
    <row r="62" spans="1:51" ht="13.5" customHeight="1">
      <c r="A62" s="248" t="str">
        <f>IFERROR(INDEX(【従業者名簿】!F:F,MATCH(F62,【従業者名簿】!C:C,0)),"")</f>
        <v/>
      </c>
      <c r="B62" s="298" t="s">
        <v>33</v>
      </c>
      <c r="C62" s="299" t="str">
        <f t="shared" ref="C62" si="37">IF(AO62="介護福祉士","〇","")</f>
        <v/>
      </c>
      <c r="D62" s="366" t="str">
        <f t="shared" ref="D62" si="38">IF(A62="","",DATEDIF(A62,$AF$3,"m"))</f>
        <v/>
      </c>
      <c r="E62" s="301"/>
      <c r="F62" s="262"/>
      <c r="G62" s="70" t="s">
        <v>36</v>
      </c>
      <c r="H62" s="133"/>
      <c r="I62" s="133"/>
      <c r="J62" s="133"/>
      <c r="K62" s="133"/>
      <c r="L62" s="133"/>
      <c r="M62" s="133"/>
      <c r="N62" s="133"/>
      <c r="O62" s="133"/>
      <c r="P62" s="133"/>
      <c r="Q62" s="133"/>
      <c r="R62" s="133"/>
      <c r="S62" s="133"/>
      <c r="T62" s="133"/>
      <c r="U62" s="133"/>
      <c r="V62" s="133"/>
      <c r="W62" s="133"/>
      <c r="X62" s="133"/>
      <c r="Y62" s="133"/>
      <c r="Z62" s="133"/>
      <c r="AA62" s="133"/>
      <c r="AB62" s="133"/>
      <c r="AC62" s="133"/>
      <c r="AD62" s="133"/>
      <c r="AE62" s="133"/>
      <c r="AF62" s="133"/>
      <c r="AG62" s="133"/>
      <c r="AH62" s="133"/>
      <c r="AI62" s="133"/>
      <c r="AJ62" s="133"/>
      <c r="AK62" s="133"/>
      <c r="AL62" s="133"/>
      <c r="AM62" s="253">
        <f t="shared" ref="AM62" si="39">SUM(H63:AL63)</f>
        <v>0</v>
      </c>
      <c r="AN62" s="389" t="str">
        <f t="shared" ref="AN62" si="40">IFERROR(IF(OR(E62="Ａ",AM62&gt;$AF$45),1,ROUNDDOWN(AM62/$AF$45,1)),"")</f>
        <v/>
      </c>
      <c r="AO62" s="372"/>
      <c r="AP62" s="8"/>
    </row>
    <row r="63" spans="1:51" ht="13.5" customHeight="1">
      <c r="A63" s="249"/>
      <c r="B63" s="255"/>
      <c r="C63" s="287"/>
      <c r="D63" s="367"/>
      <c r="E63" s="302"/>
      <c r="F63" s="262"/>
      <c r="G63" s="70" t="s">
        <v>134</v>
      </c>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253"/>
      <c r="AN63" s="389"/>
      <c r="AO63" s="374"/>
      <c r="AP63" s="8"/>
    </row>
    <row r="64" spans="1:51" ht="13.5" customHeight="1">
      <c r="A64" s="248" t="str">
        <f>IFERROR(INDEX(【従業者名簿】!F:F,MATCH(F64,【従業者名簿】!C:C,0)),"")</f>
        <v/>
      </c>
      <c r="B64" s="298" t="s">
        <v>33</v>
      </c>
      <c r="C64" s="299" t="str">
        <f t="shared" ref="C64" si="41">IF(AO64="介護福祉士","〇","")</f>
        <v/>
      </c>
      <c r="D64" s="366" t="str">
        <f t="shared" ref="D64" si="42">IF(A64="","",DATEDIF(A64,$AF$3,"m"))</f>
        <v/>
      </c>
      <c r="E64" s="301"/>
      <c r="F64" s="262"/>
      <c r="G64" s="70" t="s">
        <v>36</v>
      </c>
      <c r="H64" s="133"/>
      <c r="I64" s="133"/>
      <c r="J64" s="133"/>
      <c r="K64" s="133"/>
      <c r="L64" s="133"/>
      <c r="M64" s="133"/>
      <c r="N64" s="133"/>
      <c r="O64" s="133"/>
      <c r="P64" s="133"/>
      <c r="Q64" s="133"/>
      <c r="R64" s="133"/>
      <c r="S64" s="133"/>
      <c r="T64" s="133"/>
      <c r="U64" s="133"/>
      <c r="V64" s="133"/>
      <c r="W64" s="133"/>
      <c r="X64" s="133"/>
      <c r="Y64" s="133"/>
      <c r="Z64" s="133"/>
      <c r="AA64" s="133"/>
      <c r="AB64" s="133"/>
      <c r="AC64" s="133"/>
      <c r="AD64" s="133"/>
      <c r="AE64" s="133"/>
      <c r="AF64" s="133"/>
      <c r="AG64" s="133"/>
      <c r="AH64" s="133"/>
      <c r="AI64" s="133"/>
      <c r="AJ64" s="133"/>
      <c r="AK64" s="133"/>
      <c r="AL64" s="133"/>
      <c r="AM64" s="253">
        <f t="shared" ref="AM64" si="43">SUM(H65:AL65)</f>
        <v>0</v>
      </c>
      <c r="AN64" s="389" t="str">
        <f t="shared" ref="AN64" si="44">IFERROR(IF(OR(E64="Ａ",AM64&gt;$AF$45),1,ROUNDDOWN(AM64/$AF$45,1)),"")</f>
        <v/>
      </c>
      <c r="AO64" s="372"/>
      <c r="AP64" s="8"/>
    </row>
    <row r="65" spans="1:51" ht="13.5" customHeight="1">
      <c r="A65" s="249"/>
      <c r="B65" s="255"/>
      <c r="C65" s="287"/>
      <c r="D65" s="367"/>
      <c r="E65" s="302"/>
      <c r="F65" s="262"/>
      <c r="G65" s="70" t="s">
        <v>134</v>
      </c>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253"/>
      <c r="AN65" s="389"/>
      <c r="AO65" s="374"/>
      <c r="AP65" s="8"/>
    </row>
    <row r="66" spans="1:51" ht="13.5" customHeight="1">
      <c r="A66" s="248" t="str">
        <f>IFERROR(INDEX(【従業者名簿】!F:F,MATCH(F66,【従業者名簿】!C:C,0)),"")</f>
        <v/>
      </c>
      <c r="B66" s="298" t="s">
        <v>33</v>
      </c>
      <c r="C66" s="299" t="str">
        <f t="shared" ref="C66" si="45">IF(AO66="介護福祉士","〇","")</f>
        <v/>
      </c>
      <c r="D66" s="366" t="str">
        <f t="shared" ref="D66" si="46">IF(A66="","",DATEDIF(A66,$AF$3,"m"))</f>
        <v/>
      </c>
      <c r="E66" s="301"/>
      <c r="F66" s="262"/>
      <c r="G66" s="70" t="s">
        <v>36</v>
      </c>
      <c r="H66" s="133"/>
      <c r="I66" s="133"/>
      <c r="J66" s="133"/>
      <c r="K66" s="133"/>
      <c r="L66" s="133"/>
      <c r="M66" s="133"/>
      <c r="N66" s="133"/>
      <c r="O66" s="133"/>
      <c r="P66" s="133"/>
      <c r="Q66" s="133"/>
      <c r="R66" s="133"/>
      <c r="S66" s="133"/>
      <c r="T66" s="133"/>
      <c r="U66" s="133"/>
      <c r="V66" s="133"/>
      <c r="W66" s="133"/>
      <c r="X66" s="133"/>
      <c r="Y66" s="133"/>
      <c r="Z66" s="133"/>
      <c r="AA66" s="133"/>
      <c r="AB66" s="133"/>
      <c r="AC66" s="133"/>
      <c r="AD66" s="133"/>
      <c r="AE66" s="133"/>
      <c r="AF66" s="133"/>
      <c r="AG66" s="133"/>
      <c r="AH66" s="133"/>
      <c r="AI66" s="133"/>
      <c r="AJ66" s="133"/>
      <c r="AK66" s="133"/>
      <c r="AL66" s="133"/>
      <c r="AM66" s="253">
        <f t="shared" ref="AM66" si="47">SUM(H67:AL67)</f>
        <v>0</v>
      </c>
      <c r="AN66" s="389" t="str">
        <f t="shared" ref="AN66" si="48">IFERROR(IF(OR(E66="Ａ",AM66&gt;$AF$45),1,ROUNDDOWN(AM66/$AF$45,1)),"")</f>
        <v/>
      </c>
      <c r="AO66" s="372"/>
      <c r="AP66" s="8"/>
    </row>
    <row r="67" spans="1:51" ht="13.5" customHeight="1">
      <c r="A67" s="249"/>
      <c r="B67" s="255"/>
      <c r="C67" s="287"/>
      <c r="D67" s="367"/>
      <c r="E67" s="302"/>
      <c r="F67" s="262"/>
      <c r="G67" s="70" t="s">
        <v>134</v>
      </c>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253"/>
      <c r="AN67" s="389"/>
      <c r="AO67" s="374"/>
      <c r="AP67" s="8"/>
    </row>
    <row r="68" spans="1:51" ht="13.5" customHeight="1">
      <c r="A68" s="248" t="str">
        <f>IFERROR(INDEX(【従業者名簿】!F:F,MATCH(F68,【従業者名簿】!C:C,0)),"")</f>
        <v/>
      </c>
      <c r="B68" s="298" t="s">
        <v>33</v>
      </c>
      <c r="C68" s="299" t="str">
        <f t="shared" ref="C68" si="49">IF(AO68="介護福祉士","〇","")</f>
        <v/>
      </c>
      <c r="D68" s="366" t="str">
        <f t="shared" ref="D68" si="50">IF(A68="","",DATEDIF(A68,$AF$3,"m"))</f>
        <v/>
      </c>
      <c r="E68" s="301"/>
      <c r="F68" s="262"/>
      <c r="G68" s="70" t="s">
        <v>36</v>
      </c>
      <c r="H68" s="133"/>
      <c r="I68" s="133"/>
      <c r="J68" s="133"/>
      <c r="K68" s="133"/>
      <c r="L68" s="133"/>
      <c r="M68" s="133"/>
      <c r="N68" s="133"/>
      <c r="O68" s="133"/>
      <c r="P68" s="133"/>
      <c r="Q68" s="133"/>
      <c r="R68" s="133"/>
      <c r="S68" s="133"/>
      <c r="T68" s="133"/>
      <c r="U68" s="133"/>
      <c r="V68" s="133"/>
      <c r="W68" s="133"/>
      <c r="X68" s="133"/>
      <c r="Y68" s="133"/>
      <c r="Z68" s="133"/>
      <c r="AA68" s="133"/>
      <c r="AB68" s="133"/>
      <c r="AC68" s="133"/>
      <c r="AD68" s="133"/>
      <c r="AE68" s="133"/>
      <c r="AF68" s="133"/>
      <c r="AG68" s="133"/>
      <c r="AH68" s="133"/>
      <c r="AI68" s="133"/>
      <c r="AJ68" s="133"/>
      <c r="AK68" s="133"/>
      <c r="AL68" s="133"/>
      <c r="AM68" s="253">
        <f t="shared" ref="AM68" si="51">SUM(H69:AL69)</f>
        <v>0</v>
      </c>
      <c r="AN68" s="389" t="str">
        <f t="shared" ref="AN68" si="52">IFERROR(IF(OR(E68="Ａ",AM68&gt;$AF$45),1,ROUNDDOWN(AM68/$AF$45,1)),"")</f>
        <v/>
      </c>
      <c r="AO68" s="372"/>
      <c r="AP68" s="8"/>
    </row>
    <row r="69" spans="1:51" ht="13.5" customHeight="1">
      <c r="A69" s="249"/>
      <c r="B69" s="255"/>
      <c r="C69" s="287"/>
      <c r="D69" s="367"/>
      <c r="E69" s="302"/>
      <c r="F69" s="262"/>
      <c r="G69" s="70" t="s">
        <v>134</v>
      </c>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253"/>
      <c r="AN69" s="389"/>
      <c r="AO69" s="374"/>
      <c r="AP69" s="8"/>
    </row>
    <row r="70" spans="1:51" ht="13.5" customHeight="1">
      <c r="A70" s="248" t="str">
        <f>IFERROR(INDEX(【従業者名簿】!F:F,MATCH(F70,【従業者名簿】!C:C,0)),"")</f>
        <v/>
      </c>
      <c r="B70" s="298" t="s">
        <v>33</v>
      </c>
      <c r="C70" s="299" t="str">
        <f t="shared" ref="C70" si="53">IF(AO70="介護福祉士","〇","")</f>
        <v/>
      </c>
      <c r="D70" s="366" t="str">
        <f t="shared" ref="D70" si="54">IF(A70="","",DATEDIF(A70,$AF$3,"m"))</f>
        <v/>
      </c>
      <c r="E70" s="301"/>
      <c r="F70" s="262"/>
      <c r="G70" s="70" t="s">
        <v>36</v>
      </c>
      <c r="H70" s="133"/>
      <c r="I70" s="133"/>
      <c r="J70" s="133"/>
      <c r="K70" s="133"/>
      <c r="L70" s="133"/>
      <c r="M70" s="133"/>
      <c r="N70" s="133"/>
      <c r="O70" s="133"/>
      <c r="P70" s="133"/>
      <c r="Q70" s="133"/>
      <c r="R70" s="133"/>
      <c r="S70" s="133"/>
      <c r="T70" s="133"/>
      <c r="U70" s="133"/>
      <c r="V70" s="133"/>
      <c r="W70" s="133"/>
      <c r="X70" s="133"/>
      <c r="Y70" s="133"/>
      <c r="Z70" s="133"/>
      <c r="AA70" s="133"/>
      <c r="AB70" s="133"/>
      <c r="AC70" s="133"/>
      <c r="AD70" s="133"/>
      <c r="AE70" s="133"/>
      <c r="AF70" s="133"/>
      <c r="AG70" s="133"/>
      <c r="AH70" s="133"/>
      <c r="AI70" s="133"/>
      <c r="AJ70" s="133"/>
      <c r="AK70" s="133"/>
      <c r="AL70" s="133"/>
      <c r="AM70" s="253">
        <f t="shared" ref="AM70" si="55">SUM(H71:AL71)</f>
        <v>0</v>
      </c>
      <c r="AN70" s="389" t="str">
        <f t="shared" ref="AN70" si="56">IFERROR(IF(OR(E70="Ａ",AM70&gt;$AF$45),1,ROUNDDOWN(AM70/$AF$45,1)),"")</f>
        <v/>
      </c>
      <c r="AO70" s="372"/>
      <c r="AP70" s="8"/>
    </row>
    <row r="71" spans="1:51" ht="13.5" customHeight="1">
      <c r="A71" s="249"/>
      <c r="B71" s="255"/>
      <c r="C71" s="287"/>
      <c r="D71" s="367"/>
      <c r="E71" s="302"/>
      <c r="F71" s="262"/>
      <c r="G71" s="70" t="s">
        <v>41</v>
      </c>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253"/>
      <c r="AN71" s="389"/>
      <c r="AO71" s="374"/>
      <c r="AP71" s="8"/>
    </row>
    <row r="72" spans="1:51" ht="13.5" customHeight="1">
      <c r="A72" s="248" t="str">
        <f>IFERROR(INDEX(【従業者名簿】!F:F,MATCH(F72,【従業者名簿】!C:C,0)),"")</f>
        <v/>
      </c>
      <c r="B72" s="298" t="s">
        <v>33</v>
      </c>
      <c r="C72" s="299" t="str">
        <f t="shared" ref="C72" si="57">IF(AO72="介護福祉士","〇","")</f>
        <v/>
      </c>
      <c r="D72" s="366" t="str">
        <f t="shared" ref="D72" si="58">IF(A72="","",DATEDIF(A72,$AF$3,"m"))</f>
        <v/>
      </c>
      <c r="E72" s="301"/>
      <c r="F72" s="262"/>
      <c r="G72" s="70" t="s">
        <v>36</v>
      </c>
      <c r="H72" s="133"/>
      <c r="I72" s="133"/>
      <c r="J72" s="133"/>
      <c r="K72" s="133"/>
      <c r="L72" s="133"/>
      <c r="M72" s="133"/>
      <c r="N72" s="133"/>
      <c r="O72" s="133"/>
      <c r="P72" s="133"/>
      <c r="Q72" s="133"/>
      <c r="R72" s="133"/>
      <c r="S72" s="133"/>
      <c r="T72" s="133"/>
      <c r="U72" s="133"/>
      <c r="V72" s="133"/>
      <c r="W72" s="133"/>
      <c r="X72" s="133"/>
      <c r="Y72" s="133"/>
      <c r="Z72" s="133"/>
      <c r="AA72" s="133"/>
      <c r="AB72" s="133"/>
      <c r="AC72" s="133"/>
      <c r="AD72" s="133"/>
      <c r="AE72" s="133"/>
      <c r="AF72" s="133"/>
      <c r="AG72" s="133"/>
      <c r="AH72" s="133"/>
      <c r="AI72" s="133"/>
      <c r="AJ72" s="133"/>
      <c r="AK72" s="133"/>
      <c r="AL72" s="133"/>
      <c r="AM72" s="253">
        <f t="shared" ref="AM72" si="59">SUM(H73:AL73)</f>
        <v>0</v>
      </c>
      <c r="AN72" s="389" t="str">
        <f t="shared" ref="AN72" si="60">IFERROR(IF(OR(E72="Ａ",AM72&gt;$AF$45),1,ROUNDDOWN(AM72/$AF$45,1)),"")</f>
        <v/>
      </c>
      <c r="AO72" s="372"/>
      <c r="AP72" s="8"/>
    </row>
    <row r="73" spans="1:51" ht="13.5" customHeight="1">
      <c r="A73" s="249"/>
      <c r="B73" s="255"/>
      <c r="C73" s="287"/>
      <c r="D73" s="367"/>
      <c r="E73" s="302"/>
      <c r="F73" s="262"/>
      <c r="G73" s="70" t="s">
        <v>134</v>
      </c>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253"/>
      <c r="AN73" s="389"/>
      <c r="AO73" s="374"/>
      <c r="AP73" s="8"/>
    </row>
    <row r="74" spans="1:51" ht="13.5" customHeight="1">
      <c r="A74" s="248" t="str">
        <f>IFERROR(INDEX(【従業者名簿】!F:F,MATCH(F74,【従業者名簿】!C:C,0)),"")</f>
        <v/>
      </c>
      <c r="B74" s="298" t="s">
        <v>33</v>
      </c>
      <c r="C74" s="299" t="str">
        <f t="shared" ref="C74" si="61">IF(AO74="介護福祉士","〇","")</f>
        <v/>
      </c>
      <c r="D74" s="366" t="str">
        <f t="shared" ref="D74" si="62">IF(A74="","",DATEDIF(A74,$AF$3,"m"))</f>
        <v/>
      </c>
      <c r="E74" s="301"/>
      <c r="F74" s="262"/>
      <c r="G74" s="70" t="s">
        <v>36</v>
      </c>
      <c r="H74" s="133"/>
      <c r="I74" s="133"/>
      <c r="J74" s="133"/>
      <c r="K74" s="133"/>
      <c r="L74" s="133"/>
      <c r="M74" s="133"/>
      <c r="N74" s="133"/>
      <c r="O74" s="133"/>
      <c r="P74" s="133"/>
      <c r="Q74" s="133"/>
      <c r="R74" s="133"/>
      <c r="S74" s="133"/>
      <c r="T74" s="133"/>
      <c r="U74" s="133"/>
      <c r="V74" s="133"/>
      <c r="W74" s="133"/>
      <c r="X74" s="133"/>
      <c r="Y74" s="133"/>
      <c r="Z74" s="133"/>
      <c r="AA74" s="133"/>
      <c r="AB74" s="133"/>
      <c r="AC74" s="133"/>
      <c r="AD74" s="133"/>
      <c r="AE74" s="133"/>
      <c r="AF74" s="133"/>
      <c r="AG74" s="133"/>
      <c r="AH74" s="133"/>
      <c r="AI74" s="133"/>
      <c r="AJ74" s="133"/>
      <c r="AK74" s="133"/>
      <c r="AL74" s="133"/>
      <c r="AM74" s="253">
        <f t="shared" ref="AM74" si="63">SUM(H75:AL75)</f>
        <v>0</v>
      </c>
      <c r="AN74" s="389" t="str">
        <f t="shared" ref="AN74" si="64">IFERROR(IF(OR(E74="Ａ",AM74&gt;$AF$45),1,ROUNDDOWN(AM74/$AF$45,1)),"")</f>
        <v/>
      </c>
      <c r="AO74" s="372"/>
      <c r="AP74" s="8"/>
    </row>
    <row r="75" spans="1:51" ht="13.5" customHeight="1">
      <c r="A75" s="249"/>
      <c r="B75" s="255"/>
      <c r="C75" s="287"/>
      <c r="D75" s="367"/>
      <c r="E75" s="302"/>
      <c r="F75" s="262"/>
      <c r="G75" s="70" t="s">
        <v>134</v>
      </c>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253"/>
      <c r="AN75" s="389"/>
      <c r="AO75" s="374"/>
      <c r="AP75" s="8"/>
    </row>
    <row r="76" spans="1:51" ht="13.5" customHeight="1">
      <c r="A76" s="248" t="str">
        <f>IFERROR(INDEX(【従業者名簿】!F:F,MATCH(F76,【従業者名簿】!C:C,0)),"")</f>
        <v/>
      </c>
      <c r="B76" s="298" t="s">
        <v>33</v>
      </c>
      <c r="C76" s="299" t="str">
        <f t="shared" ref="C76" si="65">IF(AO76="介護福祉士","〇","")</f>
        <v/>
      </c>
      <c r="D76" s="366" t="str">
        <f t="shared" ref="D76" si="66">IF(A76="","",DATEDIF(A76,$AF$3,"m"))</f>
        <v/>
      </c>
      <c r="E76" s="301"/>
      <c r="F76" s="270"/>
      <c r="G76" s="70" t="s">
        <v>36</v>
      </c>
      <c r="H76" s="133"/>
      <c r="I76" s="133"/>
      <c r="J76" s="133"/>
      <c r="K76" s="133"/>
      <c r="L76" s="133"/>
      <c r="M76" s="133"/>
      <c r="N76" s="133"/>
      <c r="O76" s="133"/>
      <c r="P76" s="133"/>
      <c r="Q76" s="133"/>
      <c r="R76" s="133"/>
      <c r="S76" s="133"/>
      <c r="T76" s="133"/>
      <c r="U76" s="133"/>
      <c r="V76" s="133"/>
      <c r="W76" s="133"/>
      <c r="X76" s="133"/>
      <c r="Y76" s="133"/>
      <c r="Z76" s="133"/>
      <c r="AA76" s="133"/>
      <c r="AB76" s="133"/>
      <c r="AC76" s="133"/>
      <c r="AD76" s="133"/>
      <c r="AE76" s="133"/>
      <c r="AF76" s="133"/>
      <c r="AG76" s="133"/>
      <c r="AH76" s="133"/>
      <c r="AI76" s="133"/>
      <c r="AJ76" s="133"/>
      <c r="AK76" s="133"/>
      <c r="AL76" s="133"/>
      <c r="AM76" s="253">
        <f t="shared" ref="AM76" si="67">SUM(H77:AL77)</f>
        <v>0</v>
      </c>
      <c r="AN76" s="389" t="str">
        <f t="shared" ref="AN76" si="68">IFERROR(IF(OR(E76="Ａ",AM76&gt;$AF$45),1,ROUNDDOWN(AM76/$AF$45,1)),"")</f>
        <v/>
      </c>
      <c r="AO76" s="372"/>
      <c r="AP76" s="8"/>
    </row>
    <row r="77" spans="1:51" ht="13.5" customHeight="1">
      <c r="A77" s="249"/>
      <c r="B77" s="255"/>
      <c r="C77" s="287"/>
      <c r="D77" s="367"/>
      <c r="E77" s="302"/>
      <c r="F77" s="261"/>
      <c r="G77" s="70" t="s">
        <v>134</v>
      </c>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253"/>
      <c r="AN77" s="389"/>
      <c r="AO77" s="374"/>
      <c r="AP77" s="8"/>
    </row>
    <row r="78" spans="1:51" ht="13.5" customHeight="1">
      <c r="A78" s="248" t="str">
        <f>IFERROR(INDEX(【従業者名簿】!F:F,MATCH(F78,【従業者名簿】!C:C,0)),"")</f>
        <v/>
      </c>
      <c r="B78" s="298" t="s">
        <v>33</v>
      </c>
      <c r="C78" s="299" t="str">
        <f t="shared" ref="C78" si="69">IF(AO78="介護福祉士","〇","")</f>
        <v/>
      </c>
      <c r="D78" s="366" t="str">
        <f>IF(A78="","",DATEDIF(A78,$AF$3,"m"))</f>
        <v/>
      </c>
      <c r="E78" s="301"/>
      <c r="F78" s="262"/>
      <c r="G78" s="70" t="s">
        <v>36</v>
      </c>
      <c r="H78" s="133"/>
      <c r="I78" s="133"/>
      <c r="J78" s="133"/>
      <c r="K78" s="133"/>
      <c r="L78" s="133"/>
      <c r="M78" s="133"/>
      <c r="N78" s="133"/>
      <c r="O78" s="133"/>
      <c r="P78" s="133"/>
      <c r="Q78" s="133"/>
      <c r="R78" s="133"/>
      <c r="S78" s="133"/>
      <c r="T78" s="133"/>
      <c r="U78" s="133"/>
      <c r="V78" s="133"/>
      <c r="W78" s="133"/>
      <c r="X78" s="133"/>
      <c r="Y78" s="133"/>
      <c r="Z78" s="133"/>
      <c r="AA78" s="133"/>
      <c r="AB78" s="133"/>
      <c r="AC78" s="133"/>
      <c r="AD78" s="133"/>
      <c r="AE78" s="133"/>
      <c r="AF78" s="133"/>
      <c r="AG78" s="133"/>
      <c r="AH78" s="133"/>
      <c r="AI78" s="133"/>
      <c r="AJ78" s="133"/>
      <c r="AK78" s="133"/>
      <c r="AL78" s="133"/>
      <c r="AM78" s="253">
        <f>SUM(H79:AL79)</f>
        <v>0</v>
      </c>
      <c r="AN78" s="389" t="str">
        <f>IFERROR(IF(OR(E78="Ａ",AM78&gt;$AF$45),1,ROUNDDOWN(AM78/$AF$45,1)),"")</f>
        <v/>
      </c>
      <c r="AO78" s="372"/>
      <c r="AP78" s="8"/>
    </row>
    <row r="79" spans="1:51" ht="13.5" customHeight="1">
      <c r="A79" s="249"/>
      <c r="B79" s="255"/>
      <c r="C79" s="287"/>
      <c r="D79" s="367"/>
      <c r="E79" s="302"/>
      <c r="F79" s="262"/>
      <c r="G79" s="70" t="s">
        <v>41</v>
      </c>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253"/>
      <c r="AN79" s="389"/>
      <c r="AO79" s="374"/>
      <c r="AP79" s="8"/>
    </row>
    <row r="80" spans="1:51" ht="13.5" customHeight="1">
      <c r="B80" s="132"/>
      <c r="C80" s="132"/>
      <c r="D80" s="132"/>
      <c r="E80" s="7" t="s">
        <v>90</v>
      </c>
      <c r="F80" s="132"/>
      <c r="G80" s="51"/>
      <c r="H80" s="7"/>
      <c r="I80" s="52"/>
      <c r="J80" s="52"/>
      <c r="K80" s="52"/>
      <c r="L80" s="52"/>
      <c r="M80" s="52"/>
      <c r="N80" s="52"/>
      <c r="O80" s="52"/>
      <c r="P80" s="52"/>
      <c r="Q80" s="52"/>
      <c r="R80" s="52"/>
      <c r="S80" s="53"/>
      <c r="T80" s="53"/>
      <c r="U80" s="7"/>
      <c r="V80" s="52"/>
      <c r="W80" s="52"/>
      <c r="X80" s="52"/>
      <c r="Y80" s="52"/>
      <c r="Z80" s="52"/>
      <c r="AA80" s="52"/>
      <c r="AB80" s="52"/>
      <c r="AC80" s="132"/>
      <c r="AD80" s="132"/>
      <c r="AE80" s="132"/>
      <c r="AF80" s="54"/>
      <c r="AG80" s="54"/>
      <c r="AH80" s="7"/>
      <c r="AI80" s="7"/>
      <c r="AJ80" s="7"/>
      <c r="AK80" s="7"/>
      <c r="AL80" s="7"/>
      <c r="AM80" s="55"/>
      <c r="AN80" s="56"/>
      <c r="AO80" s="57"/>
      <c r="AP80" s="10"/>
      <c r="AQ80" s="159"/>
      <c r="AR80" s="159"/>
      <c r="AS80" s="159"/>
      <c r="AT80" s="58"/>
      <c r="AU80" s="58"/>
      <c r="AV80" s="58"/>
      <c r="AW80" s="59"/>
      <c r="AX80" s="59"/>
      <c r="AY80" s="59"/>
    </row>
    <row r="81" spans="1:53" ht="13.5" customHeight="1">
      <c r="B81" s="132"/>
      <c r="C81" s="132"/>
      <c r="D81" s="132"/>
      <c r="E81" s="7"/>
      <c r="F81" s="132"/>
      <c r="G81" s="51"/>
      <c r="H81" s="7"/>
      <c r="I81" s="52"/>
      <c r="J81" s="52"/>
      <c r="K81" s="52"/>
      <c r="L81" s="52"/>
      <c r="M81" s="52"/>
      <c r="N81" s="52"/>
      <c r="O81" s="52"/>
      <c r="P81" s="52"/>
      <c r="Q81" s="52"/>
      <c r="R81" s="52"/>
      <c r="S81" s="53"/>
      <c r="T81" s="53"/>
      <c r="U81" s="7"/>
      <c r="V81" s="52"/>
      <c r="W81" s="52"/>
      <c r="X81" s="52"/>
      <c r="Y81" s="52"/>
      <c r="Z81" s="52"/>
      <c r="AA81" s="52"/>
      <c r="AB81" s="52"/>
      <c r="AC81" s="132"/>
      <c r="AD81" s="132"/>
      <c r="AE81" s="132"/>
      <c r="AF81" s="54"/>
      <c r="AG81" s="54"/>
      <c r="AH81" s="7"/>
      <c r="AI81" s="7"/>
      <c r="AJ81" s="7"/>
      <c r="AK81" s="7"/>
      <c r="AL81" s="7"/>
      <c r="AM81" s="55"/>
      <c r="AN81" s="56"/>
      <c r="AO81" s="57"/>
      <c r="AP81" s="10"/>
      <c r="AQ81" s="159"/>
      <c r="AR81" s="159"/>
      <c r="AS81" s="159"/>
      <c r="AT81" s="58"/>
      <c r="AU81" s="58"/>
      <c r="AV81" s="58"/>
      <c r="AW81" s="59"/>
      <c r="AX81" s="59"/>
      <c r="AY81" s="59"/>
    </row>
    <row r="82" spans="1:53" ht="18" customHeight="1">
      <c r="B82" s="2" t="s">
        <v>2</v>
      </c>
      <c r="C82" s="2"/>
      <c r="D82" s="2"/>
      <c r="E82" s="2"/>
      <c r="F82" s="2"/>
      <c r="G82" s="2"/>
      <c r="H82" s="2"/>
      <c r="I82" s="2"/>
      <c r="J82" s="2"/>
      <c r="AF82" s="3"/>
      <c r="AO82" s="3"/>
      <c r="AY82" s="3" t="s">
        <v>35</v>
      </c>
      <c r="BA82" s="9"/>
    </row>
    <row r="83" spans="1:53" ht="18" customHeight="1">
      <c r="B83" s="233" t="s">
        <v>22</v>
      </c>
      <c r="C83" s="234"/>
      <c r="D83" s="235">
        <f>【算定要件集計】!$B$3</f>
        <v>0</v>
      </c>
      <c r="E83" s="236"/>
      <c r="F83" s="236"/>
      <c r="G83" s="236"/>
      <c r="H83" s="236"/>
      <c r="I83" s="236"/>
      <c r="J83" s="236"/>
      <c r="K83" s="237"/>
      <c r="L83" s="238" t="s">
        <v>21</v>
      </c>
      <c r="M83" s="239"/>
      <c r="N83" s="239"/>
      <c r="O83" s="240"/>
      <c r="P83" s="241"/>
      <c r="Q83" s="241"/>
      <c r="R83" s="241"/>
      <c r="S83" s="241"/>
      <c r="T83" s="241"/>
      <c r="U83" s="242"/>
      <c r="V83" s="233" t="s">
        <v>23</v>
      </c>
      <c r="W83" s="243"/>
      <c r="X83" s="203"/>
      <c r="Y83" s="244"/>
      <c r="Z83" s="245"/>
      <c r="AA83" s="233" t="s">
        <v>40</v>
      </c>
      <c r="AB83" s="246"/>
      <c r="AC83" s="246"/>
      <c r="AD83" s="246"/>
      <c r="AE83" s="247"/>
      <c r="AF83" s="375" t="str">
        <f>$AF$3</f>
        <v/>
      </c>
      <c r="AG83" s="376"/>
      <c r="AH83" s="376"/>
      <c r="AI83" s="376"/>
      <c r="AJ83" s="377"/>
      <c r="AK83" s="378"/>
      <c r="AO83" s="5"/>
      <c r="BA83" s="9"/>
    </row>
    <row r="84" spans="1:53" ht="5.0999999999999996" customHeight="1">
      <c r="BA84" s="9"/>
    </row>
    <row r="85" spans="1:53" ht="16.5" customHeight="1">
      <c r="G85" s="5" t="s">
        <v>44</v>
      </c>
      <c r="H85" s="49">
        <f>$H$5</f>
        <v>0</v>
      </c>
      <c r="I85" s="50" t="s">
        <v>43</v>
      </c>
      <c r="J85" s="49">
        <f>$J$5</f>
        <v>0</v>
      </c>
      <c r="K85" s="50" t="s">
        <v>24</v>
      </c>
      <c r="L85" s="50"/>
      <c r="M85" s="49">
        <f>$M$5</f>
        <v>0</v>
      </c>
      <c r="N85" s="50" t="s">
        <v>43</v>
      </c>
      <c r="O85" s="49">
        <f>$O$5</f>
        <v>0</v>
      </c>
      <c r="P85" s="1" t="s">
        <v>25</v>
      </c>
      <c r="R85" s="7"/>
      <c r="U85" s="7"/>
      <c r="V85" s="7"/>
      <c r="W85" s="7"/>
      <c r="X85" s="7"/>
      <c r="Y85" s="7"/>
      <c r="AE85" s="5" t="s">
        <v>42</v>
      </c>
      <c r="AF85" s="220">
        <f>$AF$5</f>
        <v>0</v>
      </c>
      <c r="AG85" s="379"/>
      <c r="AH85" s="7" t="s">
        <v>31</v>
      </c>
      <c r="AI85" s="7"/>
      <c r="AJ85" s="7"/>
      <c r="AL85" s="5" t="s">
        <v>32</v>
      </c>
      <c r="AM85" s="47">
        <f>$AM$5</f>
        <v>0</v>
      </c>
      <c r="AN85" s="7" t="s">
        <v>31</v>
      </c>
      <c r="AQ85" s="1" t="s">
        <v>27</v>
      </c>
      <c r="BA85" s="9"/>
    </row>
    <row r="86" spans="1:53" s="6" customFormat="1" ht="18" customHeight="1">
      <c r="A86" s="248" t="s">
        <v>60</v>
      </c>
      <c r="B86" s="238" t="s">
        <v>0</v>
      </c>
      <c r="C86" s="250" t="s">
        <v>203</v>
      </c>
      <c r="D86" s="250" t="s">
        <v>62</v>
      </c>
      <c r="E86" s="250" t="s">
        <v>1</v>
      </c>
      <c r="F86" s="238" t="s">
        <v>3</v>
      </c>
      <c r="G86" s="252" t="s">
        <v>37</v>
      </c>
      <c r="H86" s="18" t="str">
        <f>AF83</f>
        <v/>
      </c>
      <c r="I86" s="18" t="str">
        <f>IFERROR(H86+1,"")</f>
        <v/>
      </c>
      <c r="J86" s="18" t="str">
        <f t="shared" ref="J86:AI86" si="70">IFERROR(I86+1,"")</f>
        <v/>
      </c>
      <c r="K86" s="18" t="str">
        <f t="shared" si="70"/>
        <v/>
      </c>
      <c r="L86" s="18" t="str">
        <f t="shared" si="70"/>
        <v/>
      </c>
      <c r="M86" s="18" t="str">
        <f t="shared" si="70"/>
        <v/>
      </c>
      <c r="N86" s="18" t="str">
        <f t="shared" si="70"/>
        <v/>
      </c>
      <c r="O86" s="18" t="str">
        <f t="shared" si="70"/>
        <v/>
      </c>
      <c r="P86" s="18" t="str">
        <f t="shared" si="70"/>
        <v/>
      </c>
      <c r="Q86" s="18" t="str">
        <f t="shared" si="70"/>
        <v/>
      </c>
      <c r="R86" s="18" t="str">
        <f t="shared" si="70"/>
        <v/>
      </c>
      <c r="S86" s="18" t="str">
        <f t="shared" si="70"/>
        <v/>
      </c>
      <c r="T86" s="18" t="str">
        <f t="shared" si="70"/>
        <v/>
      </c>
      <c r="U86" s="18" t="str">
        <f t="shared" si="70"/>
        <v/>
      </c>
      <c r="V86" s="18" t="str">
        <f t="shared" si="70"/>
        <v/>
      </c>
      <c r="W86" s="18" t="str">
        <f t="shared" si="70"/>
        <v/>
      </c>
      <c r="X86" s="18" t="str">
        <f t="shared" si="70"/>
        <v/>
      </c>
      <c r="Y86" s="18" t="str">
        <f t="shared" si="70"/>
        <v/>
      </c>
      <c r="Z86" s="18" t="str">
        <f t="shared" si="70"/>
        <v/>
      </c>
      <c r="AA86" s="18" t="str">
        <f t="shared" si="70"/>
        <v/>
      </c>
      <c r="AB86" s="18" t="str">
        <f t="shared" si="70"/>
        <v/>
      </c>
      <c r="AC86" s="18" t="str">
        <f t="shared" si="70"/>
        <v/>
      </c>
      <c r="AD86" s="18" t="str">
        <f t="shared" si="70"/>
        <v/>
      </c>
      <c r="AE86" s="18" t="str">
        <f t="shared" si="70"/>
        <v/>
      </c>
      <c r="AF86" s="18" t="str">
        <f t="shared" si="70"/>
        <v/>
      </c>
      <c r="AG86" s="18" t="str">
        <f t="shared" si="70"/>
        <v/>
      </c>
      <c r="AH86" s="18" t="str">
        <f t="shared" si="70"/>
        <v/>
      </c>
      <c r="AI86" s="18" t="str">
        <f t="shared" si="70"/>
        <v/>
      </c>
      <c r="AJ86" s="18" t="str">
        <f>IFERROR(IF(MONTH(AI86)&lt;&gt;MONTH(AI86+1),"",AI86+1),"")</f>
        <v/>
      </c>
      <c r="AK86" s="18" t="str">
        <f>IFERROR(IF(MONTH(AJ86)&lt;&gt;MONTH(AJ86+1),"",AJ86+1),"")</f>
        <v/>
      </c>
      <c r="AL86" s="18" t="str">
        <f>IFERROR(IF(MONTH(AK86)&lt;&gt;MONTH(AK86+1),"",AK86+1),"")</f>
        <v/>
      </c>
      <c r="AM86" s="263" t="s">
        <v>162</v>
      </c>
      <c r="AN86" s="263" t="s">
        <v>163</v>
      </c>
      <c r="AO86" s="206" t="s">
        <v>133</v>
      </c>
      <c r="AQ86" s="208" t="s">
        <v>36</v>
      </c>
      <c r="AR86" s="209"/>
      <c r="AS86" s="208" t="s">
        <v>39</v>
      </c>
      <c r="AT86" s="212"/>
      <c r="AU86" s="212"/>
      <c r="AV86" s="212"/>
      <c r="AW86" s="213"/>
      <c r="AX86" s="208" t="s">
        <v>16</v>
      </c>
      <c r="AY86" s="215"/>
      <c r="BA86" s="9"/>
    </row>
    <row r="87" spans="1:53" s="6" customFormat="1" ht="18" customHeight="1">
      <c r="A87" s="249"/>
      <c r="B87" s="238"/>
      <c r="C87" s="251"/>
      <c r="D87" s="251"/>
      <c r="E87" s="251"/>
      <c r="F87" s="238"/>
      <c r="G87" s="239"/>
      <c r="H87" s="19" t="str">
        <f>H86</f>
        <v/>
      </c>
      <c r="I87" s="19" t="str">
        <f>I86</f>
        <v/>
      </c>
      <c r="J87" s="19" t="str">
        <f t="shared" ref="J87:AL87" si="71">J86</f>
        <v/>
      </c>
      <c r="K87" s="19" t="str">
        <f t="shared" si="71"/>
        <v/>
      </c>
      <c r="L87" s="19" t="str">
        <f t="shared" si="71"/>
        <v/>
      </c>
      <c r="M87" s="19" t="str">
        <f t="shared" si="71"/>
        <v/>
      </c>
      <c r="N87" s="19" t="str">
        <f t="shared" si="71"/>
        <v/>
      </c>
      <c r="O87" s="19" t="str">
        <f t="shared" si="71"/>
        <v/>
      </c>
      <c r="P87" s="19" t="str">
        <f t="shared" si="71"/>
        <v/>
      </c>
      <c r="Q87" s="19" t="str">
        <f t="shared" si="71"/>
        <v/>
      </c>
      <c r="R87" s="19" t="str">
        <f t="shared" si="71"/>
        <v/>
      </c>
      <c r="S87" s="19" t="str">
        <f t="shared" si="71"/>
        <v/>
      </c>
      <c r="T87" s="19" t="str">
        <f t="shared" si="71"/>
        <v/>
      </c>
      <c r="U87" s="19" t="str">
        <f t="shared" si="71"/>
        <v/>
      </c>
      <c r="V87" s="19" t="str">
        <f t="shared" si="71"/>
        <v/>
      </c>
      <c r="W87" s="19" t="str">
        <f t="shared" si="71"/>
        <v/>
      </c>
      <c r="X87" s="19" t="str">
        <f t="shared" si="71"/>
        <v/>
      </c>
      <c r="Y87" s="19" t="str">
        <f t="shared" si="71"/>
        <v/>
      </c>
      <c r="Z87" s="19" t="str">
        <f t="shared" si="71"/>
        <v/>
      </c>
      <c r="AA87" s="19" t="str">
        <f t="shared" si="71"/>
        <v/>
      </c>
      <c r="AB87" s="19" t="str">
        <f t="shared" si="71"/>
        <v/>
      </c>
      <c r="AC87" s="19" t="str">
        <f t="shared" si="71"/>
        <v/>
      </c>
      <c r="AD87" s="19" t="str">
        <f t="shared" si="71"/>
        <v/>
      </c>
      <c r="AE87" s="19" t="str">
        <f t="shared" si="71"/>
        <v/>
      </c>
      <c r="AF87" s="19" t="str">
        <f t="shared" si="71"/>
        <v/>
      </c>
      <c r="AG87" s="19" t="str">
        <f t="shared" si="71"/>
        <v/>
      </c>
      <c r="AH87" s="19" t="str">
        <f t="shared" si="71"/>
        <v/>
      </c>
      <c r="AI87" s="19" t="str">
        <f t="shared" si="71"/>
        <v/>
      </c>
      <c r="AJ87" s="19" t="str">
        <f t="shared" si="71"/>
        <v/>
      </c>
      <c r="AK87" s="19" t="str">
        <f t="shared" si="71"/>
        <v/>
      </c>
      <c r="AL87" s="19" t="str">
        <f t="shared" si="71"/>
        <v/>
      </c>
      <c r="AM87" s="263"/>
      <c r="AN87" s="263"/>
      <c r="AO87" s="207"/>
      <c r="AQ87" s="210"/>
      <c r="AR87" s="211"/>
      <c r="AS87" s="210"/>
      <c r="AT87" s="214"/>
      <c r="AU87" s="214"/>
      <c r="AV87" s="214"/>
      <c r="AW87" s="211"/>
      <c r="AX87" s="210"/>
      <c r="AY87" s="211"/>
      <c r="BA87" s="9"/>
    </row>
    <row r="88" spans="1:53" s="6" customFormat="1" ht="13.5" customHeight="1">
      <c r="A88" s="248"/>
      <c r="B88" s="255" t="s">
        <v>4</v>
      </c>
      <c r="C88" s="257" t="s">
        <v>48</v>
      </c>
      <c r="D88" s="257" t="s">
        <v>48</v>
      </c>
      <c r="E88" s="259" t="s">
        <v>10</v>
      </c>
      <c r="F88" s="261"/>
      <c r="G88" s="70" t="s">
        <v>36</v>
      </c>
      <c r="H88" s="75"/>
      <c r="I88" s="75"/>
      <c r="J88" s="75"/>
      <c r="K88" s="75"/>
      <c r="L88" s="75"/>
      <c r="M88" s="75"/>
      <c r="N88" s="75"/>
      <c r="O88" s="75"/>
      <c r="P88" s="75"/>
      <c r="Q88" s="75"/>
      <c r="R88" s="75"/>
      <c r="S88" s="75"/>
      <c r="T88" s="75"/>
      <c r="U88" s="75"/>
      <c r="V88" s="75"/>
      <c r="W88" s="75"/>
      <c r="X88" s="75"/>
      <c r="Y88" s="75"/>
      <c r="Z88" s="75"/>
      <c r="AA88" s="75"/>
      <c r="AB88" s="75"/>
      <c r="AC88" s="75"/>
      <c r="AD88" s="75"/>
      <c r="AE88" s="75"/>
      <c r="AF88" s="75"/>
      <c r="AG88" s="75"/>
      <c r="AH88" s="75"/>
      <c r="AI88" s="75"/>
      <c r="AJ88" s="75"/>
      <c r="AK88" s="75"/>
      <c r="AL88" s="75"/>
      <c r="AM88" s="253">
        <f>SUM(H89:AL89)</f>
        <v>0</v>
      </c>
      <c r="AN88" s="254" t="s">
        <v>48</v>
      </c>
      <c r="AO88" s="223"/>
      <c r="AQ88" s="228"/>
      <c r="AR88" s="369"/>
      <c r="AS88" s="224"/>
      <c r="AT88" s="225"/>
      <c r="AU88" s="12" t="s">
        <v>26</v>
      </c>
      <c r="AV88" s="226"/>
      <c r="AW88" s="227"/>
      <c r="AX88" s="156"/>
      <c r="AY88" s="167" t="s">
        <v>34</v>
      </c>
      <c r="BA88" s="9"/>
    </row>
    <row r="89" spans="1:53" ht="13.5" customHeight="1">
      <c r="A89" s="249"/>
      <c r="B89" s="256"/>
      <c r="C89" s="258"/>
      <c r="D89" s="258"/>
      <c r="E89" s="260"/>
      <c r="F89" s="262"/>
      <c r="G89" s="70" t="s">
        <v>16</v>
      </c>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253"/>
      <c r="AN89" s="254"/>
      <c r="AO89" s="374"/>
      <c r="AQ89" s="228"/>
      <c r="AR89" s="369"/>
      <c r="AS89" s="224"/>
      <c r="AT89" s="225"/>
      <c r="AU89" s="12" t="s">
        <v>26</v>
      </c>
      <c r="AV89" s="226"/>
      <c r="AW89" s="227"/>
      <c r="AX89" s="156"/>
      <c r="AY89" s="167" t="s">
        <v>34</v>
      </c>
      <c r="BA89" s="9"/>
    </row>
    <row r="90" spans="1:53" ht="13.5" customHeight="1">
      <c r="A90" s="248"/>
      <c r="B90" s="273" t="s">
        <v>5</v>
      </c>
      <c r="C90" s="257" t="s">
        <v>48</v>
      </c>
      <c r="D90" s="257" t="s">
        <v>48</v>
      </c>
      <c r="E90" s="275" t="s">
        <v>10</v>
      </c>
      <c r="F90" s="262"/>
      <c r="G90" s="70" t="s">
        <v>36</v>
      </c>
      <c r="H90" s="75"/>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253">
        <f>SUM(H91:AL91)</f>
        <v>0</v>
      </c>
      <c r="AN90" s="254" t="s">
        <v>48</v>
      </c>
      <c r="AO90" s="372"/>
      <c r="AQ90" s="228"/>
      <c r="AR90" s="369"/>
      <c r="AS90" s="224"/>
      <c r="AT90" s="225"/>
      <c r="AU90" s="12" t="s">
        <v>26</v>
      </c>
      <c r="AV90" s="226"/>
      <c r="AW90" s="227"/>
      <c r="AX90" s="156"/>
      <c r="AY90" s="167" t="s">
        <v>34</v>
      </c>
      <c r="BA90" s="9"/>
    </row>
    <row r="91" spans="1:53" ht="13.5" customHeight="1">
      <c r="A91" s="249"/>
      <c r="B91" s="274"/>
      <c r="C91" s="258"/>
      <c r="D91" s="258"/>
      <c r="E91" s="260"/>
      <c r="F91" s="262"/>
      <c r="G91" s="71" t="s">
        <v>41</v>
      </c>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276"/>
      <c r="AN91" s="272"/>
      <c r="AO91" s="374"/>
      <c r="AQ91" s="228"/>
      <c r="AR91" s="369"/>
      <c r="AS91" s="224"/>
      <c r="AT91" s="225"/>
      <c r="AU91" s="12" t="s">
        <v>26</v>
      </c>
      <c r="AV91" s="226"/>
      <c r="AW91" s="227"/>
      <c r="AX91" s="156"/>
      <c r="AY91" s="167" t="s">
        <v>34</v>
      </c>
      <c r="BA91" s="9"/>
    </row>
    <row r="92" spans="1:53" ht="13.5" customHeight="1">
      <c r="A92" s="248"/>
      <c r="B92" s="265" t="s">
        <v>38</v>
      </c>
      <c r="C92" s="257" t="s">
        <v>48</v>
      </c>
      <c r="D92" s="257" t="s">
        <v>48</v>
      </c>
      <c r="E92" s="268" t="s">
        <v>48</v>
      </c>
      <c r="F92" s="270"/>
      <c r="G92" s="70" t="s">
        <v>36</v>
      </c>
      <c r="H92" s="75"/>
      <c r="I92" s="75"/>
      <c r="J92" s="75"/>
      <c r="K92" s="75"/>
      <c r="L92" s="75"/>
      <c r="M92" s="75"/>
      <c r="N92" s="75"/>
      <c r="O92" s="75"/>
      <c r="P92" s="75"/>
      <c r="Q92" s="75"/>
      <c r="R92" s="75"/>
      <c r="S92" s="75"/>
      <c r="T92" s="75"/>
      <c r="U92" s="75"/>
      <c r="V92" s="75"/>
      <c r="W92" s="75"/>
      <c r="X92" s="75"/>
      <c r="Y92" s="75"/>
      <c r="Z92" s="75"/>
      <c r="AA92" s="75"/>
      <c r="AB92" s="75"/>
      <c r="AC92" s="75"/>
      <c r="AD92" s="75"/>
      <c r="AE92" s="75"/>
      <c r="AF92" s="75"/>
      <c r="AG92" s="75"/>
      <c r="AH92" s="75"/>
      <c r="AI92" s="75"/>
      <c r="AJ92" s="75"/>
      <c r="AK92" s="75"/>
      <c r="AL92" s="75"/>
      <c r="AM92" s="253">
        <f>SUM(H93:AL93)</f>
        <v>0</v>
      </c>
      <c r="AN92" s="254" t="s">
        <v>48</v>
      </c>
      <c r="AO92" s="372"/>
      <c r="AQ92" s="228"/>
      <c r="AR92" s="369"/>
      <c r="AS92" s="224"/>
      <c r="AT92" s="225"/>
      <c r="AU92" s="12" t="s">
        <v>26</v>
      </c>
      <c r="AV92" s="226"/>
      <c r="AW92" s="227"/>
      <c r="AX92" s="156"/>
      <c r="AY92" s="167" t="s">
        <v>34</v>
      </c>
      <c r="BA92" s="9"/>
    </row>
    <row r="93" spans="1:53" ht="13.5" customHeight="1" thickBot="1">
      <c r="A93" s="264"/>
      <c r="B93" s="266"/>
      <c r="C93" s="267"/>
      <c r="D93" s="267"/>
      <c r="E93" s="269"/>
      <c r="F93" s="271"/>
      <c r="G93" s="72" t="s">
        <v>41</v>
      </c>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1"/>
      <c r="AN93" s="341"/>
      <c r="AO93" s="373"/>
      <c r="AQ93" s="228"/>
      <c r="AR93" s="369"/>
      <c r="AS93" s="224"/>
      <c r="AT93" s="225"/>
      <c r="AU93" s="12" t="s">
        <v>26</v>
      </c>
      <c r="AV93" s="226"/>
      <c r="AW93" s="227"/>
      <c r="AX93" s="156"/>
      <c r="AY93" s="167" t="s">
        <v>34</v>
      </c>
      <c r="BA93" s="9"/>
    </row>
    <row r="94" spans="1:53" ht="13.5" customHeight="1" thickTop="1">
      <c r="A94" s="283" t="str">
        <f>IFERROR(INDEX(【従業者名簿】!F:F,MATCH(届出後8月!F94,【従業者名簿】!C:C,0)),"")</f>
        <v/>
      </c>
      <c r="B94" s="255" t="s">
        <v>4</v>
      </c>
      <c r="C94" s="285" t="str">
        <f>IF(AO94="介護福祉士","〇","")</f>
        <v/>
      </c>
      <c r="D94" s="367" t="str">
        <f>IF(A94="","",DATEDIF(A94,$AF$3,"m"))</f>
        <v/>
      </c>
      <c r="E94" s="290" t="s">
        <v>102</v>
      </c>
      <c r="F94" s="293"/>
      <c r="G94" s="73" t="s">
        <v>36</v>
      </c>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278">
        <f>SUM(H95:AL95)</f>
        <v>0</v>
      </c>
      <c r="AN94" s="386" t="str">
        <f>IFERROR(IF(SUM(AM94:AM99)&gt;$AF$125,1,ROUNDDOWN(SUM(AM94:AM99)/$AF$125,1)),"")</f>
        <v/>
      </c>
      <c r="AO94" s="343"/>
      <c r="AQ94" s="228"/>
      <c r="AR94" s="369"/>
      <c r="AS94" s="224"/>
      <c r="AT94" s="225"/>
      <c r="AU94" s="12" t="s">
        <v>26</v>
      </c>
      <c r="AV94" s="226"/>
      <c r="AW94" s="227"/>
      <c r="AX94" s="156"/>
      <c r="AY94" s="167" t="s">
        <v>34</v>
      </c>
      <c r="BA94" s="9"/>
    </row>
    <row r="95" spans="1:53" ht="13.5" customHeight="1">
      <c r="A95" s="284"/>
      <c r="B95" s="256"/>
      <c r="C95" s="286"/>
      <c r="D95" s="370"/>
      <c r="E95" s="291"/>
      <c r="F95" s="293"/>
      <c r="G95" s="70" t="s">
        <v>41</v>
      </c>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253"/>
      <c r="AN95" s="386"/>
      <c r="AO95" s="344"/>
      <c r="AQ95" s="228"/>
      <c r="AR95" s="369"/>
      <c r="AS95" s="224"/>
      <c r="AT95" s="225"/>
      <c r="AU95" s="12" t="s">
        <v>26</v>
      </c>
      <c r="AV95" s="226"/>
      <c r="AW95" s="227"/>
      <c r="AX95" s="156"/>
      <c r="AY95" s="167" t="s">
        <v>34</v>
      </c>
      <c r="BA95" s="9"/>
    </row>
    <row r="96" spans="1:53" ht="13.5" customHeight="1">
      <c r="A96" s="284"/>
      <c r="B96" s="273" t="s">
        <v>5</v>
      </c>
      <c r="C96" s="286"/>
      <c r="D96" s="370"/>
      <c r="E96" s="291"/>
      <c r="F96" s="293"/>
      <c r="G96" s="73" t="s">
        <v>36</v>
      </c>
      <c r="H96" s="38"/>
      <c r="I96" s="38"/>
      <c r="J96" s="38"/>
      <c r="K96" s="38"/>
      <c r="L96" s="164"/>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278">
        <f>SUM(H97:AL97)</f>
        <v>0</v>
      </c>
      <c r="AN96" s="386"/>
      <c r="AO96" s="345"/>
      <c r="AQ96" s="228"/>
      <c r="AR96" s="369"/>
      <c r="AS96" s="224"/>
      <c r="AT96" s="225"/>
      <c r="AU96" s="12" t="s">
        <v>26</v>
      </c>
      <c r="AV96" s="226"/>
      <c r="AW96" s="227"/>
      <c r="AX96" s="156"/>
      <c r="AY96" s="167" t="s">
        <v>34</v>
      </c>
      <c r="BA96" s="9"/>
    </row>
    <row r="97" spans="1:53" ht="13.5" customHeight="1">
      <c r="A97" s="284"/>
      <c r="B97" s="297"/>
      <c r="C97" s="286"/>
      <c r="D97" s="370"/>
      <c r="E97" s="291"/>
      <c r="F97" s="293"/>
      <c r="G97" s="70" t="s">
        <v>41</v>
      </c>
      <c r="H97" s="35"/>
      <c r="I97" s="35"/>
      <c r="J97" s="35"/>
      <c r="K97" s="35"/>
      <c r="L97" s="36"/>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253"/>
      <c r="AN97" s="386"/>
      <c r="AO97" s="344"/>
      <c r="AQ97" s="228"/>
      <c r="AR97" s="369"/>
      <c r="AS97" s="224"/>
      <c r="AT97" s="225"/>
      <c r="AU97" s="12" t="s">
        <v>26</v>
      </c>
      <c r="AV97" s="226"/>
      <c r="AW97" s="227"/>
      <c r="AX97" s="156"/>
      <c r="AY97" s="167" t="s">
        <v>34</v>
      </c>
      <c r="BA97" s="9"/>
    </row>
    <row r="98" spans="1:53" ht="13.5" customHeight="1">
      <c r="A98" s="284"/>
      <c r="B98" s="296" t="s">
        <v>33</v>
      </c>
      <c r="C98" s="286"/>
      <c r="D98" s="370"/>
      <c r="E98" s="291"/>
      <c r="F98" s="294"/>
      <c r="G98" s="73" t="s">
        <v>36</v>
      </c>
      <c r="H98" s="38"/>
      <c r="I98" s="38"/>
      <c r="J98" s="38"/>
      <c r="K98" s="38"/>
      <c r="L98" s="164"/>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278">
        <f>SUM(H99:AL99)</f>
        <v>0</v>
      </c>
      <c r="AN98" s="387"/>
      <c r="AO98" s="345"/>
      <c r="AQ98" s="228"/>
      <c r="AR98" s="369"/>
      <c r="AS98" s="224"/>
      <c r="AT98" s="225"/>
      <c r="AU98" s="12" t="s">
        <v>26</v>
      </c>
      <c r="AV98" s="226"/>
      <c r="AW98" s="227"/>
      <c r="AX98" s="156"/>
      <c r="AY98" s="167" t="s">
        <v>34</v>
      </c>
      <c r="BA98" s="9"/>
    </row>
    <row r="99" spans="1:53" ht="13.5" customHeight="1">
      <c r="A99" s="284"/>
      <c r="B99" s="255"/>
      <c r="C99" s="287"/>
      <c r="D99" s="370"/>
      <c r="E99" s="292"/>
      <c r="F99" s="295"/>
      <c r="G99" s="70" t="s">
        <v>41</v>
      </c>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253"/>
      <c r="AN99" s="387"/>
      <c r="AO99" s="346"/>
      <c r="AQ99" s="228"/>
      <c r="AR99" s="369"/>
      <c r="AS99" s="224"/>
      <c r="AT99" s="225"/>
      <c r="AU99" s="12" t="s">
        <v>26</v>
      </c>
      <c r="AV99" s="226"/>
      <c r="AW99" s="227"/>
      <c r="AX99" s="156"/>
      <c r="AY99" s="167" t="s">
        <v>34</v>
      </c>
      <c r="BA99" s="9"/>
    </row>
    <row r="100" spans="1:53" ht="13.5" customHeight="1">
      <c r="A100" s="305" t="str">
        <f>IFERROR(INDEX(【従業者名簿】!F:F,MATCH(届出後8月!F100,【従業者名簿】!C:C,0)),"")</f>
        <v/>
      </c>
      <c r="B100" s="273" t="s">
        <v>5</v>
      </c>
      <c r="C100" s="299" t="str">
        <f>IF(AO100="介護福祉士","〇","")</f>
        <v/>
      </c>
      <c r="D100" s="370" t="str">
        <f>IF(A100="","",DATEDIF(A100,$AF$3,"m"))</f>
        <v/>
      </c>
      <c r="E100" s="306" t="s">
        <v>102</v>
      </c>
      <c r="F100" s="262"/>
      <c r="G100" s="70" t="s">
        <v>36</v>
      </c>
      <c r="H100" s="164"/>
      <c r="I100" s="164"/>
      <c r="J100" s="164"/>
      <c r="K100" s="164"/>
      <c r="L100" s="164"/>
      <c r="M100" s="164"/>
      <c r="N100" s="164"/>
      <c r="O100" s="164"/>
      <c r="P100" s="164"/>
      <c r="Q100" s="164"/>
      <c r="R100" s="164"/>
      <c r="S100" s="164"/>
      <c r="T100" s="164"/>
      <c r="U100" s="164"/>
      <c r="V100" s="164"/>
      <c r="W100" s="164"/>
      <c r="X100" s="164"/>
      <c r="Y100" s="164"/>
      <c r="Z100" s="164"/>
      <c r="AA100" s="164"/>
      <c r="AB100" s="164"/>
      <c r="AC100" s="164"/>
      <c r="AD100" s="164"/>
      <c r="AE100" s="164"/>
      <c r="AF100" s="164"/>
      <c r="AG100" s="164"/>
      <c r="AH100" s="164"/>
      <c r="AI100" s="164"/>
      <c r="AJ100" s="164"/>
      <c r="AK100" s="164"/>
      <c r="AL100" s="164"/>
      <c r="AM100" s="278">
        <f>SUM(H101:AL101)</f>
        <v>0</v>
      </c>
      <c r="AN100" s="385" t="str">
        <f>IFERROR(IF(SUM(AM100:AM103)&gt;$AF$125,1,ROUNDDOWN(SUM(AM100:AM103)/$AF$125,1)),"")</f>
        <v/>
      </c>
      <c r="AO100" s="222"/>
      <c r="AP100" s="8"/>
      <c r="AQ100" s="228"/>
      <c r="AR100" s="369"/>
      <c r="AS100" s="224"/>
      <c r="AT100" s="225"/>
      <c r="AU100" s="12" t="s">
        <v>26</v>
      </c>
      <c r="AV100" s="226"/>
      <c r="AW100" s="227"/>
      <c r="AX100" s="156"/>
      <c r="AY100" s="167" t="s">
        <v>34</v>
      </c>
      <c r="BA100" s="9"/>
    </row>
    <row r="101" spans="1:53" ht="13.5" customHeight="1">
      <c r="A101" s="284"/>
      <c r="B101" s="297"/>
      <c r="C101" s="286"/>
      <c r="D101" s="370"/>
      <c r="E101" s="291"/>
      <c r="F101" s="262"/>
      <c r="G101" s="70" t="s">
        <v>41</v>
      </c>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253"/>
      <c r="AN101" s="386"/>
      <c r="AO101" s="344"/>
      <c r="AP101" s="8"/>
      <c r="AQ101" s="228"/>
      <c r="AR101" s="369"/>
      <c r="AS101" s="224"/>
      <c r="AT101" s="225"/>
      <c r="AU101" s="12" t="s">
        <v>26</v>
      </c>
      <c r="AV101" s="226"/>
      <c r="AW101" s="227"/>
      <c r="AX101" s="156"/>
      <c r="AY101" s="167" t="s">
        <v>34</v>
      </c>
      <c r="BA101" s="9"/>
    </row>
    <row r="102" spans="1:53" ht="13.5" customHeight="1">
      <c r="A102" s="284"/>
      <c r="B102" s="304" t="s">
        <v>33</v>
      </c>
      <c r="C102" s="286"/>
      <c r="D102" s="370"/>
      <c r="E102" s="291"/>
      <c r="F102" s="277"/>
      <c r="G102" s="70" t="s">
        <v>36</v>
      </c>
      <c r="H102" s="164"/>
      <c r="I102" s="164"/>
      <c r="J102" s="164"/>
      <c r="K102" s="164"/>
      <c r="L102" s="164"/>
      <c r="M102" s="164"/>
      <c r="N102" s="164"/>
      <c r="O102" s="164"/>
      <c r="P102" s="164"/>
      <c r="Q102" s="164"/>
      <c r="R102" s="164"/>
      <c r="S102" s="164"/>
      <c r="T102" s="164"/>
      <c r="U102" s="164"/>
      <c r="V102" s="164"/>
      <c r="W102" s="164"/>
      <c r="X102" s="164"/>
      <c r="Y102" s="164"/>
      <c r="Z102" s="164"/>
      <c r="AA102" s="164"/>
      <c r="AB102" s="164"/>
      <c r="AC102" s="164"/>
      <c r="AD102" s="164"/>
      <c r="AE102" s="164"/>
      <c r="AF102" s="164"/>
      <c r="AG102" s="164"/>
      <c r="AH102" s="164"/>
      <c r="AI102" s="164"/>
      <c r="AJ102" s="164"/>
      <c r="AK102" s="164"/>
      <c r="AL102" s="164"/>
      <c r="AM102" s="253">
        <f>SUM(H103:AL103)</f>
        <v>0</v>
      </c>
      <c r="AN102" s="387"/>
      <c r="AO102" s="345"/>
      <c r="AP102" s="8"/>
      <c r="AQ102" s="228"/>
      <c r="AR102" s="369"/>
      <c r="AS102" s="224"/>
      <c r="AT102" s="225"/>
      <c r="AU102" s="12" t="s">
        <v>26</v>
      </c>
      <c r="AV102" s="226"/>
      <c r="AW102" s="227"/>
      <c r="AX102" s="156"/>
      <c r="AY102" s="167" t="s">
        <v>34</v>
      </c>
      <c r="BA102" s="9"/>
    </row>
    <row r="103" spans="1:53" ht="13.5" customHeight="1">
      <c r="A103" s="284"/>
      <c r="B103" s="304"/>
      <c r="C103" s="287"/>
      <c r="D103" s="370"/>
      <c r="E103" s="292"/>
      <c r="F103" s="277"/>
      <c r="G103" s="70" t="s">
        <v>41</v>
      </c>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253"/>
      <c r="AN103" s="388"/>
      <c r="AO103" s="346"/>
      <c r="AP103" s="8"/>
      <c r="AQ103" s="228"/>
      <c r="AR103" s="369"/>
      <c r="AS103" s="224"/>
      <c r="AT103" s="225"/>
      <c r="AU103" s="12" t="s">
        <v>26</v>
      </c>
      <c r="AV103" s="226"/>
      <c r="AW103" s="227"/>
      <c r="AX103" s="156"/>
      <c r="AY103" s="167" t="s">
        <v>34</v>
      </c>
      <c r="BA103" s="9"/>
    </row>
    <row r="104" spans="1:53" ht="13.5" customHeight="1">
      <c r="A104" s="248" t="str">
        <f>IFERROR(INDEX(【従業者名簿】!F:F,MATCH(F104,【従業者名簿】!C:C,0)),"")</f>
        <v/>
      </c>
      <c r="B104" s="298" t="s">
        <v>33</v>
      </c>
      <c r="C104" s="299" t="str">
        <f>IF(AO104="介護福祉士","〇","")</f>
        <v/>
      </c>
      <c r="D104" s="366" t="str">
        <f>IF(A104="","",DATEDIF(A104,$AF$3,"m"))</f>
        <v/>
      </c>
      <c r="E104" s="301"/>
      <c r="F104" s="270"/>
      <c r="G104" s="70" t="s">
        <v>36</v>
      </c>
      <c r="H104" s="164"/>
      <c r="I104" s="164"/>
      <c r="J104" s="164"/>
      <c r="K104" s="164"/>
      <c r="L104" s="164"/>
      <c r="M104" s="164"/>
      <c r="N104" s="164"/>
      <c r="O104" s="40"/>
      <c r="P104" s="164"/>
      <c r="Q104" s="164"/>
      <c r="R104" s="164"/>
      <c r="S104" s="164"/>
      <c r="T104" s="164"/>
      <c r="U104" s="38"/>
      <c r="V104" s="38"/>
      <c r="W104" s="164"/>
      <c r="X104" s="164"/>
      <c r="Y104" s="164"/>
      <c r="Z104" s="164"/>
      <c r="AA104" s="164"/>
      <c r="AB104" s="164"/>
      <c r="AC104" s="164"/>
      <c r="AD104" s="164"/>
      <c r="AE104" s="164"/>
      <c r="AF104" s="164"/>
      <c r="AG104" s="164"/>
      <c r="AH104" s="164"/>
      <c r="AI104" s="164"/>
      <c r="AJ104" s="164"/>
      <c r="AK104" s="164"/>
      <c r="AL104" s="164"/>
      <c r="AM104" s="253">
        <f>SUM(H105:AL105)</f>
        <v>0</v>
      </c>
      <c r="AN104" s="380" t="str">
        <f>IFERROR(IF(OR(E104="Ａ",AM104&gt;$AF$125),1,ROUNDDOWN(AM104/$AF$125,1)),"")</f>
        <v/>
      </c>
      <c r="AO104" s="222"/>
      <c r="AP104" s="8"/>
      <c r="AQ104" s="228"/>
      <c r="AR104" s="369"/>
      <c r="AS104" s="224"/>
      <c r="AT104" s="226"/>
      <c r="AU104" s="12" t="s">
        <v>26</v>
      </c>
      <c r="AV104" s="226"/>
      <c r="AW104" s="311"/>
      <c r="AX104" s="156"/>
      <c r="AY104" s="167" t="s">
        <v>34</v>
      </c>
      <c r="BA104" s="9"/>
    </row>
    <row r="105" spans="1:53" ht="13.5" customHeight="1">
      <c r="A105" s="249"/>
      <c r="B105" s="255"/>
      <c r="C105" s="287"/>
      <c r="D105" s="367"/>
      <c r="E105" s="302"/>
      <c r="F105" s="261"/>
      <c r="G105" s="70" t="s">
        <v>41</v>
      </c>
      <c r="H105" s="35"/>
      <c r="I105" s="35"/>
      <c r="J105" s="35"/>
      <c r="K105" s="35"/>
      <c r="L105" s="35"/>
      <c r="M105" s="35"/>
      <c r="N105" s="35"/>
      <c r="O105" s="48"/>
      <c r="P105" s="35"/>
      <c r="Q105" s="35"/>
      <c r="R105" s="35"/>
      <c r="S105" s="35"/>
      <c r="T105" s="35"/>
      <c r="U105" s="35"/>
      <c r="V105" s="35"/>
      <c r="W105" s="35"/>
      <c r="X105" s="35"/>
      <c r="Y105" s="35"/>
      <c r="Z105" s="35"/>
      <c r="AA105" s="35"/>
      <c r="AB105" s="35"/>
      <c r="AC105" s="35"/>
      <c r="AD105" s="35"/>
      <c r="AE105" s="35"/>
      <c r="AF105" s="35"/>
      <c r="AG105" s="39"/>
      <c r="AH105" s="35"/>
      <c r="AI105" s="35"/>
      <c r="AJ105" s="35"/>
      <c r="AK105" s="35"/>
      <c r="AL105" s="35"/>
      <c r="AM105" s="253"/>
      <c r="AN105" s="380"/>
      <c r="AO105" s="223"/>
      <c r="AP105" s="8"/>
      <c r="AQ105" s="228"/>
      <c r="AR105" s="369"/>
      <c r="AS105" s="224"/>
      <c r="AT105" s="226"/>
      <c r="AU105" s="12" t="s">
        <v>26</v>
      </c>
      <c r="AV105" s="226"/>
      <c r="AW105" s="311"/>
      <c r="AX105" s="156"/>
      <c r="AY105" s="167" t="s">
        <v>34</v>
      </c>
      <c r="BA105" s="9"/>
    </row>
    <row r="106" spans="1:53" ht="13.5" customHeight="1">
      <c r="A106" s="248" t="str">
        <f>IFERROR(INDEX(【従業者名簿】!F:F,MATCH(F106,【従業者名簿】!C:C,0)),"")</f>
        <v/>
      </c>
      <c r="B106" s="298" t="s">
        <v>33</v>
      </c>
      <c r="C106" s="299" t="str">
        <f t="shared" ref="C106" si="72">IF(AO106="介護福祉士","〇","")</f>
        <v/>
      </c>
      <c r="D106" s="366" t="str">
        <f>IF(A106="","",DATEDIF(A106,$AF$3,"m"))</f>
        <v/>
      </c>
      <c r="E106" s="301"/>
      <c r="F106" s="270"/>
      <c r="G106" s="70" t="s">
        <v>36</v>
      </c>
      <c r="H106" s="164"/>
      <c r="I106" s="164"/>
      <c r="J106" s="164"/>
      <c r="K106" s="164"/>
      <c r="L106" s="164"/>
      <c r="M106" s="164"/>
      <c r="N106" s="164"/>
      <c r="O106" s="164"/>
      <c r="P106" s="164"/>
      <c r="Q106" s="40"/>
      <c r="R106" s="164"/>
      <c r="S106" s="164"/>
      <c r="T106" s="164"/>
      <c r="U106" s="164"/>
      <c r="V106" s="164"/>
      <c r="W106" s="164"/>
      <c r="X106" s="164"/>
      <c r="Y106" s="164"/>
      <c r="Z106" s="164"/>
      <c r="AA106" s="164"/>
      <c r="AB106" s="164"/>
      <c r="AC106" s="164"/>
      <c r="AD106" s="164"/>
      <c r="AE106" s="40"/>
      <c r="AF106" s="164"/>
      <c r="AG106" s="164"/>
      <c r="AH106" s="164"/>
      <c r="AI106" s="164"/>
      <c r="AJ106" s="164"/>
      <c r="AK106" s="164"/>
      <c r="AL106" s="164"/>
      <c r="AM106" s="253">
        <f>SUM(H107:AL107)</f>
        <v>0</v>
      </c>
      <c r="AN106" s="380" t="str">
        <f t="shared" ref="AN106" si="73">IFERROR(IF(OR(E106="Ａ",AM106&gt;$AF$125),1,ROUNDDOWN(AM106/$AF$125,1)),"")</f>
        <v/>
      </c>
      <c r="AO106" s="222"/>
      <c r="AP106" s="8"/>
      <c r="AQ106" s="228" t="s">
        <v>19</v>
      </c>
      <c r="AR106" s="307"/>
      <c r="AS106" s="308" t="s">
        <v>20</v>
      </c>
      <c r="AT106" s="309"/>
      <c r="AU106" s="309"/>
      <c r="AV106" s="309"/>
      <c r="AW106" s="309"/>
      <c r="AX106" s="309"/>
      <c r="AY106" s="310"/>
      <c r="BA106" s="9"/>
    </row>
    <row r="107" spans="1:53" ht="13.5" customHeight="1">
      <c r="A107" s="249"/>
      <c r="B107" s="255"/>
      <c r="C107" s="287"/>
      <c r="D107" s="367"/>
      <c r="E107" s="302"/>
      <c r="F107" s="261"/>
      <c r="G107" s="70" t="s">
        <v>41</v>
      </c>
      <c r="H107" s="35"/>
      <c r="I107" s="35"/>
      <c r="J107" s="35"/>
      <c r="K107" s="35"/>
      <c r="L107" s="35"/>
      <c r="M107" s="35"/>
      <c r="N107" s="35"/>
      <c r="O107" s="35"/>
      <c r="P107" s="35"/>
      <c r="Q107" s="48"/>
      <c r="R107" s="35"/>
      <c r="S107" s="35"/>
      <c r="T107" s="35"/>
      <c r="U107" s="35"/>
      <c r="V107" s="35"/>
      <c r="W107" s="35"/>
      <c r="X107" s="35"/>
      <c r="Y107" s="35"/>
      <c r="Z107" s="35"/>
      <c r="AA107" s="35"/>
      <c r="AB107" s="35"/>
      <c r="AC107" s="35"/>
      <c r="AD107" s="35"/>
      <c r="AE107" s="48"/>
      <c r="AF107" s="35"/>
      <c r="AG107" s="35"/>
      <c r="AH107" s="35"/>
      <c r="AI107" s="35"/>
      <c r="AJ107" s="35"/>
      <c r="AK107" s="35"/>
      <c r="AL107" s="35"/>
      <c r="AM107" s="253"/>
      <c r="AN107" s="380"/>
      <c r="AO107" s="223"/>
      <c r="AP107" s="8"/>
      <c r="AQ107" s="228" t="s">
        <v>28</v>
      </c>
      <c r="AR107" s="307"/>
      <c r="AS107" s="308" t="s">
        <v>29</v>
      </c>
      <c r="AT107" s="309"/>
      <c r="AU107" s="309"/>
      <c r="AV107" s="309"/>
      <c r="AW107" s="309"/>
      <c r="AX107" s="309"/>
      <c r="AY107" s="310"/>
      <c r="BA107" s="9"/>
    </row>
    <row r="108" spans="1:53" ht="13.5" customHeight="1">
      <c r="A108" s="248" t="str">
        <f>IFERROR(INDEX(【従業者名簿】!F:F,MATCH(F108,【従業者名簿】!C:C,0)),"")</f>
        <v/>
      </c>
      <c r="B108" s="298" t="s">
        <v>33</v>
      </c>
      <c r="C108" s="299" t="str">
        <f t="shared" ref="C108" si="74">IF(AO108="介護福祉士","〇","")</f>
        <v/>
      </c>
      <c r="D108" s="366" t="str">
        <f>IF(A108="","",DATEDIF(A108,$AF$3,"m"))</f>
        <v/>
      </c>
      <c r="E108" s="301"/>
      <c r="F108" s="270"/>
      <c r="G108" s="70" t="s">
        <v>36</v>
      </c>
      <c r="H108" s="164"/>
      <c r="I108" s="164"/>
      <c r="J108" s="164"/>
      <c r="K108" s="164"/>
      <c r="L108" s="164"/>
      <c r="M108" s="164"/>
      <c r="N108" s="164"/>
      <c r="O108" s="164"/>
      <c r="P108" s="164"/>
      <c r="Q108" s="164"/>
      <c r="R108" s="164"/>
      <c r="S108" s="164"/>
      <c r="T108" s="164"/>
      <c r="U108" s="164"/>
      <c r="V108" s="164"/>
      <c r="W108" s="164"/>
      <c r="X108" s="164"/>
      <c r="Y108" s="164"/>
      <c r="Z108" s="164"/>
      <c r="AA108" s="164"/>
      <c r="AB108" s="164"/>
      <c r="AC108" s="164"/>
      <c r="AD108" s="164"/>
      <c r="AE108" s="164"/>
      <c r="AF108" s="164"/>
      <c r="AG108" s="164"/>
      <c r="AH108" s="164"/>
      <c r="AI108" s="164"/>
      <c r="AJ108" s="164"/>
      <c r="AK108" s="164"/>
      <c r="AL108" s="164"/>
      <c r="AM108" s="253">
        <f>SUM(H109:AL109)</f>
        <v>0</v>
      </c>
      <c r="AN108" s="380" t="str">
        <f t="shared" ref="AN108" si="75">IFERROR(IF(OR(E108="Ａ",AM108&gt;$AF$125),1,ROUNDDOWN(AM108/$AF$125,1)),"")</f>
        <v/>
      </c>
      <c r="AO108" s="222"/>
      <c r="AP108" s="8"/>
      <c r="AQ108" s="228" t="s">
        <v>11</v>
      </c>
      <c r="AR108" s="307"/>
      <c r="AS108" s="308" t="s">
        <v>30</v>
      </c>
      <c r="AT108" s="309"/>
      <c r="AU108" s="309"/>
      <c r="AV108" s="309"/>
      <c r="AW108" s="309"/>
      <c r="AX108" s="309"/>
      <c r="AY108" s="310"/>
      <c r="BA108" s="9"/>
    </row>
    <row r="109" spans="1:53" ht="13.5" customHeight="1">
      <c r="A109" s="249"/>
      <c r="B109" s="255"/>
      <c r="C109" s="287"/>
      <c r="D109" s="367"/>
      <c r="E109" s="302"/>
      <c r="F109" s="261"/>
      <c r="G109" s="70" t="s">
        <v>41</v>
      </c>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253"/>
      <c r="AN109" s="380"/>
      <c r="AO109" s="223"/>
      <c r="AP109" s="8"/>
      <c r="AQ109" s="156"/>
      <c r="AR109" s="160"/>
      <c r="AS109" s="308"/>
      <c r="AT109" s="309"/>
      <c r="AU109" s="309"/>
      <c r="AV109" s="309"/>
      <c r="AW109" s="309"/>
      <c r="AX109" s="309"/>
      <c r="AY109" s="310"/>
      <c r="BA109" s="9"/>
    </row>
    <row r="110" spans="1:53" ht="13.5" customHeight="1">
      <c r="A110" s="248" t="str">
        <f>IFERROR(INDEX(【従業者名簿】!F:F,MATCH(F110,【従業者名簿】!C:C,0)),"")</f>
        <v/>
      </c>
      <c r="B110" s="298" t="s">
        <v>33</v>
      </c>
      <c r="C110" s="299" t="str">
        <f t="shared" ref="C110" si="76">IF(AO110="介護福祉士","〇","")</f>
        <v/>
      </c>
      <c r="D110" s="366" t="str">
        <f>IF(A110="","",DATEDIF(A110,$AF$3,"m"))</f>
        <v/>
      </c>
      <c r="E110" s="301"/>
      <c r="F110" s="270"/>
      <c r="G110" s="70" t="s">
        <v>36</v>
      </c>
      <c r="H110" s="164"/>
      <c r="I110" s="164"/>
      <c r="J110" s="164"/>
      <c r="K110" s="164"/>
      <c r="L110" s="164"/>
      <c r="M110" s="164"/>
      <c r="N110" s="164"/>
      <c r="O110" s="164"/>
      <c r="P110" s="164"/>
      <c r="Q110" s="164"/>
      <c r="R110" s="164"/>
      <c r="S110" s="164"/>
      <c r="T110" s="164"/>
      <c r="U110" s="164"/>
      <c r="V110" s="164"/>
      <c r="W110" s="164"/>
      <c r="X110" s="164"/>
      <c r="Y110" s="164"/>
      <c r="Z110" s="164"/>
      <c r="AA110" s="164"/>
      <c r="AB110" s="164"/>
      <c r="AC110" s="164"/>
      <c r="AD110" s="164"/>
      <c r="AE110" s="164"/>
      <c r="AF110" s="164"/>
      <c r="AG110" s="164"/>
      <c r="AH110" s="164"/>
      <c r="AI110" s="164"/>
      <c r="AJ110" s="164"/>
      <c r="AK110" s="164"/>
      <c r="AL110" s="164"/>
      <c r="AM110" s="253">
        <f>SUM(H111:AL111)</f>
        <v>0</v>
      </c>
      <c r="AN110" s="380" t="str">
        <f t="shared" ref="AN110" si="77">IFERROR(IF(OR(E110="Ａ",AM110&gt;$AF$125),1,ROUNDDOWN(AM110/$AF$125,1)),"")</f>
        <v/>
      </c>
      <c r="AO110" s="222"/>
      <c r="AP110" s="8"/>
      <c r="AQ110" s="228"/>
      <c r="AR110" s="307"/>
      <c r="AS110" s="308"/>
      <c r="AT110" s="309"/>
      <c r="AU110" s="309"/>
      <c r="AV110" s="309"/>
      <c r="AW110" s="309"/>
      <c r="AX110" s="309"/>
      <c r="AY110" s="310"/>
      <c r="BA110" s="9"/>
    </row>
    <row r="111" spans="1:53" ht="13.5" customHeight="1">
      <c r="A111" s="249"/>
      <c r="B111" s="255"/>
      <c r="C111" s="287"/>
      <c r="D111" s="367"/>
      <c r="E111" s="302"/>
      <c r="F111" s="261"/>
      <c r="G111" s="70" t="s">
        <v>41</v>
      </c>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253"/>
      <c r="AN111" s="380"/>
      <c r="AO111" s="223"/>
      <c r="AP111" s="8"/>
      <c r="AQ111" s="156"/>
      <c r="AR111" s="160"/>
      <c r="AS111" s="161"/>
      <c r="AT111" s="162"/>
      <c r="AU111" s="162"/>
      <c r="AV111" s="162"/>
      <c r="AW111" s="162"/>
      <c r="AX111" s="162"/>
      <c r="AY111" s="163"/>
      <c r="BA111" s="9"/>
    </row>
    <row r="112" spans="1:53" ht="13.5" customHeight="1">
      <c r="A112" s="248" t="str">
        <f>IFERROR(INDEX(【従業者名簿】!F:F,MATCH(F112,【従業者名簿】!C:C,0)),"")</f>
        <v/>
      </c>
      <c r="B112" s="298" t="s">
        <v>33</v>
      </c>
      <c r="C112" s="299" t="str">
        <f t="shared" ref="C112" si="78">IF(AO112="介護福祉士","〇","")</f>
        <v/>
      </c>
      <c r="D112" s="366" t="str">
        <f>IF(A112="","",DATEDIF(A112,$AF$3,"m"))</f>
        <v/>
      </c>
      <c r="E112" s="301"/>
      <c r="F112" s="270"/>
      <c r="G112" s="70" t="s">
        <v>36</v>
      </c>
      <c r="H112" s="164"/>
      <c r="I112" s="164"/>
      <c r="J112" s="164"/>
      <c r="K112" s="164"/>
      <c r="L112" s="164"/>
      <c r="M112" s="164"/>
      <c r="N112" s="164"/>
      <c r="O112" s="164"/>
      <c r="P112" s="164"/>
      <c r="Q112" s="164"/>
      <c r="R112" s="164"/>
      <c r="S112" s="164"/>
      <c r="T112" s="164"/>
      <c r="U112" s="164"/>
      <c r="V112" s="164"/>
      <c r="W112" s="164"/>
      <c r="X112" s="164"/>
      <c r="Y112" s="164"/>
      <c r="Z112" s="164"/>
      <c r="AA112" s="164"/>
      <c r="AB112" s="164"/>
      <c r="AC112" s="164"/>
      <c r="AD112" s="164"/>
      <c r="AE112" s="164"/>
      <c r="AF112" s="164"/>
      <c r="AG112" s="164"/>
      <c r="AH112" s="164"/>
      <c r="AI112" s="164"/>
      <c r="AJ112" s="164"/>
      <c r="AK112" s="164"/>
      <c r="AL112" s="164"/>
      <c r="AM112" s="253">
        <f>SUM(H113:AL113)</f>
        <v>0</v>
      </c>
      <c r="AN112" s="380" t="str">
        <f t="shared" ref="AN112" si="79">IFERROR(IF(OR(E112="Ａ",AM112&gt;$AF$125),1,ROUNDDOWN(AM112/$AF$125,1)),"")</f>
        <v/>
      </c>
      <c r="AO112" s="222"/>
      <c r="AP112" s="8"/>
      <c r="BA112" s="9"/>
    </row>
    <row r="113" spans="1:53" ht="13.5" customHeight="1">
      <c r="A113" s="249"/>
      <c r="B113" s="255"/>
      <c r="C113" s="287"/>
      <c r="D113" s="367"/>
      <c r="E113" s="302"/>
      <c r="F113" s="261"/>
      <c r="G113" s="70" t="s">
        <v>41</v>
      </c>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253"/>
      <c r="AN113" s="380"/>
      <c r="AO113" s="223"/>
      <c r="AP113" s="8"/>
      <c r="AQ113" s="332" t="s">
        <v>199</v>
      </c>
      <c r="AR113" s="334"/>
      <c r="AS113" s="347"/>
      <c r="AT113" s="252" t="s">
        <v>200</v>
      </c>
      <c r="AU113" s="351"/>
      <c r="AV113" s="351"/>
      <c r="AW113" s="252" t="s">
        <v>201</v>
      </c>
      <c r="AX113" s="351"/>
      <c r="AY113" s="351"/>
    </row>
    <row r="114" spans="1:53" ht="13.5" customHeight="1">
      <c r="A114" s="248" t="str">
        <f>IFERROR(INDEX(【従業者名簿】!F:F,MATCH(F114,【従業者名簿】!C:C,0)),"")</f>
        <v/>
      </c>
      <c r="B114" s="298" t="s">
        <v>33</v>
      </c>
      <c r="C114" s="299" t="str">
        <f t="shared" ref="C114" si="80">IF(AO114="介護福祉士","〇","")</f>
        <v/>
      </c>
      <c r="D114" s="366" t="str">
        <f>IF(A114="","",DATEDIF(A114,$AF$3,"m"))</f>
        <v/>
      </c>
      <c r="E114" s="301"/>
      <c r="F114" s="270"/>
      <c r="G114" s="70" t="s">
        <v>36</v>
      </c>
      <c r="H114" s="164"/>
      <c r="I114" s="164"/>
      <c r="J114" s="164"/>
      <c r="K114" s="164"/>
      <c r="L114" s="164"/>
      <c r="M114" s="164"/>
      <c r="N114" s="164"/>
      <c r="O114" s="164"/>
      <c r="P114" s="164"/>
      <c r="Q114" s="164"/>
      <c r="R114" s="164"/>
      <c r="S114" s="164"/>
      <c r="T114" s="164"/>
      <c r="U114" s="164"/>
      <c r="V114" s="164"/>
      <c r="W114" s="164"/>
      <c r="X114" s="164"/>
      <c r="Y114" s="164"/>
      <c r="Z114" s="164"/>
      <c r="AA114" s="164"/>
      <c r="AB114" s="164"/>
      <c r="AC114" s="164"/>
      <c r="AD114" s="164"/>
      <c r="AE114" s="164"/>
      <c r="AF114" s="164"/>
      <c r="AG114" s="164"/>
      <c r="AH114" s="164"/>
      <c r="AI114" s="164"/>
      <c r="AJ114" s="164"/>
      <c r="AK114" s="164"/>
      <c r="AL114" s="164"/>
      <c r="AM114" s="253">
        <f>SUM(H115:AL115)</f>
        <v>0</v>
      </c>
      <c r="AN114" s="380" t="str">
        <f t="shared" ref="AN114" si="81">IFERROR(IF(OR(E114="Ａ",AM114&gt;$AF$125),1,ROUNDDOWN(AM114/$AF$125,1)),"")</f>
        <v/>
      </c>
      <c r="AO114" s="222"/>
      <c r="AP114" s="8"/>
      <c r="AQ114" s="348"/>
      <c r="AR114" s="349"/>
      <c r="AS114" s="350"/>
      <c r="AT114" s="352"/>
      <c r="AU114" s="352"/>
      <c r="AV114" s="352"/>
      <c r="AW114" s="352"/>
      <c r="AX114" s="352"/>
      <c r="AY114" s="352"/>
    </row>
    <row r="115" spans="1:53" ht="13.5" customHeight="1">
      <c r="A115" s="249"/>
      <c r="B115" s="255"/>
      <c r="C115" s="287"/>
      <c r="D115" s="367"/>
      <c r="E115" s="302"/>
      <c r="F115" s="261"/>
      <c r="G115" s="70" t="s">
        <v>41</v>
      </c>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253"/>
      <c r="AN115" s="380"/>
      <c r="AO115" s="223"/>
      <c r="AP115" s="8"/>
      <c r="AQ115" s="210"/>
      <c r="AR115" s="214"/>
      <c r="AS115" s="211"/>
      <c r="AT115" s="353" t="s">
        <v>166</v>
      </c>
      <c r="AU115" s="354"/>
      <c r="AV115" s="355"/>
      <c r="AW115" s="353" t="s">
        <v>167</v>
      </c>
      <c r="AX115" s="356"/>
      <c r="AY115" s="357"/>
    </row>
    <row r="116" spans="1:53" ht="13.5" customHeight="1">
      <c r="A116" s="248" t="str">
        <f>IFERROR(INDEX(【従業者名簿】!F:F,MATCH(F116,【従業者名簿】!C:C,0)),"")</f>
        <v/>
      </c>
      <c r="B116" s="298" t="s">
        <v>33</v>
      </c>
      <c r="C116" s="299" t="str">
        <f t="shared" ref="C116" si="82">IF(AO116="介護福祉士","〇","")</f>
        <v/>
      </c>
      <c r="D116" s="366" t="str">
        <f>IF(A116="","",DATEDIF(A116,$AF$3,"m"))</f>
        <v/>
      </c>
      <c r="E116" s="275"/>
      <c r="F116" s="262"/>
      <c r="G116" s="70" t="s">
        <v>36</v>
      </c>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5"/>
      <c r="AJ116" s="75"/>
      <c r="AK116" s="75"/>
      <c r="AL116" s="75"/>
      <c r="AM116" s="253">
        <f>SUM(H117:AL117)</f>
        <v>0</v>
      </c>
      <c r="AN116" s="380" t="str">
        <f t="shared" ref="AN116" si="83">IFERROR(IF(OR(E116="Ａ",AM116&gt;$AF$125),1,ROUNDDOWN(AM116/$AF$125,1)),"")</f>
        <v/>
      </c>
      <c r="AO116" s="222"/>
      <c r="AP116" s="8"/>
      <c r="AQ116" s="312" t="s">
        <v>202</v>
      </c>
      <c r="AR116" s="313"/>
      <c r="AS116" s="314"/>
      <c r="AT116" s="315">
        <f>ROUNDDOWN(SUMIF(C94:C159,"〇",AN94:AN159),1)</f>
        <v>0</v>
      </c>
      <c r="AU116" s="316"/>
      <c r="AV116" s="316"/>
      <c r="AW116" s="317" t="e">
        <f>AT116/AM124</f>
        <v>#DIV/0!</v>
      </c>
      <c r="AX116" s="318"/>
      <c r="AY116" s="318"/>
    </row>
    <row r="117" spans="1:53" ht="13.5" customHeight="1">
      <c r="A117" s="249"/>
      <c r="B117" s="255"/>
      <c r="C117" s="287"/>
      <c r="D117" s="367"/>
      <c r="E117" s="260"/>
      <c r="F117" s="262"/>
      <c r="G117" s="70" t="s">
        <v>41</v>
      </c>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253"/>
      <c r="AN117" s="380"/>
      <c r="AO117" s="223"/>
      <c r="AP117" s="8"/>
      <c r="AQ117" s="319" t="s">
        <v>203</v>
      </c>
      <c r="AR117" s="320"/>
      <c r="AS117" s="321"/>
      <c r="AT117" s="316"/>
      <c r="AU117" s="316"/>
      <c r="AV117" s="316"/>
      <c r="AW117" s="318"/>
      <c r="AX117" s="318"/>
      <c r="AY117" s="318"/>
    </row>
    <row r="118" spans="1:53" ht="13.5" customHeight="1">
      <c r="A118" s="248" t="str">
        <f>IFERROR(INDEX(【従業者名簿】!F:F,MATCH(F118,【従業者名簿】!C:C,0)),"")</f>
        <v/>
      </c>
      <c r="B118" s="298" t="s">
        <v>33</v>
      </c>
      <c r="C118" s="299" t="str">
        <f t="shared" ref="C118" si="84">IF(AO118="介護福祉士","〇","")</f>
        <v/>
      </c>
      <c r="D118" s="366" t="str">
        <f>IF(A118="","",DATEDIF(A118,$AF$3,"m"))</f>
        <v/>
      </c>
      <c r="E118" s="275"/>
      <c r="F118" s="262"/>
      <c r="G118" s="70" t="s">
        <v>36</v>
      </c>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253">
        <f>SUM(H119:AL119)</f>
        <v>0</v>
      </c>
      <c r="AN118" s="380" t="str">
        <f t="shared" ref="AN118" si="85">IFERROR(IF(OR(E118="Ａ",AM118&gt;$AF$125),1,ROUNDDOWN(AM118/$AF$125,1)),"")</f>
        <v/>
      </c>
      <c r="AO118" s="222"/>
      <c r="AP118" s="8"/>
      <c r="AQ118" s="312" t="s">
        <v>204</v>
      </c>
      <c r="AR118" s="313"/>
      <c r="AS118" s="314"/>
      <c r="AT118" s="315">
        <f>ROUNDDOWN(SUMIFS(AN94:AN159,C94:C159,"〇",D94:D159,"&gt;="&amp;BA118),1)</f>
        <v>0</v>
      </c>
      <c r="AU118" s="316"/>
      <c r="AV118" s="316"/>
      <c r="AW118" s="317" t="e">
        <f>AT118/AM124</f>
        <v>#DIV/0!</v>
      </c>
      <c r="AX118" s="318"/>
      <c r="AY118" s="318"/>
      <c r="BA118" s="358">
        <f>[1]【算定要件集計】!T7</f>
        <v>120</v>
      </c>
    </row>
    <row r="119" spans="1:53" ht="13.5" customHeight="1">
      <c r="A119" s="249"/>
      <c r="B119" s="255"/>
      <c r="C119" s="287"/>
      <c r="D119" s="367"/>
      <c r="E119" s="260"/>
      <c r="F119" s="262"/>
      <c r="G119" s="70" t="s">
        <v>41</v>
      </c>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253"/>
      <c r="AN119" s="380"/>
      <c r="AO119" s="223"/>
      <c r="AP119" s="8"/>
      <c r="AQ119" s="319" t="s">
        <v>206</v>
      </c>
      <c r="AR119" s="320"/>
      <c r="AS119" s="321"/>
      <c r="AT119" s="316"/>
      <c r="AU119" s="316"/>
      <c r="AV119" s="316"/>
      <c r="AW119" s="318"/>
      <c r="AX119" s="318"/>
      <c r="AY119" s="318"/>
      <c r="BA119" s="359"/>
    </row>
    <row r="120" spans="1:53" ht="13.5" customHeight="1">
      <c r="A120" s="248" t="str">
        <f>IFERROR(INDEX(【従業者名簿】!F:F,MATCH(F120,【従業者名簿】!C:C,0)),"")</f>
        <v/>
      </c>
      <c r="B120" s="298" t="s">
        <v>33</v>
      </c>
      <c r="C120" s="299" t="str">
        <f t="shared" ref="C120" si="86">IF(AO120="介護福祉士","〇","")</f>
        <v/>
      </c>
      <c r="D120" s="366" t="str">
        <f>IF(A120="","",DATEDIF(A120,$AF$3,"m"))</f>
        <v/>
      </c>
      <c r="E120" s="275"/>
      <c r="F120" s="262"/>
      <c r="G120" s="70" t="s">
        <v>36</v>
      </c>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c r="AE120" s="75"/>
      <c r="AF120" s="75"/>
      <c r="AG120" s="75"/>
      <c r="AH120" s="75"/>
      <c r="AI120" s="75"/>
      <c r="AJ120" s="75"/>
      <c r="AK120" s="75"/>
      <c r="AL120" s="75"/>
      <c r="AM120" s="253">
        <f>SUM(H121:AL121)</f>
        <v>0</v>
      </c>
      <c r="AN120" s="380" t="str">
        <f t="shared" ref="AN120" si="87">IFERROR(IF(OR(E120="Ａ",AM120&gt;$AF$125),1,ROUNDDOWN(AM120/$AF$125,1)),"")</f>
        <v/>
      </c>
      <c r="AO120" s="222"/>
      <c r="AP120" s="8"/>
      <c r="AQ120" s="312" t="s">
        <v>207</v>
      </c>
      <c r="AR120" s="313"/>
      <c r="AS120" s="314"/>
      <c r="AT120" s="315">
        <f>ROUNDDOWN(SUM(SUMIF(E94:E159,{"Ａ","Ｂ"},AN94:AN159)),1)</f>
        <v>0</v>
      </c>
      <c r="AU120" s="316"/>
      <c r="AV120" s="316"/>
      <c r="AW120" s="360" t="e">
        <f>AT120/AM124</f>
        <v>#DIV/0!</v>
      </c>
      <c r="AX120" s="361"/>
      <c r="AY120" s="362"/>
      <c r="BA120" s="169"/>
    </row>
    <row r="121" spans="1:53" ht="13.5" customHeight="1">
      <c r="A121" s="249"/>
      <c r="B121" s="255"/>
      <c r="C121" s="287"/>
      <c r="D121" s="367"/>
      <c r="E121" s="260"/>
      <c r="F121" s="262"/>
      <c r="G121" s="70" t="s">
        <v>41</v>
      </c>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253"/>
      <c r="AN121" s="380"/>
      <c r="AO121" s="223"/>
      <c r="AP121" s="8"/>
      <c r="AQ121" s="319" t="s">
        <v>208</v>
      </c>
      <c r="AR121" s="320"/>
      <c r="AS121" s="321"/>
      <c r="AT121" s="316"/>
      <c r="AU121" s="316"/>
      <c r="AV121" s="316"/>
      <c r="AW121" s="363"/>
      <c r="AX121" s="364"/>
      <c r="AY121" s="365"/>
      <c r="BA121" s="170"/>
    </row>
    <row r="122" spans="1:53" ht="13.5" customHeight="1">
      <c r="A122" s="248" t="str">
        <f>IFERROR(INDEX(【従業者名簿】!F:F,MATCH(F122,【従業者名簿】!C:C,0)),"")</f>
        <v/>
      </c>
      <c r="B122" s="298" t="s">
        <v>33</v>
      </c>
      <c r="C122" s="299" t="str">
        <f t="shared" ref="C122" si="88">IF(AO122="介護福祉士","〇","")</f>
        <v/>
      </c>
      <c r="D122" s="366" t="str">
        <f>IF(A122="","",DATEDIF(A122,$AF$3,"m"))</f>
        <v/>
      </c>
      <c r="E122" s="275"/>
      <c r="F122" s="262"/>
      <c r="G122" s="70" t="s">
        <v>36</v>
      </c>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c r="AE122" s="75"/>
      <c r="AF122" s="75"/>
      <c r="AG122" s="75"/>
      <c r="AH122" s="75"/>
      <c r="AI122" s="75"/>
      <c r="AJ122" s="75"/>
      <c r="AK122" s="75"/>
      <c r="AL122" s="75"/>
      <c r="AM122" s="253">
        <f>SUM(H123:AL123)</f>
        <v>0</v>
      </c>
      <c r="AN122" s="380" t="str">
        <f t="shared" ref="AN122" si="89">IFERROR(IF(OR(E122="Ａ",AM122&gt;$AF$125),1,ROUNDDOWN(AM122/$AF$125,1)),"")</f>
        <v/>
      </c>
      <c r="AO122" s="222"/>
      <c r="AP122" s="8"/>
      <c r="AQ122" s="312" t="s">
        <v>207</v>
      </c>
      <c r="AR122" s="313"/>
      <c r="AS122" s="314"/>
      <c r="AT122" s="315">
        <f>ROUNDDOWN(SUMIF(D94:D159,"&gt;="&amp;BA122,AN94:AN159),1)</f>
        <v>0</v>
      </c>
      <c r="AU122" s="316"/>
      <c r="AV122" s="316"/>
      <c r="AW122" s="360" t="e">
        <f>AT122/AM124</f>
        <v>#DIV/0!</v>
      </c>
      <c r="AX122" s="361"/>
      <c r="AY122" s="362"/>
      <c r="BA122" s="358">
        <f>[1]【算定要件集計】!T11</f>
        <v>84</v>
      </c>
    </row>
    <row r="123" spans="1:53" ht="13.5" customHeight="1">
      <c r="A123" s="249"/>
      <c r="B123" s="255"/>
      <c r="C123" s="287"/>
      <c r="D123" s="367"/>
      <c r="E123" s="260"/>
      <c r="F123" s="262"/>
      <c r="G123" s="70" t="s">
        <v>41</v>
      </c>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253"/>
      <c r="AN123" s="380"/>
      <c r="AO123" s="223"/>
      <c r="AP123" s="8"/>
      <c r="AQ123" s="319" t="s">
        <v>210</v>
      </c>
      <c r="AR123" s="320"/>
      <c r="AS123" s="321"/>
      <c r="AT123" s="316"/>
      <c r="AU123" s="316"/>
      <c r="AV123" s="316"/>
      <c r="AW123" s="363"/>
      <c r="AX123" s="364"/>
      <c r="AY123" s="365"/>
      <c r="BA123" s="359"/>
    </row>
    <row r="124" spans="1:53" ht="13.5" customHeight="1">
      <c r="B124" s="332" t="s">
        <v>51</v>
      </c>
      <c r="C124" s="333"/>
      <c r="D124" s="333"/>
      <c r="E124" s="333"/>
      <c r="F124" s="333"/>
      <c r="G124" s="25" t="s">
        <v>49</v>
      </c>
      <c r="H124" s="23"/>
      <c r="I124" s="15"/>
      <c r="J124" s="332" t="s">
        <v>46</v>
      </c>
      <c r="K124" s="334"/>
      <c r="L124" s="334"/>
      <c r="M124" s="334"/>
      <c r="N124" s="334"/>
      <c r="O124" s="334"/>
      <c r="P124" s="334"/>
      <c r="Q124" s="334"/>
      <c r="R124" s="334"/>
      <c r="S124" s="14"/>
      <c r="T124" s="26" t="s">
        <v>50</v>
      </c>
      <c r="U124" s="24"/>
      <c r="V124" s="332" t="s">
        <v>47</v>
      </c>
      <c r="W124" s="334"/>
      <c r="X124" s="334"/>
      <c r="Y124" s="334"/>
      <c r="Z124" s="334"/>
      <c r="AA124" s="334"/>
      <c r="AB124" s="334"/>
      <c r="AC124" s="333"/>
      <c r="AD124" s="333"/>
      <c r="AE124" s="333"/>
      <c r="AF124" s="14" t="s">
        <v>179</v>
      </c>
      <c r="AH124" s="27"/>
      <c r="AI124" s="27"/>
      <c r="AJ124" s="27"/>
      <c r="AK124" s="27"/>
      <c r="AL124" s="27"/>
      <c r="AM124" s="381">
        <f>ROUNDDOWN(SUM(AN94:AN123,AN130:AN159),1)</f>
        <v>0</v>
      </c>
      <c r="AN124" s="382"/>
      <c r="AO124" s="391" t="s">
        <v>173</v>
      </c>
      <c r="AP124" s="10"/>
      <c r="AQ124" s="322"/>
      <c r="AR124" s="323"/>
      <c r="AS124" s="323"/>
      <c r="AT124" s="322"/>
      <c r="AU124" s="323"/>
      <c r="AV124" s="323"/>
      <c r="AW124" s="322"/>
      <c r="AX124" s="323"/>
      <c r="AY124" s="323"/>
    </row>
    <row r="125" spans="1:53" ht="13.5" customHeight="1">
      <c r="B125" s="210"/>
      <c r="C125" s="214"/>
      <c r="D125" s="214"/>
      <c r="E125" s="214"/>
      <c r="F125" s="214"/>
      <c r="G125" s="41">
        <f>$G$45</f>
        <v>0</v>
      </c>
      <c r="H125" s="21" t="s">
        <v>16</v>
      </c>
      <c r="I125" s="20"/>
      <c r="J125" s="335"/>
      <c r="K125" s="336"/>
      <c r="L125" s="336"/>
      <c r="M125" s="336"/>
      <c r="N125" s="336"/>
      <c r="O125" s="336"/>
      <c r="P125" s="336"/>
      <c r="Q125" s="336"/>
      <c r="R125" s="336"/>
      <c r="S125" s="330" t="str">
        <f>$S$45</f>
        <v/>
      </c>
      <c r="T125" s="330"/>
      <c r="U125" s="22" t="s">
        <v>7</v>
      </c>
      <c r="V125" s="335"/>
      <c r="W125" s="336"/>
      <c r="X125" s="336"/>
      <c r="Y125" s="336"/>
      <c r="Z125" s="336"/>
      <c r="AA125" s="336"/>
      <c r="AB125" s="336"/>
      <c r="AC125" s="214"/>
      <c r="AD125" s="214"/>
      <c r="AE125" s="214"/>
      <c r="AF125" s="331" t="str">
        <f>$AF$45</f>
        <v/>
      </c>
      <c r="AG125" s="331"/>
      <c r="AH125" s="21" t="s">
        <v>16</v>
      </c>
      <c r="AI125" s="21"/>
      <c r="AJ125" s="21"/>
      <c r="AK125" s="21"/>
      <c r="AL125" s="21"/>
      <c r="AM125" s="383"/>
      <c r="AN125" s="384"/>
      <c r="AO125" s="329"/>
      <c r="AP125" s="10"/>
      <c r="AQ125" s="323"/>
      <c r="AR125" s="323"/>
      <c r="AS125" s="323"/>
      <c r="AT125" s="323"/>
      <c r="AU125" s="323"/>
      <c r="AV125" s="323"/>
      <c r="AW125" s="323"/>
      <c r="AX125" s="323"/>
      <c r="AY125" s="323"/>
    </row>
    <row r="126" spans="1:53" ht="13.5" customHeight="1">
      <c r="B126" s="43"/>
      <c r="C126" s="43"/>
      <c r="D126" s="43"/>
      <c r="E126" s="7" t="s">
        <v>90</v>
      </c>
      <c r="F126" s="43"/>
      <c r="G126" s="51"/>
      <c r="H126" s="7"/>
      <c r="I126" s="52"/>
      <c r="J126" s="52"/>
      <c r="K126" s="52"/>
      <c r="L126" s="52"/>
      <c r="M126" s="52"/>
      <c r="N126" s="52"/>
      <c r="O126" s="52"/>
      <c r="P126" s="52"/>
      <c r="Q126" s="52"/>
      <c r="R126" s="52"/>
      <c r="S126" s="53"/>
      <c r="T126" s="53"/>
      <c r="U126" s="7"/>
      <c r="V126" s="52"/>
      <c r="W126" s="52"/>
      <c r="X126" s="52"/>
      <c r="Y126" s="52"/>
      <c r="Z126" s="52"/>
      <c r="AA126" s="52"/>
      <c r="AB126" s="52"/>
      <c r="AC126" s="43"/>
      <c r="AD126" s="43"/>
      <c r="AE126" s="43"/>
      <c r="AF126" s="54"/>
      <c r="AG126" s="54"/>
      <c r="AH126" s="7"/>
      <c r="AI126" s="7"/>
      <c r="AJ126" s="7"/>
      <c r="AK126" s="7"/>
      <c r="AL126" s="7"/>
      <c r="AM126" s="137" t="s">
        <v>149</v>
      </c>
      <c r="AN126" s="56"/>
      <c r="AO126" s="57"/>
      <c r="AP126" s="10"/>
      <c r="AQ126" s="159"/>
      <c r="AR126" s="159"/>
      <c r="AS126" s="159"/>
      <c r="AT126" s="58"/>
      <c r="AU126" s="58"/>
      <c r="AV126" s="58"/>
      <c r="AW126" s="59"/>
      <c r="AX126" s="59"/>
      <c r="AY126" s="59"/>
      <c r="BA126" s="9"/>
    </row>
    <row r="127" spans="1:53" ht="13.5" customHeight="1">
      <c r="B127" s="43"/>
      <c r="C127" s="43"/>
      <c r="D127" s="43"/>
      <c r="E127" s="43"/>
      <c r="F127" s="43"/>
      <c r="G127" s="51"/>
      <c r="H127" s="7"/>
      <c r="I127" s="52"/>
      <c r="J127" s="52"/>
      <c r="K127" s="52"/>
      <c r="L127" s="52"/>
      <c r="M127" s="52"/>
      <c r="N127" s="52"/>
      <c r="O127" s="52"/>
      <c r="P127" s="52"/>
      <c r="Q127" s="52"/>
      <c r="R127" s="52"/>
      <c r="S127" s="53"/>
      <c r="T127" s="53"/>
      <c r="U127" s="7"/>
      <c r="V127" s="52"/>
      <c r="W127" s="52"/>
      <c r="X127" s="52"/>
      <c r="Y127" s="52"/>
      <c r="Z127" s="52"/>
      <c r="AA127" s="52"/>
      <c r="AB127" s="52"/>
      <c r="AC127" s="43"/>
      <c r="AD127" s="43"/>
      <c r="AE127" s="43"/>
      <c r="AF127" s="54"/>
      <c r="AG127" s="54"/>
      <c r="AH127" s="7"/>
      <c r="AI127" s="7"/>
      <c r="AJ127" s="7"/>
      <c r="AK127" s="7"/>
      <c r="AL127" s="7"/>
      <c r="AM127" s="55"/>
      <c r="AN127" s="56"/>
      <c r="AO127" s="57"/>
      <c r="AP127" s="10"/>
      <c r="AQ127" s="42"/>
      <c r="AR127" s="42"/>
      <c r="AS127" s="42"/>
      <c r="AT127" s="58"/>
      <c r="AU127" s="58"/>
      <c r="AV127" s="58"/>
      <c r="AW127" s="59"/>
      <c r="AX127" s="59"/>
      <c r="AY127" s="59"/>
      <c r="BA127" s="9"/>
    </row>
    <row r="128" spans="1:53" s="6" customFormat="1" ht="18" customHeight="1">
      <c r="A128" s="248" t="s">
        <v>60</v>
      </c>
      <c r="B128" s="238" t="s">
        <v>0</v>
      </c>
      <c r="C128" s="250" t="s">
        <v>203</v>
      </c>
      <c r="D128" s="250" t="s">
        <v>62</v>
      </c>
      <c r="E128" s="250" t="s">
        <v>1</v>
      </c>
      <c r="F128" s="238" t="s">
        <v>3</v>
      </c>
      <c r="G128" s="252" t="s">
        <v>37</v>
      </c>
      <c r="H128" s="18" t="str">
        <f>AF83</f>
        <v/>
      </c>
      <c r="I128" s="18" t="str">
        <f>IFERROR(H128+1,"")</f>
        <v/>
      </c>
      <c r="J128" s="18" t="str">
        <f>IFERROR(I128+1,"")</f>
        <v/>
      </c>
      <c r="K128" s="18" t="str">
        <f t="shared" ref="K128" si="90">IFERROR(J128+1,"")</f>
        <v/>
      </c>
      <c r="L128" s="18" t="str">
        <f t="shared" ref="L128" si="91">IFERROR(K128+1,"")</f>
        <v/>
      </c>
      <c r="M128" s="18" t="str">
        <f t="shared" ref="M128" si="92">IFERROR(L128+1,"")</f>
        <v/>
      </c>
      <c r="N128" s="18" t="str">
        <f t="shared" ref="N128" si="93">IFERROR(M128+1,"")</f>
        <v/>
      </c>
      <c r="O128" s="18" t="str">
        <f t="shared" ref="O128" si="94">IFERROR(N128+1,"")</f>
        <v/>
      </c>
      <c r="P128" s="18" t="str">
        <f t="shared" ref="P128" si="95">IFERROR(O128+1,"")</f>
        <v/>
      </c>
      <c r="Q128" s="18" t="str">
        <f t="shared" ref="Q128" si="96">IFERROR(P128+1,"")</f>
        <v/>
      </c>
      <c r="R128" s="18" t="str">
        <f t="shared" ref="R128" si="97">IFERROR(Q128+1,"")</f>
        <v/>
      </c>
      <c r="S128" s="18" t="str">
        <f t="shared" ref="S128" si="98">IFERROR(R128+1,"")</f>
        <v/>
      </c>
      <c r="T128" s="18" t="str">
        <f t="shared" ref="T128" si="99">IFERROR(S128+1,"")</f>
        <v/>
      </c>
      <c r="U128" s="18" t="str">
        <f t="shared" ref="U128" si="100">IFERROR(T128+1,"")</f>
        <v/>
      </c>
      <c r="V128" s="18" t="str">
        <f t="shared" ref="V128" si="101">IFERROR(U128+1,"")</f>
        <v/>
      </c>
      <c r="W128" s="18" t="str">
        <f t="shared" ref="W128" si="102">IFERROR(V128+1,"")</f>
        <v/>
      </c>
      <c r="X128" s="18" t="str">
        <f t="shared" ref="X128" si="103">IFERROR(W128+1,"")</f>
        <v/>
      </c>
      <c r="Y128" s="18" t="str">
        <f t="shared" ref="Y128" si="104">IFERROR(X128+1,"")</f>
        <v/>
      </c>
      <c r="Z128" s="18" t="str">
        <f t="shared" ref="Z128" si="105">IFERROR(Y128+1,"")</f>
        <v/>
      </c>
      <c r="AA128" s="18" t="str">
        <f t="shared" ref="AA128" si="106">IFERROR(Z128+1,"")</f>
        <v/>
      </c>
      <c r="AB128" s="18" t="str">
        <f t="shared" ref="AB128" si="107">IFERROR(AA128+1,"")</f>
        <v/>
      </c>
      <c r="AC128" s="18" t="str">
        <f t="shared" ref="AC128" si="108">IFERROR(AB128+1,"")</f>
        <v/>
      </c>
      <c r="AD128" s="18" t="str">
        <f t="shared" ref="AD128" si="109">IFERROR(AC128+1,"")</f>
        <v/>
      </c>
      <c r="AE128" s="18" t="str">
        <f t="shared" ref="AE128" si="110">IFERROR(AD128+1,"")</f>
        <v/>
      </c>
      <c r="AF128" s="18" t="str">
        <f t="shared" ref="AF128" si="111">IFERROR(AE128+1,"")</f>
        <v/>
      </c>
      <c r="AG128" s="18" t="str">
        <f t="shared" ref="AG128" si="112">IFERROR(AF128+1,"")</f>
        <v/>
      </c>
      <c r="AH128" s="18" t="str">
        <f t="shared" ref="AH128" si="113">IFERROR(AG128+1,"")</f>
        <v/>
      </c>
      <c r="AI128" s="18" t="str">
        <f t="shared" ref="AI128" si="114">IFERROR(AH128+1,"")</f>
        <v/>
      </c>
      <c r="AJ128" s="18" t="str">
        <f>IFERROR(IF(MONTH(AI128)&lt;&gt;MONTH(AI128+1),"",AI128+1),"")</f>
        <v/>
      </c>
      <c r="AK128" s="18" t="str">
        <f>IFERROR(IF(MONTH(AJ128)&lt;&gt;MONTH(AJ128+1),"",AJ128+1),"")</f>
        <v/>
      </c>
      <c r="AL128" s="18" t="str">
        <f>IFERROR(IF(MONTH(AK128)&lt;&gt;MONTH(AK128+1),"",AK128+1),"")</f>
        <v/>
      </c>
      <c r="AM128" s="263" t="s">
        <v>162</v>
      </c>
      <c r="AN128" s="263" t="s">
        <v>163</v>
      </c>
      <c r="AO128" s="206" t="s">
        <v>133</v>
      </c>
      <c r="AQ128" s="1"/>
      <c r="AR128" s="1"/>
      <c r="AS128" s="1"/>
      <c r="AT128" s="1"/>
      <c r="AU128" s="1"/>
      <c r="AV128" s="1"/>
      <c r="AW128" s="1"/>
      <c r="AX128" s="1"/>
      <c r="AY128" s="1"/>
    </row>
    <row r="129" spans="1:51" s="6" customFormat="1" ht="18" customHeight="1">
      <c r="A129" s="249"/>
      <c r="B129" s="238"/>
      <c r="C129" s="251"/>
      <c r="D129" s="251"/>
      <c r="E129" s="251"/>
      <c r="F129" s="238"/>
      <c r="G129" s="239"/>
      <c r="H129" s="19" t="str">
        <f>H128</f>
        <v/>
      </c>
      <c r="I129" s="19" t="str">
        <f>I128</f>
        <v/>
      </c>
      <c r="J129" s="19" t="str">
        <f t="shared" ref="J129:AL129" si="115">J128</f>
        <v/>
      </c>
      <c r="K129" s="19" t="str">
        <f t="shared" si="115"/>
        <v/>
      </c>
      <c r="L129" s="19" t="str">
        <f t="shared" si="115"/>
        <v/>
      </c>
      <c r="M129" s="19" t="str">
        <f t="shared" si="115"/>
        <v/>
      </c>
      <c r="N129" s="19" t="str">
        <f t="shared" si="115"/>
        <v/>
      </c>
      <c r="O129" s="19" t="str">
        <f t="shared" si="115"/>
        <v/>
      </c>
      <c r="P129" s="19" t="str">
        <f t="shared" si="115"/>
        <v/>
      </c>
      <c r="Q129" s="19" t="str">
        <f t="shared" si="115"/>
        <v/>
      </c>
      <c r="R129" s="19" t="str">
        <f t="shared" si="115"/>
        <v/>
      </c>
      <c r="S129" s="19" t="str">
        <f t="shared" si="115"/>
        <v/>
      </c>
      <c r="T129" s="19" t="str">
        <f t="shared" si="115"/>
        <v/>
      </c>
      <c r="U129" s="19" t="str">
        <f t="shared" si="115"/>
        <v/>
      </c>
      <c r="V129" s="19" t="str">
        <f t="shared" si="115"/>
        <v/>
      </c>
      <c r="W129" s="19" t="str">
        <f t="shared" si="115"/>
        <v/>
      </c>
      <c r="X129" s="19" t="str">
        <f t="shared" si="115"/>
        <v/>
      </c>
      <c r="Y129" s="19" t="str">
        <f t="shared" si="115"/>
        <v/>
      </c>
      <c r="Z129" s="19" t="str">
        <f t="shared" si="115"/>
        <v/>
      </c>
      <c r="AA129" s="19" t="str">
        <f t="shared" si="115"/>
        <v/>
      </c>
      <c r="AB129" s="19" t="str">
        <f t="shared" si="115"/>
        <v/>
      </c>
      <c r="AC129" s="19" t="str">
        <f t="shared" si="115"/>
        <v/>
      </c>
      <c r="AD129" s="19" t="str">
        <f t="shared" si="115"/>
        <v/>
      </c>
      <c r="AE129" s="19" t="str">
        <f t="shared" si="115"/>
        <v/>
      </c>
      <c r="AF129" s="19" t="str">
        <f t="shared" si="115"/>
        <v/>
      </c>
      <c r="AG129" s="19" t="str">
        <f t="shared" si="115"/>
        <v/>
      </c>
      <c r="AH129" s="19" t="str">
        <f t="shared" si="115"/>
        <v/>
      </c>
      <c r="AI129" s="19" t="str">
        <f t="shared" si="115"/>
        <v/>
      </c>
      <c r="AJ129" s="19" t="str">
        <f t="shared" si="115"/>
        <v/>
      </c>
      <c r="AK129" s="19" t="str">
        <f t="shared" si="115"/>
        <v/>
      </c>
      <c r="AL129" s="19" t="str">
        <f t="shared" si="115"/>
        <v/>
      </c>
      <c r="AM129" s="263"/>
      <c r="AN129" s="263"/>
      <c r="AO129" s="207"/>
      <c r="AQ129" s="1"/>
      <c r="AR129" s="1"/>
      <c r="AS129" s="1"/>
      <c r="AT129" s="1"/>
      <c r="AU129" s="1"/>
      <c r="AV129" s="1"/>
      <c r="AW129" s="1"/>
      <c r="AX129" s="1"/>
      <c r="AY129" s="1"/>
    </row>
    <row r="130" spans="1:51" ht="13.5" customHeight="1">
      <c r="A130" s="248" t="str">
        <f>IFERROR(INDEX(【従業者名簿】!F:F,MATCH(F130,【従業者名簿】!C:C,0)),"")</f>
        <v/>
      </c>
      <c r="B130" s="298" t="s">
        <v>33</v>
      </c>
      <c r="C130" s="299" t="str">
        <f>IF(AO130="介護福祉士","〇","")</f>
        <v/>
      </c>
      <c r="D130" s="366" t="str">
        <f>IF(A130="","",DATEDIF(A130,$AF$3,"m"))</f>
        <v/>
      </c>
      <c r="E130" s="301"/>
      <c r="F130" s="270"/>
      <c r="G130" s="70" t="s">
        <v>36</v>
      </c>
      <c r="H130" s="164"/>
      <c r="I130" s="164"/>
      <c r="J130" s="164"/>
      <c r="K130" s="164"/>
      <c r="L130" s="164"/>
      <c r="M130" s="164"/>
      <c r="N130" s="164"/>
      <c r="O130" s="164"/>
      <c r="P130" s="164"/>
      <c r="Q130" s="164"/>
      <c r="R130" s="164"/>
      <c r="S130" s="164"/>
      <c r="T130" s="164"/>
      <c r="U130" s="164"/>
      <c r="V130" s="164"/>
      <c r="W130" s="164"/>
      <c r="X130" s="164"/>
      <c r="Y130" s="164"/>
      <c r="Z130" s="164"/>
      <c r="AA130" s="164"/>
      <c r="AB130" s="164"/>
      <c r="AC130" s="164"/>
      <c r="AD130" s="164"/>
      <c r="AE130" s="164"/>
      <c r="AF130" s="164"/>
      <c r="AG130" s="164"/>
      <c r="AH130" s="164"/>
      <c r="AI130" s="164"/>
      <c r="AJ130" s="164"/>
      <c r="AK130" s="164"/>
      <c r="AL130" s="164"/>
      <c r="AM130" s="253">
        <f>SUM(H131:AL131)</f>
        <v>0</v>
      </c>
      <c r="AN130" s="390" t="str">
        <f>IFERROR(IF(OR(E130="Ａ",AM130&gt;$AF$125),1,ROUNDDOWN(AM130/$AF$125,1)),"")</f>
        <v/>
      </c>
      <c r="AO130" s="222"/>
      <c r="AP130" s="8"/>
    </row>
    <row r="131" spans="1:51" ht="13.5" customHeight="1">
      <c r="A131" s="249"/>
      <c r="B131" s="255"/>
      <c r="C131" s="287"/>
      <c r="D131" s="367"/>
      <c r="E131" s="302"/>
      <c r="F131" s="261"/>
      <c r="G131" s="70" t="s">
        <v>135</v>
      </c>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253"/>
      <c r="AN131" s="390"/>
      <c r="AO131" s="223"/>
      <c r="AP131" s="8"/>
    </row>
    <row r="132" spans="1:51" ht="13.5" customHeight="1">
      <c r="A132" s="248" t="str">
        <f>IFERROR(INDEX(【従業者名簿】!F:F,MATCH(F132,【従業者名簿】!C:C,0)),"")</f>
        <v/>
      </c>
      <c r="B132" s="298" t="s">
        <v>33</v>
      </c>
      <c r="C132" s="299" t="str">
        <f t="shared" ref="C132" si="116">IF(AO132="介護福祉士","〇","")</f>
        <v/>
      </c>
      <c r="D132" s="366" t="str">
        <f>IF(A132="","",DATEDIF(A132,$AF$3,"m"))</f>
        <v/>
      </c>
      <c r="E132" s="301"/>
      <c r="F132" s="262"/>
      <c r="G132" s="70" t="s">
        <v>36</v>
      </c>
      <c r="H132" s="133"/>
      <c r="I132" s="133"/>
      <c r="J132" s="133"/>
      <c r="K132" s="133"/>
      <c r="L132" s="133"/>
      <c r="M132" s="133"/>
      <c r="N132" s="133"/>
      <c r="O132" s="133"/>
      <c r="P132" s="133"/>
      <c r="Q132" s="133"/>
      <c r="R132" s="133"/>
      <c r="S132" s="133"/>
      <c r="T132" s="133"/>
      <c r="U132" s="133"/>
      <c r="V132" s="133"/>
      <c r="W132" s="133"/>
      <c r="X132" s="133"/>
      <c r="Y132" s="133"/>
      <c r="Z132" s="133"/>
      <c r="AA132" s="133"/>
      <c r="AB132" s="133"/>
      <c r="AC132" s="133"/>
      <c r="AD132" s="133"/>
      <c r="AE132" s="133"/>
      <c r="AF132" s="133"/>
      <c r="AG132" s="133"/>
      <c r="AH132" s="133"/>
      <c r="AI132" s="133"/>
      <c r="AJ132" s="133"/>
      <c r="AK132" s="133"/>
      <c r="AL132" s="133"/>
      <c r="AM132" s="253">
        <f>SUM(H133:AL133)</f>
        <v>0</v>
      </c>
      <c r="AN132" s="390" t="str">
        <f t="shared" ref="AN132" si="117">IFERROR(IF(OR(E132="Ａ",AM132&gt;$AF$125),1,ROUNDDOWN(AM132/$AF$125,1)),"")</f>
        <v/>
      </c>
      <c r="AO132" s="372"/>
      <c r="AP132" s="8"/>
    </row>
    <row r="133" spans="1:51" ht="13.5" customHeight="1">
      <c r="A133" s="249"/>
      <c r="B133" s="255"/>
      <c r="C133" s="287"/>
      <c r="D133" s="367"/>
      <c r="E133" s="302"/>
      <c r="F133" s="262"/>
      <c r="G133" s="70" t="s">
        <v>134</v>
      </c>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253"/>
      <c r="AN133" s="390"/>
      <c r="AO133" s="374"/>
      <c r="AP133" s="8"/>
    </row>
    <row r="134" spans="1:51" ht="13.5" customHeight="1">
      <c r="A134" s="248" t="str">
        <f>IFERROR(INDEX(【従業者名簿】!F:F,MATCH(F134,【従業者名簿】!C:C,0)),"")</f>
        <v/>
      </c>
      <c r="B134" s="298" t="s">
        <v>33</v>
      </c>
      <c r="C134" s="299" t="str">
        <f t="shared" ref="C134" si="118">IF(AO134="介護福祉士","〇","")</f>
        <v/>
      </c>
      <c r="D134" s="366" t="str">
        <f>IF(A134="","",DATEDIF(A134,$AF$3,"m"))</f>
        <v/>
      </c>
      <c r="E134" s="301"/>
      <c r="F134" s="262"/>
      <c r="G134" s="70" t="s">
        <v>36</v>
      </c>
      <c r="H134" s="133"/>
      <c r="I134" s="133"/>
      <c r="J134" s="133"/>
      <c r="K134" s="133"/>
      <c r="L134" s="133"/>
      <c r="M134" s="133"/>
      <c r="N134" s="133"/>
      <c r="O134" s="133"/>
      <c r="P134" s="133"/>
      <c r="Q134" s="133"/>
      <c r="R134" s="133"/>
      <c r="S134" s="133"/>
      <c r="T134" s="133"/>
      <c r="U134" s="133"/>
      <c r="V134" s="133"/>
      <c r="W134" s="133"/>
      <c r="X134" s="133"/>
      <c r="Y134" s="133"/>
      <c r="Z134" s="133"/>
      <c r="AA134" s="133"/>
      <c r="AB134" s="133"/>
      <c r="AC134" s="133"/>
      <c r="AD134" s="133"/>
      <c r="AE134" s="133"/>
      <c r="AF134" s="133"/>
      <c r="AG134" s="133"/>
      <c r="AH134" s="133"/>
      <c r="AI134" s="133"/>
      <c r="AJ134" s="133"/>
      <c r="AK134" s="133"/>
      <c r="AL134" s="133"/>
      <c r="AM134" s="253">
        <f>SUM(H135:AL135)</f>
        <v>0</v>
      </c>
      <c r="AN134" s="390" t="str">
        <f t="shared" ref="AN134" si="119">IFERROR(IF(OR(E134="Ａ",AM134&gt;$AF$125),1,ROUNDDOWN(AM134/$AF$125,1)),"")</f>
        <v/>
      </c>
      <c r="AO134" s="372"/>
      <c r="AP134" s="8"/>
    </row>
    <row r="135" spans="1:51" ht="13.5" customHeight="1">
      <c r="A135" s="249"/>
      <c r="B135" s="255"/>
      <c r="C135" s="287"/>
      <c r="D135" s="367"/>
      <c r="E135" s="302"/>
      <c r="F135" s="262"/>
      <c r="G135" s="70" t="s">
        <v>134</v>
      </c>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253"/>
      <c r="AN135" s="390"/>
      <c r="AO135" s="374"/>
      <c r="AP135" s="8"/>
    </row>
    <row r="136" spans="1:51" ht="13.5" customHeight="1">
      <c r="A136" s="248" t="str">
        <f>IFERROR(INDEX(【従業者名簿】!F:F,MATCH(F136,【従業者名簿】!C:C,0)),"")</f>
        <v/>
      </c>
      <c r="B136" s="298" t="s">
        <v>33</v>
      </c>
      <c r="C136" s="299" t="str">
        <f t="shared" ref="C136" si="120">IF(AO136="介護福祉士","〇","")</f>
        <v/>
      </c>
      <c r="D136" s="366" t="str">
        <f t="shared" ref="D136" si="121">IF(A136="","",DATEDIF(A136,$AF$3,"m"))</f>
        <v/>
      </c>
      <c r="E136" s="301"/>
      <c r="F136" s="262"/>
      <c r="G136" s="70" t="s">
        <v>36</v>
      </c>
      <c r="H136" s="133"/>
      <c r="I136" s="133"/>
      <c r="J136" s="133"/>
      <c r="K136" s="133"/>
      <c r="L136" s="133"/>
      <c r="M136" s="133"/>
      <c r="N136" s="133"/>
      <c r="O136" s="133"/>
      <c r="P136" s="133"/>
      <c r="Q136" s="133"/>
      <c r="R136" s="133"/>
      <c r="S136" s="133"/>
      <c r="T136" s="133"/>
      <c r="U136" s="133"/>
      <c r="V136" s="133"/>
      <c r="W136" s="133"/>
      <c r="X136" s="133"/>
      <c r="Y136" s="133"/>
      <c r="Z136" s="133"/>
      <c r="AA136" s="133"/>
      <c r="AB136" s="133"/>
      <c r="AC136" s="133"/>
      <c r="AD136" s="133"/>
      <c r="AE136" s="133"/>
      <c r="AF136" s="133"/>
      <c r="AG136" s="133"/>
      <c r="AH136" s="133"/>
      <c r="AI136" s="133"/>
      <c r="AJ136" s="133"/>
      <c r="AK136" s="133"/>
      <c r="AL136" s="133"/>
      <c r="AM136" s="253">
        <f t="shared" ref="AM136" si="122">SUM(H137:AL137)</f>
        <v>0</v>
      </c>
      <c r="AN136" s="390" t="str">
        <f t="shared" ref="AN136" si="123">IFERROR(IF(OR(E136="Ａ",AM136&gt;$AF$125),1,ROUNDDOWN(AM136/$AF$125,1)),"")</f>
        <v/>
      </c>
      <c r="AO136" s="372"/>
      <c r="AP136" s="8"/>
    </row>
    <row r="137" spans="1:51" ht="13.5" customHeight="1">
      <c r="A137" s="249"/>
      <c r="B137" s="255"/>
      <c r="C137" s="287"/>
      <c r="D137" s="367"/>
      <c r="E137" s="302"/>
      <c r="F137" s="262"/>
      <c r="G137" s="70" t="s">
        <v>134</v>
      </c>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253"/>
      <c r="AN137" s="390"/>
      <c r="AO137" s="374"/>
      <c r="AP137" s="8"/>
    </row>
    <row r="138" spans="1:51" ht="13.5" customHeight="1">
      <c r="A138" s="248" t="str">
        <f>IFERROR(INDEX(【従業者名簿】!F:F,MATCH(F138,【従業者名簿】!C:C,0)),"")</f>
        <v/>
      </c>
      <c r="B138" s="298" t="s">
        <v>33</v>
      </c>
      <c r="C138" s="299" t="str">
        <f t="shared" ref="C138" si="124">IF(AO138="介護福祉士","〇","")</f>
        <v/>
      </c>
      <c r="D138" s="366" t="str">
        <f t="shared" ref="D138" si="125">IF(A138="","",DATEDIF(A138,$AF$3,"m"))</f>
        <v/>
      </c>
      <c r="E138" s="301"/>
      <c r="F138" s="262"/>
      <c r="G138" s="70" t="s">
        <v>36</v>
      </c>
      <c r="H138" s="133"/>
      <c r="I138" s="133"/>
      <c r="J138" s="133"/>
      <c r="K138" s="133"/>
      <c r="L138" s="133"/>
      <c r="M138" s="133"/>
      <c r="N138" s="133"/>
      <c r="O138" s="133"/>
      <c r="P138" s="133"/>
      <c r="Q138" s="133"/>
      <c r="R138" s="133"/>
      <c r="S138" s="133"/>
      <c r="T138" s="133"/>
      <c r="U138" s="133"/>
      <c r="V138" s="133"/>
      <c r="W138" s="133"/>
      <c r="X138" s="133"/>
      <c r="Y138" s="133"/>
      <c r="Z138" s="133"/>
      <c r="AA138" s="133"/>
      <c r="AB138" s="133"/>
      <c r="AC138" s="133"/>
      <c r="AD138" s="133"/>
      <c r="AE138" s="133"/>
      <c r="AF138" s="133"/>
      <c r="AG138" s="133"/>
      <c r="AH138" s="133"/>
      <c r="AI138" s="133"/>
      <c r="AJ138" s="133"/>
      <c r="AK138" s="133"/>
      <c r="AL138" s="133"/>
      <c r="AM138" s="253">
        <f t="shared" ref="AM138" si="126">SUM(H139:AL139)</f>
        <v>0</v>
      </c>
      <c r="AN138" s="390" t="str">
        <f t="shared" ref="AN138" si="127">IFERROR(IF(OR(E138="Ａ",AM138&gt;$AF$125),1,ROUNDDOWN(AM138/$AF$125,1)),"")</f>
        <v/>
      </c>
      <c r="AO138" s="372"/>
      <c r="AP138" s="8"/>
    </row>
    <row r="139" spans="1:51" ht="13.5" customHeight="1">
      <c r="A139" s="249"/>
      <c r="B139" s="255"/>
      <c r="C139" s="287"/>
      <c r="D139" s="367"/>
      <c r="E139" s="302"/>
      <c r="F139" s="262"/>
      <c r="G139" s="70" t="s">
        <v>135</v>
      </c>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253"/>
      <c r="AN139" s="390"/>
      <c r="AO139" s="374"/>
      <c r="AP139" s="8"/>
    </row>
    <row r="140" spans="1:51" ht="13.5" customHeight="1">
      <c r="A140" s="248" t="str">
        <f>IFERROR(INDEX(【従業者名簿】!F:F,MATCH(F140,【従業者名簿】!C:C,0)),"")</f>
        <v/>
      </c>
      <c r="B140" s="298" t="s">
        <v>33</v>
      </c>
      <c r="C140" s="299" t="str">
        <f t="shared" ref="C140" si="128">IF(AO140="介護福祉士","〇","")</f>
        <v/>
      </c>
      <c r="D140" s="366" t="str">
        <f t="shared" ref="D140" si="129">IF(A140="","",DATEDIF(A140,$AF$3,"m"))</f>
        <v/>
      </c>
      <c r="E140" s="301"/>
      <c r="F140" s="262"/>
      <c r="G140" s="70" t="s">
        <v>36</v>
      </c>
      <c r="H140" s="133"/>
      <c r="I140" s="133"/>
      <c r="J140" s="133"/>
      <c r="K140" s="133"/>
      <c r="L140" s="133"/>
      <c r="M140" s="133"/>
      <c r="N140" s="133"/>
      <c r="O140" s="133"/>
      <c r="P140" s="133"/>
      <c r="Q140" s="133"/>
      <c r="R140" s="133"/>
      <c r="S140" s="133"/>
      <c r="T140" s="133"/>
      <c r="U140" s="133"/>
      <c r="V140" s="133"/>
      <c r="W140" s="133"/>
      <c r="X140" s="133"/>
      <c r="Y140" s="133"/>
      <c r="Z140" s="133"/>
      <c r="AA140" s="133"/>
      <c r="AB140" s="133"/>
      <c r="AC140" s="133"/>
      <c r="AD140" s="133"/>
      <c r="AE140" s="133"/>
      <c r="AF140" s="133"/>
      <c r="AG140" s="133"/>
      <c r="AH140" s="133"/>
      <c r="AI140" s="133"/>
      <c r="AJ140" s="133"/>
      <c r="AK140" s="133"/>
      <c r="AL140" s="133"/>
      <c r="AM140" s="253">
        <f t="shared" ref="AM140" si="130">SUM(H141:AL141)</f>
        <v>0</v>
      </c>
      <c r="AN140" s="390" t="str">
        <f t="shared" ref="AN140" si="131">IFERROR(IF(OR(E140="Ａ",AM140&gt;$AF$125),1,ROUNDDOWN(AM140/$AF$125,1)),"")</f>
        <v/>
      </c>
      <c r="AO140" s="372"/>
      <c r="AP140" s="8"/>
    </row>
    <row r="141" spans="1:51" ht="13.5" customHeight="1">
      <c r="A141" s="249"/>
      <c r="B141" s="255"/>
      <c r="C141" s="287"/>
      <c r="D141" s="367"/>
      <c r="E141" s="302"/>
      <c r="F141" s="262"/>
      <c r="G141" s="70" t="s">
        <v>134</v>
      </c>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253"/>
      <c r="AN141" s="390"/>
      <c r="AO141" s="374"/>
      <c r="AP141" s="8"/>
    </row>
    <row r="142" spans="1:51" ht="13.5" customHeight="1">
      <c r="A142" s="248" t="str">
        <f>IFERROR(INDEX(【従業者名簿】!F:F,MATCH(F142,【従業者名簿】!C:C,0)),"")</f>
        <v/>
      </c>
      <c r="B142" s="298" t="s">
        <v>33</v>
      </c>
      <c r="C142" s="299" t="str">
        <f t="shared" ref="C142" si="132">IF(AO142="介護福祉士","〇","")</f>
        <v/>
      </c>
      <c r="D142" s="366" t="str">
        <f t="shared" ref="D142" si="133">IF(A142="","",DATEDIF(A142,$AF$3,"m"))</f>
        <v/>
      </c>
      <c r="E142" s="301"/>
      <c r="F142" s="262"/>
      <c r="G142" s="70" t="s">
        <v>36</v>
      </c>
      <c r="H142" s="133"/>
      <c r="I142" s="133"/>
      <c r="J142" s="133"/>
      <c r="K142" s="133"/>
      <c r="L142" s="133"/>
      <c r="M142" s="133"/>
      <c r="N142" s="133"/>
      <c r="O142" s="133"/>
      <c r="P142" s="133"/>
      <c r="Q142" s="133"/>
      <c r="R142" s="133"/>
      <c r="S142" s="133"/>
      <c r="T142" s="133"/>
      <c r="U142" s="133"/>
      <c r="V142" s="133"/>
      <c r="W142" s="133"/>
      <c r="X142" s="133"/>
      <c r="Y142" s="133"/>
      <c r="Z142" s="133"/>
      <c r="AA142" s="133"/>
      <c r="AB142" s="133"/>
      <c r="AC142" s="133"/>
      <c r="AD142" s="133"/>
      <c r="AE142" s="133"/>
      <c r="AF142" s="133"/>
      <c r="AG142" s="133"/>
      <c r="AH142" s="133"/>
      <c r="AI142" s="133"/>
      <c r="AJ142" s="133"/>
      <c r="AK142" s="133"/>
      <c r="AL142" s="133"/>
      <c r="AM142" s="253">
        <f t="shared" ref="AM142" si="134">SUM(H143:AL143)</f>
        <v>0</v>
      </c>
      <c r="AN142" s="390" t="str">
        <f t="shared" ref="AN142" si="135">IFERROR(IF(OR(E142="Ａ",AM142&gt;$AF$125),1,ROUNDDOWN(AM142/$AF$125,1)),"")</f>
        <v/>
      </c>
      <c r="AO142" s="372"/>
      <c r="AP142" s="8"/>
    </row>
    <row r="143" spans="1:51" ht="13.5" customHeight="1">
      <c r="A143" s="249"/>
      <c r="B143" s="255"/>
      <c r="C143" s="287"/>
      <c r="D143" s="367"/>
      <c r="E143" s="302"/>
      <c r="F143" s="262"/>
      <c r="G143" s="70" t="s">
        <v>134</v>
      </c>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253"/>
      <c r="AN143" s="390"/>
      <c r="AO143" s="374"/>
      <c r="AP143" s="8"/>
    </row>
    <row r="144" spans="1:51" ht="13.5" customHeight="1">
      <c r="A144" s="248" t="str">
        <f>IFERROR(INDEX(【従業者名簿】!F:F,MATCH(F144,【従業者名簿】!C:C,0)),"")</f>
        <v/>
      </c>
      <c r="B144" s="298" t="s">
        <v>33</v>
      </c>
      <c r="C144" s="299" t="str">
        <f t="shared" ref="C144" si="136">IF(AO144="介護福祉士","〇","")</f>
        <v/>
      </c>
      <c r="D144" s="366" t="str">
        <f t="shared" ref="D144" si="137">IF(A144="","",DATEDIF(A144,$AF$3,"m"))</f>
        <v/>
      </c>
      <c r="E144" s="301"/>
      <c r="F144" s="262"/>
      <c r="G144" s="70" t="s">
        <v>36</v>
      </c>
      <c r="H144" s="133"/>
      <c r="I144" s="133"/>
      <c r="J144" s="133"/>
      <c r="K144" s="133"/>
      <c r="L144" s="133"/>
      <c r="M144" s="133"/>
      <c r="N144" s="133"/>
      <c r="O144" s="133"/>
      <c r="P144" s="133"/>
      <c r="Q144" s="133"/>
      <c r="R144" s="133"/>
      <c r="S144" s="133"/>
      <c r="T144" s="133"/>
      <c r="U144" s="133"/>
      <c r="V144" s="133"/>
      <c r="W144" s="133"/>
      <c r="X144" s="133"/>
      <c r="Y144" s="133"/>
      <c r="Z144" s="133"/>
      <c r="AA144" s="133"/>
      <c r="AB144" s="133"/>
      <c r="AC144" s="133"/>
      <c r="AD144" s="133"/>
      <c r="AE144" s="133"/>
      <c r="AF144" s="133"/>
      <c r="AG144" s="133"/>
      <c r="AH144" s="133"/>
      <c r="AI144" s="133"/>
      <c r="AJ144" s="133"/>
      <c r="AK144" s="133"/>
      <c r="AL144" s="133"/>
      <c r="AM144" s="253">
        <f t="shared" ref="AM144" si="138">SUM(H145:AL145)</f>
        <v>0</v>
      </c>
      <c r="AN144" s="390" t="str">
        <f t="shared" ref="AN144" si="139">IFERROR(IF(OR(E144="Ａ",AM144&gt;$AF$125),1,ROUNDDOWN(AM144/$AF$125,1)),"")</f>
        <v/>
      </c>
      <c r="AO144" s="372"/>
      <c r="AP144" s="8"/>
    </row>
    <row r="145" spans="1:51" ht="13.5" customHeight="1">
      <c r="A145" s="249"/>
      <c r="B145" s="255"/>
      <c r="C145" s="287"/>
      <c r="D145" s="367"/>
      <c r="E145" s="302"/>
      <c r="F145" s="262"/>
      <c r="G145" s="70" t="s">
        <v>134</v>
      </c>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253"/>
      <c r="AN145" s="390"/>
      <c r="AO145" s="374"/>
      <c r="AP145" s="8"/>
    </row>
    <row r="146" spans="1:51" ht="13.5" customHeight="1">
      <c r="A146" s="248" t="str">
        <f>IFERROR(INDEX(【従業者名簿】!F:F,MATCH(F146,【従業者名簿】!C:C,0)),"")</f>
        <v/>
      </c>
      <c r="B146" s="298" t="s">
        <v>33</v>
      </c>
      <c r="C146" s="299" t="str">
        <f t="shared" ref="C146" si="140">IF(AO146="介護福祉士","〇","")</f>
        <v/>
      </c>
      <c r="D146" s="366" t="str">
        <f t="shared" ref="D146" si="141">IF(A146="","",DATEDIF(A146,$AF$3,"m"))</f>
        <v/>
      </c>
      <c r="E146" s="301"/>
      <c r="F146" s="262"/>
      <c r="G146" s="70" t="s">
        <v>36</v>
      </c>
      <c r="H146" s="133"/>
      <c r="I146" s="133"/>
      <c r="J146" s="133"/>
      <c r="K146" s="133"/>
      <c r="L146" s="133"/>
      <c r="M146" s="133"/>
      <c r="N146" s="133"/>
      <c r="O146" s="133"/>
      <c r="P146" s="133"/>
      <c r="Q146" s="133"/>
      <c r="R146" s="133"/>
      <c r="S146" s="133"/>
      <c r="T146" s="133"/>
      <c r="U146" s="133"/>
      <c r="V146" s="133"/>
      <c r="W146" s="133"/>
      <c r="X146" s="133"/>
      <c r="Y146" s="133"/>
      <c r="Z146" s="133"/>
      <c r="AA146" s="133"/>
      <c r="AB146" s="133"/>
      <c r="AC146" s="133"/>
      <c r="AD146" s="133"/>
      <c r="AE146" s="133"/>
      <c r="AF146" s="133"/>
      <c r="AG146" s="133"/>
      <c r="AH146" s="133"/>
      <c r="AI146" s="133"/>
      <c r="AJ146" s="133"/>
      <c r="AK146" s="133"/>
      <c r="AL146" s="133"/>
      <c r="AM146" s="253">
        <f t="shared" ref="AM146" si="142">SUM(H147:AL147)</f>
        <v>0</v>
      </c>
      <c r="AN146" s="390" t="str">
        <f t="shared" ref="AN146" si="143">IFERROR(IF(OR(E146="Ａ",AM146&gt;$AF$125),1,ROUNDDOWN(AM146/$AF$125,1)),"")</f>
        <v/>
      </c>
      <c r="AO146" s="372"/>
      <c r="AP146" s="8"/>
    </row>
    <row r="147" spans="1:51" ht="13.5" customHeight="1">
      <c r="A147" s="249"/>
      <c r="B147" s="255"/>
      <c r="C147" s="287"/>
      <c r="D147" s="367"/>
      <c r="E147" s="302"/>
      <c r="F147" s="262"/>
      <c r="G147" s="70" t="s">
        <v>134</v>
      </c>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253"/>
      <c r="AN147" s="390"/>
      <c r="AO147" s="374"/>
      <c r="AP147" s="8"/>
    </row>
    <row r="148" spans="1:51" ht="13.5" customHeight="1">
      <c r="A148" s="248" t="str">
        <f>IFERROR(INDEX(【従業者名簿】!F:F,MATCH(F148,【従業者名簿】!C:C,0)),"")</f>
        <v/>
      </c>
      <c r="B148" s="298" t="s">
        <v>33</v>
      </c>
      <c r="C148" s="299" t="str">
        <f t="shared" ref="C148" si="144">IF(AO148="介護福祉士","〇","")</f>
        <v/>
      </c>
      <c r="D148" s="366" t="str">
        <f t="shared" ref="D148" si="145">IF(A148="","",DATEDIF(A148,$AF$3,"m"))</f>
        <v/>
      </c>
      <c r="E148" s="301"/>
      <c r="F148" s="262"/>
      <c r="G148" s="70" t="s">
        <v>36</v>
      </c>
      <c r="H148" s="133"/>
      <c r="I148" s="133"/>
      <c r="J148" s="133"/>
      <c r="K148" s="133"/>
      <c r="L148" s="133"/>
      <c r="M148" s="133"/>
      <c r="N148" s="133"/>
      <c r="O148" s="133"/>
      <c r="P148" s="133"/>
      <c r="Q148" s="133"/>
      <c r="R148" s="133"/>
      <c r="S148" s="133"/>
      <c r="T148" s="133"/>
      <c r="U148" s="133"/>
      <c r="V148" s="133"/>
      <c r="W148" s="133"/>
      <c r="X148" s="133"/>
      <c r="Y148" s="133"/>
      <c r="Z148" s="133"/>
      <c r="AA148" s="133"/>
      <c r="AB148" s="133"/>
      <c r="AC148" s="133"/>
      <c r="AD148" s="133"/>
      <c r="AE148" s="133"/>
      <c r="AF148" s="133"/>
      <c r="AG148" s="133"/>
      <c r="AH148" s="133"/>
      <c r="AI148" s="133"/>
      <c r="AJ148" s="133"/>
      <c r="AK148" s="133"/>
      <c r="AL148" s="133"/>
      <c r="AM148" s="253">
        <f t="shared" ref="AM148" si="146">SUM(H149:AL149)</f>
        <v>0</v>
      </c>
      <c r="AN148" s="390" t="str">
        <f t="shared" ref="AN148" si="147">IFERROR(IF(OR(E148="Ａ",AM148&gt;$AF$125),1,ROUNDDOWN(AM148/$AF$125,1)),"")</f>
        <v/>
      </c>
      <c r="AO148" s="372"/>
      <c r="AP148" s="8"/>
    </row>
    <row r="149" spans="1:51" ht="13.5" customHeight="1">
      <c r="A149" s="249"/>
      <c r="B149" s="255"/>
      <c r="C149" s="287"/>
      <c r="D149" s="367"/>
      <c r="E149" s="302"/>
      <c r="F149" s="262"/>
      <c r="G149" s="70" t="s">
        <v>134</v>
      </c>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253"/>
      <c r="AN149" s="390"/>
      <c r="AO149" s="374"/>
      <c r="AP149" s="8"/>
    </row>
    <row r="150" spans="1:51" ht="13.5" customHeight="1">
      <c r="A150" s="248" t="str">
        <f>IFERROR(INDEX(【従業者名簿】!F:F,MATCH(F150,【従業者名簿】!C:C,0)),"")</f>
        <v/>
      </c>
      <c r="B150" s="298" t="s">
        <v>33</v>
      </c>
      <c r="C150" s="299" t="str">
        <f t="shared" ref="C150" si="148">IF(AO150="介護福祉士","〇","")</f>
        <v/>
      </c>
      <c r="D150" s="366" t="str">
        <f t="shared" ref="D150" si="149">IF(A150="","",DATEDIF(A150,$AF$3,"m"))</f>
        <v/>
      </c>
      <c r="E150" s="301"/>
      <c r="F150" s="262"/>
      <c r="G150" s="70" t="s">
        <v>36</v>
      </c>
      <c r="H150" s="133"/>
      <c r="I150" s="133"/>
      <c r="J150" s="133"/>
      <c r="K150" s="133"/>
      <c r="L150" s="133"/>
      <c r="M150" s="133"/>
      <c r="N150" s="133"/>
      <c r="O150" s="133"/>
      <c r="P150" s="133"/>
      <c r="Q150" s="133"/>
      <c r="R150" s="133"/>
      <c r="S150" s="133"/>
      <c r="T150" s="133"/>
      <c r="U150" s="133"/>
      <c r="V150" s="133"/>
      <c r="W150" s="133"/>
      <c r="X150" s="133"/>
      <c r="Y150" s="133"/>
      <c r="Z150" s="133"/>
      <c r="AA150" s="133"/>
      <c r="AB150" s="133"/>
      <c r="AC150" s="133"/>
      <c r="AD150" s="133"/>
      <c r="AE150" s="133"/>
      <c r="AF150" s="133"/>
      <c r="AG150" s="133"/>
      <c r="AH150" s="133"/>
      <c r="AI150" s="133"/>
      <c r="AJ150" s="133"/>
      <c r="AK150" s="133"/>
      <c r="AL150" s="133"/>
      <c r="AM150" s="253">
        <f t="shared" ref="AM150" si="150">SUM(H151:AL151)</f>
        <v>0</v>
      </c>
      <c r="AN150" s="390" t="str">
        <f t="shared" ref="AN150" si="151">IFERROR(IF(OR(E150="Ａ",AM150&gt;$AF$125),1,ROUNDDOWN(AM150/$AF$125,1)),"")</f>
        <v/>
      </c>
      <c r="AO150" s="372"/>
      <c r="AP150" s="8"/>
    </row>
    <row r="151" spans="1:51" ht="13.5" customHeight="1">
      <c r="A151" s="249"/>
      <c r="B151" s="255"/>
      <c r="C151" s="287"/>
      <c r="D151" s="367"/>
      <c r="E151" s="302"/>
      <c r="F151" s="262"/>
      <c r="G151" s="70" t="s">
        <v>41</v>
      </c>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253"/>
      <c r="AN151" s="390"/>
      <c r="AO151" s="374"/>
      <c r="AP151" s="8"/>
    </row>
    <row r="152" spans="1:51" ht="13.5" customHeight="1">
      <c r="A152" s="248" t="str">
        <f>IFERROR(INDEX(【従業者名簿】!F:F,MATCH(F152,【従業者名簿】!C:C,0)),"")</f>
        <v/>
      </c>
      <c r="B152" s="298" t="s">
        <v>33</v>
      </c>
      <c r="C152" s="299" t="str">
        <f t="shared" ref="C152" si="152">IF(AO152="介護福祉士","〇","")</f>
        <v/>
      </c>
      <c r="D152" s="366" t="str">
        <f t="shared" ref="D152" si="153">IF(A152="","",DATEDIF(A152,$AF$3,"m"))</f>
        <v/>
      </c>
      <c r="E152" s="301"/>
      <c r="F152" s="262"/>
      <c r="G152" s="70" t="s">
        <v>36</v>
      </c>
      <c r="H152" s="133"/>
      <c r="I152" s="133"/>
      <c r="J152" s="133"/>
      <c r="K152" s="133"/>
      <c r="L152" s="133"/>
      <c r="M152" s="13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253">
        <f t="shared" ref="AM152" si="154">SUM(H153:AL153)</f>
        <v>0</v>
      </c>
      <c r="AN152" s="390" t="str">
        <f t="shared" ref="AN152" si="155">IFERROR(IF(OR(E152="Ａ",AM152&gt;$AF$125),1,ROUNDDOWN(AM152/$AF$125,1)),"")</f>
        <v/>
      </c>
      <c r="AO152" s="372"/>
      <c r="AP152" s="8"/>
    </row>
    <row r="153" spans="1:51" ht="13.5" customHeight="1">
      <c r="A153" s="249"/>
      <c r="B153" s="255"/>
      <c r="C153" s="287"/>
      <c r="D153" s="367"/>
      <c r="E153" s="302"/>
      <c r="F153" s="262"/>
      <c r="G153" s="70" t="s">
        <v>134</v>
      </c>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253"/>
      <c r="AN153" s="390"/>
      <c r="AO153" s="374"/>
      <c r="AP153" s="8"/>
    </row>
    <row r="154" spans="1:51" ht="13.5" customHeight="1">
      <c r="A154" s="248" t="str">
        <f>IFERROR(INDEX(【従業者名簿】!F:F,MATCH(F154,【従業者名簿】!C:C,0)),"")</f>
        <v/>
      </c>
      <c r="B154" s="298" t="s">
        <v>33</v>
      </c>
      <c r="C154" s="299" t="str">
        <f t="shared" ref="C154" si="156">IF(AO154="介護福祉士","〇","")</f>
        <v/>
      </c>
      <c r="D154" s="366" t="str">
        <f t="shared" ref="D154" si="157">IF(A154="","",DATEDIF(A154,$AF$3,"m"))</f>
        <v/>
      </c>
      <c r="E154" s="301"/>
      <c r="F154" s="262"/>
      <c r="G154" s="70" t="s">
        <v>36</v>
      </c>
      <c r="H154" s="133"/>
      <c r="I154" s="133"/>
      <c r="J154" s="133"/>
      <c r="K154" s="133"/>
      <c r="L154" s="133"/>
      <c r="M154" s="133"/>
      <c r="N154" s="133"/>
      <c r="O154" s="133"/>
      <c r="P154" s="133"/>
      <c r="Q154" s="133"/>
      <c r="R154" s="133"/>
      <c r="S154" s="133"/>
      <c r="T154" s="133"/>
      <c r="U154" s="133"/>
      <c r="V154" s="133"/>
      <c r="W154" s="133"/>
      <c r="X154" s="133"/>
      <c r="Y154" s="133"/>
      <c r="Z154" s="133"/>
      <c r="AA154" s="133"/>
      <c r="AB154" s="133"/>
      <c r="AC154" s="133"/>
      <c r="AD154" s="133"/>
      <c r="AE154" s="133"/>
      <c r="AF154" s="133"/>
      <c r="AG154" s="133"/>
      <c r="AH154" s="133"/>
      <c r="AI154" s="133"/>
      <c r="AJ154" s="133"/>
      <c r="AK154" s="133"/>
      <c r="AL154" s="133"/>
      <c r="AM154" s="253">
        <f t="shared" ref="AM154" si="158">SUM(H155:AL155)</f>
        <v>0</v>
      </c>
      <c r="AN154" s="390" t="str">
        <f t="shared" ref="AN154" si="159">IFERROR(IF(OR(E154="Ａ",AM154&gt;$AF$125),1,ROUNDDOWN(AM154/$AF$125,1)),"")</f>
        <v/>
      </c>
      <c r="AO154" s="372"/>
      <c r="AP154" s="8"/>
    </row>
    <row r="155" spans="1:51" ht="13.5" customHeight="1">
      <c r="A155" s="249"/>
      <c r="B155" s="255"/>
      <c r="C155" s="287"/>
      <c r="D155" s="367"/>
      <c r="E155" s="302"/>
      <c r="F155" s="262"/>
      <c r="G155" s="70" t="s">
        <v>134</v>
      </c>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253"/>
      <c r="AN155" s="390"/>
      <c r="AO155" s="374"/>
      <c r="AP155" s="8"/>
    </row>
    <row r="156" spans="1:51" ht="13.5" customHeight="1">
      <c r="A156" s="248" t="str">
        <f>IFERROR(INDEX(【従業者名簿】!F:F,MATCH(F156,【従業者名簿】!C:C,0)),"")</f>
        <v/>
      </c>
      <c r="B156" s="298" t="s">
        <v>33</v>
      </c>
      <c r="C156" s="299" t="str">
        <f t="shared" ref="C156" si="160">IF(AO156="介護福祉士","〇","")</f>
        <v/>
      </c>
      <c r="D156" s="366" t="str">
        <f t="shared" ref="D156" si="161">IF(A156="","",DATEDIF(A156,$AF$3,"m"))</f>
        <v/>
      </c>
      <c r="E156" s="301"/>
      <c r="F156" s="270"/>
      <c r="G156" s="70" t="s">
        <v>36</v>
      </c>
      <c r="H156" s="133"/>
      <c r="I156" s="133"/>
      <c r="J156" s="133"/>
      <c r="K156" s="133"/>
      <c r="L156" s="133"/>
      <c r="M156" s="133"/>
      <c r="N156" s="133"/>
      <c r="O156" s="133"/>
      <c r="P156" s="133"/>
      <c r="Q156" s="133"/>
      <c r="R156" s="133"/>
      <c r="S156" s="133"/>
      <c r="T156" s="133"/>
      <c r="U156" s="133"/>
      <c r="V156" s="133"/>
      <c r="W156" s="133"/>
      <c r="X156" s="133"/>
      <c r="Y156" s="133"/>
      <c r="Z156" s="133"/>
      <c r="AA156" s="133"/>
      <c r="AB156" s="133"/>
      <c r="AC156" s="133"/>
      <c r="AD156" s="133"/>
      <c r="AE156" s="133"/>
      <c r="AF156" s="133"/>
      <c r="AG156" s="133"/>
      <c r="AH156" s="133"/>
      <c r="AI156" s="133"/>
      <c r="AJ156" s="133"/>
      <c r="AK156" s="133"/>
      <c r="AL156" s="133"/>
      <c r="AM156" s="253">
        <f t="shared" ref="AM156" si="162">SUM(H157:AL157)</f>
        <v>0</v>
      </c>
      <c r="AN156" s="390" t="str">
        <f t="shared" ref="AN156" si="163">IFERROR(IF(OR(E156="Ａ",AM156&gt;$AF$125),1,ROUNDDOWN(AM156/$AF$125,1)),"")</f>
        <v/>
      </c>
      <c r="AO156" s="372"/>
      <c r="AP156" s="8"/>
    </row>
    <row r="157" spans="1:51" ht="13.5" customHeight="1">
      <c r="A157" s="249"/>
      <c r="B157" s="255"/>
      <c r="C157" s="287"/>
      <c r="D157" s="367"/>
      <c r="E157" s="302"/>
      <c r="F157" s="261"/>
      <c r="G157" s="70" t="s">
        <v>134</v>
      </c>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253"/>
      <c r="AN157" s="390"/>
      <c r="AO157" s="374"/>
      <c r="AP157" s="8"/>
    </row>
    <row r="158" spans="1:51" ht="13.5" customHeight="1">
      <c r="A158" s="248" t="str">
        <f>IFERROR(INDEX(【従業者名簿】!F:F,MATCH(F158,【従業者名簿】!C:C,0)),"")</f>
        <v/>
      </c>
      <c r="B158" s="298" t="s">
        <v>33</v>
      </c>
      <c r="C158" s="299" t="str">
        <f t="shared" ref="C158" si="164">IF(AO158="介護福祉士","〇","")</f>
        <v/>
      </c>
      <c r="D158" s="366" t="str">
        <f>IF(A158="","",DATEDIF(A158,$AF$3,"m"))</f>
        <v/>
      </c>
      <c r="E158" s="301"/>
      <c r="F158" s="262"/>
      <c r="G158" s="70" t="s">
        <v>36</v>
      </c>
      <c r="H158" s="133"/>
      <c r="I158" s="133"/>
      <c r="J158" s="133"/>
      <c r="K158" s="133"/>
      <c r="L158" s="133"/>
      <c r="M158" s="133"/>
      <c r="N158" s="133"/>
      <c r="O158" s="133"/>
      <c r="P158" s="133"/>
      <c r="Q158" s="133"/>
      <c r="R158" s="133"/>
      <c r="S158" s="133"/>
      <c r="T158" s="133"/>
      <c r="U158" s="133"/>
      <c r="V158" s="133"/>
      <c r="W158" s="133"/>
      <c r="X158" s="133"/>
      <c r="Y158" s="133"/>
      <c r="Z158" s="133"/>
      <c r="AA158" s="133"/>
      <c r="AB158" s="133"/>
      <c r="AC158" s="133"/>
      <c r="AD158" s="133"/>
      <c r="AE158" s="133"/>
      <c r="AF158" s="133"/>
      <c r="AG158" s="133"/>
      <c r="AH158" s="133"/>
      <c r="AI158" s="133"/>
      <c r="AJ158" s="133"/>
      <c r="AK158" s="133"/>
      <c r="AL158" s="133"/>
      <c r="AM158" s="253">
        <f>SUM(H159:AL159)</f>
        <v>0</v>
      </c>
      <c r="AN158" s="390" t="str">
        <f>IFERROR(IF(OR(E158="Ａ",AM158&gt;$AF$125),1,ROUNDDOWN(AM158/$AF$125,1)),"")</f>
        <v/>
      </c>
      <c r="AO158" s="372"/>
      <c r="AP158" s="8"/>
    </row>
    <row r="159" spans="1:51" ht="13.5" customHeight="1">
      <c r="A159" s="249"/>
      <c r="B159" s="255"/>
      <c r="C159" s="287"/>
      <c r="D159" s="367"/>
      <c r="E159" s="302"/>
      <c r="F159" s="262"/>
      <c r="G159" s="70" t="s">
        <v>41</v>
      </c>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253"/>
      <c r="AN159" s="390"/>
      <c r="AO159" s="374"/>
      <c r="AP159" s="8"/>
    </row>
    <row r="160" spans="1:51" ht="13.5" customHeight="1">
      <c r="B160" s="132"/>
      <c r="C160" s="132"/>
      <c r="D160" s="132"/>
      <c r="E160" s="7" t="s">
        <v>90</v>
      </c>
      <c r="F160" s="132"/>
      <c r="G160" s="51"/>
      <c r="H160" s="7"/>
      <c r="I160" s="52"/>
      <c r="J160" s="52"/>
      <c r="K160" s="52"/>
      <c r="L160" s="52"/>
      <c r="M160" s="52"/>
      <c r="N160" s="52"/>
      <c r="O160" s="52"/>
      <c r="P160" s="52"/>
      <c r="Q160" s="52"/>
      <c r="R160" s="52"/>
      <c r="S160" s="53"/>
      <c r="T160" s="53"/>
      <c r="U160" s="7"/>
      <c r="V160" s="52"/>
      <c r="W160" s="52"/>
      <c r="X160" s="52"/>
      <c r="Y160" s="52"/>
      <c r="Z160" s="52"/>
      <c r="AA160" s="52"/>
      <c r="AB160" s="52"/>
      <c r="AC160" s="132"/>
      <c r="AD160" s="132"/>
      <c r="AE160" s="132"/>
      <c r="AF160" s="54"/>
      <c r="AG160" s="54"/>
      <c r="AH160" s="7"/>
      <c r="AI160" s="7"/>
      <c r="AJ160" s="7"/>
      <c r="AK160" s="7"/>
      <c r="AL160" s="7"/>
      <c r="AM160" s="55"/>
      <c r="AN160" s="56"/>
      <c r="AO160" s="57"/>
      <c r="AP160" s="10"/>
      <c r="AQ160" s="159"/>
      <c r="AR160" s="159"/>
      <c r="AS160" s="159"/>
      <c r="AT160" s="58"/>
      <c r="AU160" s="58"/>
      <c r="AV160" s="58"/>
      <c r="AW160" s="59"/>
      <c r="AX160" s="59"/>
      <c r="AY160" s="59"/>
    </row>
    <row r="161" spans="1:53" ht="13.5" customHeight="1">
      <c r="B161" s="132"/>
      <c r="C161" s="132"/>
      <c r="D161" s="132"/>
      <c r="E161" s="7"/>
      <c r="F161" s="132"/>
      <c r="G161" s="51"/>
      <c r="H161" s="7"/>
      <c r="I161" s="52"/>
      <c r="J161" s="52"/>
      <c r="K161" s="52"/>
      <c r="L161" s="52"/>
      <c r="M161" s="52"/>
      <c r="N161" s="52"/>
      <c r="O161" s="52"/>
      <c r="P161" s="52"/>
      <c r="Q161" s="52"/>
      <c r="R161" s="52"/>
      <c r="S161" s="53"/>
      <c r="T161" s="53"/>
      <c r="U161" s="7"/>
      <c r="V161" s="52"/>
      <c r="W161" s="52"/>
      <c r="X161" s="52"/>
      <c r="Y161" s="52"/>
      <c r="Z161" s="52"/>
      <c r="AA161" s="52"/>
      <c r="AB161" s="52"/>
      <c r="AC161" s="132"/>
      <c r="AD161" s="132"/>
      <c r="AE161" s="132"/>
      <c r="AF161" s="54"/>
      <c r="AG161" s="54"/>
      <c r="AH161" s="7"/>
      <c r="AI161" s="7"/>
      <c r="AJ161" s="7"/>
      <c r="AK161" s="7"/>
      <c r="AL161" s="7"/>
      <c r="AM161" s="55"/>
      <c r="AN161" s="56"/>
      <c r="AO161" s="57"/>
      <c r="AP161" s="10"/>
      <c r="AQ161" s="159"/>
      <c r="AR161" s="159"/>
      <c r="AS161" s="159"/>
      <c r="AT161" s="58"/>
      <c r="AU161" s="58"/>
      <c r="AV161" s="58"/>
      <c r="AW161" s="59"/>
      <c r="AX161" s="59"/>
      <c r="AY161" s="59"/>
    </row>
    <row r="162" spans="1:53" ht="18" customHeight="1">
      <c r="B162" s="2" t="s">
        <v>2</v>
      </c>
      <c r="C162" s="2"/>
      <c r="D162" s="2"/>
      <c r="E162" s="2"/>
      <c r="F162" s="2"/>
      <c r="G162" s="2"/>
      <c r="H162" s="2"/>
      <c r="I162" s="2"/>
      <c r="J162" s="2"/>
      <c r="AF162" s="3"/>
      <c r="AO162" s="3"/>
      <c r="AY162" s="3" t="s">
        <v>35</v>
      </c>
      <c r="BA162" s="9"/>
    </row>
    <row r="163" spans="1:53" ht="18" customHeight="1">
      <c r="B163" s="233" t="s">
        <v>22</v>
      </c>
      <c r="C163" s="234"/>
      <c r="D163" s="235">
        <f>【算定要件集計】!$B$3</f>
        <v>0</v>
      </c>
      <c r="E163" s="236"/>
      <c r="F163" s="236"/>
      <c r="G163" s="236"/>
      <c r="H163" s="236"/>
      <c r="I163" s="236"/>
      <c r="J163" s="236"/>
      <c r="K163" s="237"/>
      <c r="L163" s="238" t="s">
        <v>21</v>
      </c>
      <c r="M163" s="239"/>
      <c r="N163" s="239"/>
      <c r="O163" s="240"/>
      <c r="P163" s="241"/>
      <c r="Q163" s="241"/>
      <c r="R163" s="241"/>
      <c r="S163" s="241"/>
      <c r="T163" s="241"/>
      <c r="U163" s="242"/>
      <c r="V163" s="233" t="s">
        <v>23</v>
      </c>
      <c r="W163" s="243"/>
      <c r="X163" s="203"/>
      <c r="Y163" s="244"/>
      <c r="Z163" s="245"/>
      <c r="AA163" s="233" t="s">
        <v>40</v>
      </c>
      <c r="AB163" s="246"/>
      <c r="AC163" s="246"/>
      <c r="AD163" s="246"/>
      <c r="AE163" s="247"/>
      <c r="AF163" s="375" t="str">
        <f>$AF$3</f>
        <v/>
      </c>
      <c r="AG163" s="376"/>
      <c r="AH163" s="376"/>
      <c r="AI163" s="376"/>
      <c r="AJ163" s="377"/>
      <c r="AK163" s="378"/>
      <c r="AO163" s="5"/>
      <c r="BA163" s="9"/>
    </row>
    <row r="164" spans="1:53" ht="5.0999999999999996" customHeight="1">
      <c r="BA164" s="9"/>
    </row>
    <row r="165" spans="1:53" ht="16.5" customHeight="1">
      <c r="G165" s="5" t="s">
        <v>44</v>
      </c>
      <c r="H165" s="49">
        <f>$H$5</f>
        <v>0</v>
      </c>
      <c r="I165" s="50" t="s">
        <v>43</v>
      </c>
      <c r="J165" s="49">
        <f>J$5</f>
        <v>0</v>
      </c>
      <c r="K165" s="50" t="s">
        <v>24</v>
      </c>
      <c r="L165" s="50"/>
      <c r="M165" s="49">
        <f>$M$5</f>
        <v>0</v>
      </c>
      <c r="N165" s="50" t="s">
        <v>43</v>
      </c>
      <c r="O165" s="49">
        <f>$O$5</f>
        <v>0</v>
      </c>
      <c r="P165" s="1" t="s">
        <v>25</v>
      </c>
      <c r="R165" s="7"/>
      <c r="U165" s="7"/>
      <c r="V165" s="7"/>
      <c r="W165" s="7"/>
      <c r="X165" s="7"/>
      <c r="Y165" s="7"/>
      <c r="AE165" s="5" t="s">
        <v>42</v>
      </c>
      <c r="AF165" s="220">
        <f>$AF$5</f>
        <v>0</v>
      </c>
      <c r="AG165" s="379"/>
      <c r="AH165" s="7" t="s">
        <v>31</v>
      </c>
      <c r="AI165" s="7"/>
      <c r="AJ165" s="7"/>
      <c r="AL165" s="5" t="s">
        <v>32</v>
      </c>
      <c r="AM165" s="47">
        <f>$AM$5</f>
        <v>0</v>
      </c>
      <c r="AN165" s="7" t="s">
        <v>31</v>
      </c>
      <c r="AQ165" s="1" t="s">
        <v>27</v>
      </c>
      <c r="BA165" s="9"/>
    </row>
    <row r="166" spans="1:53" s="6" customFormat="1" ht="18" customHeight="1">
      <c r="A166" s="248" t="s">
        <v>60</v>
      </c>
      <c r="B166" s="238" t="s">
        <v>0</v>
      </c>
      <c r="C166" s="250" t="s">
        <v>203</v>
      </c>
      <c r="D166" s="250" t="s">
        <v>62</v>
      </c>
      <c r="E166" s="250" t="s">
        <v>1</v>
      </c>
      <c r="F166" s="238" t="s">
        <v>3</v>
      </c>
      <c r="G166" s="252" t="s">
        <v>37</v>
      </c>
      <c r="H166" s="18" t="str">
        <f>AF163</f>
        <v/>
      </c>
      <c r="I166" s="18" t="str">
        <f>IFERROR(H166+1,"")</f>
        <v/>
      </c>
      <c r="J166" s="18" t="str">
        <f t="shared" ref="J166:AI166" si="165">IFERROR(I166+1,"")</f>
        <v/>
      </c>
      <c r="K166" s="18" t="str">
        <f t="shared" si="165"/>
        <v/>
      </c>
      <c r="L166" s="18" t="str">
        <f t="shared" si="165"/>
        <v/>
      </c>
      <c r="M166" s="18" t="str">
        <f t="shared" si="165"/>
        <v/>
      </c>
      <c r="N166" s="18" t="str">
        <f t="shared" si="165"/>
        <v/>
      </c>
      <c r="O166" s="18" t="str">
        <f t="shared" si="165"/>
        <v/>
      </c>
      <c r="P166" s="18" t="str">
        <f t="shared" si="165"/>
        <v/>
      </c>
      <c r="Q166" s="18" t="str">
        <f t="shared" si="165"/>
        <v/>
      </c>
      <c r="R166" s="18" t="str">
        <f t="shared" si="165"/>
        <v/>
      </c>
      <c r="S166" s="18" t="str">
        <f t="shared" si="165"/>
        <v/>
      </c>
      <c r="T166" s="18" t="str">
        <f t="shared" si="165"/>
        <v/>
      </c>
      <c r="U166" s="18" t="str">
        <f t="shared" si="165"/>
        <v/>
      </c>
      <c r="V166" s="18" t="str">
        <f t="shared" si="165"/>
        <v/>
      </c>
      <c r="W166" s="18" t="str">
        <f t="shared" si="165"/>
        <v/>
      </c>
      <c r="X166" s="18" t="str">
        <f t="shared" si="165"/>
        <v/>
      </c>
      <c r="Y166" s="18" t="str">
        <f t="shared" si="165"/>
        <v/>
      </c>
      <c r="Z166" s="18" t="str">
        <f t="shared" si="165"/>
        <v/>
      </c>
      <c r="AA166" s="18" t="str">
        <f t="shared" si="165"/>
        <v/>
      </c>
      <c r="AB166" s="18" t="str">
        <f t="shared" si="165"/>
        <v/>
      </c>
      <c r="AC166" s="18" t="str">
        <f t="shared" si="165"/>
        <v/>
      </c>
      <c r="AD166" s="18" t="str">
        <f t="shared" si="165"/>
        <v/>
      </c>
      <c r="AE166" s="18" t="str">
        <f t="shared" si="165"/>
        <v/>
      </c>
      <c r="AF166" s="18" t="str">
        <f t="shared" si="165"/>
        <v/>
      </c>
      <c r="AG166" s="18" t="str">
        <f t="shared" si="165"/>
        <v/>
      </c>
      <c r="AH166" s="18" t="str">
        <f t="shared" si="165"/>
        <v/>
      </c>
      <c r="AI166" s="18" t="str">
        <f t="shared" si="165"/>
        <v/>
      </c>
      <c r="AJ166" s="18" t="str">
        <f>IFERROR(IF(MONTH(AI166)&lt;&gt;MONTH(AI166+1),"",AI166+1),"")</f>
        <v/>
      </c>
      <c r="AK166" s="18" t="str">
        <f>IFERROR(IF(MONTH(AJ166)&lt;&gt;MONTH(AJ166+1),"",AJ166+1),"")</f>
        <v/>
      </c>
      <c r="AL166" s="18" t="str">
        <f>IFERROR(IF(MONTH(AK166)&lt;&gt;MONTH(AK166+1),"",AK166+1),"")</f>
        <v/>
      </c>
      <c r="AM166" s="263" t="s">
        <v>162</v>
      </c>
      <c r="AN166" s="263" t="s">
        <v>163</v>
      </c>
      <c r="AO166" s="206" t="s">
        <v>133</v>
      </c>
      <c r="AQ166" s="208" t="s">
        <v>36</v>
      </c>
      <c r="AR166" s="209"/>
      <c r="AS166" s="208" t="s">
        <v>39</v>
      </c>
      <c r="AT166" s="212"/>
      <c r="AU166" s="212"/>
      <c r="AV166" s="212"/>
      <c r="AW166" s="213"/>
      <c r="AX166" s="208" t="s">
        <v>16</v>
      </c>
      <c r="AY166" s="215"/>
      <c r="BA166" s="9"/>
    </row>
    <row r="167" spans="1:53" s="6" customFormat="1" ht="18" customHeight="1">
      <c r="A167" s="249"/>
      <c r="B167" s="238"/>
      <c r="C167" s="251"/>
      <c r="D167" s="251"/>
      <c r="E167" s="251"/>
      <c r="F167" s="238"/>
      <c r="G167" s="239"/>
      <c r="H167" s="19" t="str">
        <f>H166</f>
        <v/>
      </c>
      <c r="I167" s="19" t="str">
        <f>I166</f>
        <v/>
      </c>
      <c r="J167" s="19" t="str">
        <f t="shared" ref="J167:AL167" si="166">J166</f>
        <v/>
      </c>
      <c r="K167" s="19" t="str">
        <f t="shared" si="166"/>
        <v/>
      </c>
      <c r="L167" s="19" t="str">
        <f t="shared" si="166"/>
        <v/>
      </c>
      <c r="M167" s="19" t="str">
        <f t="shared" si="166"/>
        <v/>
      </c>
      <c r="N167" s="19" t="str">
        <f t="shared" si="166"/>
        <v/>
      </c>
      <c r="O167" s="19" t="str">
        <f t="shared" si="166"/>
        <v/>
      </c>
      <c r="P167" s="19" t="str">
        <f t="shared" si="166"/>
        <v/>
      </c>
      <c r="Q167" s="19" t="str">
        <f t="shared" si="166"/>
        <v/>
      </c>
      <c r="R167" s="19" t="str">
        <f t="shared" si="166"/>
        <v/>
      </c>
      <c r="S167" s="19" t="str">
        <f t="shared" si="166"/>
        <v/>
      </c>
      <c r="T167" s="19" t="str">
        <f t="shared" si="166"/>
        <v/>
      </c>
      <c r="U167" s="19" t="str">
        <f t="shared" si="166"/>
        <v/>
      </c>
      <c r="V167" s="19" t="str">
        <f t="shared" si="166"/>
        <v/>
      </c>
      <c r="W167" s="19" t="str">
        <f t="shared" si="166"/>
        <v/>
      </c>
      <c r="X167" s="19" t="str">
        <f t="shared" si="166"/>
        <v/>
      </c>
      <c r="Y167" s="19" t="str">
        <f t="shared" si="166"/>
        <v/>
      </c>
      <c r="Z167" s="19" t="str">
        <f t="shared" si="166"/>
        <v/>
      </c>
      <c r="AA167" s="19" t="str">
        <f t="shared" si="166"/>
        <v/>
      </c>
      <c r="AB167" s="19" t="str">
        <f t="shared" si="166"/>
        <v/>
      </c>
      <c r="AC167" s="19" t="str">
        <f t="shared" si="166"/>
        <v/>
      </c>
      <c r="AD167" s="19" t="str">
        <f t="shared" si="166"/>
        <v/>
      </c>
      <c r="AE167" s="19" t="str">
        <f t="shared" si="166"/>
        <v/>
      </c>
      <c r="AF167" s="19" t="str">
        <f t="shared" si="166"/>
        <v/>
      </c>
      <c r="AG167" s="19" t="str">
        <f t="shared" si="166"/>
        <v/>
      </c>
      <c r="AH167" s="19" t="str">
        <f t="shared" si="166"/>
        <v/>
      </c>
      <c r="AI167" s="19" t="str">
        <f t="shared" si="166"/>
        <v/>
      </c>
      <c r="AJ167" s="19" t="str">
        <f t="shared" si="166"/>
        <v/>
      </c>
      <c r="AK167" s="19" t="str">
        <f t="shared" si="166"/>
        <v/>
      </c>
      <c r="AL167" s="19" t="str">
        <f t="shared" si="166"/>
        <v/>
      </c>
      <c r="AM167" s="263"/>
      <c r="AN167" s="263"/>
      <c r="AO167" s="207"/>
      <c r="AQ167" s="210"/>
      <c r="AR167" s="211"/>
      <c r="AS167" s="210"/>
      <c r="AT167" s="214"/>
      <c r="AU167" s="214"/>
      <c r="AV167" s="214"/>
      <c r="AW167" s="211"/>
      <c r="AX167" s="210"/>
      <c r="AY167" s="211"/>
      <c r="BA167" s="9"/>
    </row>
    <row r="168" spans="1:53" s="6" customFormat="1" ht="13.5" customHeight="1">
      <c r="A168" s="248"/>
      <c r="B168" s="255" t="s">
        <v>4</v>
      </c>
      <c r="C168" s="257" t="s">
        <v>48</v>
      </c>
      <c r="D168" s="257" t="s">
        <v>48</v>
      </c>
      <c r="E168" s="259" t="s">
        <v>10</v>
      </c>
      <c r="F168" s="261"/>
      <c r="G168" s="70" t="s">
        <v>36</v>
      </c>
      <c r="H168" s="75"/>
      <c r="I168" s="75"/>
      <c r="J168" s="75"/>
      <c r="K168" s="75"/>
      <c r="L168" s="75"/>
      <c r="M168" s="75"/>
      <c r="N168" s="75"/>
      <c r="O168" s="75"/>
      <c r="P168" s="75"/>
      <c r="Q168" s="75"/>
      <c r="R168" s="75"/>
      <c r="S168" s="75"/>
      <c r="T168" s="75"/>
      <c r="U168" s="75"/>
      <c r="V168" s="75"/>
      <c r="W168" s="75"/>
      <c r="X168" s="75"/>
      <c r="Y168" s="75"/>
      <c r="Z168" s="75"/>
      <c r="AA168" s="75"/>
      <c r="AB168" s="75"/>
      <c r="AC168" s="75"/>
      <c r="AD168" s="75"/>
      <c r="AE168" s="75"/>
      <c r="AF168" s="75"/>
      <c r="AG168" s="75"/>
      <c r="AH168" s="75"/>
      <c r="AI168" s="75"/>
      <c r="AJ168" s="75"/>
      <c r="AK168" s="75"/>
      <c r="AL168" s="75"/>
      <c r="AM168" s="253">
        <f>SUM(H169:AL169)</f>
        <v>0</v>
      </c>
      <c r="AN168" s="254" t="s">
        <v>48</v>
      </c>
      <c r="AO168" s="223"/>
      <c r="AQ168" s="228"/>
      <c r="AR168" s="369"/>
      <c r="AS168" s="224"/>
      <c r="AT168" s="225"/>
      <c r="AU168" s="12" t="s">
        <v>26</v>
      </c>
      <c r="AV168" s="226"/>
      <c r="AW168" s="227"/>
      <c r="AX168" s="156"/>
      <c r="AY168" s="167" t="s">
        <v>34</v>
      </c>
      <c r="BA168" s="9"/>
    </row>
    <row r="169" spans="1:53" ht="13.5" customHeight="1">
      <c r="A169" s="249"/>
      <c r="B169" s="256"/>
      <c r="C169" s="258"/>
      <c r="D169" s="258"/>
      <c r="E169" s="260"/>
      <c r="F169" s="262"/>
      <c r="G169" s="70" t="s">
        <v>16</v>
      </c>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253"/>
      <c r="AN169" s="254"/>
      <c r="AO169" s="374"/>
      <c r="AQ169" s="228"/>
      <c r="AR169" s="369"/>
      <c r="AS169" s="224"/>
      <c r="AT169" s="225"/>
      <c r="AU169" s="12" t="s">
        <v>26</v>
      </c>
      <c r="AV169" s="226"/>
      <c r="AW169" s="227"/>
      <c r="AX169" s="156"/>
      <c r="AY169" s="167" t="s">
        <v>34</v>
      </c>
      <c r="BA169" s="9"/>
    </row>
    <row r="170" spans="1:53" ht="13.5" customHeight="1">
      <c r="A170" s="248"/>
      <c r="B170" s="273" t="s">
        <v>5</v>
      </c>
      <c r="C170" s="257" t="s">
        <v>48</v>
      </c>
      <c r="D170" s="257" t="s">
        <v>48</v>
      </c>
      <c r="E170" s="275" t="s">
        <v>10</v>
      </c>
      <c r="F170" s="262"/>
      <c r="G170" s="70" t="s">
        <v>36</v>
      </c>
      <c r="H170" s="75"/>
      <c r="I170" s="75"/>
      <c r="J170" s="75"/>
      <c r="K170" s="75"/>
      <c r="L170" s="75"/>
      <c r="M170" s="75"/>
      <c r="N170" s="75"/>
      <c r="O170" s="75"/>
      <c r="P170" s="75"/>
      <c r="Q170" s="75"/>
      <c r="R170" s="75"/>
      <c r="S170" s="75"/>
      <c r="T170" s="75"/>
      <c r="U170" s="75"/>
      <c r="V170" s="75"/>
      <c r="W170" s="75"/>
      <c r="X170" s="75"/>
      <c r="Y170" s="75"/>
      <c r="Z170" s="75"/>
      <c r="AA170" s="75"/>
      <c r="AB170" s="75"/>
      <c r="AC170" s="75"/>
      <c r="AD170" s="75"/>
      <c r="AE170" s="75"/>
      <c r="AF170" s="75"/>
      <c r="AG170" s="75"/>
      <c r="AH170" s="75"/>
      <c r="AI170" s="75"/>
      <c r="AJ170" s="75"/>
      <c r="AK170" s="75"/>
      <c r="AL170" s="75"/>
      <c r="AM170" s="253">
        <f>SUM(H171:AL171)</f>
        <v>0</v>
      </c>
      <c r="AN170" s="254" t="s">
        <v>48</v>
      </c>
      <c r="AO170" s="372"/>
      <c r="AQ170" s="228"/>
      <c r="AR170" s="369"/>
      <c r="AS170" s="224"/>
      <c r="AT170" s="225"/>
      <c r="AU170" s="12" t="s">
        <v>26</v>
      </c>
      <c r="AV170" s="226"/>
      <c r="AW170" s="227"/>
      <c r="AX170" s="156"/>
      <c r="AY170" s="167" t="s">
        <v>34</v>
      </c>
      <c r="BA170" s="9"/>
    </row>
    <row r="171" spans="1:53" ht="13.5" customHeight="1">
      <c r="A171" s="249"/>
      <c r="B171" s="274"/>
      <c r="C171" s="258"/>
      <c r="D171" s="258"/>
      <c r="E171" s="260"/>
      <c r="F171" s="262"/>
      <c r="G171" s="71" t="s">
        <v>41</v>
      </c>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276"/>
      <c r="AN171" s="272"/>
      <c r="AO171" s="374"/>
      <c r="AQ171" s="228"/>
      <c r="AR171" s="369"/>
      <c r="AS171" s="224"/>
      <c r="AT171" s="225"/>
      <c r="AU171" s="12" t="s">
        <v>26</v>
      </c>
      <c r="AV171" s="226"/>
      <c r="AW171" s="227"/>
      <c r="AX171" s="156"/>
      <c r="AY171" s="167" t="s">
        <v>34</v>
      </c>
      <c r="BA171" s="9"/>
    </row>
    <row r="172" spans="1:53" ht="13.5" customHeight="1">
      <c r="A172" s="248"/>
      <c r="B172" s="265" t="s">
        <v>38</v>
      </c>
      <c r="C172" s="257" t="s">
        <v>48</v>
      </c>
      <c r="D172" s="257" t="s">
        <v>48</v>
      </c>
      <c r="E172" s="268" t="s">
        <v>48</v>
      </c>
      <c r="F172" s="270"/>
      <c r="G172" s="70" t="s">
        <v>36</v>
      </c>
      <c r="H172" s="75"/>
      <c r="I172" s="75"/>
      <c r="J172" s="75"/>
      <c r="K172" s="75"/>
      <c r="L172" s="75"/>
      <c r="M172" s="75"/>
      <c r="N172" s="75"/>
      <c r="O172" s="75"/>
      <c r="P172" s="75"/>
      <c r="Q172" s="75"/>
      <c r="R172" s="75"/>
      <c r="S172" s="75"/>
      <c r="T172" s="75"/>
      <c r="U172" s="75"/>
      <c r="V172" s="75"/>
      <c r="W172" s="75"/>
      <c r="X172" s="75"/>
      <c r="Y172" s="75"/>
      <c r="Z172" s="75"/>
      <c r="AA172" s="75"/>
      <c r="AB172" s="75"/>
      <c r="AC172" s="75"/>
      <c r="AD172" s="75"/>
      <c r="AE172" s="75"/>
      <c r="AF172" s="75"/>
      <c r="AG172" s="75"/>
      <c r="AH172" s="75"/>
      <c r="AI172" s="75"/>
      <c r="AJ172" s="75"/>
      <c r="AK172" s="75"/>
      <c r="AL172" s="75"/>
      <c r="AM172" s="253">
        <f>SUM(H173:AL173)</f>
        <v>0</v>
      </c>
      <c r="AN172" s="254" t="s">
        <v>48</v>
      </c>
      <c r="AO172" s="372"/>
      <c r="AQ172" s="228"/>
      <c r="AR172" s="369"/>
      <c r="AS172" s="224"/>
      <c r="AT172" s="225"/>
      <c r="AU172" s="12" t="s">
        <v>26</v>
      </c>
      <c r="AV172" s="226"/>
      <c r="AW172" s="227"/>
      <c r="AX172" s="156"/>
      <c r="AY172" s="167" t="s">
        <v>34</v>
      </c>
      <c r="BA172" s="9"/>
    </row>
    <row r="173" spans="1:53" ht="13.5" customHeight="1" thickBot="1">
      <c r="A173" s="264"/>
      <c r="B173" s="266"/>
      <c r="C173" s="267"/>
      <c r="D173" s="267"/>
      <c r="E173" s="269"/>
      <c r="F173" s="271"/>
      <c r="G173" s="72" t="s">
        <v>41</v>
      </c>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1"/>
      <c r="AN173" s="341"/>
      <c r="AO173" s="373"/>
      <c r="AQ173" s="228"/>
      <c r="AR173" s="369"/>
      <c r="AS173" s="224"/>
      <c r="AT173" s="225"/>
      <c r="AU173" s="12" t="s">
        <v>26</v>
      </c>
      <c r="AV173" s="226"/>
      <c r="AW173" s="227"/>
      <c r="AX173" s="156"/>
      <c r="AY173" s="167" t="s">
        <v>34</v>
      </c>
      <c r="BA173" s="9"/>
    </row>
    <row r="174" spans="1:53" ht="13.5" customHeight="1" thickTop="1">
      <c r="A174" s="283" t="str">
        <f>IFERROR(INDEX(【従業者名簿】!F:F,MATCH(届出後8月!F174,【従業者名簿】!C:C,0)),"")</f>
        <v/>
      </c>
      <c r="B174" s="255" t="s">
        <v>4</v>
      </c>
      <c r="C174" s="285" t="str">
        <f>IF(AO174="介護福祉士","〇","")</f>
        <v/>
      </c>
      <c r="D174" s="367" t="str">
        <f>IF(A174="","",DATEDIF(A174,$AF$3,"m"))</f>
        <v/>
      </c>
      <c r="E174" s="290" t="s">
        <v>102</v>
      </c>
      <c r="F174" s="293"/>
      <c r="G174" s="73" t="s">
        <v>36</v>
      </c>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278">
        <f>SUM(H175:AL175)</f>
        <v>0</v>
      </c>
      <c r="AN174" s="280" t="str">
        <f>IFERROR(IF(SUM(AM174:AM179)&gt;$AF$205,1,ROUNDDOWN(SUM(AM174:AM179)/$AF$205,1)),"")</f>
        <v/>
      </c>
      <c r="AO174" s="343"/>
      <c r="AQ174" s="228"/>
      <c r="AR174" s="369"/>
      <c r="AS174" s="224"/>
      <c r="AT174" s="225"/>
      <c r="AU174" s="12" t="s">
        <v>26</v>
      </c>
      <c r="AV174" s="226"/>
      <c r="AW174" s="227"/>
      <c r="AX174" s="156"/>
      <c r="AY174" s="167" t="s">
        <v>34</v>
      </c>
      <c r="BA174" s="9"/>
    </row>
    <row r="175" spans="1:53" ht="13.5" customHeight="1">
      <c r="A175" s="284"/>
      <c r="B175" s="256"/>
      <c r="C175" s="286"/>
      <c r="D175" s="370"/>
      <c r="E175" s="291"/>
      <c r="F175" s="293"/>
      <c r="G175" s="70" t="s">
        <v>41</v>
      </c>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253"/>
      <c r="AN175" s="280"/>
      <c r="AO175" s="344"/>
      <c r="AQ175" s="228"/>
      <c r="AR175" s="369"/>
      <c r="AS175" s="224"/>
      <c r="AT175" s="225"/>
      <c r="AU175" s="12" t="s">
        <v>26</v>
      </c>
      <c r="AV175" s="226"/>
      <c r="AW175" s="227"/>
      <c r="AX175" s="156"/>
      <c r="AY175" s="167" t="s">
        <v>34</v>
      </c>
      <c r="BA175" s="9"/>
    </row>
    <row r="176" spans="1:53" ht="13.5" customHeight="1">
      <c r="A176" s="284"/>
      <c r="B176" s="273" t="s">
        <v>5</v>
      </c>
      <c r="C176" s="286"/>
      <c r="D176" s="370"/>
      <c r="E176" s="291"/>
      <c r="F176" s="293"/>
      <c r="G176" s="73" t="s">
        <v>36</v>
      </c>
      <c r="H176" s="38"/>
      <c r="I176" s="38"/>
      <c r="J176" s="38"/>
      <c r="K176" s="38"/>
      <c r="L176" s="164"/>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278">
        <f>SUM(H177:AL177)</f>
        <v>0</v>
      </c>
      <c r="AN176" s="280"/>
      <c r="AO176" s="345"/>
      <c r="AQ176" s="228"/>
      <c r="AR176" s="369"/>
      <c r="AS176" s="224"/>
      <c r="AT176" s="225"/>
      <c r="AU176" s="12" t="s">
        <v>26</v>
      </c>
      <c r="AV176" s="226"/>
      <c r="AW176" s="227"/>
      <c r="AX176" s="156"/>
      <c r="AY176" s="167" t="s">
        <v>34</v>
      </c>
      <c r="BA176" s="9"/>
    </row>
    <row r="177" spans="1:53" ht="13.5" customHeight="1">
      <c r="A177" s="284"/>
      <c r="B177" s="297"/>
      <c r="C177" s="286"/>
      <c r="D177" s="370"/>
      <c r="E177" s="291"/>
      <c r="F177" s="293"/>
      <c r="G177" s="70" t="s">
        <v>41</v>
      </c>
      <c r="H177" s="35"/>
      <c r="I177" s="35"/>
      <c r="J177" s="35"/>
      <c r="K177" s="35"/>
      <c r="L177" s="36"/>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253"/>
      <c r="AN177" s="280"/>
      <c r="AO177" s="344"/>
      <c r="AQ177" s="228"/>
      <c r="AR177" s="369"/>
      <c r="AS177" s="224"/>
      <c r="AT177" s="225"/>
      <c r="AU177" s="12" t="s">
        <v>26</v>
      </c>
      <c r="AV177" s="226"/>
      <c r="AW177" s="227"/>
      <c r="AX177" s="156"/>
      <c r="AY177" s="167" t="s">
        <v>34</v>
      </c>
      <c r="BA177" s="9"/>
    </row>
    <row r="178" spans="1:53" ht="13.5" customHeight="1">
      <c r="A178" s="284"/>
      <c r="B178" s="296" t="s">
        <v>33</v>
      </c>
      <c r="C178" s="286"/>
      <c r="D178" s="370"/>
      <c r="E178" s="291"/>
      <c r="F178" s="294"/>
      <c r="G178" s="73" t="s">
        <v>36</v>
      </c>
      <c r="H178" s="38"/>
      <c r="I178" s="38"/>
      <c r="J178" s="38"/>
      <c r="K178" s="38"/>
      <c r="L178" s="164"/>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278">
        <f>SUM(H179:AL179)</f>
        <v>0</v>
      </c>
      <c r="AN178" s="281"/>
      <c r="AO178" s="345"/>
      <c r="AQ178" s="228"/>
      <c r="AR178" s="369"/>
      <c r="AS178" s="224"/>
      <c r="AT178" s="225"/>
      <c r="AU178" s="12" t="s">
        <v>26</v>
      </c>
      <c r="AV178" s="226"/>
      <c r="AW178" s="227"/>
      <c r="AX178" s="156"/>
      <c r="AY178" s="167" t="s">
        <v>34</v>
      </c>
      <c r="BA178" s="9"/>
    </row>
    <row r="179" spans="1:53" ht="13.5" customHeight="1">
      <c r="A179" s="284"/>
      <c r="B179" s="255"/>
      <c r="C179" s="287"/>
      <c r="D179" s="370"/>
      <c r="E179" s="292"/>
      <c r="F179" s="295"/>
      <c r="G179" s="70" t="s">
        <v>41</v>
      </c>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253"/>
      <c r="AN179" s="281"/>
      <c r="AO179" s="346"/>
      <c r="AQ179" s="228"/>
      <c r="AR179" s="369"/>
      <c r="AS179" s="224"/>
      <c r="AT179" s="225"/>
      <c r="AU179" s="12" t="s">
        <v>26</v>
      </c>
      <c r="AV179" s="226"/>
      <c r="AW179" s="227"/>
      <c r="AX179" s="156"/>
      <c r="AY179" s="167" t="s">
        <v>34</v>
      </c>
      <c r="BA179" s="9"/>
    </row>
    <row r="180" spans="1:53" ht="13.5" customHeight="1">
      <c r="A180" s="305" t="str">
        <f>IFERROR(INDEX(【従業者名簿】!F:F,MATCH(届出後8月!F180,【従業者名簿】!C:C,0)),"")</f>
        <v/>
      </c>
      <c r="B180" s="273" t="s">
        <v>5</v>
      </c>
      <c r="C180" s="299" t="str">
        <f>IF(AO180="介護福祉士","〇","")</f>
        <v/>
      </c>
      <c r="D180" s="370" t="str">
        <f>IF(A180="","",DATEDIF(A180,$AF$3,"m"))</f>
        <v/>
      </c>
      <c r="E180" s="306" t="s">
        <v>102</v>
      </c>
      <c r="F180" s="262"/>
      <c r="G180" s="70" t="s">
        <v>36</v>
      </c>
      <c r="H180" s="164"/>
      <c r="I180" s="164"/>
      <c r="J180" s="164"/>
      <c r="K180" s="164"/>
      <c r="L180" s="164"/>
      <c r="M180" s="164"/>
      <c r="N180" s="164"/>
      <c r="O180" s="164"/>
      <c r="P180" s="164"/>
      <c r="Q180" s="164"/>
      <c r="R180" s="164"/>
      <c r="S180" s="164"/>
      <c r="T180" s="164"/>
      <c r="U180" s="164"/>
      <c r="V180" s="164"/>
      <c r="W180" s="164"/>
      <c r="X180" s="164"/>
      <c r="Y180" s="164"/>
      <c r="Z180" s="164"/>
      <c r="AA180" s="164"/>
      <c r="AB180" s="164"/>
      <c r="AC180" s="164"/>
      <c r="AD180" s="164"/>
      <c r="AE180" s="164"/>
      <c r="AF180" s="164"/>
      <c r="AG180" s="164"/>
      <c r="AH180" s="164"/>
      <c r="AI180" s="164"/>
      <c r="AJ180" s="164"/>
      <c r="AK180" s="164"/>
      <c r="AL180" s="164"/>
      <c r="AM180" s="278">
        <f>SUM(H181:AL181)</f>
        <v>0</v>
      </c>
      <c r="AN180" s="279" t="str">
        <f>IFERROR(IF(SUM(AM180:AM183)&gt;$AF$205,1,ROUNDDOWN(SUM(AM180:AM183)/$AF$205,1)),"")</f>
        <v/>
      </c>
      <c r="AO180" s="222"/>
      <c r="AP180" s="8"/>
      <c r="AQ180" s="228"/>
      <c r="AR180" s="369"/>
      <c r="AS180" s="224"/>
      <c r="AT180" s="225"/>
      <c r="AU180" s="12" t="s">
        <v>26</v>
      </c>
      <c r="AV180" s="226"/>
      <c r="AW180" s="227"/>
      <c r="AX180" s="156"/>
      <c r="AY180" s="167" t="s">
        <v>34</v>
      </c>
      <c r="BA180" s="9"/>
    </row>
    <row r="181" spans="1:53" ht="13.5" customHeight="1">
      <c r="A181" s="284"/>
      <c r="B181" s="297"/>
      <c r="C181" s="286"/>
      <c r="D181" s="370"/>
      <c r="E181" s="291"/>
      <c r="F181" s="262"/>
      <c r="G181" s="70" t="s">
        <v>41</v>
      </c>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253"/>
      <c r="AN181" s="280"/>
      <c r="AO181" s="344"/>
      <c r="AP181" s="8"/>
      <c r="AQ181" s="228"/>
      <c r="AR181" s="369"/>
      <c r="AS181" s="224"/>
      <c r="AT181" s="225"/>
      <c r="AU181" s="12" t="s">
        <v>26</v>
      </c>
      <c r="AV181" s="226"/>
      <c r="AW181" s="227"/>
      <c r="AX181" s="156"/>
      <c r="AY181" s="167" t="s">
        <v>34</v>
      </c>
      <c r="BA181" s="9"/>
    </row>
    <row r="182" spans="1:53" ht="13.5" customHeight="1">
      <c r="A182" s="284"/>
      <c r="B182" s="304" t="s">
        <v>33</v>
      </c>
      <c r="C182" s="286"/>
      <c r="D182" s="370"/>
      <c r="E182" s="291"/>
      <c r="F182" s="277"/>
      <c r="G182" s="70" t="s">
        <v>36</v>
      </c>
      <c r="H182" s="164"/>
      <c r="I182" s="164"/>
      <c r="J182" s="164"/>
      <c r="K182" s="164"/>
      <c r="L182" s="164"/>
      <c r="M182" s="164"/>
      <c r="N182" s="164"/>
      <c r="O182" s="164"/>
      <c r="P182" s="164"/>
      <c r="Q182" s="164"/>
      <c r="R182" s="164"/>
      <c r="S182" s="164"/>
      <c r="T182" s="164"/>
      <c r="U182" s="164"/>
      <c r="V182" s="164"/>
      <c r="W182" s="164"/>
      <c r="X182" s="164"/>
      <c r="Y182" s="164"/>
      <c r="Z182" s="164"/>
      <c r="AA182" s="164"/>
      <c r="AB182" s="164"/>
      <c r="AC182" s="164"/>
      <c r="AD182" s="164"/>
      <c r="AE182" s="164"/>
      <c r="AF182" s="164"/>
      <c r="AG182" s="164"/>
      <c r="AH182" s="164"/>
      <c r="AI182" s="164"/>
      <c r="AJ182" s="164"/>
      <c r="AK182" s="164"/>
      <c r="AL182" s="164"/>
      <c r="AM182" s="253">
        <f>SUM(H183:AL183)</f>
        <v>0</v>
      </c>
      <c r="AN182" s="281"/>
      <c r="AO182" s="345"/>
      <c r="AP182" s="8"/>
      <c r="AQ182" s="228"/>
      <c r="AR182" s="369"/>
      <c r="AS182" s="224"/>
      <c r="AT182" s="225"/>
      <c r="AU182" s="12" t="s">
        <v>26</v>
      </c>
      <c r="AV182" s="226"/>
      <c r="AW182" s="227"/>
      <c r="AX182" s="156"/>
      <c r="AY182" s="167" t="s">
        <v>34</v>
      </c>
      <c r="BA182" s="9"/>
    </row>
    <row r="183" spans="1:53" ht="13.5" customHeight="1">
      <c r="A183" s="284"/>
      <c r="B183" s="304"/>
      <c r="C183" s="287"/>
      <c r="D183" s="370"/>
      <c r="E183" s="292"/>
      <c r="F183" s="277"/>
      <c r="G183" s="70" t="s">
        <v>41</v>
      </c>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253"/>
      <c r="AN183" s="282"/>
      <c r="AO183" s="346"/>
      <c r="AP183" s="8"/>
      <c r="AQ183" s="228"/>
      <c r="AR183" s="369"/>
      <c r="AS183" s="224"/>
      <c r="AT183" s="225"/>
      <c r="AU183" s="12" t="s">
        <v>26</v>
      </c>
      <c r="AV183" s="226"/>
      <c r="AW183" s="227"/>
      <c r="AX183" s="156"/>
      <c r="AY183" s="167" t="s">
        <v>34</v>
      </c>
      <c r="BA183" s="9"/>
    </row>
    <row r="184" spans="1:53" ht="13.5" customHeight="1">
      <c r="A184" s="248" t="str">
        <f>IFERROR(INDEX(【従業者名簿】!F:F,MATCH(F184,【従業者名簿】!C:C,0)),"")</f>
        <v/>
      </c>
      <c r="B184" s="298" t="s">
        <v>33</v>
      </c>
      <c r="C184" s="299" t="str">
        <f>IF(AO184="介護福祉士","〇","")</f>
        <v/>
      </c>
      <c r="D184" s="366" t="str">
        <f>IF(A184="","",DATEDIF(A184,$AF$3,"m"))</f>
        <v/>
      </c>
      <c r="E184" s="301"/>
      <c r="F184" s="270"/>
      <c r="G184" s="70" t="s">
        <v>36</v>
      </c>
      <c r="H184" s="164"/>
      <c r="I184" s="164"/>
      <c r="J184" s="164"/>
      <c r="K184" s="164"/>
      <c r="L184" s="164"/>
      <c r="M184" s="164"/>
      <c r="N184" s="164"/>
      <c r="O184" s="40"/>
      <c r="P184" s="164"/>
      <c r="Q184" s="164"/>
      <c r="R184" s="164"/>
      <c r="S184" s="164"/>
      <c r="T184" s="164"/>
      <c r="U184" s="38"/>
      <c r="V184" s="38"/>
      <c r="W184" s="164"/>
      <c r="X184" s="164"/>
      <c r="Y184" s="164"/>
      <c r="Z184" s="164"/>
      <c r="AA184" s="164"/>
      <c r="AB184" s="164"/>
      <c r="AC184" s="164"/>
      <c r="AD184" s="164"/>
      <c r="AE184" s="164"/>
      <c r="AF184" s="164"/>
      <c r="AG184" s="164"/>
      <c r="AH184" s="164"/>
      <c r="AI184" s="164"/>
      <c r="AJ184" s="164"/>
      <c r="AK184" s="164"/>
      <c r="AL184" s="164"/>
      <c r="AM184" s="253">
        <f>SUM(H185:AL185)</f>
        <v>0</v>
      </c>
      <c r="AN184" s="368" t="str">
        <f>IFERROR(IF(OR(E184="Ａ",AM184&gt;$AF$205),1,ROUNDDOWN(AM184/$AF$45,1)),"")</f>
        <v/>
      </c>
      <c r="AO184" s="222"/>
      <c r="AP184" s="8"/>
      <c r="AQ184" s="228"/>
      <c r="AR184" s="369"/>
      <c r="AS184" s="224"/>
      <c r="AT184" s="226"/>
      <c r="AU184" s="12" t="s">
        <v>26</v>
      </c>
      <c r="AV184" s="226"/>
      <c r="AW184" s="311"/>
      <c r="AX184" s="156"/>
      <c r="AY184" s="167" t="s">
        <v>34</v>
      </c>
      <c r="BA184" s="9"/>
    </row>
    <row r="185" spans="1:53" ht="13.5" customHeight="1">
      <c r="A185" s="249"/>
      <c r="B185" s="255"/>
      <c r="C185" s="287"/>
      <c r="D185" s="367"/>
      <c r="E185" s="302"/>
      <c r="F185" s="261"/>
      <c r="G185" s="70" t="s">
        <v>41</v>
      </c>
      <c r="H185" s="35"/>
      <c r="I185" s="35"/>
      <c r="J185" s="35"/>
      <c r="K185" s="35"/>
      <c r="L185" s="35"/>
      <c r="M185" s="35"/>
      <c r="N185" s="35"/>
      <c r="O185" s="48"/>
      <c r="P185" s="35"/>
      <c r="Q185" s="35"/>
      <c r="R185" s="35"/>
      <c r="S185" s="35"/>
      <c r="T185" s="35"/>
      <c r="U185" s="35"/>
      <c r="V185" s="35"/>
      <c r="W185" s="35"/>
      <c r="X185" s="35"/>
      <c r="Y185" s="35"/>
      <c r="Z185" s="35"/>
      <c r="AA185" s="35"/>
      <c r="AB185" s="35"/>
      <c r="AC185" s="35"/>
      <c r="AD185" s="35"/>
      <c r="AE185" s="35"/>
      <c r="AF185" s="35"/>
      <c r="AG185" s="39"/>
      <c r="AH185" s="35"/>
      <c r="AI185" s="35"/>
      <c r="AJ185" s="35"/>
      <c r="AK185" s="35"/>
      <c r="AL185" s="35"/>
      <c r="AM185" s="253"/>
      <c r="AN185" s="368"/>
      <c r="AO185" s="223"/>
      <c r="AP185" s="8"/>
      <c r="AQ185" s="228"/>
      <c r="AR185" s="369"/>
      <c r="AS185" s="224"/>
      <c r="AT185" s="226"/>
      <c r="AU185" s="12" t="s">
        <v>26</v>
      </c>
      <c r="AV185" s="226"/>
      <c r="AW185" s="311"/>
      <c r="AX185" s="156"/>
      <c r="AY185" s="167" t="s">
        <v>34</v>
      </c>
      <c r="BA185" s="9"/>
    </row>
    <row r="186" spans="1:53" ht="13.5" customHeight="1">
      <c r="A186" s="248" t="str">
        <f>IFERROR(INDEX(【従業者名簿】!F:F,MATCH(F186,【従業者名簿】!C:C,0)),"")</f>
        <v/>
      </c>
      <c r="B186" s="298" t="s">
        <v>33</v>
      </c>
      <c r="C186" s="299" t="str">
        <f t="shared" ref="C186" si="167">IF(AO186="介護福祉士","〇","")</f>
        <v/>
      </c>
      <c r="D186" s="366" t="str">
        <f>IF(A186="","",DATEDIF(A186,$AF$3,"m"))</f>
        <v/>
      </c>
      <c r="E186" s="301"/>
      <c r="F186" s="270"/>
      <c r="G186" s="70" t="s">
        <v>36</v>
      </c>
      <c r="H186" s="164"/>
      <c r="I186" s="164"/>
      <c r="J186" s="164"/>
      <c r="K186" s="164"/>
      <c r="L186" s="164"/>
      <c r="M186" s="164"/>
      <c r="N186" s="164"/>
      <c r="O186" s="164"/>
      <c r="P186" s="164"/>
      <c r="Q186" s="40"/>
      <c r="R186" s="164"/>
      <c r="S186" s="164"/>
      <c r="T186" s="164"/>
      <c r="U186" s="164"/>
      <c r="V186" s="164"/>
      <c r="W186" s="164"/>
      <c r="X186" s="164"/>
      <c r="Y186" s="164"/>
      <c r="Z186" s="164"/>
      <c r="AA186" s="164"/>
      <c r="AB186" s="164"/>
      <c r="AC186" s="164"/>
      <c r="AD186" s="164"/>
      <c r="AE186" s="40"/>
      <c r="AF186" s="164"/>
      <c r="AG186" s="164"/>
      <c r="AH186" s="164"/>
      <c r="AI186" s="164"/>
      <c r="AJ186" s="164"/>
      <c r="AK186" s="164"/>
      <c r="AL186" s="164"/>
      <c r="AM186" s="253">
        <f>SUM(H187:AL187)</f>
        <v>0</v>
      </c>
      <c r="AN186" s="368" t="str">
        <f t="shared" ref="AN186" si="168">IFERROR(IF(OR(E186="Ａ",AM186&gt;$AF$205),1,ROUNDDOWN(AM186/$AF$45,1)),"")</f>
        <v/>
      </c>
      <c r="AO186" s="222"/>
      <c r="AP186" s="8"/>
      <c r="AQ186" s="228" t="s">
        <v>19</v>
      </c>
      <c r="AR186" s="307"/>
      <c r="AS186" s="308" t="s">
        <v>20</v>
      </c>
      <c r="AT186" s="309"/>
      <c r="AU186" s="309"/>
      <c r="AV186" s="309"/>
      <c r="AW186" s="309"/>
      <c r="AX186" s="309"/>
      <c r="AY186" s="310"/>
      <c r="BA186" s="9"/>
    </row>
    <row r="187" spans="1:53" ht="13.5" customHeight="1">
      <c r="A187" s="249"/>
      <c r="B187" s="255"/>
      <c r="C187" s="287"/>
      <c r="D187" s="367"/>
      <c r="E187" s="302"/>
      <c r="F187" s="261"/>
      <c r="G187" s="70" t="s">
        <v>41</v>
      </c>
      <c r="H187" s="35"/>
      <c r="I187" s="35"/>
      <c r="J187" s="35"/>
      <c r="K187" s="35"/>
      <c r="L187" s="35"/>
      <c r="M187" s="35"/>
      <c r="N187" s="35"/>
      <c r="O187" s="35"/>
      <c r="P187" s="35"/>
      <c r="Q187" s="48"/>
      <c r="R187" s="35"/>
      <c r="S187" s="35"/>
      <c r="T187" s="35"/>
      <c r="U187" s="35"/>
      <c r="V187" s="35"/>
      <c r="W187" s="35"/>
      <c r="X187" s="35"/>
      <c r="Y187" s="35"/>
      <c r="Z187" s="35"/>
      <c r="AA187" s="35"/>
      <c r="AB187" s="35"/>
      <c r="AC187" s="35"/>
      <c r="AD187" s="35"/>
      <c r="AE187" s="48"/>
      <c r="AF187" s="35"/>
      <c r="AG187" s="35"/>
      <c r="AH187" s="35"/>
      <c r="AI187" s="35"/>
      <c r="AJ187" s="35"/>
      <c r="AK187" s="35"/>
      <c r="AL187" s="35"/>
      <c r="AM187" s="253"/>
      <c r="AN187" s="368"/>
      <c r="AO187" s="223"/>
      <c r="AP187" s="8"/>
      <c r="AQ187" s="228" t="s">
        <v>28</v>
      </c>
      <c r="AR187" s="307"/>
      <c r="AS187" s="308" t="s">
        <v>29</v>
      </c>
      <c r="AT187" s="309"/>
      <c r="AU187" s="309"/>
      <c r="AV187" s="309"/>
      <c r="AW187" s="309"/>
      <c r="AX187" s="309"/>
      <c r="AY187" s="310"/>
      <c r="BA187" s="9"/>
    </row>
    <row r="188" spans="1:53" ht="13.5" customHeight="1">
      <c r="A188" s="248" t="str">
        <f>IFERROR(INDEX(【従業者名簿】!F:F,MATCH(F188,【従業者名簿】!C:C,0)),"")</f>
        <v/>
      </c>
      <c r="B188" s="298" t="s">
        <v>33</v>
      </c>
      <c r="C188" s="299" t="str">
        <f t="shared" ref="C188" si="169">IF(AO188="介護福祉士","〇","")</f>
        <v/>
      </c>
      <c r="D188" s="366" t="str">
        <f>IF(A188="","",DATEDIF(A188,$AF$3,"m"))</f>
        <v/>
      </c>
      <c r="E188" s="301"/>
      <c r="F188" s="270"/>
      <c r="G188" s="70" t="s">
        <v>36</v>
      </c>
      <c r="H188" s="164"/>
      <c r="I188" s="164"/>
      <c r="J188" s="164"/>
      <c r="K188" s="164"/>
      <c r="L188" s="164"/>
      <c r="M188" s="164"/>
      <c r="N188" s="164"/>
      <c r="O188" s="164"/>
      <c r="P188" s="164"/>
      <c r="Q188" s="164"/>
      <c r="R188" s="164"/>
      <c r="S188" s="164"/>
      <c r="T188" s="164"/>
      <c r="U188" s="164"/>
      <c r="V188" s="164"/>
      <c r="W188" s="164"/>
      <c r="X188" s="164"/>
      <c r="Y188" s="164"/>
      <c r="Z188" s="164"/>
      <c r="AA188" s="164"/>
      <c r="AB188" s="164"/>
      <c r="AC188" s="164"/>
      <c r="AD188" s="164"/>
      <c r="AE188" s="164"/>
      <c r="AF188" s="164"/>
      <c r="AG188" s="164"/>
      <c r="AH188" s="164"/>
      <c r="AI188" s="164"/>
      <c r="AJ188" s="164"/>
      <c r="AK188" s="164"/>
      <c r="AL188" s="164"/>
      <c r="AM188" s="253">
        <f>SUM(H189:AL189)</f>
        <v>0</v>
      </c>
      <c r="AN188" s="368" t="str">
        <f t="shared" ref="AN188" si="170">IFERROR(IF(OR(E188="Ａ",AM188&gt;$AF$205),1,ROUNDDOWN(AM188/$AF$45,1)),"")</f>
        <v/>
      </c>
      <c r="AO188" s="222"/>
      <c r="AP188" s="8"/>
      <c r="AQ188" s="228" t="s">
        <v>11</v>
      </c>
      <c r="AR188" s="307"/>
      <c r="AS188" s="308" t="s">
        <v>30</v>
      </c>
      <c r="AT188" s="309"/>
      <c r="AU188" s="309"/>
      <c r="AV188" s="309"/>
      <c r="AW188" s="309"/>
      <c r="AX188" s="309"/>
      <c r="AY188" s="310"/>
      <c r="BA188" s="9"/>
    </row>
    <row r="189" spans="1:53" ht="13.5" customHeight="1">
      <c r="A189" s="249"/>
      <c r="B189" s="255"/>
      <c r="C189" s="287"/>
      <c r="D189" s="367"/>
      <c r="E189" s="302"/>
      <c r="F189" s="261"/>
      <c r="G189" s="70" t="s">
        <v>41</v>
      </c>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253"/>
      <c r="AN189" s="368"/>
      <c r="AO189" s="223"/>
      <c r="AP189" s="8"/>
      <c r="AQ189" s="156"/>
      <c r="AR189" s="160"/>
      <c r="AS189" s="308"/>
      <c r="AT189" s="309"/>
      <c r="AU189" s="309"/>
      <c r="AV189" s="309"/>
      <c r="AW189" s="309"/>
      <c r="AX189" s="309"/>
      <c r="AY189" s="310"/>
      <c r="BA189" s="9"/>
    </row>
    <row r="190" spans="1:53" ht="13.5" customHeight="1">
      <c r="A190" s="248" t="str">
        <f>IFERROR(INDEX(【従業者名簿】!F:F,MATCH(F190,【従業者名簿】!C:C,0)),"")</f>
        <v/>
      </c>
      <c r="B190" s="298" t="s">
        <v>33</v>
      </c>
      <c r="C190" s="299" t="str">
        <f t="shared" ref="C190" si="171">IF(AO190="介護福祉士","〇","")</f>
        <v/>
      </c>
      <c r="D190" s="366" t="str">
        <f>IF(A190="","",DATEDIF(A190,$AF$3,"m"))</f>
        <v/>
      </c>
      <c r="E190" s="301"/>
      <c r="F190" s="270"/>
      <c r="G190" s="70" t="s">
        <v>36</v>
      </c>
      <c r="H190" s="164"/>
      <c r="I190" s="164"/>
      <c r="J190" s="164"/>
      <c r="K190" s="164"/>
      <c r="L190" s="164"/>
      <c r="M190" s="164"/>
      <c r="N190" s="164"/>
      <c r="O190" s="164"/>
      <c r="P190" s="164"/>
      <c r="Q190" s="164"/>
      <c r="R190" s="164"/>
      <c r="S190" s="164"/>
      <c r="T190" s="164"/>
      <c r="U190" s="164"/>
      <c r="V190" s="164"/>
      <c r="W190" s="164"/>
      <c r="X190" s="164"/>
      <c r="Y190" s="164"/>
      <c r="Z190" s="164"/>
      <c r="AA190" s="164"/>
      <c r="AB190" s="164"/>
      <c r="AC190" s="164"/>
      <c r="AD190" s="164"/>
      <c r="AE190" s="164"/>
      <c r="AF190" s="164"/>
      <c r="AG190" s="164"/>
      <c r="AH190" s="164"/>
      <c r="AI190" s="164"/>
      <c r="AJ190" s="164"/>
      <c r="AK190" s="164"/>
      <c r="AL190" s="164"/>
      <c r="AM190" s="253">
        <f>SUM(H191:AL191)</f>
        <v>0</v>
      </c>
      <c r="AN190" s="368" t="str">
        <f t="shared" ref="AN190" si="172">IFERROR(IF(OR(E190="Ａ",AM190&gt;$AF$205),1,ROUNDDOWN(AM190/$AF$45,1)),"")</f>
        <v/>
      </c>
      <c r="AO190" s="222"/>
      <c r="AP190" s="8"/>
      <c r="AQ190" s="228"/>
      <c r="AR190" s="307"/>
      <c r="AS190" s="308"/>
      <c r="AT190" s="309"/>
      <c r="AU190" s="309"/>
      <c r="AV190" s="309"/>
      <c r="AW190" s="309"/>
      <c r="AX190" s="309"/>
      <c r="AY190" s="310"/>
      <c r="BA190" s="9"/>
    </row>
    <row r="191" spans="1:53" ht="13.5" customHeight="1">
      <c r="A191" s="249"/>
      <c r="B191" s="255"/>
      <c r="C191" s="287"/>
      <c r="D191" s="367"/>
      <c r="E191" s="302"/>
      <c r="F191" s="261"/>
      <c r="G191" s="70" t="s">
        <v>41</v>
      </c>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253"/>
      <c r="AN191" s="368"/>
      <c r="AO191" s="223"/>
      <c r="AP191" s="8"/>
      <c r="AQ191" s="156"/>
      <c r="AR191" s="160"/>
      <c r="AS191" s="161"/>
      <c r="AT191" s="162"/>
      <c r="AU191" s="162"/>
      <c r="AV191" s="162"/>
      <c r="AW191" s="162"/>
      <c r="AX191" s="162"/>
      <c r="AY191" s="163"/>
      <c r="BA191" s="9"/>
    </row>
    <row r="192" spans="1:53" ht="13.5" customHeight="1">
      <c r="A192" s="248" t="str">
        <f>IFERROR(INDEX(【従業者名簿】!F:F,MATCH(F192,【従業者名簿】!C:C,0)),"")</f>
        <v/>
      </c>
      <c r="B192" s="298" t="s">
        <v>33</v>
      </c>
      <c r="C192" s="299" t="str">
        <f t="shared" ref="C192" si="173">IF(AO192="介護福祉士","〇","")</f>
        <v/>
      </c>
      <c r="D192" s="366" t="str">
        <f>IF(A192="","",DATEDIF(A192,$AF$3,"m"))</f>
        <v/>
      </c>
      <c r="E192" s="301"/>
      <c r="F192" s="270"/>
      <c r="G192" s="70" t="s">
        <v>36</v>
      </c>
      <c r="H192" s="164"/>
      <c r="I192" s="164"/>
      <c r="J192" s="164"/>
      <c r="K192" s="164"/>
      <c r="L192" s="164"/>
      <c r="M192" s="164"/>
      <c r="N192" s="164"/>
      <c r="O192" s="164"/>
      <c r="P192" s="164"/>
      <c r="Q192" s="164"/>
      <c r="R192" s="164"/>
      <c r="S192" s="164"/>
      <c r="T192" s="164"/>
      <c r="U192" s="164"/>
      <c r="V192" s="164"/>
      <c r="W192" s="164"/>
      <c r="X192" s="164"/>
      <c r="Y192" s="164"/>
      <c r="Z192" s="164"/>
      <c r="AA192" s="164"/>
      <c r="AB192" s="164"/>
      <c r="AC192" s="164"/>
      <c r="AD192" s="164"/>
      <c r="AE192" s="164"/>
      <c r="AF192" s="164"/>
      <c r="AG192" s="164"/>
      <c r="AH192" s="164"/>
      <c r="AI192" s="164"/>
      <c r="AJ192" s="164"/>
      <c r="AK192" s="164"/>
      <c r="AL192" s="164"/>
      <c r="AM192" s="253">
        <f>SUM(H193:AL193)</f>
        <v>0</v>
      </c>
      <c r="AN192" s="368" t="str">
        <f t="shared" ref="AN192" si="174">IFERROR(IF(OR(E192="Ａ",AM192&gt;$AF$205),1,ROUNDDOWN(AM192/$AF$45,1)),"")</f>
        <v/>
      </c>
      <c r="AO192" s="222"/>
      <c r="AP192" s="8"/>
      <c r="BA192" s="9"/>
    </row>
    <row r="193" spans="1:53" ht="13.5" customHeight="1">
      <c r="A193" s="249"/>
      <c r="B193" s="255"/>
      <c r="C193" s="287"/>
      <c r="D193" s="367"/>
      <c r="E193" s="302"/>
      <c r="F193" s="261"/>
      <c r="G193" s="70" t="s">
        <v>41</v>
      </c>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253"/>
      <c r="AN193" s="368"/>
      <c r="AO193" s="223"/>
      <c r="AP193" s="8"/>
      <c r="AQ193" s="332" t="s">
        <v>199</v>
      </c>
      <c r="AR193" s="334"/>
      <c r="AS193" s="347"/>
      <c r="AT193" s="252" t="s">
        <v>200</v>
      </c>
      <c r="AU193" s="351"/>
      <c r="AV193" s="351"/>
      <c r="AW193" s="252" t="s">
        <v>201</v>
      </c>
      <c r="AX193" s="351"/>
      <c r="AY193" s="351"/>
    </row>
    <row r="194" spans="1:53" ht="13.5" customHeight="1">
      <c r="A194" s="248" t="str">
        <f>IFERROR(INDEX(【従業者名簿】!F:F,MATCH(F194,【従業者名簿】!C:C,0)),"")</f>
        <v/>
      </c>
      <c r="B194" s="298" t="s">
        <v>33</v>
      </c>
      <c r="C194" s="299" t="str">
        <f t="shared" ref="C194" si="175">IF(AO194="介護福祉士","〇","")</f>
        <v/>
      </c>
      <c r="D194" s="366" t="str">
        <f>IF(A194="","",DATEDIF(A194,$AF$3,"m"))</f>
        <v/>
      </c>
      <c r="E194" s="301"/>
      <c r="F194" s="270"/>
      <c r="G194" s="70" t="s">
        <v>36</v>
      </c>
      <c r="H194" s="164"/>
      <c r="I194" s="164"/>
      <c r="J194" s="164"/>
      <c r="K194" s="164"/>
      <c r="L194" s="164"/>
      <c r="M194" s="164"/>
      <c r="N194" s="164"/>
      <c r="O194" s="164"/>
      <c r="P194" s="164"/>
      <c r="Q194" s="164"/>
      <c r="R194" s="164"/>
      <c r="S194" s="164"/>
      <c r="T194" s="164"/>
      <c r="U194" s="164"/>
      <c r="V194" s="164"/>
      <c r="W194" s="164"/>
      <c r="X194" s="164"/>
      <c r="Y194" s="164"/>
      <c r="Z194" s="164"/>
      <c r="AA194" s="164"/>
      <c r="AB194" s="164"/>
      <c r="AC194" s="164"/>
      <c r="AD194" s="164"/>
      <c r="AE194" s="164"/>
      <c r="AF194" s="164"/>
      <c r="AG194" s="164"/>
      <c r="AH194" s="164"/>
      <c r="AI194" s="164"/>
      <c r="AJ194" s="164"/>
      <c r="AK194" s="164"/>
      <c r="AL194" s="164"/>
      <c r="AM194" s="253">
        <f>SUM(H195:AL195)</f>
        <v>0</v>
      </c>
      <c r="AN194" s="368" t="str">
        <f t="shared" ref="AN194" si="176">IFERROR(IF(OR(E194="Ａ",AM194&gt;$AF$205),1,ROUNDDOWN(AM194/$AF$45,1)),"")</f>
        <v/>
      </c>
      <c r="AO194" s="222"/>
      <c r="AP194" s="8"/>
      <c r="AQ194" s="348"/>
      <c r="AR194" s="349"/>
      <c r="AS194" s="350"/>
      <c r="AT194" s="352"/>
      <c r="AU194" s="352"/>
      <c r="AV194" s="352"/>
      <c r="AW194" s="352"/>
      <c r="AX194" s="352"/>
      <c r="AY194" s="352"/>
    </row>
    <row r="195" spans="1:53" ht="13.5" customHeight="1">
      <c r="A195" s="249"/>
      <c r="B195" s="255"/>
      <c r="C195" s="287"/>
      <c r="D195" s="367"/>
      <c r="E195" s="302"/>
      <c r="F195" s="261"/>
      <c r="G195" s="70" t="s">
        <v>41</v>
      </c>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253"/>
      <c r="AN195" s="368"/>
      <c r="AO195" s="223"/>
      <c r="AP195" s="8"/>
      <c r="AQ195" s="210"/>
      <c r="AR195" s="214"/>
      <c r="AS195" s="211"/>
      <c r="AT195" s="353" t="s">
        <v>166</v>
      </c>
      <c r="AU195" s="354"/>
      <c r="AV195" s="355"/>
      <c r="AW195" s="353" t="s">
        <v>167</v>
      </c>
      <c r="AX195" s="356"/>
      <c r="AY195" s="357"/>
    </row>
    <row r="196" spans="1:53" ht="13.5" customHeight="1">
      <c r="A196" s="248" t="str">
        <f>IFERROR(INDEX(【従業者名簿】!F:F,MATCH(F196,【従業者名簿】!C:C,0)),"")</f>
        <v/>
      </c>
      <c r="B196" s="298" t="s">
        <v>33</v>
      </c>
      <c r="C196" s="299" t="str">
        <f t="shared" ref="C196" si="177">IF(AO196="介護福祉士","〇","")</f>
        <v/>
      </c>
      <c r="D196" s="366" t="str">
        <f>IF(A196="","",DATEDIF(A196,$AF$3,"m"))</f>
        <v/>
      </c>
      <c r="E196" s="275"/>
      <c r="F196" s="262"/>
      <c r="G196" s="70" t="s">
        <v>36</v>
      </c>
      <c r="H196" s="75"/>
      <c r="I196" s="75"/>
      <c r="J196" s="75"/>
      <c r="K196" s="75"/>
      <c r="L196" s="75"/>
      <c r="M196" s="75"/>
      <c r="N196" s="75"/>
      <c r="O196" s="75"/>
      <c r="P196" s="75"/>
      <c r="Q196" s="75"/>
      <c r="R196" s="75"/>
      <c r="S196" s="75"/>
      <c r="T196" s="75"/>
      <c r="U196" s="75"/>
      <c r="V196" s="75"/>
      <c r="W196" s="75"/>
      <c r="X196" s="75"/>
      <c r="Y196" s="75"/>
      <c r="Z196" s="75"/>
      <c r="AA196" s="75"/>
      <c r="AB196" s="75"/>
      <c r="AC196" s="75"/>
      <c r="AD196" s="75"/>
      <c r="AE196" s="75"/>
      <c r="AF196" s="75"/>
      <c r="AG196" s="75"/>
      <c r="AH196" s="75"/>
      <c r="AI196" s="75"/>
      <c r="AJ196" s="75"/>
      <c r="AK196" s="75"/>
      <c r="AL196" s="75"/>
      <c r="AM196" s="253">
        <f>SUM(H197:AL197)</f>
        <v>0</v>
      </c>
      <c r="AN196" s="368" t="str">
        <f t="shared" ref="AN196" si="178">IFERROR(IF(OR(E196="Ａ",AM196&gt;$AF$205),1,ROUNDDOWN(AM196/$AF$45,1)),"")</f>
        <v/>
      </c>
      <c r="AO196" s="222"/>
      <c r="AP196" s="8"/>
      <c r="AQ196" s="312" t="s">
        <v>202</v>
      </c>
      <c r="AR196" s="313"/>
      <c r="AS196" s="314"/>
      <c r="AT196" s="315">
        <f>ROUNDDOWN(SUMIF(C174:C239,"〇",AN174:AN239),1)</f>
        <v>0</v>
      </c>
      <c r="AU196" s="316"/>
      <c r="AV196" s="316"/>
      <c r="AW196" s="317" t="e">
        <f>AT196/AM204</f>
        <v>#DIV/0!</v>
      </c>
      <c r="AX196" s="318"/>
      <c r="AY196" s="318"/>
    </row>
    <row r="197" spans="1:53" ht="13.5" customHeight="1">
      <c r="A197" s="249"/>
      <c r="B197" s="255"/>
      <c r="C197" s="287"/>
      <c r="D197" s="367"/>
      <c r="E197" s="260"/>
      <c r="F197" s="262"/>
      <c r="G197" s="70" t="s">
        <v>41</v>
      </c>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253"/>
      <c r="AN197" s="368"/>
      <c r="AO197" s="223"/>
      <c r="AP197" s="8"/>
      <c r="AQ197" s="319" t="s">
        <v>203</v>
      </c>
      <c r="AR197" s="320"/>
      <c r="AS197" s="321"/>
      <c r="AT197" s="316"/>
      <c r="AU197" s="316"/>
      <c r="AV197" s="316"/>
      <c r="AW197" s="318"/>
      <c r="AX197" s="318"/>
      <c r="AY197" s="318"/>
    </row>
    <row r="198" spans="1:53" ht="13.5" customHeight="1">
      <c r="A198" s="248" t="str">
        <f>IFERROR(INDEX(【従業者名簿】!F:F,MATCH(F198,【従業者名簿】!C:C,0)),"")</f>
        <v/>
      </c>
      <c r="B198" s="298" t="s">
        <v>33</v>
      </c>
      <c r="C198" s="299" t="str">
        <f t="shared" ref="C198" si="179">IF(AO198="介護福祉士","〇","")</f>
        <v/>
      </c>
      <c r="D198" s="366" t="str">
        <f>IF(A198="","",DATEDIF(A198,$AF$3,"m"))</f>
        <v/>
      </c>
      <c r="E198" s="275"/>
      <c r="F198" s="262"/>
      <c r="G198" s="70" t="s">
        <v>36</v>
      </c>
      <c r="H198" s="75"/>
      <c r="I198" s="75"/>
      <c r="J198" s="75"/>
      <c r="K198" s="75"/>
      <c r="L198" s="75"/>
      <c r="M198" s="75"/>
      <c r="N198" s="75"/>
      <c r="O198" s="75"/>
      <c r="P198" s="75"/>
      <c r="Q198" s="75"/>
      <c r="R198" s="75"/>
      <c r="S198" s="75"/>
      <c r="T198" s="75"/>
      <c r="U198" s="75"/>
      <c r="V198" s="75"/>
      <c r="W198" s="75"/>
      <c r="X198" s="75"/>
      <c r="Y198" s="75"/>
      <c r="Z198" s="75"/>
      <c r="AA198" s="75"/>
      <c r="AB198" s="75"/>
      <c r="AC198" s="75"/>
      <c r="AD198" s="75"/>
      <c r="AE198" s="75"/>
      <c r="AF198" s="75"/>
      <c r="AG198" s="75"/>
      <c r="AH198" s="75"/>
      <c r="AI198" s="75"/>
      <c r="AJ198" s="75"/>
      <c r="AK198" s="75"/>
      <c r="AL198" s="75"/>
      <c r="AM198" s="253">
        <f>SUM(H199:AL199)</f>
        <v>0</v>
      </c>
      <c r="AN198" s="368" t="str">
        <f t="shared" ref="AN198" si="180">IFERROR(IF(OR(E198="Ａ",AM198&gt;$AF$205),1,ROUNDDOWN(AM198/$AF$45,1)),"")</f>
        <v/>
      </c>
      <c r="AO198" s="222"/>
      <c r="AP198" s="8"/>
      <c r="AQ198" s="312" t="s">
        <v>204</v>
      </c>
      <c r="AR198" s="313"/>
      <c r="AS198" s="314"/>
      <c r="AT198" s="315">
        <f>ROUNDDOWN(SUMIFS(AN174:AN239,C174:C239,"〇",D174:D239,"&gt;="&amp;BA198),1)</f>
        <v>0</v>
      </c>
      <c r="AU198" s="316"/>
      <c r="AV198" s="316"/>
      <c r="AW198" s="317" t="e">
        <f>AT198/AM204</f>
        <v>#DIV/0!</v>
      </c>
      <c r="AX198" s="318"/>
      <c r="AY198" s="318"/>
      <c r="BA198" s="358">
        <f>[1]【算定要件集計】!T7</f>
        <v>120</v>
      </c>
    </row>
    <row r="199" spans="1:53" ht="13.5" customHeight="1">
      <c r="A199" s="249"/>
      <c r="B199" s="255"/>
      <c r="C199" s="287"/>
      <c r="D199" s="367"/>
      <c r="E199" s="260"/>
      <c r="F199" s="262"/>
      <c r="G199" s="70" t="s">
        <v>41</v>
      </c>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253"/>
      <c r="AN199" s="368"/>
      <c r="AO199" s="223"/>
      <c r="AP199" s="8"/>
      <c r="AQ199" s="319" t="s">
        <v>206</v>
      </c>
      <c r="AR199" s="320"/>
      <c r="AS199" s="321"/>
      <c r="AT199" s="316"/>
      <c r="AU199" s="316"/>
      <c r="AV199" s="316"/>
      <c r="AW199" s="318"/>
      <c r="AX199" s="318"/>
      <c r="AY199" s="318"/>
      <c r="BA199" s="359"/>
    </row>
    <row r="200" spans="1:53" ht="13.5" customHeight="1">
      <c r="A200" s="248" t="str">
        <f>IFERROR(INDEX(【従業者名簿】!F:F,MATCH(F200,【従業者名簿】!C:C,0)),"")</f>
        <v/>
      </c>
      <c r="B200" s="298" t="s">
        <v>33</v>
      </c>
      <c r="C200" s="299" t="str">
        <f t="shared" ref="C200" si="181">IF(AO200="介護福祉士","〇","")</f>
        <v/>
      </c>
      <c r="D200" s="366" t="str">
        <f>IF(A200="","",DATEDIF(A200,$AF$3,"m"))</f>
        <v/>
      </c>
      <c r="E200" s="275"/>
      <c r="F200" s="262"/>
      <c r="G200" s="70" t="s">
        <v>36</v>
      </c>
      <c r="H200" s="75"/>
      <c r="I200" s="75"/>
      <c r="J200" s="75"/>
      <c r="K200" s="75"/>
      <c r="L200" s="75"/>
      <c r="M200" s="75"/>
      <c r="N200" s="75"/>
      <c r="O200" s="75"/>
      <c r="P200" s="75"/>
      <c r="Q200" s="75"/>
      <c r="R200" s="75"/>
      <c r="S200" s="75"/>
      <c r="T200" s="75"/>
      <c r="U200" s="75"/>
      <c r="V200" s="75"/>
      <c r="W200" s="75"/>
      <c r="X200" s="75"/>
      <c r="Y200" s="75"/>
      <c r="Z200" s="75"/>
      <c r="AA200" s="75"/>
      <c r="AB200" s="75"/>
      <c r="AC200" s="75"/>
      <c r="AD200" s="75"/>
      <c r="AE200" s="75"/>
      <c r="AF200" s="75"/>
      <c r="AG200" s="75"/>
      <c r="AH200" s="75"/>
      <c r="AI200" s="75"/>
      <c r="AJ200" s="75"/>
      <c r="AK200" s="75"/>
      <c r="AL200" s="75"/>
      <c r="AM200" s="253">
        <f>SUM(H201:AL201)</f>
        <v>0</v>
      </c>
      <c r="AN200" s="368" t="str">
        <f t="shared" ref="AN200" si="182">IFERROR(IF(OR(E200="Ａ",AM200&gt;$AF$205),1,ROUNDDOWN(AM200/$AF$45,1)),"")</f>
        <v/>
      </c>
      <c r="AO200" s="222"/>
      <c r="AP200" s="8"/>
      <c r="AQ200" s="312" t="s">
        <v>207</v>
      </c>
      <c r="AR200" s="313"/>
      <c r="AS200" s="314"/>
      <c r="AT200" s="315">
        <f>ROUNDDOWN(SUM(SUMIF(E174:E239,{"Ａ","Ｂ"},AN174:AN239)),1)</f>
        <v>0</v>
      </c>
      <c r="AU200" s="316"/>
      <c r="AV200" s="316"/>
      <c r="AW200" s="360" t="e">
        <f>AT200/AM204</f>
        <v>#DIV/0!</v>
      </c>
      <c r="AX200" s="361"/>
      <c r="AY200" s="362"/>
      <c r="BA200" s="169"/>
    </row>
    <row r="201" spans="1:53" ht="13.5" customHeight="1">
      <c r="A201" s="249"/>
      <c r="B201" s="255"/>
      <c r="C201" s="287"/>
      <c r="D201" s="367"/>
      <c r="E201" s="260"/>
      <c r="F201" s="262"/>
      <c r="G201" s="70" t="s">
        <v>41</v>
      </c>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253"/>
      <c r="AN201" s="368"/>
      <c r="AO201" s="223"/>
      <c r="AP201" s="8"/>
      <c r="AQ201" s="319" t="s">
        <v>208</v>
      </c>
      <c r="AR201" s="320"/>
      <c r="AS201" s="321"/>
      <c r="AT201" s="316"/>
      <c r="AU201" s="316"/>
      <c r="AV201" s="316"/>
      <c r="AW201" s="363"/>
      <c r="AX201" s="364"/>
      <c r="AY201" s="365"/>
      <c r="BA201" s="170"/>
    </row>
    <row r="202" spans="1:53" ht="13.5" customHeight="1">
      <c r="A202" s="248" t="str">
        <f>IFERROR(INDEX(【従業者名簿】!F:F,MATCH(F202,【従業者名簿】!C:C,0)),"")</f>
        <v/>
      </c>
      <c r="B202" s="298" t="s">
        <v>33</v>
      </c>
      <c r="C202" s="299" t="str">
        <f t="shared" ref="C202" si="183">IF(AO202="介護福祉士","〇","")</f>
        <v/>
      </c>
      <c r="D202" s="366" t="str">
        <f>IF(A202="","",DATEDIF(A202,$AF$3,"m"))</f>
        <v/>
      </c>
      <c r="E202" s="275"/>
      <c r="F202" s="262"/>
      <c r="G202" s="70" t="s">
        <v>36</v>
      </c>
      <c r="H202" s="75"/>
      <c r="I202" s="75"/>
      <c r="J202" s="75"/>
      <c r="K202" s="75"/>
      <c r="L202" s="75"/>
      <c r="M202" s="75"/>
      <c r="N202" s="75"/>
      <c r="O202" s="75"/>
      <c r="P202" s="75"/>
      <c r="Q202" s="75"/>
      <c r="R202" s="75"/>
      <c r="S202" s="75"/>
      <c r="T202" s="75"/>
      <c r="U202" s="75"/>
      <c r="V202" s="75"/>
      <c r="W202" s="75"/>
      <c r="X202" s="75"/>
      <c r="Y202" s="75"/>
      <c r="Z202" s="75"/>
      <c r="AA202" s="75"/>
      <c r="AB202" s="75"/>
      <c r="AC202" s="75"/>
      <c r="AD202" s="75"/>
      <c r="AE202" s="75"/>
      <c r="AF202" s="75"/>
      <c r="AG202" s="75"/>
      <c r="AH202" s="75"/>
      <c r="AI202" s="75"/>
      <c r="AJ202" s="75"/>
      <c r="AK202" s="75"/>
      <c r="AL202" s="75"/>
      <c r="AM202" s="253">
        <f>SUM(H203:AL203)</f>
        <v>0</v>
      </c>
      <c r="AN202" s="368" t="str">
        <f>IFERROR(IF(OR(E202="Ａ",AM202&gt;$AF$205),1,ROUNDDOWN(AM202/$AF$45,1)),"")</f>
        <v/>
      </c>
      <c r="AO202" s="222"/>
      <c r="AP202" s="8"/>
      <c r="AQ202" s="312" t="s">
        <v>207</v>
      </c>
      <c r="AR202" s="313"/>
      <c r="AS202" s="314"/>
      <c r="AT202" s="315">
        <f>ROUNDDOWN(SUMIF(D174:D239,"&gt;="&amp;BA202,AN174:AN239),1)</f>
        <v>0</v>
      </c>
      <c r="AU202" s="316"/>
      <c r="AV202" s="316"/>
      <c r="AW202" s="360" t="e">
        <f>AT202/AM204</f>
        <v>#DIV/0!</v>
      </c>
      <c r="AX202" s="361"/>
      <c r="AY202" s="362"/>
      <c r="BA202" s="358">
        <f>[1]【算定要件集計】!T11</f>
        <v>84</v>
      </c>
    </row>
    <row r="203" spans="1:53" ht="13.5" customHeight="1">
      <c r="A203" s="249"/>
      <c r="B203" s="255"/>
      <c r="C203" s="287"/>
      <c r="D203" s="367"/>
      <c r="E203" s="260"/>
      <c r="F203" s="262"/>
      <c r="G203" s="70" t="s">
        <v>41</v>
      </c>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253"/>
      <c r="AN203" s="368"/>
      <c r="AO203" s="223"/>
      <c r="AP203" s="8"/>
      <c r="AQ203" s="319" t="s">
        <v>210</v>
      </c>
      <c r="AR203" s="320"/>
      <c r="AS203" s="321"/>
      <c r="AT203" s="316"/>
      <c r="AU203" s="316"/>
      <c r="AV203" s="316"/>
      <c r="AW203" s="363"/>
      <c r="AX203" s="364"/>
      <c r="AY203" s="365"/>
      <c r="BA203" s="359"/>
    </row>
    <row r="204" spans="1:53" ht="13.5" customHeight="1">
      <c r="B204" s="332" t="s">
        <v>51</v>
      </c>
      <c r="C204" s="333"/>
      <c r="D204" s="333"/>
      <c r="E204" s="333"/>
      <c r="F204" s="333"/>
      <c r="G204" s="25" t="s">
        <v>49</v>
      </c>
      <c r="H204" s="23"/>
      <c r="I204" s="15"/>
      <c r="J204" s="332" t="s">
        <v>46</v>
      </c>
      <c r="K204" s="334"/>
      <c r="L204" s="334"/>
      <c r="M204" s="334"/>
      <c r="N204" s="334"/>
      <c r="O204" s="334"/>
      <c r="P204" s="334"/>
      <c r="Q204" s="334"/>
      <c r="R204" s="334"/>
      <c r="S204" s="14"/>
      <c r="T204" s="26" t="s">
        <v>50</v>
      </c>
      <c r="U204" s="24"/>
      <c r="V204" s="332" t="s">
        <v>47</v>
      </c>
      <c r="W204" s="334"/>
      <c r="X204" s="334"/>
      <c r="Y204" s="334"/>
      <c r="Z204" s="334"/>
      <c r="AA204" s="334"/>
      <c r="AB204" s="334"/>
      <c r="AC204" s="333"/>
      <c r="AD204" s="333"/>
      <c r="AE204" s="333"/>
      <c r="AF204" s="14" t="s">
        <v>164</v>
      </c>
      <c r="AH204" s="27"/>
      <c r="AI204" s="27"/>
      <c r="AJ204" s="27"/>
      <c r="AK204" s="27"/>
      <c r="AL204" s="27"/>
      <c r="AM204" s="324">
        <f>ROUNDDOWN(SUM(AN174:AN203,AN210:AN239),1)</f>
        <v>0</v>
      </c>
      <c r="AN204" s="325"/>
      <c r="AO204" s="391" t="s">
        <v>173</v>
      </c>
      <c r="AP204" s="10"/>
      <c r="AQ204" s="322"/>
      <c r="AR204" s="323"/>
      <c r="AS204" s="323"/>
      <c r="AT204" s="322"/>
      <c r="AU204" s="323"/>
      <c r="AV204" s="323"/>
      <c r="AW204" s="322"/>
      <c r="AX204" s="323"/>
      <c r="AY204" s="323"/>
    </row>
    <row r="205" spans="1:53" ht="13.5" customHeight="1">
      <c r="B205" s="210"/>
      <c r="C205" s="214"/>
      <c r="D205" s="214"/>
      <c r="E205" s="214"/>
      <c r="F205" s="214"/>
      <c r="G205" s="41">
        <f>$G$45</f>
        <v>0</v>
      </c>
      <c r="H205" s="21" t="s">
        <v>16</v>
      </c>
      <c r="I205" s="20"/>
      <c r="J205" s="335"/>
      <c r="K205" s="336"/>
      <c r="L205" s="336"/>
      <c r="M205" s="336"/>
      <c r="N205" s="336"/>
      <c r="O205" s="336"/>
      <c r="P205" s="336"/>
      <c r="Q205" s="336"/>
      <c r="R205" s="336"/>
      <c r="S205" s="330" t="str">
        <f>$S$45</f>
        <v/>
      </c>
      <c r="T205" s="330"/>
      <c r="U205" s="22" t="s">
        <v>7</v>
      </c>
      <c r="V205" s="335"/>
      <c r="W205" s="336"/>
      <c r="X205" s="336"/>
      <c r="Y205" s="336"/>
      <c r="Z205" s="336"/>
      <c r="AA205" s="336"/>
      <c r="AB205" s="336"/>
      <c r="AC205" s="214"/>
      <c r="AD205" s="214"/>
      <c r="AE205" s="214"/>
      <c r="AF205" s="331" t="str">
        <f>$AF$45</f>
        <v/>
      </c>
      <c r="AG205" s="331"/>
      <c r="AH205" s="21" t="s">
        <v>16</v>
      </c>
      <c r="AI205" s="21"/>
      <c r="AJ205" s="21"/>
      <c r="AK205" s="21"/>
      <c r="AL205" s="21"/>
      <c r="AM205" s="326"/>
      <c r="AN205" s="327"/>
      <c r="AO205" s="329"/>
      <c r="AP205" s="10"/>
      <c r="AQ205" s="323"/>
      <c r="AR205" s="323"/>
      <c r="AS205" s="323"/>
      <c r="AT205" s="323"/>
      <c r="AU205" s="323"/>
      <c r="AV205" s="323"/>
      <c r="AW205" s="323"/>
      <c r="AX205" s="323"/>
      <c r="AY205" s="323"/>
    </row>
    <row r="206" spans="1:53" ht="13.5" customHeight="1">
      <c r="B206" s="43"/>
      <c r="C206" s="43"/>
      <c r="D206" s="43"/>
      <c r="E206" s="7" t="s">
        <v>90</v>
      </c>
      <c r="F206" s="43"/>
      <c r="G206" s="51"/>
      <c r="H206" s="7"/>
      <c r="I206" s="52"/>
      <c r="J206" s="52"/>
      <c r="K206" s="52"/>
      <c r="L206" s="52"/>
      <c r="M206" s="52"/>
      <c r="N206" s="52"/>
      <c r="O206" s="52"/>
      <c r="P206" s="52"/>
      <c r="Q206" s="52"/>
      <c r="R206" s="52"/>
      <c r="S206" s="53"/>
      <c r="T206" s="53"/>
      <c r="U206" s="7"/>
      <c r="V206" s="52"/>
      <c r="W206" s="52"/>
      <c r="X206" s="52"/>
      <c r="Y206" s="52"/>
      <c r="Z206" s="52"/>
      <c r="AA206" s="52"/>
      <c r="AB206" s="52"/>
      <c r="AC206" s="43"/>
      <c r="AD206" s="43"/>
      <c r="AE206" s="43"/>
      <c r="AF206" s="54"/>
      <c r="AG206" s="54"/>
      <c r="AH206" s="7"/>
      <c r="AI206" s="7"/>
      <c r="AJ206" s="7"/>
      <c r="AK206" s="7"/>
      <c r="AL206" s="7"/>
      <c r="AM206" s="137" t="s">
        <v>149</v>
      </c>
      <c r="AN206" s="56"/>
      <c r="AO206" s="57"/>
      <c r="AP206" s="10"/>
    </row>
    <row r="207" spans="1:53" ht="13.5" customHeight="1">
      <c r="B207" s="43"/>
      <c r="C207" s="43"/>
      <c r="D207" s="43"/>
      <c r="E207" s="43"/>
      <c r="F207" s="43"/>
      <c r="G207" s="51"/>
      <c r="H207" s="7"/>
      <c r="I207" s="52"/>
      <c r="J207" s="52"/>
      <c r="K207" s="52"/>
      <c r="L207" s="52"/>
      <c r="M207" s="52"/>
      <c r="N207" s="52"/>
      <c r="O207" s="52"/>
      <c r="P207" s="52"/>
      <c r="Q207" s="52"/>
      <c r="R207" s="52"/>
      <c r="S207" s="53"/>
      <c r="T207" s="53"/>
      <c r="U207" s="7"/>
      <c r="V207" s="52"/>
      <c r="W207" s="52"/>
      <c r="X207" s="52"/>
      <c r="Y207" s="52"/>
      <c r="Z207" s="52"/>
      <c r="AA207" s="52"/>
      <c r="AB207" s="52"/>
      <c r="AC207" s="43"/>
      <c r="AD207" s="43"/>
      <c r="AE207" s="43"/>
      <c r="AF207" s="54"/>
      <c r="AG207" s="54"/>
      <c r="AH207" s="7"/>
      <c r="AI207" s="7"/>
      <c r="AJ207" s="7"/>
      <c r="AK207" s="7"/>
      <c r="AL207" s="7"/>
      <c r="AM207" s="55"/>
      <c r="AN207" s="56"/>
      <c r="AO207" s="57"/>
      <c r="AP207" s="10"/>
    </row>
    <row r="208" spans="1:53" s="6" customFormat="1" ht="18" customHeight="1">
      <c r="A208" s="248" t="s">
        <v>60</v>
      </c>
      <c r="B208" s="238" t="s">
        <v>0</v>
      </c>
      <c r="C208" s="250" t="s">
        <v>203</v>
      </c>
      <c r="D208" s="250" t="s">
        <v>62</v>
      </c>
      <c r="E208" s="250" t="s">
        <v>1</v>
      </c>
      <c r="F208" s="238" t="s">
        <v>3</v>
      </c>
      <c r="G208" s="252" t="s">
        <v>37</v>
      </c>
      <c r="H208" s="18" t="str">
        <f>AF163</f>
        <v/>
      </c>
      <c r="I208" s="18" t="str">
        <f>IFERROR(H208+1,"")</f>
        <v/>
      </c>
      <c r="J208" s="18" t="str">
        <f>IFERROR(I208+1,"")</f>
        <v/>
      </c>
      <c r="K208" s="18" t="str">
        <f t="shared" ref="K208" si="184">IFERROR(J208+1,"")</f>
        <v/>
      </c>
      <c r="L208" s="18" t="str">
        <f t="shared" ref="L208" si="185">IFERROR(K208+1,"")</f>
        <v/>
      </c>
      <c r="M208" s="18" t="str">
        <f t="shared" ref="M208" si="186">IFERROR(L208+1,"")</f>
        <v/>
      </c>
      <c r="N208" s="18" t="str">
        <f t="shared" ref="N208" si="187">IFERROR(M208+1,"")</f>
        <v/>
      </c>
      <c r="O208" s="18" t="str">
        <f t="shared" ref="O208" si="188">IFERROR(N208+1,"")</f>
        <v/>
      </c>
      <c r="P208" s="18" t="str">
        <f t="shared" ref="P208" si="189">IFERROR(O208+1,"")</f>
        <v/>
      </c>
      <c r="Q208" s="18" t="str">
        <f t="shared" ref="Q208" si="190">IFERROR(P208+1,"")</f>
        <v/>
      </c>
      <c r="R208" s="18" t="str">
        <f t="shared" ref="R208" si="191">IFERROR(Q208+1,"")</f>
        <v/>
      </c>
      <c r="S208" s="18" t="str">
        <f t="shared" ref="S208" si="192">IFERROR(R208+1,"")</f>
        <v/>
      </c>
      <c r="T208" s="18" t="str">
        <f t="shared" ref="T208" si="193">IFERROR(S208+1,"")</f>
        <v/>
      </c>
      <c r="U208" s="18" t="str">
        <f t="shared" ref="U208" si="194">IFERROR(T208+1,"")</f>
        <v/>
      </c>
      <c r="V208" s="18" t="str">
        <f t="shared" ref="V208" si="195">IFERROR(U208+1,"")</f>
        <v/>
      </c>
      <c r="W208" s="18" t="str">
        <f t="shared" ref="W208" si="196">IFERROR(V208+1,"")</f>
        <v/>
      </c>
      <c r="X208" s="18" t="str">
        <f t="shared" ref="X208" si="197">IFERROR(W208+1,"")</f>
        <v/>
      </c>
      <c r="Y208" s="18" t="str">
        <f t="shared" ref="Y208" si="198">IFERROR(X208+1,"")</f>
        <v/>
      </c>
      <c r="Z208" s="18" t="str">
        <f t="shared" ref="Z208" si="199">IFERROR(Y208+1,"")</f>
        <v/>
      </c>
      <c r="AA208" s="18" t="str">
        <f t="shared" ref="AA208" si="200">IFERROR(Z208+1,"")</f>
        <v/>
      </c>
      <c r="AB208" s="18" t="str">
        <f t="shared" ref="AB208" si="201">IFERROR(AA208+1,"")</f>
        <v/>
      </c>
      <c r="AC208" s="18" t="str">
        <f t="shared" ref="AC208" si="202">IFERROR(AB208+1,"")</f>
        <v/>
      </c>
      <c r="AD208" s="18" t="str">
        <f t="shared" ref="AD208" si="203">IFERROR(AC208+1,"")</f>
        <v/>
      </c>
      <c r="AE208" s="18" t="str">
        <f t="shared" ref="AE208" si="204">IFERROR(AD208+1,"")</f>
        <v/>
      </c>
      <c r="AF208" s="18" t="str">
        <f t="shared" ref="AF208" si="205">IFERROR(AE208+1,"")</f>
        <v/>
      </c>
      <c r="AG208" s="18" t="str">
        <f t="shared" ref="AG208" si="206">IFERROR(AF208+1,"")</f>
        <v/>
      </c>
      <c r="AH208" s="18" t="str">
        <f t="shared" ref="AH208" si="207">IFERROR(AG208+1,"")</f>
        <v/>
      </c>
      <c r="AI208" s="18" t="str">
        <f t="shared" ref="AI208" si="208">IFERROR(AH208+1,"")</f>
        <v/>
      </c>
      <c r="AJ208" s="18" t="str">
        <f>IFERROR(IF(MONTH(AI208)&lt;&gt;MONTH(AI208+1),"",AI208+1),"")</f>
        <v/>
      </c>
      <c r="AK208" s="18" t="str">
        <f>IFERROR(IF(MONTH(AJ208)&lt;&gt;MONTH(AJ208+1),"",AJ208+1),"")</f>
        <v/>
      </c>
      <c r="AL208" s="18" t="str">
        <f>IFERROR(IF(MONTH(AK208)&lt;&gt;MONTH(AK208+1),"",AK208+1),"")</f>
        <v/>
      </c>
      <c r="AM208" s="263" t="s">
        <v>162</v>
      </c>
      <c r="AN208" s="263" t="s">
        <v>163</v>
      </c>
      <c r="AO208" s="206" t="s">
        <v>133</v>
      </c>
      <c r="AQ208" s="1"/>
      <c r="AR208" s="1"/>
      <c r="AS208" s="1"/>
      <c r="AT208" s="1"/>
      <c r="AU208" s="1"/>
      <c r="AV208" s="1"/>
      <c r="AW208" s="1"/>
      <c r="AX208" s="1"/>
      <c r="AY208" s="1"/>
    </row>
    <row r="209" spans="1:51" s="6" customFormat="1" ht="18" customHeight="1">
      <c r="A209" s="249"/>
      <c r="B209" s="238"/>
      <c r="C209" s="251"/>
      <c r="D209" s="251"/>
      <c r="E209" s="251"/>
      <c r="F209" s="238"/>
      <c r="G209" s="239"/>
      <c r="H209" s="19" t="str">
        <f>H208</f>
        <v/>
      </c>
      <c r="I209" s="19" t="str">
        <f>I208</f>
        <v/>
      </c>
      <c r="J209" s="19" t="str">
        <f t="shared" ref="J209:AL209" si="209">J208</f>
        <v/>
      </c>
      <c r="K209" s="19" t="str">
        <f t="shared" si="209"/>
        <v/>
      </c>
      <c r="L209" s="19" t="str">
        <f t="shared" si="209"/>
        <v/>
      </c>
      <c r="M209" s="19" t="str">
        <f t="shared" si="209"/>
        <v/>
      </c>
      <c r="N209" s="19" t="str">
        <f t="shared" si="209"/>
        <v/>
      </c>
      <c r="O209" s="19" t="str">
        <f t="shared" si="209"/>
        <v/>
      </c>
      <c r="P209" s="19" t="str">
        <f t="shared" si="209"/>
        <v/>
      </c>
      <c r="Q209" s="19" t="str">
        <f t="shared" si="209"/>
        <v/>
      </c>
      <c r="R209" s="19" t="str">
        <f t="shared" si="209"/>
        <v/>
      </c>
      <c r="S209" s="19" t="str">
        <f t="shared" si="209"/>
        <v/>
      </c>
      <c r="T209" s="19" t="str">
        <f t="shared" si="209"/>
        <v/>
      </c>
      <c r="U209" s="19" t="str">
        <f t="shared" si="209"/>
        <v/>
      </c>
      <c r="V209" s="19" t="str">
        <f t="shared" si="209"/>
        <v/>
      </c>
      <c r="W209" s="19" t="str">
        <f t="shared" si="209"/>
        <v/>
      </c>
      <c r="X209" s="19" t="str">
        <f t="shared" si="209"/>
        <v/>
      </c>
      <c r="Y209" s="19" t="str">
        <f t="shared" si="209"/>
        <v/>
      </c>
      <c r="Z209" s="19" t="str">
        <f t="shared" si="209"/>
        <v/>
      </c>
      <c r="AA209" s="19" t="str">
        <f t="shared" si="209"/>
        <v/>
      </c>
      <c r="AB209" s="19" t="str">
        <f t="shared" si="209"/>
        <v/>
      </c>
      <c r="AC209" s="19" t="str">
        <f t="shared" si="209"/>
        <v/>
      </c>
      <c r="AD209" s="19" t="str">
        <f t="shared" si="209"/>
        <v/>
      </c>
      <c r="AE209" s="19" t="str">
        <f t="shared" si="209"/>
        <v/>
      </c>
      <c r="AF209" s="19" t="str">
        <f t="shared" si="209"/>
        <v/>
      </c>
      <c r="AG209" s="19" t="str">
        <f t="shared" si="209"/>
        <v/>
      </c>
      <c r="AH209" s="19" t="str">
        <f t="shared" si="209"/>
        <v/>
      </c>
      <c r="AI209" s="19" t="str">
        <f t="shared" si="209"/>
        <v/>
      </c>
      <c r="AJ209" s="19" t="str">
        <f t="shared" si="209"/>
        <v/>
      </c>
      <c r="AK209" s="19" t="str">
        <f t="shared" si="209"/>
        <v/>
      </c>
      <c r="AL209" s="19" t="str">
        <f t="shared" si="209"/>
        <v/>
      </c>
      <c r="AM209" s="263"/>
      <c r="AN209" s="263"/>
      <c r="AO209" s="207"/>
      <c r="AQ209" s="1"/>
      <c r="AR209" s="1"/>
      <c r="AS209" s="1"/>
      <c r="AT209" s="1"/>
      <c r="AU209" s="1"/>
      <c r="AV209" s="1"/>
      <c r="AW209" s="1"/>
      <c r="AX209" s="1"/>
      <c r="AY209" s="1"/>
    </row>
    <row r="210" spans="1:51" ht="13.5" customHeight="1">
      <c r="A210" s="248" t="str">
        <f>IFERROR(INDEX(【従業者名簿】!F:F,MATCH(F210,【従業者名簿】!C:C,0)),"")</f>
        <v/>
      </c>
      <c r="B210" s="298" t="s">
        <v>33</v>
      </c>
      <c r="C210" s="299" t="str">
        <f>IF(AO210="介護福祉士","〇","")</f>
        <v/>
      </c>
      <c r="D210" s="366" t="str">
        <f>IF(A210="","",DATEDIF(A210,$AF$3,"m"))</f>
        <v/>
      </c>
      <c r="E210" s="301"/>
      <c r="F210" s="270"/>
      <c r="G210" s="70" t="s">
        <v>36</v>
      </c>
      <c r="H210" s="164"/>
      <c r="I210" s="164"/>
      <c r="J210" s="164"/>
      <c r="K210" s="164"/>
      <c r="L210" s="164"/>
      <c r="M210" s="164"/>
      <c r="N210" s="164"/>
      <c r="O210" s="164"/>
      <c r="P210" s="164"/>
      <c r="Q210" s="164"/>
      <c r="R210" s="164"/>
      <c r="S210" s="164"/>
      <c r="T210" s="164"/>
      <c r="U210" s="164"/>
      <c r="V210" s="164"/>
      <c r="W210" s="164"/>
      <c r="X210" s="164"/>
      <c r="Y210" s="164"/>
      <c r="Z210" s="164"/>
      <c r="AA210" s="164"/>
      <c r="AB210" s="164"/>
      <c r="AC210" s="164"/>
      <c r="AD210" s="164"/>
      <c r="AE210" s="164"/>
      <c r="AF210" s="164"/>
      <c r="AG210" s="164"/>
      <c r="AH210" s="164"/>
      <c r="AI210" s="164"/>
      <c r="AJ210" s="164"/>
      <c r="AK210" s="164"/>
      <c r="AL210" s="164"/>
      <c r="AM210" s="253">
        <f>SUM(H211:AL211)</f>
        <v>0</v>
      </c>
      <c r="AN210" s="368" t="str">
        <f>IFERROR(IF(OR(E210="Ａ",AM210&gt;$AF$205),1,ROUNDDOWN(AM210/$AF$205,1)),"")</f>
        <v/>
      </c>
      <c r="AO210" s="222"/>
      <c r="AP210" s="8"/>
    </row>
    <row r="211" spans="1:51" ht="13.5" customHeight="1">
      <c r="A211" s="249"/>
      <c r="B211" s="255"/>
      <c r="C211" s="287"/>
      <c r="D211" s="367"/>
      <c r="E211" s="302"/>
      <c r="F211" s="261"/>
      <c r="G211" s="70" t="s">
        <v>135</v>
      </c>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253"/>
      <c r="AN211" s="368"/>
      <c r="AO211" s="223"/>
      <c r="AP211" s="8"/>
    </row>
    <row r="212" spans="1:51" ht="13.5" customHeight="1">
      <c r="A212" s="248" t="str">
        <f>IFERROR(INDEX(【従業者名簿】!F:F,MATCH(F212,【従業者名簿】!C:C,0)),"")</f>
        <v/>
      </c>
      <c r="B212" s="298" t="s">
        <v>33</v>
      </c>
      <c r="C212" s="299" t="str">
        <f t="shared" ref="C212" si="210">IF(AO212="介護福祉士","〇","")</f>
        <v/>
      </c>
      <c r="D212" s="366" t="str">
        <f>IF(A212="","",DATEDIF(A212,$AF$3,"m"))</f>
        <v/>
      </c>
      <c r="E212" s="301"/>
      <c r="F212" s="262"/>
      <c r="G212" s="70" t="s">
        <v>36</v>
      </c>
      <c r="H212" s="133"/>
      <c r="I212" s="133"/>
      <c r="J212" s="133"/>
      <c r="K212" s="133"/>
      <c r="L212" s="133"/>
      <c r="M212" s="133"/>
      <c r="N212" s="133"/>
      <c r="O212" s="133"/>
      <c r="P212" s="133"/>
      <c r="Q212" s="133"/>
      <c r="R212" s="133"/>
      <c r="S212" s="133"/>
      <c r="T212" s="133"/>
      <c r="U212" s="133"/>
      <c r="V212" s="133"/>
      <c r="W212" s="133"/>
      <c r="X212" s="133"/>
      <c r="Y212" s="133"/>
      <c r="Z212" s="133"/>
      <c r="AA212" s="133"/>
      <c r="AB212" s="133"/>
      <c r="AC212" s="133"/>
      <c r="AD212" s="133"/>
      <c r="AE212" s="133"/>
      <c r="AF212" s="133"/>
      <c r="AG212" s="133"/>
      <c r="AH212" s="133"/>
      <c r="AI212" s="133"/>
      <c r="AJ212" s="133"/>
      <c r="AK212" s="133"/>
      <c r="AL212" s="133"/>
      <c r="AM212" s="253">
        <f>SUM(H213:AL213)</f>
        <v>0</v>
      </c>
      <c r="AN212" s="368" t="str">
        <f t="shared" ref="AN212" si="211">IFERROR(IF(OR(E212="Ａ",AM212&gt;$AF$205),1,ROUNDDOWN(AM212/$AF$205,1)),"")</f>
        <v/>
      </c>
      <c r="AO212" s="372"/>
      <c r="AP212" s="8"/>
    </row>
    <row r="213" spans="1:51" ht="13.5" customHeight="1">
      <c r="A213" s="249"/>
      <c r="B213" s="255"/>
      <c r="C213" s="287"/>
      <c r="D213" s="367"/>
      <c r="E213" s="302"/>
      <c r="F213" s="262"/>
      <c r="G213" s="70" t="s">
        <v>134</v>
      </c>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253"/>
      <c r="AN213" s="368"/>
      <c r="AO213" s="374"/>
      <c r="AP213" s="8"/>
    </row>
    <row r="214" spans="1:51" ht="13.5" customHeight="1">
      <c r="A214" s="248" t="str">
        <f>IFERROR(INDEX(【従業者名簿】!F:F,MATCH(F214,【従業者名簿】!C:C,0)),"")</f>
        <v/>
      </c>
      <c r="B214" s="298" t="s">
        <v>33</v>
      </c>
      <c r="C214" s="299" t="str">
        <f t="shared" ref="C214" si="212">IF(AO214="介護福祉士","〇","")</f>
        <v/>
      </c>
      <c r="D214" s="366" t="str">
        <f>IF(A214="","",DATEDIF(A214,$AF$3,"m"))</f>
        <v/>
      </c>
      <c r="E214" s="301"/>
      <c r="F214" s="262"/>
      <c r="G214" s="70" t="s">
        <v>36</v>
      </c>
      <c r="H214" s="133"/>
      <c r="I214" s="133"/>
      <c r="J214" s="133"/>
      <c r="K214" s="133"/>
      <c r="L214" s="133"/>
      <c r="M214" s="133"/>
      <c r="N214" s="133"/>
      <c r="O214" s="133"/>
      <c r="P214" s="133"/>
      <c r="Q214" s="133"/>
      <c r="R214" s="133"/>
      <c r="S214" s="133"/>
      <c r="T214" s="133"/>
      <c r="U214" s="133"/>
      <c r="V214" s="133"/>
      <c r="W214" s="133"/>
      <c r="X214" s="133"/>
      <c r="Y214" s="133"/>
      <c r="Z214" s="133"/>
      <c r="AA214" s="133"/>
      <c r="AB214" s="133"/>
      <c r="AC214" s="133"/>
      <c r="AD214" s="133"/>
      <c r="AE214" s="133"/>
      <c r="AF214" s="133"/>
      <c r="AG214" s="133"/>
      <c r="AH214" s="133"/>
      <c r="AI214" s="133"/>
      <c r="AJ214" s="133"/>
      <c r="AK214" s="133"/>
      <c r="AL214" s="133"/>
      <c r="AM214" s="253">
        <f>SUM(H215:AL215)</f>
        <v>0</v>
      </c>
      <c r="AN214" s="368" t="str">
        <f t="shared" ref="AN214" si="213">IFERROR(IF(OR(E214="Ａ",AM214&gt;$AF$205),1,ROUNDDOWN(AM214/$AF$205,1)),"")</f>
        <v/>
      </c>
      <c r="AO214" s="372"/>
      <c r="AP214" s="8"/>
    </row>
    <row r="215" spans="1:51" ht="13.5" customHeight="1">
      <c r="A215" s="249"/>
      <c r="B215" s="255"/>
      <c r="C215" s="287"/>
      <c r="D215" s="367"/>
      <c r="E215" s="302"/>
      <c r="F215" s="262"/>
      <c r="G215" s="70" t="s">
        <v>134</v>
      </c>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253"/>
      <c r="AN215" s="368"/>
      <c r="AO215" s="374"/>
      <c r="AP215" s="8"/>
    </row>
    <row r="216" spans="1:51" ht="13.5" customHeight="1">
      <c r="A216" s="248" t="str">
        <f>IFERROR(INDEX(【従業者名簿】!F:F,MATCH(F216,【従業者名簿】!C:C,0)),"")</f>
        <v/>
      </c>
      <c r="B216" s="298" t="s">
        <v>33</v>
      </c>
      <c r="C216" s="299" t="str">
        <f t="shared" ref="C216" si="214">IF(AO216="介護福祉士","〇","")</f>
        <v/>
      </c>
      <c r="D216" s="366" t="str">
        <f t="shared" ref="D216" si="215">IF(A216="","",DATEDIF(A216,$AF$3,"m"))</f>
        <v/>
      </c>
      <c r="E216" s="301"/>
      <c r="F216" s="262"/>
      <c r="G216" s="70" t="s">
        <v>36</v>
      </c>
      <c r="H216" s="133"/>
      <c r="I216" s="133"/>
      <c r="J216" s="133"/>
      <c r="K216" s="133"/>
      <c r="L216" s="133"/>
      <c r="M216" s="133"/>
      <c r="N216" s="133"/>
      <c r="O216" s="133"/>
      <c r="P216" s="133"/>
      <c r="Q216" s="133"/>
      <c r="R216" s="133"/>
      <c r="S216" s="133"/>
      <c r="T216" s="133"/>
      <c r="U216" s="133"/>
      <c r="V216" s="133"/>
      <c r="W216" s="133"/>
      <c r="X216" s="133"/>
      <c r="Y216" s="133"/>
      <c r="Z216" s="133"/>
      <c r="AA216" s="133"/>
      <c r="AB216" s="133"/>
      <c r="AC216" s="133"/>
      <c r="AD216" s="133"/>
      <c r="AE216" s="133"/>
      <c r="AF216" s="133"/>
      <c r="AG216" s="133"/>
      <c r="AH216" s="133"/>
      <c r="AI216" s="133"/>
      <c r="AJ216" s="133"/>
      <c r="AK216" s="133"/>
      <c r="AL216" s="133"/>
      <c r="AM216" s="253">
        <f t="shared" ref="AM216" si="216">SUM(H217:AL217)</f>
        <v>0</v>
      </c>
      <c r="AN216" s="368" t="str">
        <f t="shared" ref="AN216" si="217">IFERROR(IF(OR(E216="Ａ",AM216&gt;$AF$205),1,ROUNDDOWN(AM216/$AF$205,1)),"")</f>
        <v/>
      </c>
      <c r="AO216" s="372"/>
      <c r="AP216" s="8"/>
    </row>
    <row r="217" spans="1:51" ht="13.5" customHeight="1">
      <c r="A217" s="249"/>
      <c r="B217" s="255"/>
      <c r="C217" s="287"/>
      <c r="D217" s="367"/>
      <c r="E217" s="302"/>
      <c r="F217" s="262"/>
      <c r="G217" s="70" t="s">
        <v>134</v>
      </c>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253"/>
      <c r="AN217" s="368"/>
      <c r="AO217" s="374"/>
      <c r="AP217" s="8"/>
    </row>
    <row r="218" spans="1:51" ht="13.5" customHeight="1">
      <c r="A218" s="248" t="str">
        <f>IFERROR(INDEX(【従業者名簿】!F:F,MATCH(F218,【従業者名簿】!C:C,0)),"")</f>
        <v/>
      </c>
      <c r="B218" s="298" t="s">
        <v>33</v>
      </c>
      <c r="C218" s="299" t="str">
        <f t="shared" ref="C218" si="218">IF(AO218="介護福祉士","〇","")</f>
        <v/>
      </c>
      <c r="D218" s="366" t="str">
        <f t="shared" ref="D218" si="219">IF(A218="","",DATEDIF(A218,$AF$3,"m"))</f>
        <v/>
      </c>
      <c r="E218" s="301"/>
      <c r="F218" s="262"/>
      <c r="G218" s="70" t="s">
        <v>36</v>
      </c>
      <c r="H218" s="133"/>
      <c r="I218" s="133"/>
      <c r="J218" s="133"/>
      <c r="K218" s="133"/>
      <c r="L218" s="133"/>
      <c r="M218" s="133"/>
      <c r="N218" s="133"/>
      <c r="O218" s="133"/>
      <c r="P218" s="133"/>
      <c r="Q218" s="133"/>
      <c r="R218" s="133"/>
      <c r="S218" s="133"/>
      <c r="T218" s="133"/>
      <c r="U218" s="133"/>
      <c r="V218" s="133"/>
      <c r="W218" s="133"/>
      <c r="X218" s="133"/>
      <c r="Y218" s="133"/>
      <c r="Z218" s="133"/>
      <c r="AA218" s="133"/>
      <c r="AB218" s="133"/>
      <c r="AC218" s="133"/>
      <c r="AD218" s="133"/>
      <c r="AE218" s="133"/>
      <c r="AF218" s="133"/>
      <c r="AG218" s="133"/>
      <c r="AH218" s="133"/>
      <c r="AI218" s="133"/>
      <c r="AJ218" s="133"/>
      <c r="AK218" s="133"/>
      <c r="AL218" s="133"/>
      <c r="AM218" s="253">
        <f t="shared" ref="AM218" si="220">SUM(H219:AL219)</f>
        <v>0</v>
      </c>
      <c r="AN218" s="368" t="str">
        <f t="shared" ref="AN218" si="221">IFERROR(IF(OR(E218="Ａ",AM218&gt;$AF$205),1,ROUNDDOWN(AM218/$AF$205,1)),"")</f>
        <v/>
      </c>
      <c r="AO218" s="372"/>
      <c r="AP218" s="8"/>
    </row>
    <row r="219" spans="1:51" ht="13.5" customHeight="1">
      <c r="A219" s="249"/>
      <c r="B219" s="255"/>
      <c r="C219" s="287"/>
      <c r="D219" s="367"/>
      <c r="E219" s="302"/>
      <c r="F219" s="262"/>
      <c r="G219" s="70" t="s">
        <v>135</v>
      </c>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253"/>
      <c r="AN219" s="368"/>
      <c r="AO219" s="374"/>
      <c r="AP219" s="8"/>
    </row>
    <row r="220" spans="1:51" ht="13.5" customHeight="1">
      <c r="A220" s="248" t="str">
        <f>IFERROR(INDEX(【従業者名簿】!F:F,MATCH(F220,【従業者名簿】!C:C,0)),"")</f>
        <v/>
      </c>
      <c r="B220" s="298" t="s">
        <v>33</v>
      </c>
      <c r="C220" s="299" t="str">
        <f t="shared" ref="C220" si="222">IF(AO220="介護福祉士","〇","")</f>
        <v/>
      </c>
      <c r="D220" s="366" t="str">
        <f t="shared" ref="D220" si="223">IF(A220="","",DATEDIF(A220,$AF$3,"m"))</f>
        <v/>
      </c>
      <c r="E220" s="301"/>
      <c r="F220" s="262"/>
      <c r="G220" s="70" t="s">
        <v>36</v>
      </c>
      <c r="H220" s="133"/>
      <c r="I220" s="133"/>
      <c r="J220" s="133"/>
      <c r="K220" s="133"/>
      <c r="L220" s="133"/>
      <c r="M220" s="133"/>
      <c r="N220" s="133"/>
      <c r="O220" s="133"/>
      <c r="P220" s="133"/>
      <c r="Q220" s="133"/>
      <c r="R220" s="133"/>
      <c r="S220" s="133"/>
      <c r="T220" s="133"/>
      <c r="U220" s="133"/>
      <c r="V220" s="133"/>
      <c r="W220" s="133"/>
      <c r="X220" s="133"/>
      <c r="Y220" s="133"/>
      <c r="Z220" s="133"/>
      <c r="AA220" s="133"/>
      <c r="AB220" s="133"/>
      <c r="AC220" s="133"/>
      <c r="AD220" s="133"/>
      <c r="AE220" s="133"/>
      <c r="AF220" s="133"/>
      <c r="AG220" s="133"/>
      <c r="AH220" s="133"/>
      <c r="AI220" s="133"/>
      <c r="AJ220" s="133"/>
      <c r="AK220" s="133"/>
      <c r="AL220" s="133"/>
      <c r="AM220" s="253">
        <f t="shared" ref="AM220" si="224">SUM(H221:AL221)</f>
        <v>0</v>
      </c>
      <c r="AN220" s="368" t="str">
        <f t="shared" ref="AN220" si="225">IFERROR(IF(OR(E220="Ａ",AM220&gt;$AF$205),1,ROUNDDOWN(AM220/$AF$205,1)),"")</f>
        <v/>
      </c>
      <c r="AO220" s="372"/>
      <c r="AP220" s="8"/>
    </row>
    <row r="221" spans="1:51" ht="13.5" customHeight="1">
      <c r="A221" s="249"/>
      <c r="B221" s="255"/>
      <c r="C221" s="287"/>
      <c r="D221" s="367"/>
      <c r="E221" s="302"/>
      <c r="F221" s="262"/>
      <c r="G221" s="70" t="s">
        <v>134</v>
      </c>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253"/>
      <c r="AN221" s="368"/>
      <c r="AO221" s="374"/>
      <c r="AP221" s="8"/>
    </row>
    <row r="222" spans="1:51" ht="13.5" customHeight="1">
      <c r="A222" s="248" t="str">
        <f>IFERROR(INDEX(【従業者名簿】!F:F,MATCH(F222,【従業者名簿】!C:C,0)),"")</f>
        <v/>
      </c>
      <c r="B222" s="298" t="s">
        <v>33</v>
      </c>
      <c r="C222" s="299" t="str">
        <f t="shared" ref="C222" si="226">IF(AO222="介護福祉士","〇","")</f>
        <v/>
      </c>
      <c r="D222" s="366" t="str">
        <f t="shared" ref="D222" si="227">IF(A222="","",DATEDIF(A222,$AF$3,"m"))</f>
        <v/>
      </c>
      <c r="E222" s="301"/>
      <c r="F222" s="262"/>
      <c r="G222" s="70" t="s">
        <v>36</v>
      </c>
      <c r="H222" s="133"/>
      <c r="I222" s="133"/>
      <c r="J222" s="133"/>
      <c r="K222" s="133"/>
      <c r="L222" s="133"/>
      <c r="M222" s="133"/>
      <c r="N222" s="133"/>
      <c r="O222" s="133"/>
      <c r="P222" s="133"/>
      <c r="Q222" s="133"/>
      <c r="R222" s="133"/>
      <c r="S222" s="133"/>
      <c r="T222" s="133"/>
      <c r="U222" s="133"/>
      <c r="V222" s="133"/>
      <c r="W222" s="133"/>
      <c r="X222" s="133"/>
      <c r="Y222" s="133"/>
      <c r="Z222" s="133"/>
      <c r="AA222" s="133"/>
      <c r="AB222" s="133"/>
      <c r="AC222" s="133"/>
      <c r="AD222" s="133"/>
      <c r="AE222" s="133"/>
      <c r="AF222" s="133"/>
      <c r="AG222" s="133"/>
      <c r="AH222" s="133"/>
      <c r="AI222" s="133"/>
      <c r="AJ222" s="133"/>
      <c r="AK222" s="133"/>
      <c r="AL222" s="133"/>
      <c r="AM222" s="253">
        <f t="shared" ref="AM222" si="228">SUM(H223:AL223)</f>
        <v>0</v>
      </c>
      <c r="AN222" s="368" t="str">
        <f t="shared" ref="AN222" si="229">IFERROR(IF(OR(E222="Ａ",AM222&gt;$AF$205),1,ROUNDDOWN(AM222/$AF$205,1)),"")</f>
        <v/>
      </c>
      <c r="AO222" s="372"/>
      <c r="AP222" s="8"/>
    </row>
    <row r="223" spans="1:51" ht="13.5" customHeight="1">
      <c r="A223" s="249"/>
      <c r="B223" s="255"/>
      <c r="C223" s="287"/>
      <c r="D223" s="367"/>
      <c r="E223" s="302"/>
      <c r="F223" s="262"/>
      <c r="G223" s="70" t="s">
        <v>134</v>
      </c>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253"/>
      <c r="AN223" s="368"/>
      <c r="AO223" s="374"/>
      <c r="AP223" s="8"/>
    </row>
    <row r="224" spans="1:51" ht="13.5" customHeight="1">
      <c r="A224" s="248" t="str">
        <f>IFERROR(INDEX(【従業者名簿】!F:F,MATCH(F224,【従業者名簿】!C:C,0)),"")</f>
        <v/>
      </c>
      <c r="B224" s="298" t="s">
        <v>33</v>
      </c>
      <c r="C224" s="299" t="str">
        <f t="shared" ref="C224" si="230">IF(AO224="介護福祉士","〇","")</f>
        <v/>
      </c>
      <c r="D224" s="366" t="str">
        <f t="shared" ref="D224" si="231">IF(A224="","",DATEDIF(A224,$AF$3,"m"))</f>
        <v/>
      </c>
      <c r="E224" s="301"/>
      <c r="F224" s="262"/>
      <c r="G224" s="70" t="s">
        <v>36</v>
      </c>
      <c r="H224" s="133"/>
      <c r="I224" s="133"/>
      <c r="J224" s="133"/>
      <c r="K224" s="133"/>
      <c r="L224" s="133"/>
      <c r="M224" s="133"/>
      <c r="N224" s="133"/>
      <c r="O224" s="133"/>
      <c r="P224" s="133"/>
      <c r="Q224" s="133"/>
      <c r="R224" s="133"/>
      <c r="S224" s="133"/>
      <c r="T224" s="133"/>
      <c r="U224" s="133"/>
      <c r="V224" s="133"/>
      <c r="W224" s="133"/>
      <c r="X224" s="133"/>
      <c r="Y224" s="133"/>
      <c r="Z224" s="133"/>
      <c r="AA224" s="133"/>
      <c r="AB224" s="133"/>
      <c r="AC224" s="133"/>
      <c r="AD224" s="133"/>
      <c r="AE224" s="133"/>
      <c r="AF224" s="133"/>
      <c r="AG224" s="133"/>
      <c r="AH224" s="133"/>
      <c r="AI224" s="133"/>
      <c r="AJ224" s="133"/>
      <c r="AK224" s="133"/>
      <c r="AL224" s="133"/>
      <c r="AM224" s="253">
        <f t="shared" ref="AM224" si="232">SUM(H225:AL225)</f>
        <v>0</v>
      </c>
      <c r="AN224" s="368" t="str">
        <f t="shared" ref="AN224" si="233">IFERROR(IF(OR(E224="Ａ",AM224&gt;$AF$205),1,ROUNDDOWN(AM224/$AF$205,1)),"")</f>
        <v/>
      </c>
      <c r="AO224" s="372"/>
      <c r="AP224" s="8"/>
    </row>
    <row r="225" spans="1:51" ht="13.5" customHeight="1">
      <c r="A225" s="249"/>
      <c r="B225" s="255"/>
      <c r="C225" s="287"/>
      <c r="D225" s="367"/>
      <c r="E225" s="302"/>
      <c r="F225" s="262"/>
      <c r="G225" s="70" t="s">
        <v>134</v>
      </c>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253"/>
      <c r="AN225" s="368"/>
      <c r="AO225" s="374"/>
      <c r="AP225" s="8"/>
    </row>
    <row r="226" spans="1:51" ht="13.5" customHeight="1">
      <c r="A226" s="248" t="str">
        <f>IFERROR(INDEX(【従業者名簿】!F:F,MATCH(F226,【従業者名簿】!C:C,0)),"")</f>
        <v/>
      </c>
      <c r="B226" s="298" t="s">
        <v>33</v>
      </c>
      <c r="C226" s="299" t="str">
        <f t="shared" ref="C226" si="234">IF(AO226="介護福祉士","〇","")</f>
        <v/>
      </c>
      <c r="D226" s="366" t="str">
        <f t="shared" ref="D226" si="235">IF(A226="","",DATEDIF(A226,$AF$3,"m"))</f>
        <v/>
      </c>
      <c r="E226" s="301"/>
      <c r="F226" s="262"/>
      <c r="G226" s="70" t="s">
        <v>36</v>
      </c>
      <c r="H226" s="133"/>
      <c r="I226" s="133"/>
      <c r="J226" s="133"/>
      <c r="K226" s="133"/>
      <c r="L226" s="133"/>
      <c r="M226" s="133"/>
      <c r="N226" s="133"/>
      <c r="O226" s="133"/>
      <c r="P226" s="133"/>
      <c r="Q226" s="133"/>
      <c r="R226" s="133"/>
      <c r="S226" s="133"/>
      <c r="T226" s="133"/>
      <c r="U226" s="133"/>
      <c r="V226" s="133"/>
      <c r="W226" s="133"/>
      <c r="X226" s="133"/>
      <c r="Y226" s="133"/>
      <c r="Z226" s="133"/>
      <c r="AA226" s="133"/>
      <c r="AB226" s="133"/>
      <c r="AC226" s="133"/>
      <c r="AD226" s="133"/>
      <c r="AE226" s="133"/>
      <c r="AF226" s="133"/>
      <c r="AG226" s="133"/>
      <c r="AH226" s="133"/>
      <c r="AI226" s="133"/>
      <c r="AJ226" s="133"/>
      <c r="AK226" s="133"/>
      <c r="AL226" s="133"/>
      <c r="AM226" s="253">
        <f t="shared" ref="AM226" si="236">SUM(H227:AL227)</f>
        <v>0</v>
      </c>
      <c r="AN226" s="368" t="str">
        <f t="shared" ref="AN226" si="237">IFERROR(IF(OR(E226="Ａ",AM226&gt;$AF$205),1,ROUNDDOWN(AM226/$AF$205,1)),"")</f>
        <v/>
      </c>
      <c r="AO226" s="372"/>
      <c r="AP226" s="8"/>
    </row>
    <row r="227" spans="1:51" ht="13.5" customHeight="1">
      <c r="A227" s="249"/>
      <c r="B227" s="255"/>
      <c r="C227" s="287"/>
      <c r="D227" s="367"/>
      <c r="E227" s="302"/>
      <c r="F227" s="262"/>
      <c r="G227" s="70" t="s">
        <v>134</v>
      </c>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253"/>
      <c r="AN227" s="368"/>
      <c r="AO227" s="374"/>
      <c r="AP227" s="8"/>
    </row>
    <row r="228" spans="1:51" ht="13.5" customHeight="1">
      <c r="A228" s="248" t="str">
        <f>IFERROR(INDEX(【従業者名簿】!F:F,MATCH(F228,【従業者名簿】!C:C,0)),"")</f>
        <v/>
      </c>
      <c r="B228" s="298" t="s">
        <v>33</v>
      </c>
      <c r="C228" s="299" t="str">
        <f t="shared" ref="C228" si="238">IF(AO228="介護福祉士","〇","")</f>
        <v/>
      </c>
      <c r="D228" s="366" t="str">
        <f t="shared" ref="D228" si="239">IF(A228="","",DATEDIF(A228,$AF$3,"m"))</f>
        <v/>
      </c>
      <c r="E228" s="301"/>
      <c r="F228" s="262"/>
      <c r="G228" s="70" t="s">
        <v>36</v>
      </c>
      <c r="H228" s="133"/>
      <c r="I228" s="133"/>
      <c r="J228" s="133"/>
      <c r="K228" s="133"/>
      <c r="L228" s="133"/>
      <c r="M228" s="133"/>
      <c r="N228" s="133"/>
      <c r="O228" s="133"/>
      <c r="P228" s="133"/>
      <c r="Q228" s="133"/>
      <c r="R228" s="133"/>
      <c r="S228" s="133"/>
      <c r="T228" s="133"/>
      <c r="U228" s="133"/>
      <c r="V228" s="133"/>
      <c r="W228" s="133"/>
      <c r="X228" s="133"/>
      <c r="Y228" s="133"/>
      <c r="Z228" s="133"/>
      <c r="AA228" s="133"/>
      <c r="AB228" s="133"/>
      <c r="AC228" s="133"/>
      <c r="AD228" s="133"/>
      <c r="AE228" s="133"/>
      <c r="AF228" s="133"/>
      <c r="AG228" s="133"/>
      <c r="AH228" s="133"/>
      <c r="AI228" s="133"/>
      <c r="AJ228" s="133"/>
      <c r="AK228" s="133"/>
      <c r="AL228" s="133"/>
      <c r="AM228" s="253">
        <f t="shared" ref="AM228" si="240">SUM(H229:AL229)</f>
        <v>0</v>
      </c>
      <c r="AN228" s="368" t="str">
        <f t="shared" ref="AN228" si="241">IFERROR(IF(OR(E228="Ａ",AM228&gt;$AF$205),1,ROUNDDOWN(AM228/$AF$205,1)),"")</f>
        <v/>
      </c>
      <c r="AO228" s="372"/>
      <c r="AP228" s="8"/>
    </row>
    <row r="229" spans="1:51" ht="13.5" customHeight="1">
      <c r="A229" s="249"/>
      <c r="B229" s="255"/>
      <c r="C229" s="287"/>
      <c r="D229" s="367"/>
      <c r="E229" s="302"/>
      <c r="F229" s="262"/>
      <c r="G229" s="70" t="s">
        <v>134</v>
      </c>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253"/>
      <c r="AN229" s="368"/>
      <c r="AO229" s="374"/>
      <c r="AP229" s="8"/>
    </row>
    <row r="230" spans="1:51" ht="13.5" customHeight="1">
      <c r="A230" s="248" t="str">
        <f>IFERROR(INDEX(【従業者名簿】!F:F,MATCH(F230,【従業者名簿】!C:C,0)),"")</f>
        <v/>
      </c>
      <c r="B230" s="298" t="s">
        <v>33</v>
      </c>
      <c r="C230" s="299" t="str">
        <f t="shared" ref="C230" si="242">IF(AO230="介護福祉士","〇","")</f>
        <v/>
      </c>
      <c r="D230" s="366" t="str">
        <f t="shared" ref="D230" si="243">IF(A230="","",DATEDIF(A230,$AF$3,"m"))</f>
        <v/>
      </c>
      <c r="E230" s="301"/>
      <c r="F230" s="262"/>
      <c r="G230" s="70" t="s">
        <v>36</v>
      </c>
      <c r="H230" s="133"/>
      <c r="I230" s="133"/>
      <c r="J230" s="133"/>
      <c r="K230" s="133"/>
      <c r="L230" s="133"/>
      <c r="M230" s="133"/>
      <c r="N230" s="133"/>
      <c r="O230" s="133"/>
      <c r="P230" s="133"/>
      <c r="Q230" s="133"/>
      <c r="R230" s="133"/>
      <c r="S230" s="133"/>
      <c r="T230" s="133"/>
      <c r="U230" s="133"/>
      <c r="V230" s="133"/>
      <c r="W230" s="133"/>
      <c r="X230" s="133"/>
      <c r="Y230" s="133"/>
      <c r="Z230" s="133"/>
      <c r="AA230" s="133"/>
      <c r="AB230" s="133"/>
      <c r="AC230" s="133"/>
      <c r="AD230" s="133"/>
      <c r="AE230" s="133"/>
      <c r="AF230" s="133"/>
      <c r="AG230" s="133"/>
      <c r="AH230" s="133"/>
      <c r="AI230" s="133"/>
      <c r="AJ230" s="133"/>
      <c r="AK230" s="133"/>
      <c r="AL230" s="133"/>
      <c r="AM230" s="253">
        <f t="shared" ref="AM230" si="244">SUM(H231:AL231)</f>
        <v>0</v>
      </c>
      <c r="AN230" s="368" t="str">
        <f t="shared" ref="AN230" si="245">IFERROR(IF(OR(E230="Ａ",AM230&gt;$AF$205),1,ROUNDDOWN(AM230/$AF$205,1)),"")</f>
        <v/>
      </c>
      <c r="AO230" s="372"/>
      <c r="AP230" s="8"/>
    </row>
    <row r="231" spans="1:51" ht="13.5" customHeight="1">
      <c r="A231" s="249"/>
      <c r="B231" s="255"/>
      <c r="C231" s="287"/>
      <c r="D231" s="367"/>
      <c r="E231" s="302"/>
      <c r="F231" s="262"/>
      <c r="G231" s="70" t="s">
        <v>41</v>
      </c>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253"/>
      <c r="AN231" s="368"/>
      <c r="AO231" s="374"/>
      <c r="AP231" s="8"/>
    </row>
    <row r="232" spans="1:51" ht="13.5" customHeight="1">
      <c r="A232" s="248" t="str">
        <f>IFERROR(INDEX(【従業者名簿】!F:F,MATCH(F232,【従業者名簿】!C:C,0)),"")</f>
        <v/>
      </c>
      <c r="B232" s="298" t="s">
        <v>33</v>
      </c>
      <c r="C232" s="299" t="str">
        <f t="shared" ref="C232" si="246">IF(AO232="介護福祉士","〇","")</f>
        <v/>
      </c>
      <c r="D232" s="366" t="str">
        <f t="shared" ref="D232" si="247">IF(A232="","",DATEDIF(A232,$AF$3,"m"))</f>
        <v/>
      </c>
      <c r="E232" s="301"/>
      <c r="F232" s="262"/>
      <c r="G232" s="70" t="s">
        <v>36</v>
      </c>
      <c r="H232" s="133"/>
      <c r="I232" s="133"/>
      <c r="J232" s="133"/>
      <c r="K232" s="133"/>
      <c r="L232" s="133"/>
      <c r="M232" s="133"/>
      <c r="N232" s="133"/>
      <c r="O232" s="133"/>
      <c r="P232" s="133"/>
      <c r="Q232" s="133"/>
      <c r="R232" s="133"/>
      <c r="S232" s="133"/>
      <c r="T232" s="133"/>
      <c r="U232" s="133"/>
      <c r="V232" s="133"/>
      <c r="W232" s="133"/>
      <c r="X232" s="133"/>
      <c r="Y232" s="133"/>
      <c r="Z232" s="133"/>
      <c r="AA232" s="133"/>
      <c r="AB232" s="133"/>
      <c r="AC232" s="133"/>
      <c r="AD232" s="133"/>
      <c r="AE232" s="133"/>
      <c r="AF232" s="133"/>
      <c r="AG232" s="133"/>
      <c r="AH232" s="133"/>
      <c r="AI232" s="133"/>
      <c r="AJ232" s="133"/>
      <c r="AK232" s="133"/>
      <c r="AL232" s="133"/>
      <c r="AM232" s="253">
        <f t="shared" ref="AM232" si="248">SUM(H233:AL233)</f>
        <v>0</v>
      </c>
      <c r="AN232" s="368" t="str">
        <f t="shared" ref="AN232" si="249">IFERROR(IF(OR(E232="Ａ",AM232&gt;$AF$205),1,ROUNDDOWN(AM232/$AF$205,1)),"")</f>
        <v/>
      </c>
      <c r="AO232" s="372"/>
      <c r="AP232" s="8"/>
    </row>
    <row r="233" spans="1:51" ht="13.5" customHeight="1">
      <c r="A233" s="249"/>
      <c r="B233" s="255"/>
      <c r="C233" s="287"/>
      <c r="D233" s="367"/>
      <c r="E233" s="302"/>
      <c r="F233" s="262"/>
      <c r="G233" s="70" t="s">
        <v>134</v>
      </c>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253"/>
      <c r="AN233" s="368"/>
      <c r="AO233" s="374"/>
      <c r="AP233" s="8"/>
    </row>
    <row r="234" spans="1:51" ht="13.5" customHeight="1">
      <c r="A234" s="248" t="str">
        <f>IFERROR(INDEX(【従業者名簿】!F:F,MATCH(F234,【従業者名簿】!C:C,0)),"")</f>
        <v/>
      </c>
      <c r="B234" s="298" t="s">
        <v>33</v>
      </c>
      <c r="C234" s="299" t="str">
        <f t="shared" ref="C234" si="250">IF(AO234="介護福祉士","〇","")</f>
        <v/>
      </c>
      <c r="D234" s="366" t="str">
        <f t="shared" ref="D234" si="251">IF(A234="","",DATEDIF(A234,$AF$3,"m"))</f>
        <v/>
      </c>
      <c r="E234" s="301"/>
      <c r="F234" s="262"/>
      <c r="G234" s="70" t="s">
        <v>36</v>
      </c>
      <c r="H234" s="133"/>
      <c r="I234" s="133"/>
      <c r="J234" s="133"/>
      <c r="K234" s="133"/>
      <c r="L234" s="133"/>
      <c r="M234" s="133"/>
      <c r="N234" s="133"/>
      <c r="O234" s="133"/>
      <c r="P234" s="133"/>
      <c r="Q234" s="133"/>
      <c r="R234" s="133"/>
      <c r="S234" s="133"/>
      <c r="T234" s="133"/>
      <c r="U234" s="133"/>
      <c r="V234" s="133"/>
      <c r="W234" s="133"/>
      <c r="X234" s="133"/>
      <c r="Y234" s="133"/>
      <c r="Z234" s="133"/>
      <c r="AA234" s="133"/>
      <c r="AB234" s="133"/>
      <c r="AC234" s="133"/>
      <c r="AD234" s="133"/>
      <c r="AE234" s="133"/>
      <c r="AF234" s="133"/>
      <c r="AG234" s="133"/>
      <c r="AH234" s="133"/>
      <c r="AI234" s="133"/>
      <c r="AJ234" s="133"/>
      <c r="AK234" s="133"/>
      <c r="AL234" s="133"/>
      <c r="AM234" s="253">
        <f t="shared" ref="AM234" si="252">SUM(H235:AL235)</f>
        <v>0</v>
      </c>
      <c r="AN234" s="368" t="str">
        <f t="shared" ref="AN234" si="253">IFERROR(IF(OR(E234="Ａ",AM234&gt;$AF$205),1,ROUNDDOWN(AM234/$AF$205,1)),"")</f>
        <v/>
      </c>
      <c r="AO234" s="372"/>
      <c r="AP234" s="8"/>
    </row>
    <row r="235" spans="1:51" ht="13.5" customHeight="1">
      <c r="A235" s="249"/>
      <c r="B235" s="255"/>
      <c r="C235" s="287"/>
      <c r="D235" s="367"/>
      <c r="E235" s="302"/>
      <c r="F235" s="262"/>
      <c r="G235" s="70" t="s">
        <v>134</v>
      </c>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253"/>
      <c r="AN235" s="368"/>
      <c r="AO235" s="374"/>
      <c r="AP235" s="8"/>
    </row>
    <row r="236" spans="1:51" ht="13.5" customHeight="1">
      <c r="A236" s="248" t="str">
        <f>IFERROR(INDEX(【従業者名簿】!F:F,MATCH(F236,【従業者名簿】!C:C,0)),"")</f>
        <v/>
      </c>
      <c r="B236" s="298" t="s">
        <v>33</v>
      </c>
      <c r="C236" s="299" t="str">
        <f t="shared" ref="C236" si="254">IF(AO236="介護福祉士","〇","")</f>
        <v/>
      </c>
      <c r="D236" s="366" t="str">
        <f t="shared" ref="D236" si="255">IF(A236="","",DATEDIF(A236,$AF$3,"m"))</f>
        <v/>
      </c>
      <c r="E236" s="301"/>
      <c r="F236" s="270"/>
      <c r="G236" s="70" t="s">
        <v>36</v>
      </c>
      <c r="H236" s="133"/>
      <c r="I236" s="133"/>
      <c r="J236" s="133"/>
      <c r="K236" s="133"/>
      <c r="L236" s="133"/>
      <c r="M236" s="133"/>
      <c r="N236" s="133"/>
      <c r="O236" s="133"/>
      <c r="P236" s="133"/>
      <c r="Q236" s="133"/>
      <c r="R236" s="133"/>
      <c r="S236" s="133"/>
      <c r="T236" s="133"/>
      <c r="U236" s="133"/>
      <c r="V236" s="133"/>
      <c r="W236" s="133"/>
      <c r="X236" s="133"/>
      <c r="Y236" s="133"/>
      <c r="Z236" s="133"/>
      <c r="AA236" s="133"/>
      <c r="AB236" s="133"/>
      <c r="AC236" s="133"/>
      <c r="AD236" s="133"/>
      <c r="AE236" s="133"/>
      <c r="AF236" s="133"/>
      <c r="AG236" s="133"/>
      <c r="AH236" s="133"/>
      <c r="AI236" s="133"/>
      <c r="AJ236" s="133"/>
      <c r="AK236" s="133"/>
      <c r="AL236" s="133"/>
      <c r="AM236" s="253">
        <f t="shared" ref="AM236" si="256">SUM(H237:AL237)</f>
        <v>0</v>
      </c>
      <c r="AN236" s="368" t="str">
        <f t="shared" ref="AN236" si="257">IFERROR(IF(OR(E236="Ａ",AM236&gt;$AF$205),1,ROUNDDOWN(AM236/$AF$205,1)),"")</f>
        <v/>
      </c>
      <c r="AO236" s="372"/>
      <c r="AP236" s="8"/>
    </row>
    <row r="237" spans="1:51" ht="13.5" customHeight="1">
      <c r="A237" s="249"/>
      <c r="B237" s="255"/>
      <c r="C237" s="287"/>
      <c r="D237" s="367"/>
      <c r="E237" s="302"/>
      <c r="F237" s="261"/>
      <c r="G237" s="70" t="s">
        <v>134</v>
      </c>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253"/>
      <c r="AN237" s="368"/>
      <c r="AO237" s="374"/>
      <c r="AP237" s="8"/>
    </row>
    <row r="238" spans="1:51" ht="13.5" customHeight="1">
      <c r="A238" s="248" t="str">
        <f>IFERROR(INDEX(【従業者名簿】!F:F,MATCH(F238,【従業者名簿】!C:C,0)),"")</f>
        <v/>
      </c>
      <c r="B238" s="298" t="s">
        <v>33</v>
      </c>
      <c r="C238" s="299" t="str">
        <f t="shared" ref="C238" si="258">IF(AO238="介護福祉士","〇","")</f>
        <v/>
      </c>
      <c r="D238" s="366" t="str">
        <f>IF(A238="","",DATEDIF(A238,$AF$3,"m"))</f>
        <v/>
      </c>
      <c r="E238" s="301"/>
      <c r="F238" s="262"/>
      <c r="G238" s="70" t="s">
        <v>36</v>
      </c>
      <c r="H238" s="133"/>
      <c r="I238" s="133"/>
      <c r="J238" s="133"/>
      <c r="K238" s="133"/>
      <c r="L238" s="133"/>
      <c r="M238" s="133"/>
      <c r="N238" s="133"/>
      <c r="O238" s="133"/>
      <c r="P238" s="133"/>
      <c r="Q238" s="133"/>
      <c r="R238" s="133"/>
      <c r="S238" s="133"/>
      <c r="T238" s="133"/>
      <c r="U238" s="133"/>
      <c r="V238" s="133"/>
      <c r="W238" s="133"/>
      <c r="X238" s="133"/>
      <c r="Y238" s="133"/>
      <c r="Z238" s="133"/>
      <c r="AA238" s="133"/>
      <c r="AB238" s="133"/>
      <c r="AC238" s="133"/>
      <c r="AD238" s="133"/>
      <c r="AE238" s="133"/>
      <c r="AF238" s="133"/>
      <c r="AG238" s="133"/>
      <c r="AH238" s="133"/>
      <c r="AI238" s="133"/>
      <c r="AJ238" s="133"/>
      <c r="AK238" s="133"/>
      <c r="AL238" s="133"/>
      <c r="AM238" s="253">
        <f>SUM(H239:AL239)</f>
        <v>0</v>
      </c>
      <c r="AN238" s="368" t="str">
        <f>IFERROR(IF(OR(E238="Ａ",AM238&gt;$AF$205),1,ROUNDDOWN(AM238/$AF$205,1)),"")</f>
        <v/>
      </c>
      <c r="AO238" s="372"/>
      <c r="AP238" s="8"/>
    </row>
    <row r="239" spans="1:51" ht="13.5" customHeight="1">
      <c r="A239" s="249"/>
      <c r="B239" s="255"/>
      <c r="C239" s="287"/>
      <c r="D239" s="367"/>
      <c r="E239" s="302"/>
      <c r="F239" s="262"/>
      <c r="G239" s="70" t="s">
        <v>41</v>
      </c>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253"/>
      <c r="AN239" s="368"/>
      <c r="AO239" s="374"/>
      <c r="AP239" s="8"/>
    </row>
    <row r="240" spans="1:51" ht="13.5" customHeight="1">
      <c r="B240" s="132"/>
      <c r="C240" s="132"/>
      <c r="D240" s="132"/>
      <c r="E240" s="7" t="s">
        <v>90</v>
      </c>
      <c r="F240" s="132"/>
      <c r="G240" s="51"/>
      <c r="H240" s="7"/>
      <c r="I240" s="52"/>
      <c r="J240" s="52"/>
      <c r="K240" s="52"/>
      <c r="L240" s="52"/>
      <c r="M240" s="52"/>
      <c r="N240" s="52"/>
      <c r="O240" s="52"/>
      <c r="P240" s="52"/>
      <c r="Q240" s="52"/>
      <c r="R240" s="52"/>
      <c r="S240" s="53"/>
      <c r="T240" s="53"/>
      <c r="U240" s="7"/>
      <c r="V240" s="52"/>
      <c r="W240" s="52"/>
      <c r="X240" s="52"/>
      <c r="Y240" s="52"/>
      <c r="Z240" s="52"/>
      <c r="AA240" s="52"/>
      <c r="AB240" s="52"/>
      <c r="AC240" s="132"/>
      <c r="AD240" s="132"/>
      <c r="AE240" s="132"/>
      <c r="AF240" s="54"/>
      <c r="AG240" s="54"/>
      <c r="AH240" s="7"/>
      <c r="AI240" s="7"/>
      <c r="AJ240" s="7"/>
      <c r="AK240" s="7"/>
      <c r="AL240" s="7"/>
      <c r="AM240" s="55"/>
      <c r="AN240" s="56"/>
      <c r="AO240" s="57"/>
      <c r="AP240" s="10"/>
      <c r="AQ240" s="132"/>
      <c r="AR240" s="132"/>
      <c r="AS240" s="132"/>
      <c r="AT240" s="58"/>
      <c r="AU240" s="58"/>
      <c r="AV240" s="58"/>
      <c r="AW240" s="59"/>
      <c r="AX240" s="59"/>
      <c r="AY240" s="59"/>
    </row>
  </sheetData>
  <sheetProtection sheet="1" objects="1" scenarios="1"/>
  <mergeCells count="1222">
    <mergeCell ref="BA202:BA203"/>
    <mergeCell ref="AQ203:AS203"/>
    <mergeCell ref="AQ204:AS205"/>
    <mergeCell ref="AT204:AV205"/>
    <mergeCell ref="AW204:AY205"/>
    <mergeCell ref="AO14:AO15"/>
    <mergeCell ref="AO16:AO17"/>
    <mergeCell ref="AO18:AO19"/>
    <mergeCell ref="AO20:AO21"/>
    <mergeCell ref="AO22:AO23"/>
    <mergeCell ref="AO94:AO95"/>
    <mergeCell ref="AO96:AO97"/>
    <mergeCell ref="AO98:AO99"/>
    <mergeCell ref="AO100:AO101"/>
    <mergeCell ref="AO102:AO103"/>
    <mergeCell ref="AO174:AO175"/>
    <mergeCell ref="AO176:AO177"/>
    <mergeCell ref="AO178:AO179"/>
    <mergeCell ref="AO180:AO181"/>
    <mergeCell ref="AO182:AO183"/>
    <mergeCell ref="BA122:BA123"/>
    <mergeCell ref="AQ123:AS123"/>
    <mergeCell ref="AQ124:AS125"/>
    <mergeCell ref="AT124:AV125"/>
    <mergeCell ref="AW124:AY125"/>
    <mergeCell ref="AQ193:AS195"/>
    <mergeCell ref="AT193:AV194"/>
    <mergeCell ref="AW193:AY194"/>
    <mergeCell ref="AT195:AV195"/>
    <mergeCell ref="AW195:AY195"/>
    <mergeCell ref="AQ196:AS196"/>
    <mergeCell ref="AT196:AV197"/>
    <mergeCell ref="AW196:AY197"/>
    <mergeCell ref="AQ197:AS197"/>
    <mergeCell ref="AT198:AV199"/>
    <mergeCell ref="AW198:AY199"/>
    <mergeCell ref="BA198:BA199"/>
    <mergeCell ref="AQ199:AS199"/>
    <mergeCell ref="BA42:BA43"/>
    <mergeCell ref="AQ43:AS43"/>
    <mergeCell ref="AQ44:AS45"/>
    <mergeCell ref="AT44:AV45"/>
    <mergeCell ref="AW44:AY45"/>
    <mergeCell ref="AQ113:AS115"/>
    <mergeCell ref="AT113:AV114"/>
    <mergeCell ref="AW113:AY114"/>
    <mergeCell ref="AT115:AV115"/>
    <mergeCell ref="AW115:AY115"/>
    <mergeCell ref="AQ116:AS116"/>
    <mergeCell ref="AT116:AV117"/>
    <mergeCell ref="AW116:AY117"/>
    <mergeCell ref="AQ117:AS117"/>
    <mergeCell ref="AT118:AV119"/>
    <mergeCell ref="AW118:AY119"/>
    <mergeCell ref="BA118:BA119"/>
    <mergeCell ref="AQ119:AS119"/>
    <mergeCell ref="AT42:AV43"/>
    <mergeCell ref="AW42:AY43"/>
    <mergeCell ref="AQ106:AR106"/>
    <mergeCell ref="AS106:AY106"/>
    <mergeCell ref="AQ107:AR107"/>
    <mergeCell ref="AS107:AY107"/>
    <mergeCell ref="AQ104:AR104"/>
    <mergeCell ref="AS104:AT104"/>
    <mergeCell ref="AQ33:AS35"/>
    <mergeCell ref="AT33:AV34"/>
    <mergeCell ref="AW33:AY34"/>
    <mergeCell ref="AT35:AV35"/>
    <mergeCell ref="AW35:AY35"/>
    <mergeCell ref="AQ36:AS36"/>
    <mergeCell ref="AT36:AV37"/>
    <mergeCell ref="AW36:AY37"/>
    <mergeCell ref="AQ37:AS37"/>
    <mergeCell ref="AT38:AV39"/>
    <mergeCell ref="AW38:AY39"/>
    <mergeCell ref="BA38:BA39"/>
    <mergeCell ref="AQ39:AS39"/>
    <mergeCell ref="AQ40:AS40"/>
    <mergeCell ref="AT40:AV41"/>
    <mergeCell ref="AW40:AY41"/>
    <mergeCell ref="AQ41:AS41"/>
    <mergeCell ref="AQ38:AS38"/>
    <mergeCell ref="A238:A239"/>
    <mergeCell ref="B238:B239"/>
    <mergeCell ref="C238:C239"/>
    <mergeCell ref="D238:D239"/>
    <mergeCell ref="E238:E239"/>
    <mergeCell ref="F238:F239"/>
    <mergeCell ref="AM238:AM239"/>
    <mergeCell ref="AN238:AN239"/>
    <mergeCell ref="AO238:AO239"/>
    <mergeCell ref="A236:A237"/>
    <mergeCell ref="B236:B237"/>
    <mergeCell ref="C236:C237"/>
    <mergeCell ref="D236:D237"/>
    <mergeCell ref="E236:E237"/>
    <mergeCell ref="F236:F237"/>
    <mergeCell ref="AM236:AM237"/>
    <mergeCell ref="AN236:AN237"/>
    <mergeCell ref="AO236:AO237"/>
    <mergeCell ref="A234:A235"/>
    <mergeCell ref="B234:B235"/>
    <mergeCell ref="C234:C235"/>
    <mergeCell ref="D234:D235"/>
    <mergeCell ref="E234:E235"/>
    <mergeCell ref="F234:F235"/>
    <mergeCell ref="AM234:AM235"/>
    <mergeCell ref="AN234:AN235"/>
    <mergeCell ref="AO234:AO235"/>
    <mergeCell ref="A232:A233"/>
    <mergeCell ref="B232:B233"/>
    <mergeCell ref="C232:C233"/>
    <mergeCell ref="D232:D233"/>
    <mergeCell ref="E232:E233"/>
    <mergeCell ref="F232:F233"/>
    <mergeCell ref="AM232:AM233"/>
    <mergeCell ref="AN232:AN233"/>
    <mergeCell ref="AO232:AO233"/>
    <mergeCell ref="A230:A231"/>
    <mergeCell ref="B230:B231"/>
    <mergeCell ref="C230:C231"/>
    <mergeCell ref="D230:D231"/>
    <mergeCell ref="E230:E231"/>
    <mergeCell ref="F230:F231"/>
    <mergeCell ref="AM230:AM231"/>
    <mergeCell ref="AN230:AN231"/>
    <mergeCell ref="AO230:AO231"/>
    <mergeCell ref="A228:A229"/>
    <mergeCell ref="B228:B229"/>
    <mergeCell ref="C228:C229"/>
    <mergeCell ref="D228:D229"/>
    <mergeCell ref="E228:E229"/>
    <mergeCell ref="F228:F229"/>
    <mergeCell ref="AM228:AM229"/>
    <mergeCell ref="AN228:AN229"/>
    <mergeCell ref="AO228:AO229"/>
    <mergeCell ref="A226:A227"/>
    <mergeCell ref="B226:B227"/>
    <mergeCell ref="C226:C227"/>
    <mergeCell ref="D226:D227"/>
    <mergeCell ref="E226:E227"/>
    <mergeCell ref="F226:F227"/>
    <mergeCell ref="AM226:AM227"/>
    <mergeCell ref="AN226:AN227"/>
    <mergeCell ref="AO226:AO227"/>
    <mergeCell ref="A224:A225"/>
    <mergeCell ref="B224:B225"/>
    <mergeCell ref="C224:C225"/>
    <mergeCell ref="D224:D225"/>
    <mergeCell ref="E224:E225"/>
    <mergeCell ref="F224:F225"/>
    <mergeCell ref="AM224:AM225"/>
    <mergeCell ref="AN224:AN225"/>
    <mergeCell ref="AO224:AO225"/>
    <mergeCell ref="A222:A223"/>
    <mergeCell ref="B222:B223"/>
    <mergeCell ref="C222:C223"/>
    <mergeCell ref="D222:D223"/>
    <mergeCell ref="E222:E223"/>
    <mergeCell ref="F222:F223"/>
    <mergeCell ref="AM222:AM223"/>
    <mergeCell ref="AN222:AN223"/>
    <mergeCell ref="AO222:AO223"/>
    <mergeCell ref="A220:A221"/>
    <mergeCell ref="B220:B221"/>
    <mergeCell ref="C220:C221"/>
    <mergeCell ref="D220:D221"/>
    <mergeCell ref="E220:E221"/>
    <mergeCell ref="F220:F221"/>
    <mergeCell ref="AM220:AM221"/>
    <mergeCell ref="AN220:AN221"/>
    <mergeCell ref="AO220:AO221"/>
    <mergeCell ref="A218:A219"/>
    <mergeCell ref="B218:B219"/>
    <mergeCell ref="C218:C219"/>
    <mergeCell ref="D218:D219"/>
    <mergeCell ref="E218:E219"/>
    <mergeCell ref="F218:F219"/>
    <mergeCell ref="AM218:AM219"/>
    <mergeCell ref="AN218:AN219"/>
    <mergeCell ref="AO218:AO219"/>
    <mergeCell ref="A216:A217"/>
    <mergeCell ref="B216:B217"/>
    <mergeCell ref="C216:C217"/>
    <mergeCell ref="D216:D217"/>
    <mergeCell ref="E216:E217"/>
    <mergeCell ref="F216:F217"/>
    <mergeCell ref="AM216:AM217"/>
    <mergeCell ref="AN216:AN217"/>
    <mergeCell ref="AO216:AO217"/>
    <mergeCell ref="A214:A215"/>
    <mergeCell ref="B214:B215"/>
    <mergeCell ref="C214:C215"/>
    <mergeCell ref="D214:D215"/>
    <mergeCell ref="E214:E215"/>
    <mergeCell ref="F214:F215"/>
    <mergeCell ref="AM214:AM215"/>
    <mergeCell ref="AN214:AN215"/>
    <mergeCell ref="AO214:AO215"/>
    <mergeCell ref="A212:A213"/>
    <mergeCell ref="B212:B213"/>
    <mergeCell ref="C212:C213"/>
    <mergeCell ref="D212:D213"/>
    <mergeCell ref="E212:E213"/>
    <mergeCell ref="F212:F213"/>
    <mergeCell ref="AM212:AM213"/>
    <mergeCell ref="AN212:AN213"/>
    <mergeCell ref="AO212:AO213"/>
    <mergeCell ref="AO208:AO209"/>
    <mergeCell ref="A210:A211"/>
    <mergeCell ref="B210:B211"/>
    <mergeCell ref="C210:C211"/>
    <mergeCell ref="D210:D211"/>
    <mergeCell ref="E210:E211"/>
    <mergeCell ref="F210:F211"/>
    <mergeCell ref="AM210:AM211"/>
    <mergeCell ref="AN210:AN211"/>
    <mergeCell ref="AO210:AO211"/>
    <mergeCell ref="A208:A209"/>
    <mergeCell ref="B208:B209"/>
    <mergeCell ref="C208:C209"/>
    <mergeCell ref="D208:D209"/>
    <mergeCell ref="E208:E209"/>
    <mergeCell ref="F208:F209"/>
    <mergeCell ref="G208:G209"/>
    <mergeCell ref="AM208:AM209"/>
    <mergeCell ref="AN208:AN209"/>
    <mergeCell ref="A158:A159"/>
    <mergeCell ref="B158:B159"/>
    <mergeCell ref="C158:C159"/>
    <mergeCell ref="D158:D159"/>
    <mergeCell ref="E158:E159"/>
    <mergeCell ref="F158:F159"/>
    <mergeCell ref="AM158:AM159"/>
    <mergeCell ref="AN158:AN159"/>
    <mergeCell ref="AO158:AO159"/>
    <mergeCell ref="A156:A157"/>
    <mergeCell ref="B156:B157"/>
    <mergeCell ref="C156:C157"/>
    <mergeCell ref="D156:D157"/>
    <mergeCell ref="E156:E157"/>
    <mergeCell ref="F156:F157"/>
    <mergeCell ref="AM156:AM157"/>
    <mergeCell ref="AN156:AN157"/>
    <mergeCell ref="AO156:AO157"/>
    <mergeCell ref="A154:A155"/>
    <mergeCell ref="B154:B155"/>
    <mergeCell ref="C154:C155"/>
    <mergeCell ref="D154:D155"/>
    <mergeCell ref="E154:E155"/>
    <mergeCell ref="F154:F155"/>
    <mergeCell ref="AM154:AM155"/>
    <mergeCell ref="AN154:AN155"/>
    <mergeCell ref="AO154:AO155"/>
    <mergeCell ref="A152:A153"/>
    <mergeCell ref="B152:B153"/>
    <mergeCell ref="C152:C153"/>
    <mergeCell ref="D152:D153"/>
    <mergeCell ref="E152:E153"/>
    <mergeCell ref="F152:F153"/>
    <mergeCell ref="AM152:AM153"/>
    <mergeCell ref="AN152:AN153"/>
    <mergeCell ref="AO152:AO153"/>
    <mergeCell ref="A150:A151"/>
    <mergeCell ref="B150:B151"/>
    <mergeCell ref="C150:C151"/>
    <mergeCell ref="D150:D151"/>
    <mergeCell ref="E150:E151"/>
    <mergeCell ref="F150:F151"/>
    <mergeCell ref="AM150:AM151"/>
    <mergeCell ref="AN150:AN151"/>
    <mergeCell ref="AO150:AO151"/>
    <mergeCell ref="A148:A149"/>
    <mergeCell ref="B148:B149"/>
    <mergeCell ref="C148:C149"/>
    <mergeCell ref="D148:D149"/>
    <mergeCell ref="E148:E149"/>
    <mergeCell ref="F148:F149"/>
    <mergeCell ref="AM148:AM149"/>
    <mergeCell ref="AN148:AN149"/>
    <mergeCell ref="AO148:AO149"/>
    <mergeCell ref="A146:A147"/>
    <mergeCell ref="B146:B147"/>
    <mergeCell ref="C146:C147"/>
    <mergeCell ref="D146:D147"/>
    <mergeCell ref="E146:E147"/>
    <mergeCell ref="F146:F147"/>
    <mergeCell ref="AM146:AM147"/>
    <mergeCell ref="AN146:AN147"/>
    <mergeCell ref="AO146:AO147"/>
    <mergeCell ref="A144:A145"/>
    <mergeCell ref="B144:B145"/>
    <mergeCell ref="C144:C145"/>
    <mergeCell ref="D144:D145"/>
    <mergeCell ref="E144:E145"/>
    <mergeCell ref="F144:F145"/>
    <mergeCell ref="AM144:AM145"/>
    <mergeCell ref="AN144:AN145"/>
    <mergeCell ref="AO144:AO145"/>
    <mergeCell ref="A142:A143"/>
    <mergeCell ref="B142:B143"/>
    <mergeCell ref="C142:C143"/>
    <mergeCell ref="D142:D143"/>
    <mergeCell ref="E142:E143"/>
    <mergeCell ref="F142:F143"/>
    <mergeCell ref="AM142:AM143"/>
    <mergeCell ref="AN142:AN143"/>
    <mergeCell ref="AO142:AO143"/>
    <mergeCell ref="A140:A141"/>
    <mergeCell ref="B140:B141"/>
    <mergeCell ref="C140:C141"/>
    <mergeCell ref="D140:D141"/>
    <mergeCell ref="E140:E141"/>
    <mergeCell ref="F140:F141"/>
    <mergeCell ref="AM140:AM141"/>
    <mergeCell ref="AN140:AN141"/>
    <mergeCell ref="AO140:AO141"/>
    <mergeCell ref="A138:A139"/>
    <mergeCell ref="B138:B139"/>
    <mergeCell ref="C138:C139"/>
    <mergeCell ref="D138:D139"/>
    <mergeCell ref="E138:E139"/>
    <mergeCell ref="F138:F139"/>
    <mergeCell ref="AM138:AM139"/>
    <mergeCell ref="AN138:AN139"/>
    <mergeCell ref="AO138:AO139"/>
    <mergeCell ref="A136:A137"/>
    <mergeCell ref="B136:B137"/>
    <mergeCell ref="C136:C137"/>
    <mergeCell ref="D136:D137"/>
    <mergeCell ref="E136:E137"/>
    <mergeCell ref="F136:F137"/>
    <mergeCell ref="AM136:AM137"/>
    <mergeCell ref="AN136:AN137"/>
    <mergeCell ref="AO136:AO137"/>
    <mergeCell ref="A134:A135"/>
    <mergeCell ref="B134:B135"/>
    <mergeCell ref="C134:C135"/>
    <mergeCell ref="D134:D135"/>
    <mergeCell ref="E134:E135"/>
    <mergeCell ref="F134:F135"/>
    <mergeCell ref="AM134:AM135"/>
    <mergeCell ref="AN134:AN135"/>
    <mergeCell ref="AO134:AO135"/>
    <mergeCell ref="A132:A133"/>
    <mergeCell ref="B132:B133"/>
    <mergeCell ref="C132:C133"/>
    <mergeCell ref="D132:D133"/>
    <mergeCell ref="E132:E133"/>
    <mergeCell ref="F132:F133"/>
    <mergeCell ref="AM132:AM133"/>
    <mergeCell ref="AN132:AN133"/>
    <mergeCell ref="AO132:AO133"/>
    <mergeCell ref="AO128:AO129"/>
    <mergeCell ref="A130:A131"/>
    <mergeCell ref="B130:B131"/>
    <mergeCell ref="C130:C131"/>
    <mergeCell ref="D130:D131"/>
    <mergeCell ref="E130:E131"/>
    <mergeCell ref="F130:F131"/>
    <mergeCell ref="AM130:AM131"/>
    <mergeCell ref="AN130:AN131"/>
    <mergeCell ref="AO130:AO131"/>
    <mergeCell ref="A128:A129"/>
    <mergeCell ref="B128:B129"/>
    <mergeCell ref="C128:C129"/>
    <mergeCell ref="D128:D129"/>
    <mergeCell ref="E128:E129"/>
    <mergeCell ref="F128:F129"/>
    <mergeCell ref="G128:G129"/>
    <mergeCell ref="AM128:AM129"/>
    <mergeCell ref="AN128:AN129"/>
    <mergeCell ref="A78:A79"/>
    <mergeCell ref="B78:B79"/>
    <mergeCell ref="C78:C79"/>
    <mergeCell ref="D78:D79"/>
    <mergeCell ref="E78:E79"/>
    <mergeCell ref="F78:F79"/>
    <mergeCell ref="AM78:AM79"/>
    <mergeCell ref="AN78:AN79"/>
    <mergeCell ref="AO78:AO79"/>
    <mergeCell ref="A76:A77"/>
    <mergeCell ref="B76:B77"/>
    <mergeCell ref="C76:C77"/>
    <mergeCell ref="D76:D77"/>
    <mergeCell ref="E76:E77"/>
    <mergeCell ref="F76:F77"/>
    <mergeCell ref="AM76:AM77"/>
    <mergeCell ref="AN76:AN77"/>
    <mergeCell ref="AO76:AO77"/>
    <mergeCell ref="A74:A75"/>
    <mergeCell ref="B74:B75"/>
    <mergeCell ref="C74:C75"/>
    <mergeCell ref="D74:D75"/>
    <mergeCell ref="E74:E75"/>
    <mergeCell ref="F74:F75"/>
    <mergeCell ref="AM74:AM75"/>
    <mergeCell ref="AN74:AN75"/>
    <mergeCell ref="AO74:AO75"/>
    <mergeCell ref="A72:A73"/>
    <mergeCell ref="B72:B73"/>
    <mergeCell ref="C72:C73"/>
    <mergeCell ref="D72:D73"/>
    <mergeCell ref="E72:E73"/>
    <mergeCell ref="F72:F73"/>
    <mergeCell ref="AM72:AM73"/>
    <mergeCell ref="AN72:AN73"/>
    <mergeCell ref="AO72:AO73"/>
    <mergeCell ref="A70:A71"/>
    <mergeCell ref="B70:B71"/>
    <mergeCell ref="C70:C71"/>
    <mergeCell ref="D70:D71"/>
    <mergeCell ref="E70:E71"/>
    <mergeCell ref="F70:F71"/>
    <mergeCell ref="AM70:AM71"/>
    <mergeCell ref="AN70:AN71"/>
    <mergeCell ref="AO70:AO71"/>
    <mergeCell ref="A68:A69"/>
    <mergeCell ref="B68:B69"/>
    <mergeCell ref="C68:C69"/>
    <mergeCell ref="D68:D69"/>
    <mergeCell ref="E68:E69"/>
    <mergeCell ref="F68:F69"/>
    <mergeCell ref="AM68:AM69"/>
    <mergeCell ref="AN68:AN69"/>
    <mergeCell ref="AO68:AO69"/>
    <mergeCell ref="A66:A67"/>
    <mergeCell ref="B66:B67"/>
    <mergeCell ref="C66:C67"/>
    <mergeCell ref="D66:D67"/>
    <mergeCell ref="E66:E67"/>
    <mergeCell ref="F66:F67"/>
    <mergeCell ref="AM66:AM67"/>
    <mergeCell ref="AN66:AN67"/>
    <mergeCell ref="AO66:AO67"/>
    <mergeCell ref="A64:A65"/>
    <mergeCell ref="B64:B65"/>
    <mergeCell ref="C64:C65"/>
    <mergeCell ref="D64:D65"/>
    <mergeCell ref="E64:E65"/>
    <mergeCell ref="F64:F65"/>
    <mergeCell ref="AM64:AM65"/>
    <mergeCell ref="AN64:AN65"/>
    <mergeCell ref="AO64:AO65"/>
    <mergeCell ref="A62:A63"/>
    <mergeCell ref="B62:B63"/>
    <mergeCell ref="C62:C63"/>
    <mergeCell ref="D62:D63"/>
    <mergeCell ref="E62:E63"/>
    <mergeCell ref="F62:F63"/>
    <mergeCell ref="AM62:AM63"/>
    <mergeCell ref="AN62:AN63"/>
    <mergeCell ref="AO62:AO63"/>
    <mergeCell ref="A60:A61"/>
    <mergeCell ref="B60:B61"/>
    <mergeCell ref="C60:C61"/>
    <mergeCell ref="D60:D61"/>
    <mergeCell ref="E60:E61"/>
    <mergeCell ref="F60:F61"/>
    <mergeCell ref="AM60:AM61"/>
    <mergeCell ref="AN60:AN61"/>
    <mergeCell ref="AO60:AO61"/>
    <mergeCell ref="A58:A59"/>
    <mergeCell ref="B58:B59"/>
    <mergeCell ref="C58:C59"/>
    <mergeCell ref="D58:D59"/>
    <mergeCell ref="E58:E59"/>
    <mergeCell ref="F58:F59"/>
    <mergeCell ref="AM58:AM59"/>
    <mergeCell ref="AN58:AN59"/>
    <mergeCell ref="AO58:AO59"/>
    <mergeCell ref="A56:A57"/>
    <mergeCell ref="B56:B57"/>
    <mergeCell ref="C56:C57"/>
    <mergeCell ref="D56:D57"/>
    <mergeCell ref="E56:E57"/>
    <mergeCell ref="F56:F57"/>
    <mergeCell ref="AM56:AM57"/>
    <mergeCell ref="AN56:AN57"/>
    <mergeCell ref="AO56:AO57"/>
    <mergeCell ref="A54:A55"/>
    <mergeCell ref="B54:B55"/>
    <mergeCell ref="C54:C55"/>
    <mergeCell ref="D54:D55"/>
    <mergeCell ref="E54:E55"/>
    <mergeCell ref="F54:F55"/>
    <mergeCell ref="AM54:AM55"/>
    <mergeCell ref="AN54:AN55"/>
    <mergeCell ref="AO54:AO55"/>
    <mergeCell ref="A52:A53"/>
    <mergeCell ref="B52:B53"/>
    <mergeCell ref="C52:C53"/>
    <mergeCell ref="D52:D53"/>
    <mergeCell ref="E52:E53"/>
    <mergeCell ref="F52:F53"/>
    <mergeCell ref="AM52:AM53"/>
    <mergeCell ref="AN52:AN53"/>
    <mergeCell ref="AO52:AO53"/>
    <mergeCell ref="AO48:AO49"/>
    <mergeCell ref="A50:A51"/>
    <mergeCell ref="B50:B51"/>
    <mergeCell ref="C50:C51"/>
    <mergeCell ref="D50:D51"/>
    <mergeCell ref="E50:E51"/>
    <mergeCell ref="F50:F51"/>
    <mergeCell ref="AM50:AM51"/>
    <mergeCell ref="AN50:AN51"/>
    <mergeCell ref="AO50:AO51"/>
    <mergeCell ref="A48:A49"/>
    <mergeCell ref="B48:B49"/>
    <mergeCell ref="C48:C49"/>
    <mergeCell ref="D48:D49"/>
    <mergeCell ref="E48:E49"/>
    <mergeCell ref="F48:F49"/>
    <mergeCell ref="G48:G49"/>
    <mergeCell ref="AM48:AM49"/>
    <mergeCell ref="AN48:AN49"/>
    <mergeCell ref="B1:E1"/>
    <mergeCell ref="B3:C3"/>
    <mergeCell ref="D3:K3"/>
    <mergeCell ref="L3:N3"/>
    <mergeCell ref="O3:U3"/>
    <mergeCell ref="V3:X3"/>
    <mergeCell ref="Y3:Z3"/>
    <mergeCell ref="AA3:AE3"/>
    <mergeCell ref="AF3:AK3"/>
    <mergeCell ref="AF5:AG5"/>
    <mergeCell ref="A6:A7"/>
    <mergeCell ref="B6:B7"/>
    <mergeCell ref="C6:C7"/>
    <mergeCell ref="D6:D7"/>
    <mergeCell ref="E6:E7"/>
    <mergeCell ref="F6:F7"/>
    <mergeCell ref="G6:G7"/>
    <mergeCell ref="AS6:AW7"/>
    <mergeCell ref="AX6:AY7"/>
    <mergeCell ref="A8:A9"/>
    <mergeCell ref="B8:B9"/>
    <mergeCell ref="C8:C9"/>
    <mergeCell ref="D8:D9"/>
    <mergeCell ref="E8:E9"/>
    <mergeCell ref="F8:F9"/>
    <mergeCell ref="AM8:AM9"/>
    <mergeCell ref="AN8:AN9"/>
    <mergeCell ref="AO8:AO9"/>
    <mergeCell ref="AQ8:AR8"/>
    <mergeCell ref="AS8:AT8"/>
    <mergeCell ref="AV8:AW8"/>
    <mergeCell ref="AQ9:AR9"/>
    <mergeCell ref="AS9:AT9"/>
    <mergeCell ref="AV9:AW9"/>
    <mergeCell ref="F10:F11"/>
    <mergeCell ref="AM10:AM11"/>
    <mergeCell ref="AN10:AN11"/>
    <mergeCell ref="AO10:AO11"/>
    <mergeCell ref="AN6:AN7"/>
    <mergeCell ref="AO6:AO7"/>
    <mergeCell ref="AQ6:AR7"/>
    <mergeCell ref="AQ10:AR10"/>
    <mergeCell ref="AS10:AT10"/>
    <mergeCell ref="AV10:AW10"/>
    <mergeCell ref="AQ11:AR11"/>
    <mergeCell ref="AS11:AT11"/>
    <mergeCell ref="AV11:AW11"/>
    <mergeCell ref="A12:A13"/>
    <mergeCell ref="B12:B13"/>
    <mergeCell ref="C12:C13"/>
    <mergeCell ref="D12:D13"/>
    <mergeCell ref="E12:E13"/>
    <mergeCell ref="F12:F13"/>
    <mergeCell ref="AM12:AM13"/>
    <mergeCell ref="AN12:AN13"/>
    <mergeCell ref="AO12:AO13"/>
    <mergeCell ref="AQ12:AR12"/>
    <mergeCell ref="AS12:AT12"/>
    <mergeCell ref="AV12:AW12"/>
    <mergeCell ref="AQ13:AR13"/>
    <mergeCell ref="AS13:AT13"/>
    <mergeCell ref="AV13:AW13"/>
    <mergeCell ref="A10:A11"/>
    <mergeCell ref="B10:B11"/>
    <mergeCell ref="C10:C11"/>
    <mergeCell ref="AM6:AM7"/>
    <mergeCell ref="D10:D11"/>
    <mergeCell ref="A14:A19"/>
    <mergeCell ref="B14:B15"/>
    <mergeCell ref="C14:C19"/>
    <mergeCell ref="D14:D19"/>
    <mergeCell ref="E14:E19"/>
    <mergeCell ref="F14:F19"/>
    <mergeCell ref="B18:B19"/>
    <mergeCell ref="AM14:AM15"/>
    <mergeCell ref="AN14:AN19"/>
    <mergeCell ref="B16:B17"/>
    <mergeCell ref="AM16:AM17"/>
    <mergeCell ref="AQ14:AR14"/>
    <mergeCell ref="AS14:AT14"/>
    <mergeCell ref="AV14:AW14"/>
    <mergeCell ref="AQ15:AR15"/>
    <mergeCell ref="AS15:AT15"/>
    <mergeCell ref="AV15:AW15"/>
    <mergeCell ref="AM18:AM19"/>
    <mergeCell ref="AQ18:AR18"/>
    <mergeCell ref="AS18:AT18"/>
    <mergeCell ref="AV18:AW18"/>
    <mergeCell ref="AQ19:AR19"/>
    <mergeCell ref="AS19:AT19"/>
    <mergeCell ref="AV19:AW19"/>
    <mergeCell ref="AQ16:AR16"/>
    <mergeCell ref="AS16:AT16"/>
    <mergeCell ref="AV16:AW16"/>
    <mergeCell ref="AQ17:AR17"/>
    <mergeCell ref="AS17:AT17"/>
    <mergeCell ref="AV17:AW17"/>
    <mergeCell ref="E10:E11"/>
    <mergeCell ref="A20:A23"/>
    <mergeCell ref="B20:B21"/>
    <mergeCell ref="C20:C23"/>
    <mergeCell ref="D20:D23"/>
    <mergeCell ref="E20:E23"/>
    <mergeCell ref="F20:F23"/>
    <mergeCell ref="B22:B23"/>
    <mergeCell ref="AM20:AM21"/>
    <mergeCell ref="AN20:AN23"/>
    <mergeCell ref="AQ20:AR20"/>
    <mergeCell ref="AS20:AT20"/>
    <mergeCell ref="AV20:AW20"/>
    <mergeCell ref="AQ21:AR21"/>
    <mergeCell ref="AS21:AT21"/>
    <mergeCell ref="AV21:AW21"/>
    <mergeCell ref="AM22:AM23"/>
    <mergeCell ref="AQ22:AR22"/>
    <mergeCell ref="AS22:AT22"/>
    <mergeCell ref="AV22:AW22"/>
    <mergeCell ref="AQ23:AR23"/>
    <mergeCell ref="AS23:AT23"/>
    <mergeCell ref="AV23:AW23"/>
    <mergeCell ref="AQ26:AR26"/>
    <mergeCell ref="AS26:AY26"/>
    <mergeCell ref="AQ27:AR27"/>
    <mergeCell ref="AS27:AY27"/>
    <mergeCell ref="A24:A25"/>
    <mergeCell ref="B24:B25"/>
    <mergeCell ref="C24:C25"/>
    <mergeCell ref="D24:D25"/>
    <mergeCell ref="E24:E25"/>
    <mergeCell ref="A26:A27"/>
    <mergeCell ref="B26:B27"/>
    <mergeCell ref="C26:C27"/>
    <mergeCell ref="D26:D27"/>
    <mergeCell ref="E26:E27"/>
    <mergeCell ref="F26:F27"/>
    <mergeCell ref="AM26:AM27"/>
    <mergeCell ref="AN26:AN27"/>
    <mergeCell ref="AO26:AO27"/>
    <mergeCell ref="F24:F25"/>
    <mergeCell ref="AM24:AM25"/>
    <mergeCell ref="AN24:AN25"/>
    <mergeCell ref="AO24:AO25"/>
    <mergeCell ref="AQ24:AR24"/>
    <mergeCell ref="AS24:AT24"/>
    <mergeCell ref="AV24:AW24"/>
    <mergeCell ref="AQ25:AR25"/>
    <mergeCell ref="AS25:AT25"/>
    <mergeCell ref="AV25:AW25"/>
    <mergeCell ref="AQ28:AR28"/>
    <mergeCell ref="AS28:AY28"/>
    <mergeCell ref="AS29:AY29"/>
    <mergeCell ref="A30:A31"/>
    <mergeCell ref="B30:B31"/>
    <mergeCell ref="C30:C31"/>
    <mergeCell ref="D30:D31"/>
    <mergeCell ref="E30:E31"/>
    <mergeCell ref="F30:F31"/>
    <mergeCell ref="AM30:AM31"/>
    <mergeCell ref="AN30:AN31"/>
    <mergeCell ref="AO30:AO31"/>
    <mergeCell ref="AQ30:AR30"/>
    <mergeCell ref="AS30:AY30"/>
    <mergeCell ref="A28:A29"/>
    <mergeCell ref="B28:B29"/>
    <mergeCell ref="C28:C29"/>
    <mergeCell ref="D28:D29"/>
    <mergeCell ref="E28:E29"/>
    <mergeCell ref="F28:F29"/>
    <mergeCell ref="AM28:AM29"/>
    <mergeCell ref="AN28:AN29"/>
    <mergeCell ref="AO28:AO29"/>
    <mergeCell ref="A32:A33"/>
    <mergeCell ref="B32:B33"/>
    <mergeCell ref="C32:C33"/>
    <mergeCell ref="D32:D33"/>
    <mergeCell ref="E32:E33"/>
    <mergeCell ref="F32:F33"/>
    <mergeCell ref="AM32:AM33"/>
    <mergeCell ref="AN32:AN33"/>
    <mergeCell ref="AO32:AO33"/>
    <mergeCell ref="A36:A37"/>
    <mergeCell ref="B36:B37"/>
    <mergeCell ref="C36:C37"/>
    <mergeCell ref="D36:D37"/>
    <mergeCell ref="E36:E37"/>
    <mergeCell ref="F36:F37"/>
    <mergeCell ref="AM36:AM37"/>
    <mergeCell ref="AN36:AN37"/>
    <mergeCell ref="AO36:AO37"/>
    <mergeCell ref="A34:A35"/>
    <mergeCell ref="B34:B35"/>
    <mergeCell ref="C34:C35"/>
    <mergeCell ref="D34:D35"/>
    <mergeCell ref="E34:E35"/>
    <mergeCell ref="F34:F35"/>
    <mergeCell ref="AM34:AM35"/>
    <mergeCell ref="AN34:AN35"/>
    <mergeCell ref="AO34:AO35"/>
    <mergeCell ref="AM40:AM41"/>
    <mergeCell ref="AN40:AN41"/>
    <mergeCell ref="AO40:AO41"/>
    <mergeCell ref="A40:A41"/>
    <mergeCell ref="B40:B41"/>
    <mergeCell ref="C40:C41"/>
    <mergeCell ref="D40:D41"/>
    <mergeCell ref="E40:E41"/>
    <mergeCell ref="F40:F41"/>
    <mergeCell ref="A38:A39"/>
    <mergeCell ref="B38:B39"/>
    <mergeCell ref="C38:C39"/>
    <mergeCell ref="D38:D39"/>
    <mergeCell ref="E38:E39"/>
    <mergeCell ref="F38:F39"/>
    <mergeCell ref="AM38:AM39"/>
    <mergeCell ref="AN38:AN39"/>
    <mergeCell ref="AO38:AO39"/>
    <mergeCell ref="A42:A43"/>
    <mergeCell ref="B42:B43"/>
    <mergeCell ref="C42:C43"/>
    <mergeCell ref="D42:D43"/>
    <mergeCell ref="E42:E43"/>
    <mergeCell ref="F42:F43"/>
    <mergeCell ref="AM42:AM43"/>
    <mergeCell ref="AN42:AN43"/>
    <mergeCell ref="AO42:AO43"/>
    <mergeCell ref="AQ42:AS42"/>
    <mergeCell ref="B44:F45"/>
    <mergeCell ref="J44:R45"/>
    <mergeCell ref="V44:AE45"/>
    <mergeCell ref="AM44:AN45"/>
    <mergeCell ref="AO44:AO45"/>
    <mergeCell ref="S45:T45"/>
    <mergeCell ref="AF45:AG45"/>
    <mergeCell ref="B83:C83"/>
    <mergeCell ref="D83:K83"/>
    <mergeCell ref="L83:N83"/>
    <mergeCell ref="O83:U83"/>
    <mergeCell ref="V83:X83"/>
    <mergeCell ref="Y83:Z83"/>
    <mergeCell ref="AA83:AE83"/>
    <mergeCell ref="AF83:AK83"/>
    <mergeCell ref="AF85:AG85"/>
    <mergeCell ref="AX86:AY87"/>
    <mergeCell ref="A88:A89"/>
    <mergeCell ref="B88:B89"/>
    <mergeCell ref="C88:C89"/>
    <mergeCell ref="D88:D89"/>
    <mergeCell ref="E88:E89"/>
    <mergeCell ref="F88:F89"/>
    <mergeCell ref="AM88:AM89"/>
    <mergeCell ref="AN88:AN89"/>
    <mergeCell ref="AO88:AO89"/>
    <mergeCell ref="AQ88:AR88"/>
    <mergeCell ref="AS88:AT88"/>
    <mergeCell ref="AV88:AW88"/>
    <mergeCell ref="AQ89:AR89"/>
    <mergeCell ref="AS89:AT89"/>
    <mergeCell ref="AV89:AW89"/>
    <mergeCell ref="A86:A87"/>
    <mergeCell ref="B86:B87"/>
    <mergeCell ref="C86:C87"/>
    <mergeCell ref="D86:D87"/>
    <mergeCell ref="E86:E87"/>
    <mergeCell ref="F86:F87"/>
    <mergeCell ref="G86:G87"/>
    <mergeCell ref="AM86:AM87"/>
    <mergeCell ref="AO86:AO87"/>
    <mergeCell ref="AQ86:AR87"/>
    <mergeCell ref="AS86:AW87"/>
    <mergeCell ref="AN86:AN87"/>
    <mergeCell ref="AQ90:AR90"/>
    <mergeCell ref="AS90:AT90"/>
    <mergeCell ref="AV90:AW90"/>
    <mergeCell ref="AQ91:AR91"/>
    <mergeCell ref="AS91:AT91"/>
    <mergeCell ref="AV91:AW91"/>
    <mergeCell ref="AQ92:AR92"/>
    <mergeCell ref="AS92:AT92"/>
    <mergeCell ref="AV92:AW92"/>
    <mergeCell ref="AQ93:AR93"/>
    <mergeCell ref="AS93:AT93"/>
    <mergeCell ref="AV93:AW93"/>
    <mergeCell ref="AS98:AT98"/>
    <mergeCell ref="AV98:AW98"/>
    <mergeCell ref="AQ99:AR99"/>
    <mergeCell ref="AS99:AT99"/>
    <mergeCell ref="AV99:AW99"/>
    <mergeCell ref="AQ96:AR96"/>
    <mergeCell ref="AS96:AT96"/>
    <mergeCell ref="AV96:AW96"/>
    <mergeCell ref="AQ97:AR97"/>
    <mergeCell ref="AS97:AT97"/>
    <mergeCell ref="AV97:AW97"/>
    <mergeCell ref="A90:A91"/>
    <mergeCell ref="B90:B91"/>
    <mergeCell ref="C90:C91"/>
    <mergeCell ref="A92:A93"/>
    <mergeCell ref="B92:B93"/>
    <mergeCell ref="C92:C93"/>
    <mergeCell ref="D92:D93"/>
    <mergeCell ref="E92:E93"/>
    <mergeCell ref="F92:F93"/>
    <mergeCell ref="AM92:AM93"/>
    <mergeCell ref="AN92:AN93"/>
    <mergeCell ref="AO92:AO93"/>
    <mergeCell ref="D90:D91"/>
    <mergeCell ref="E90:E91"/>
    <mergeCell ref="F90:F91"/>
    <mergeCell ref="AM90:AM91"/>
    <mergeCell ref="AN90:AN91"/>
    <mergeCell ref="AO90:AO91"/>
    <mergeCell ref="AQ100:AR100"/>
    <mergeCell ref="AS100:AT100"/>
    <mergeCell ref="AV100:AW100"/>
    <mergeCell ref="AQ101:AR101"/>
    <mergeCell ref="AS101:AT101"/>
    <mergeCell ref="AV101:AW101"/>
    <mergeCell ref="AM102:AM103"/>
    <mergeCell ref="AQ102:AR102"/>
    <mergeCell ref="AS102:AT102"/>
    <mergeCell ref="AV102:AW102"/>
    <mergeCell ref="AQ103:AR103"/>
    <mergeCell ref="AS103:AT103"/>
    <mergeCell ref="AV103:AW103"/>
    <mergeCell ref="A94:A99"/>
    <mergeCell ref="B94:B95"/>
    <mergeCell ref="C94:C99"/>
    <mergeCell ref="D94:D99"/>
    <mergeCell ref="E94:E99"/>
    <mergeCell ref="F94:F99"/>
    <mergeCell ref="B98:B99"/>
    <mergeCell ref="AM94:AM95"/>
    <mergeCell ref="AN94:AN99"/>
    <mergeCell ref="B96:B97"/>
    <mergeCell ref="AM96:AM97"/>
    <mergeCell ref="AQ94:AR94"/>
    <mergeCell ref="AS94:AT94"/>
    <mergeCell ref="AV94:AW94"/>
    <mergeCell ref="AQ95:AR95"/>
    <mergeCell ref="AS95:AT95"/>
    <mergeCell ref="AV95:AW95"/>
    <mergeCell ref="AM98:AM99"/>
    <mergeCell ref="AQ98:AR98"/>
    <mergeCell ref="A106:A107"/>
    <mergeCell ref="B106:B107"/>
    <mergeCell ref="C106:C107"/>
    <mergeCell ref="D106:D107"/>
    <mergeCell ref="E106:E107"/>
    <mergeCell ref="F106:F107"/>
    <mergeCell ref="AM106:AM107"/>
    <mergeCell ref="AN106:AN107"/>
    <mergeCell ref="AO106:AO107"/>
    <mergeCell ref="F104:F105"/>
    <mergeCell ref="AM104:AM105"/>
    <mergeCell ref="AN104:AN105"/>
    <mergeCell ref="AO104:AO105"/>
    <mergeCell ref="A100:A103"/>
    <mergeCell ref="B100:B101"/>
    <mergeCell ref="C100:C103"/>
    <mergeCell ref="D100:D103"/>
    <mergeCell ref="E100:E103"/>
    <mergeCell ref="F100:F103"/>
    <mergeCell ref="B102:B103"/>
    <mergeCell ref="AM100:AM101"/>
    <mergeCell ref="AN100:AN103"/>
    <mergeCell ref="AV104:AW104"/>
    <mergeCell ref="AQ105:AR105"/>
    <mergeCell ref="AS105:AT105"/>
    <mergeCell ref="AV105:AW105"/>
    <mergeCell ref="AQ108:AR108"/>
    <mergeCell ref="AS108:AY108"/>
    <mergeCell ref="AS109:AY109"/>
    <mergeCell ref="A110:A111"/>
    <mergeCell ref="B110:B111"/>
    <mergeCell ref="C110:C111"/>
    <mergeCell ref="D110:D111"/>
    <mergeCell ref="E110:E111"/>
    <mergeCell ref="F110:F111"/>
    <mergeCell ref="AM110:AM111"/>
    <mergeCell ref="AN110:AN111"/>
    <mergeCell ref="AO110:AO111"/>
    <mergeCell ref="AQ110:AR110"/>
    <mergeCell ref="AS110:AY110"/>
    <mergeCell ref="A108:A109"/>
    <mergeCell ref="B108:B109"/>
    <mergeCell ref="C108:C109"/>
    <mergeCell ref="D108:D109"/>
    <mergeCell ref="E108:E109"/>
    <mergeCell ref="F108:F109"/>
    <mergeCell ref="AM108:AM109"/>
    <mergeCell ref="AN108:AN109"/>
    <mergeCell ref="AO108:AO109"/>
    <mergeCell ref="A104:A105"/>
    <mergeCell ref="B104:B105"/>
    <mergeCell ref="C104:C105"/>
    <mergeCell ref="D104:D105"/>
    <mergeCell ref="E104:E105"/>
    <mergeCell ref="A112:A113"/>
    <mergeCell ref="B112:B113"/>
    <mergeCell ref="C112:C113"/>
    <mergeCell ref="D112:D113"/>
    <mergeCell ref="E112:E113"/>
    <mergeCell ref="F112:F113"/>
    <mergeCell ref="AM112:AM113"/>
    <mergeCell ref="AN112:AN113"/>
    <mergeCell ref="AO112:AO113"/>
    <mergeCell ref="A116:A117"/>
    <mergeCell ref="B116:B117"/>
    <mergeCell ref="C116:C117"/>
    <mergeCell ref="D116:D117"/>
    <mergeCell ref="E116:E117"/>
    <mergeCell ref="F116:F117"/>
    <mergeCell ref="AM116:AM117"/>
    <mergeCell ref="AN116:AN117"/>
    <mergeCell ref="AO116:AO117"/>
    <mergeCell ref="A114:A115"/>
    <mergeCell ref="B114:B115"/>
    <mergeCell ref="C114:C115"/>
    <mergeCell ref="D114:D115"/>
    <mergeCell ref="E114:E115"/>
    <mergeCell ref="F114:F115"/>
    <mergeCell ref="AM114:AM115"/>
    <mergeCell ref="AN114:AN115"/>
    <mergeCell ref="AO114:AO115"/>
    <mergeCell ref="AQ118:AS118"/>
    <mergeCell ref="AM120:AM121"/>
    <mergeCell ref="AN120:AN121"/>
    <mergeCell ref="AO120:AO121"/>
    <mergeCell ref="A120:A121"/>
    <mergeCell ref="B120:B121"/>
    <mergeCell ref="C120:C121"/>
    <mergeCell ref="D120:D121"/>
    <mergeCell ref="E120:E121"/>
    <mergeCell ref="F120:F121"/>
    <mergeCell ref="A118:A119"/>
    <mergeCell ref="B118:B119"/>
    <mergeCell ref="C118:C119"/>
    <mergeCell ref="D118:D119"/>
    <mergeCell ref="E118:E119"/>
    <mergeCell ref="F118:F119"/>
    <mergeCell ref="AM118:AM119"/>
    <mergeCell ref="AN118:AN119"/>
    <mergeCell ref="AO118:AO119"/>
    <mergeCell ref="AQ120:AS120"/>
    <mergeCell ref="AT120:AV121"/>
    <mergeCell ref="AW120:AY121"/>
    <mergeCell ref="AQ121:AS121"/>
    <mergeCell ref="A122:A123"/>
    <mergeCell ref="B122:B123"/>
    <mergeCell ref="C122:C123"/>
    <mergeCell ref="D122:D123"/>
    <mergeCell ref="E122:E123"/>
    <mergeCell ref="F122:F123"/>
    <mergeCell ref="AM122:AM123"/>
    <mergeCell ref="AN122:AN123"/>
    <mergeCell ref="AO122:AO123"/>
    <mergeCell ref="AQ122:AS122"/>
    <mergeCell ref="B124:F125"/>
    <mergeCell ref="J124:R125"/>
    <mergeCell ref="V124:AE125"/>
    <mergeCell ref="AM124:AN125"/>
    <mergeCell ref="AO124:AO125"/>
    <mergeCell ref="S125:T125"/>
    <mergeCell ref="AF125:AG125"/>
    <mergeCell ref="AT122:AV123"/>
    <mergeCell ref="AW122:AY123"/>
    <mergeCell ref="B163:C163"/>
    <mergeCell ref="D163:K163"/>
    <mergeCell ref="L163:N163"/>
    <mergeCell ref="O163:U163"/>
    <mergeCell ref="V163:X163"/>
    <mergeCell ref="Y163:Z163"/>
    <mergeCell ref="AA163:AE163"/>
    <mergeCell ref="AF163:AK163"/>
    <mergeCell ref="AF165:AG165"/>
    <mergeCell ref="AX166:AY167"/>
    <mergeCell ref="A168:A169"/>
    <mergeCell ref="B168:B169"/>
    <mergeCell ref="C168:C169"/>
    <mergeCell ref="D168:D169"/>
    <mergeCell ref="E168:E169"/>
    <mergeCell ref="F168:F169"/>
    <mergeCell ref="AM168:AM169"/>
    <mergeCell ref="AN168:AN169"/>
    <mergeCell ref="AO168:AO169"/>
    <mergeCell ref="AQ168:AR168"/>
    <mergeCell ref="AS168:AT168"/>
    <mergeCell ref="AV168:AW168"/>
    <mergeCell ref="AQ169:AR169"/>
    <mergeCell ref="AS169:AT169"/>
    <mergeCell ref="AV169:AW169"/>
    <mergeCell ref="A166:A167"/>
    <mergeCell ref="B166:B167"/>
    <mergeCell ref="C166:C167"/>
    <mergeCell ref="D166:D167"/>
    <mergeCell ref="E166:E167"/>
    <mergeCell ref="F166:F167"/>
    <mergeCell ref="G166:G167"/>
    <mergeCell ref="AM166:AM167"/>
    <mergeCell ref="AO166:AO167"/>
    <mergeCell ref="AQ166:AR167"/>
    <mergeCell ref="AS166:AW167"/>
    <mergeCell ref="AN166:AN167"/>
    <mergeCell ref="AQ170:AR170"/>
    <mergeCell ref="AS170:AT170"/>
    <mergeCell ref="AV170:AW170"/>
    <mergeCell ref="AQ171:AR171"/>
    <mergeCell ref="AS171:AT171"/>
    <mergeCell ref="AV171:AW171"/>
    <mergeCell ref="AQ172:AR172"/>
    <mergeCell ref="AS172:AT172"/>
    <mergeCell ref="AV172:AW172"/>
    <mergeCell ref="AQ173:AR173"/>
    <mergeCell ref="AS173:AT173"/>
    <mergeCell ref="AV173:AW173"/>
    <mergeCell ref="A170:A171"/>
    <mergeCell ref="B170:B171"/>
    <mergeCell ref="C170:C171"/>
    <mergeCell ref="A172:A173"/>
    <mergeCell ref="B172:B173"/>
    <mergeCell ref="C172:C173"/>
    <mergeCell ref="D172:D173"/>
    <mergeCell ref="E172:E173"/>
    <mergeCell ref="F172:F173"/>
    <mergeCell ref="AM172:AM173"/>
    <mergeCell ref="AN172:AN173"/>
    <mergeCell ref="AO172:AO173"/>
    <mergeCell ref="D170:D171"/>
    <mergeCell ref="E170:E171"/>
    <mergeCell ref="F170:F171"/>
    <mergeCell ref="AM170:AM171"/>
    <mergeCell ref="AN170:AN171"/>
    <mergeCell ref="AO170:AO171"/>
    <mergeCell ref="A174:A179"/>
    <mergeCell ref="B174:B175"/>
    <mergeCell ref="C174:C179"/>
    <mergeCell ref="D174:D179"/>
    <mergeCell ref="E174:E179"/>
    <mergeCell ref="F174:F179"/>
    <mergeCell ref="B178:B179"/>
    <mergeCell ref="AM174:AM175"/>
    <mergeCell ref="AN174:AN179"/>
    <mergeCell ref="B176:B177"/>
    <mergeCell ref="AM176:AM177"/>
    <mergeCell ref="AQ174:AR174"/>
    <mergeCell ref="AS174:AT174"/>
    <mergeCell ref="AV174:AW174"/>
    <mergeCell ref="AQ175:AR175"/>
    <mergeCell ref="AS175:AT175"/>
    <mergeCell ref="AV175:AW175"/>
    <mergeCell ref="AM178:AM179"/>
    <mergeCell ref="AQ178:AR178"/>
    <mergeCell ref="AS178:AT178"/>
    <mergeCell ref="AV178:AW178"/>
    <mergeCell ref="AQ179:AR179"/>
    <mergeCell ref="AS179:AT179"/>
    <mergeCell ref="AV179:AW179"/>
    <mergeCell ref="AQ176:AR176"/>
    <mergeCell ref="AS176:AT176"/>
    <mergeCell ref="AV176:AW176"/>
    <mergeCell ref="AQ177:AR177"/>
    <mergeCell ref="AS177:AT177"/>
    <mergeCell ref="AV177:AW177"/>
    <mergeCell ref="A180:A183"/>
    <mergeCell ref="B180:B181"/>
    <mergeCell ref="C180:C183"/>
    <mergeCell ref="D180:D183"/>
    <mergeCell ref="E180:E183"/>
    <mergeCell ref="F180:F183"/>
    <mergeCell ref="B182:B183"/>
    <mergeCell ref="AM180:AM181"/>
    <mergeCell ref="AN180:AN183"/>
    <mergeCell ref="AQ180:AR180"/>
    <mergeCell ref="AS180:AT180"/>
    <mergeCell ref="AV180:AW180"/>
    <mergeCell ref="AQ181:AR181"/>
    <mergeCell ref="AS181:AT181"/>
    <mergeCell ref="AV181:AW181"/>
    <mergeCell ref="AM182:AM183"/>
    <mergeCell ref="AQ182:AR182"/>
    <mergeCell ref="AS182:AT182"/>
    <mergeCell ref="AV182:AW182"/>
    <mergeCell ref="AQ183:AR183"/>
    <mergeCell ref="AS183:AT183"/>
    <mergeCell ref="AV183:AW183"/>
    <mergeCell ref="AQ186:AR186"/>
    <mergeCell ref="AS186:AY186"/>
    <mergeCell ref="AQ187:AR187"/>
    <mergeCell ref="AS187:AY187"/>
    <mergeCell ref="A184:A185"/>
    <mergeCell ref="B184:B185"/>
    <mergeCell ref="C184:C185"/>
    <mergeCell ref="D184:D185"/>
    <mergeCell ref="E184:E185"/>
    <mergeCell ref="A186:A187"/>
    <mergeCell ref="B186:B187"/>
    <mergeCell ref="C186:C187"/>
    <mergeCell ref="D186:D187"/>
    <mergeCell ref="E186:E187"/>
    <mergeCell ref="F186:F187"/>
    <mergeCell ref="AM186:AM187"/>
    <mergeCell ref="AN186:AN187"/>
    <mergeCell ref="AO186:AO187"/>
    <mergeCell ref="F184:F185"/>
    <mergeCell ref="AM184:AM185"/>
    <mergeCell ref="AN184:AN185"/>
    <mergeCell ref="AO184:AO185"/>
    <mergeCell ref="AQ184:AR184"/>
    <mergeCell ref="AS184:AT184"/>
    <mergeCell ref="AV184:AW184"/>
    <mergeCell ref="AQ185:AR185"/>
    <mergeCell ref="AS185:AT185"/>
    <mergeCell ref="AV185:AW185"/>
    <mergeCell ref="AQ188:AR188"/>
    <mergeCell ref="AS188:AY188"/>
    <mergeCell ref="AS189:AY189"/>
    <mergeCell ref="A190:A191"/>
    <mergeCell ref="B190:B191"/>
    <mergeCell ref="C190:C191"/>
    <mergeCell ref="D190:D191"/>
    <mergeCell ref="E190:E191"/>
    <mergeCell ref="F190:F191"/>
    <mergeCell ref="AM190:AM191"/>
    <mergeCell ref="AN190:AN191"/>
    <mergeCell ref="AO190:AO191"/>
    <mergeCell ref="AQ190:AR190"/>
    <mergeCell ref="AS190:AY190"/>
    <mergeCell ref="A188:A189"/>
    <mergeCell ref="B188:B189"/>
    <mergeCell ref="C188:C189"/>
    <mergeCell ref="D188:D189"/>
    <mergeCell ref="E188:E189"/>
    <mergeCell ref="F188:F189"/>
    <mergeCell ref="AM188:AM189"/>
    <mergeCell ref="AN188:AN189"/>
    <mergeCell ref="AO188:AO189"/>
    <mergeCell ref="A192:A193"/>
    <mergeCell ref="B192:B193"/>
    <mergeCell ref="C192:C193"/>
    <mergeCell ref="D192:D193"/>
    <mergeCell ref="E192:E193"/>
    <mergeCell ref="F192:F193"/>
    <mergeCell ref="AM192:AM193"/>
    <mergeCell ref="AN192:AN193"/>
    <mergeCell ref="AO192:AO193"/>
    <mergeCell ref="A194:A195"/>
    <mergeCell ref="B194:B195"/>
    <mergeCell ref="C194:C195"/>
    <mergeCell ref="D194:D195"/>
    <mergeCell ref="E194:E195"/>
    <mergeCell ref="F194:F195"/>
    <mergeCell ref="AM194:AM195"/>
    <mergeCell ref="AN194:AN195"/>
    <mergeCell ref="AO194:AO195"/>
    <mergeCell ref="A196:A197"/>
    <mergeCell ref="A198:A199"/>
    <mergeCell ref="AO198:AO199"/>
    <mergeCell ref="AQ200:AS200"/>
    <mergeCell ref="B204:F205"/>
    <mergeCell ref="J204:R205"/>
    <mergeCell ref="V204:AE205"/>
    <mergeCell ref="AM204:AN205"/>
    <mergeCell ref="AO204:AO205"/>
    <mergeCell ref="S205:T205"/>
    <mergeCell ref="AF205:AG205"/>
    <mergeCell ref="AM202:AM203"/>
    <mergeCell ref="AN202:AN203"/>
    <mergeCell ref="AQ198:AS198"/>
    <mergeCell ref="AM200:AM201"/>
    <mergeCell ref="AN200:AN201"/>
    <mergeCell ref="AO200:AO201"/>
    <mergeCell ref="B196:B197"/>
    <mergeCell ref="C196:C197"/>
    <mergeCell ref="D196:D197"/>
    <mergeCell ref="E196:E197"/>
    <mergeCell ref="F196:F197"/>
    <mergeCell ref="AM196:AM197"/>
    <mergeCell ref="AN196:AN197"/>
    <mergeCell ref="AO196:AO197"/>
    <mergeCell ref="B198:B199"/>
    <mergeCell ref="C198:C199"/>
    <mergeCell ref="D198:D199"/>
    <mergeCell ref="E198:E199"/>
    <mergeCell ref="F198:F199"/>
    <mergeCell ref="AM198:AM199"/>
    <mergeCell ref="AN198:AN199"/>
    <mergeCell ref="AT200:AV201"/>
    <mergeCell ref="AW200:AY201"/>
    <mergeCell ref="AQ201:AS201"/>
    <mergeCell ref="AT202:AV203"/>
    <mergeCell ref="AW202:AY203"/>
    <mergeCell ref="A200:A201"/>
    <mergeCell ref="B200:B201"/>
    <mergeCell ref="C200:C201"/>
    <mergeCell ref="D200:D201"/>
    <mergeCell ref="E200:E201"/>
    <mergeCell ref="F200:F201"/>
    <mergeCell ref="AO202:AO203"/>
    <mergeCell ref="AQ202:AS202"/>
    <mergeCell ref="A202:A203"/>
    <mergeCell ref="B202:B203"/>
    <mergeCell ref="C202:C203"/>
    <mergeCell ref="D202:D203"/>
    <mergeCell ref="E202:E203"/>
    <mergeCell ref="F202:F203"/>
  </mergeCells>
  <phoneticPr fontId="2"/>
  <dataValidations count="1">
    <dataValidation type="list" allowBlank="1" showInputMessage="1" showErrorMessage="1" sqref="E14:E43 E130:E159 E94:E123 E174:E203 E50:E79 E210:E239">
      <formula1>$BA$10:$BA$13</formula1>
    </dataValidation>
  </dataValidations>
  <printOptions horizontalCentered="1"/>
  <pageMargins left="0.19685039370078741" right="0.19685039370078741" top="0.70866141732283472" bottom="0.19685039370078741" header="0.19685039370078741" footer="0.19685039370078741"/>
  <pageSetup paperSize="9" scale="89" fitToHeight="0" orientation="landscape" r:id="rId1"/>
  <headerFooter alignWithMargins="0">
    <oddFooter>&amp;C&amp;P／&amp;N</oddFooter>
  </headerFooter>
  <rowBreaks count="5" manualBreakCount="5">
    <brk id="47" max="16383" man="1"/>
    <brk id="81" min="1" max="50" man="1"/>
    <brk id="127" max="16383" man="1"/>
    <brk id="161" min="1" max="50" man="1"/>
    <brk id="207" max="16383" man="1"/>
  </rowBreaks>
  <colBreaks count="1" manualBreakCount="1">
    <brk id="1" max="1048575"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8000"/>
    <pageSetUpPr fitToPage="1"/>
  </sheetPr>
  <dimension ref="A1:BA240"/>
  <sheetViews>
    <sheetView showZeros="0" view="pageBreakPreview" zoomScaleNormal="130" zoomScaleSheetLayoutView="100" zoomScalePageLayoutView="115" workbookViewId="0">
      <pane xSplit="1" ySplit="7" topLeftCell="B14" activePane="bottomRight" state="frozen"/>
      <selection activeCell="B4" sqref="B4:AY4"/>
      <selection pane="topRight" activeCell="B4" sqref="B4:AY4"/>
      <selection pane="bottomLeft" activeCell="B4" sqref="B4:AY4"/>
      <selection pane="bottomRight" activeCell="O3" sqref="O3:U3"/>
    </sheetView>
  </sheetViews>
  <sheetFormatPr defaultRowHeight="12"/>
  <cols>
    <col min="1" max="1" width="9" style="1"/>
    <col min="2" max="2" width="7.625" style="1" customWidth="1"/>
    <col min="3" max="4" width="4.625" style="1" customWidth="1"/>
    <col min="5" max="5" width="3.625" style="1" customWidth="1"/>
    <col min="6" max="6" width="11.375" style="1" customWidth="1"/>
    <col min="7" max="7" width="4.625" style="1" customWidth="1"/>
    <col min="8" max="38" width="2.625" style="1" customWidth="1"/>
    <col min="39" max="39" width="5.125" style="1" customWidth="1"/>
    <col min="40" max="40" width="5.625" style="1" customWidth="1"/>
    <col min="41" max="41" width="10.625" style="1" customWidth="1"/>
    <col min="42" max="42" width="0.875" style="1" customWidth="1"/>
    <col min="43" max="51" width="2.625" style="1" customWidth="1"/>
    <col min="52" max="16384" width="9" style="1"/>
  </cols>
  <sheetData>
    <row r="1" spans="1:53" ht="18" customHeight="1">
      <c r="B1" s="232"/>
      <c r="C1" s="232"/>
      <c r="D1" s="232"/>
      <c r="E1" s="232"/>
      <c r="AP1" s="11"/>
      <c r="AQ1" s="11"/>
      <c r="AR1" s="11"/>
      <c r="AY1" s="13"/>
    </row>
    <row r="2" spans="1:53" ht="18" customHeight="1">
      <c r="B2" s="2" t="s">
        <v>2</v>
      </c>
      <c r="C2" s="2"/>
      <c r="D2" s="2"/>
      <c r="E2" s="2"/>
      <c r="F2" s="2"/>
      <c r="G2" s="2"/>
      <c r="H2" s="2"/>
      <c r="I2" s="2"/>
      <c r="J2" s="2"/>
      <c r="AF2" s="3"/>
      <c r="AO2" s="3"/>
      <c r="AY2" s="3" t="s">
        <v>212</v>
      </c>
    </row>
    <row r="3" spans="1:53" ht="18" customHeight="1">
      <c r="B3" s="233" t="s">
        <v>22</v>
      </c>
      <c r="C3" s="234"/>
      <c r="D3" s="235">
        <f>【算定要件集計】!B3</f>
        <v>0</v>
      </c>
      <c r="E3" s="236"/>
      <c r="F3" s="236"/>
      <c r="G3" s="236"/>
      <c r="H3" s="236"/>
      <c r="I3" s="236"/>
      <c r="J3" s="236"/>
      <c r="K3" s="237"/>
      <c r="L3" s="238" t="s">
        <v>21</v>
      </c>
      <c r="M3" s="239"/>
      <c r="N3" s="239"/>
      <c r="O3" s="392" t="s">
        <v>216</v>
      </c>
      <c r="P3" s="393"/>
      <c r="Q3" s="393"/>
      <c r="R3" s="393"/>
      <c r="S3" s="393"/>
      <c r="T3" s="393"/>
      <c r="U3" s="394"/>
      <c r="V3" s="233" t="s">
        <v>23</v>
      </c>
      <c r="W3" s="243"/>
      <c r="X3" s="203"/>
      <c r="Y3" s="244"/>
      <c r="Z3" s="245"/>
      <c r="AA3" s="233" t="s">
        <v>40</v>
      </c>
      <c r="AB3" s="246"/>
      <c r="AC3" s="246"/>
      <c r="AD3" s="246"/>
      <c r="AE3" s="247"/>
      <c r="AF3" s="375" t="str">
        <f>【算定要件集計】!J15</f>
        <v/>
      </c>
      <c r="AG3" s="376"/>
      <c r="AH3" s="376"/>
      <c r="AI3" s="376"/>
      <c r="AJ3" s="377"/>
      <c r="AK3" s="378"/>
      <c r="AO3" s="5"/>
    </row>
    <row r="4" spans="1:53" ht="5.0999999999999996" customHeight="1"/>
    <row r="5" spans="1:53" ht="16.5" customHeight="1">
      <c r="G5" s="5" t="s">
        <v>44</v>
      </c>
      <c r="H5" s="46"/>
      <c r="I5" s="1" t="s">
        <v>43</v>
      </c>
      <c r="J5" s="46"/>
      <c r="K5" s="1" t="s">
        <v>24</v>
      </c>
      <c r="M5" s="46"/>
      <c r="N5" s="1" t="s">
        <v>43</v>
      </c>
      <c r="O5" s="46"/>
      <c r="P5" s="1" t="s">
        <v>25</v>
      </c>
      <c r="R5" s="7"/>
      <c r="U5" s="7"/>
      <c r="V5" s="7"/>
      <c r="W5" s="7"/>
      <c r="X5" s="7"/>
      <c r="Y5" s="7"/>
      <c r="AE5" s="5" t="s">
        <v>42</v>
      </c>
      <c r="AF5" s="220">
        <f>【算定要件集計】!$K$5</f>
        <v>0</v>
      </c>
      <c r="AG5" s="379"/>
      <c r="AH5" s="7" t="s">
        <v>31</v>
      </c>
      <c r="AI5" s="7"/>
      <c r="AJ5" s="7"/>
      <c r="AL5" s="5" t="s">
        <v>32</v>
      </c>
      <c r="AM5" s="47">
        <f>【算定要件集計】!$N$5</f>
        <v>0</v>
      </c>
      <c r="AN5" s="7" t="s">
        <v>31</v>
      </c>
      <c r="AQ5" s="1" t="s">
        <v>27</v>
      </c>
    </row>
    <row r="6" spans="1:53" s="6" customFormat="1" ht="18" customHeight="1">
      <c r="A6" s="248" t="s">
        <v>60</v>
      </c>
      <c r="B6" s="238" t="s">
        <v>0</v>
      </c>
      <c r="C6" s="250" t="s">
        <v>203</v>
      </c>
      <c r="D6" s="250" t="s">
        <v>62</v>
      </c>
      <c r="E6" s="250" t="s">
        <v>1</v>
      </c>
      <c r="F6" s="238" t="s">
        <v>3</v>
      </c>
      <c r="G6" s="252" t="s">
        <v>37</v>
      </c>
      <c r="H6" s="18" t="str">
        <f>AF3</f>
        <v/>
      </c>
      <c r="I6" s="18" t="str">
        <f>IFERROR(H6+1,"")</f>
        <v/>
      </c>
      <c r="J6" s="18" t="str">
        <f>IFERROR(I6+1,"")</f>
        <v/>
      </c>
      <c r="K6" s="18" t="str">
        <f t="shared" ref="K6:AI6" si="0">IFERROR(J6+1,"")</f>
        <v/>
      </c>
      <c r="L6" s="18" t="str">
        <f t="shared" si="0"/>
        <v/>
      </c>
      <c r="M6" s="18" t="str">
        <f t="shared" si="0"/>
        <v/>
      </c>
      <c r="N6" s="18" t="str">
        <f t="shared" si="0"/>
        <v/>
      </c>
      <c r="O6" s="18" t="str">
        <f t="shared" si="0"/>
        <v/>
      </c>
      <c r="P6" s="18" t="str">
        <f t="shared" si="0"/>
        <v/>
      </c>
      <c r="Q6" s="18" t="str">
        <f t="shared" si="0"/>
        <v/>
      </c>
      <c r="R6" s="18" t="str">
        <f t="shared" si="0"/>
        <v/>
      </c>
      <c r="S6" s="18" t="str">
        <f t="shared" si="0"/>
        <v/>
      </c>
      <c r="T6" s="18" t="str">
        <f t="shared" si="0"/>
        <v/>
      </c>
      <c r="U6" s="18" t="str">
        <f t="shared" si="0"/>
        <v/>
      </c>
      <c r="V6" s="18" t="str">
        <f t="shared" si="0"/>
        <v/>
      </c>
      <c r="W6" s="18" t="str">
        <f t="shared" si="0"/>
        <v/>
      </c>
      <c r="X6" s="18" t="str">
        <f t="shared" si="0"/>
        <v/>
      </c>
      <c r="Y6" s="18" t="str">
        <f t="shared" si="0"/>
        <v/>
      </c>
      <c r="Z6" s="18" t="str">
        <f t="shared" si="0"/>
        <v/>
      </c>
      <c r="AA6" s="18" t="str">
        <f t="shared" si="0"/>
        <v/>
      </c>
      <c r="AB6" s="18" t="str">
        <f t="shared" si="0"/>
        <v/>
      </c>
      <c r="AC6" s="18" t="str">
        <f t="shared" si="0"/>
        <v/>
      </c>
      <c r="AD6" s="18" t="str">
        <f t="shared" si="0"/>
        <v/>
      </c>
      <c r="AE6" s="18" t="str">
        <f t="shared" si="0"/>
        <v/>
      </c>
      <c r="AF6" s="18" t="str">
        <f t="shared" si="0"/>
        <v/>
      </c>
      <c r="AG6" s="18" t="str">
        <f t="shared" si="0"/>
        <v/>
      </c>
      <c r="AH6" s="18" t="str">
        <f t="shared" si="0"/>
        <v/>
      </c>
      <c r="AI6" s="18" t="str">
        <f t="shared" si="0"/>
        <v/>
      </c>
      <c r="AJ6" s="18" t="str">
        <f>IFERROR(IF(MONTH(AI6)&lt;&gt;MONTH(AI6+1),"",AI6+1),"")</f>
        <v/>
      </c>
      <c r="AK6" s="18" t="str">
        <f>IFERROR(IF(MONTH(AJ6)&lt;&gt;MONTH(AJ6+1),"",AJ6+1),"")</f>
        <v/>
      </c>
      <c r="AL6" s="18" t="str">
        <f>IFERROR(IF(MONTH(AK6)&lt;&gt;MONTH(AK6+1),"",AK6+1),"")</f>
        <v/>
      </c>
      <c r="AM6" s="263" t="s">
        <v>162</v>
      </c>
      <c r="AN6" s="263" t="s">
        <v>163</v>
      </c>
      <c r="AO6" s="206" t="s">
        <v>133</v>
      </c>
      <c r="AQ6" s="208" t="s">
        <v>36</v>
      </c>
      <c r="AR6" s="209"/>
      <c r="AS6" s="208" t="s">
        <v>39</v>
      </c>
      <c r="AT6" s="212"/>
      <c r="AU6" s="212"/>
      <c r="AV6" s="212"/>
      <c r="AW6" s="213"/>
      <c r="AX6" s="208" t="s">
        <v>16</v>
      </c>
      <c r="AY6" s="215"/>
    </row>
    <row r="7" spans="1:53" s="6" customFormat="1" ht="18" customHeight="1">
      <c r="A7" s="249"/>
      <c r="B7" s="238"/>
      <c r="C7" s="251"/>
      <c r="D7" s="251"/>
      <c r="E7" s="251"/>
      <c r="F7" s="238"/>
      <c r="G7" s="239"/>
      <c r="H7" s="19" t="str">
        <f>H6</f>
        <v/>
      </c>
      <c r="I7" s="19" t="str">
        <f>I6</f>
        <v/>
      </c>
      <c r="J7" s="19" t="str">
        <f t="shared" ref="J7:AL7" si="1">J6</f>
        <v/>
      </c>
      <c r="K7" s="19" t="str">
        <f t="shared" si="1"/>
        <v/>
      </c>
      <c r="L7" s="19" t="str">
        <f t="shared" si="1"/>
        <v/>
      </c>
      <c r="M7" s="19" t="str">
        <f t="shared" si="1"/>
        <v/>
      </c>
      <c r="N7" s="19" t="str">
        <f t="shared" si="1"/>
        <v/>
      </c>
      <c r="O7" s="19" t="str">
        <f t="shared" si="1"/>
        <v/>
      </c>
      <c r="P7" s="19" t="str">
        <f t="shared" si="1"/>
        <v/>
      </c>
      <c r="Q7" s="19" t="str">
        <f t="shared" si="1"/>
        <v/>
      </c>
      <c r="R7" s="19" t="str">
        <f t="shared" si="1"/>
        <v/>
      </c>
      <c r="S7" s="19" t="str">
        <f t="shared" si="1"/>
        <v/>
      </c>
      <c r="T7" s="19" t="str">
        <f t="shared" si="1"/>
        <v/>
      </c>
      <c r="U7" s="19" t="str">
        <f t="shared" si="1"/>
        <v/>
      </c>
      <c r="V7" s="19" t="str">
        <f t="shared" si="1"/>
        <v/>
      </c>
      <c r="W7" s="19" t="str">
        <f t="shared" si="1"/>
        <v/>
      </c>
      <c r="X7" s="19" t="str">
        <f t="shared" si="1"/>
        <v/>
      </c>
      <c r="Y7" s="19" t="str">
        <f t="shared" si="1"/>
        <v/>
      </c>
      <c r="Z7" s="19" t="str">
        <f t="shared" si="1"/>
        <v/>
      </c>
      <c r="AA7" s="19" t="str">
        <f t="shared" si="1"/>
        <v/>
      </c>
      <c r="AB7" s="19" t="str">
        <f t="shared" si="1"/>
        <v/>
      </c>
      <c r="AC7" s="19" t="str">
        <f t="shared" si="1"/>
        <v/>
      </c>
      <c r="AD7" s="19" t="str">
        <f t="shared" si="1"/>
        <v/>
      </c>
      <c r="AE7" s="19" t="str">
        <f t="shared" si="1"/>
        <v/>
      </c>
      <c r="AF7" s="19" t="str">
        <f t="shared" si="1"/>
        <v/>
      </c>
      <c r="AG7" s="19" t="str">
        <f t="shared" si="1"/>
        <v/>
      </c>
      <c r="AH7" s="19" t="str">
        <f t="shared" si="1"/>
        <v/>
      </c>
      <c r="AI7" s="19" t="str">
        <f t="shared" si="1"/>
        <v/>
      </c>
      <c r="AJ7" s="19" t="str">
        <f t="shared" si="1"/>
        <v/>
      </c>
      <c r="AK7" s="19" t="str">
        <f t="shared" si="1"/>
        <v/>
      </c>
      <c r="AL7" s="19" t="str">
        <f t="shared" si="1"/>
        <v/>
      </c>
      <c r="AM7" s="263"/>
      <c r="AN7" s="263"/>
      <c r="AO7" s="207"/>
      <c r="AQ7" s="210"/>
      <c r="AR7" s="211"/>
      <c r="AS7" s="210"/>
      <c r="AT7" s="214"/>
      <c r="AU7" s="214"/>
      <c r="AV7" s="214"/>
      <c r="AW7" s="211"/>
      <c r="AX7" s="210"/>
      <c r="AY7" s="211"/>
    </row>
    <row r="8" spans="1:53" s="6" customFormat="1" ht="13.5" customHeight="1">
      <c r="A8" s="248"/>
      <c r="B8" s="255" t="s">
        <v>4</v>
      </c>
      <c r="C8" s="257" t="s">
        <v>48</v>
      </c>
      <c r="D8" s="257" t="s">
        <v>48</v>
      </c>
      <c r="E8" s="259" t="s">
        <v>10</v>
      </c>
      <c r="F8" s="261"/>
      <c r="G8" s="70" t="s">
        <v>36</v>
      </c>
      <c r="H8" s="75"/>
      <c r="I8" s="75"/>
      <c r="J8" s="75"/>
      <c r="K8" s="75"/>
      <c r="L8" s="75"/>
      <c r="M8" s="75"/>
      <c r="N8" s="75"/>
      <c r="O8" s="75"/>
      <c r="P8" s="75"/>
      <c r="Q8" s="75"/>
      <c r="R8" s="75"/>
      <c r="S8" s="75"/>
      <c r="T8" s="75"/>
      <c r="U8" s="75"/>
      <c r="V8" s="75"/>
      <c r="W8" s="75"/>
      <c r="X8" s="75"/>
      <c r="Y8" s="75"/>
      <c r="Z8" s="75"/>
      <c r="AA8" s="75"/>
      <c r="AB8" s="75"/>
      <c r="AC8" s="75"/>
      <c r="AD8" s="75"/>
      <c r="AE8" s="75"/>
      <c r="AF8" s="75"/>
      <c r="AG8" s="75"/>
      <c r="AH8" s="75"/>
      <c r="AI8" s="75"/>
      <c r="AJ8" s="75"/>
      <c r="AK8" s="75"/>
      <c r="AL8" s="75"/>
      <c r="AM8" s="253">
        <f>SUM(H9:AL9)</f>
        <v>0</v>
      </c>
      <c r="AN8" s="254" t="s">
        <v>48</v>
      </c>
      <c r="AO8" s="223"/>
      <c r="AQ8" s="228"/>
      <c r="AR8" s="369"/>
      <c r="AS8" s="224"/>
      <c r="AT8" s="225"/>
      <c r="AU8" s="12" t="s">
        <v>26</v>
      </c>
      <c r="AV8" s="226"/>
      <c r="AW8" s="227"/>
      <c r="AX8" s="156"/>
      <c r="AY8" s="167" t="s">
        <v>34</v>
      </c>
      <c r="BA8" s="44" t="s">
        <v>95</v>
      </c>
    </row>
    <row r="9" spans="1:53" ht="13.5" customHeight="1">
      <c r="A9" s="249"/>
      <c r="B9" s="256"/>
      <c r="C9" s="258"/>
      <c r="D9" s="258"/>
      <c r="E9" s="260"/>
      <c r="F9" s="262"/>
      <c r="G9" s="70" t="s">
        <v>16</v>
      </c>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253"/>
      <c r="AN9" s="254"/>
      <c r="AO9" s="374"/>
      <c r="AQ9" s="228"/>
      <c r="AR9" s="369"/>
      <c r="AS9" s="224"/>
      <c r="AT9" s="225"/>
      <c r="AU9" s="12" t="s">
        <v>26</v>
      </c>
      <c r="AV9" s="226"/>
      <c r="AW9" s="227"/>
      <c r="AX9" s="156"/>
      <c r="AY9" s="167" t="s">
        <v>34</v>
      </c>
      <c r="BA9" s="165" t="s">
        <v>66</v>
      </c>
    </row>
    <row r="10" spans="1:53" ht="13.5" customHeight="1">
      <c r="A10" s="248"/>
      <c r="B10" s="273" t="s">
        <v>5</v>
      </c>
      <c r="C10" s="257" t="s">
        <v>48</v>
      </c>
      <c r="D10" s="257" t="s">
        <v>48</v>
      </c>
      <c r="E10" s="275" t="s">
        <v>10</v>
      </c>
      <c r="F10" s="262"/>
      <c r="G10" s="70" t="s">
        <v>36</v>
      </c>
      <c r="H10" s="75"/>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5"/>
      <c r="AL10" s="75"/>
      <c r="AM10" s="253">
        <f>SUM(H11:AL11)</f>
        <v>0</v>
      </c>
      <c r="AN10" s="254" t="s">
        <v>48</v>
      </c>
      <c r="AO10" s="372"/>
      <c r="AQ10" s="228"/>
      <c r="AR10" s="369"/>
      <c r="AS10" s="224"/>
      <c r="AT10" s="225"/>
      <c r="AU10" s="12" t="s">
        <v>26</v>
      </c>
      <c r="AV10" s="226"/>
      <c r="AW10" s="227"/>
      <c r="AX10" s="156"/>
      <c r="AY10" s="167" t="s">
        <v>34</v>
      </c>
      <c r="BA10" s="69" t="s">
        <v>10</v>
      </c>
    </row>
    <row r="11" spans="1:53" ht="13.5" customHeight="1">
      <c r="A11" s="249"/>
      <c r="B11" s="274"/>
      <c r="C11" s="258"/>
      <c r="D11" s="258"/>
      <c r="E11" s="260"/>
      <c r="F11" s="262"/>
      <c r="G11" s="71" t="s">
        <v>41</v>
      </c>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276"/>
      <c r="AN11" s="272"/>
      <c r="AO11" s="374"/>
      <c r="AQ11" s="228"/>
      <c r="AR11" s="369"/>
      <c r="AS11" s="224"/>
      <c r="AT11" s="225"/>
      <c r="AU11" s="12" t="s">
        <v>26</v>
      </c>
      <c r="AV11" s="226"/>
      <c r="AW11" s="227"/>
      <c r="AX11" s="156"/>
      <c r="AY11" s="167" t="s">
        <v>34</v>
      </c>
      <c r="BA11" s="69" t="s">
        <v>64</v>
      </c>
    </row>
    <row r="12" spans="1:53" ht="13.5" customHeight="1">
      <c r="A12" s="248"/>
      <c r="B12" s="265" t="s">
        <v>38</v>
      </c>
      <c r="C12" s="257" t="s">
        <v>48</v>
      </c>
      <c r="D12" s="257" t="s">
        <v>48</v>
      </c>
      <c r="E12" s="268" t="s">
        <v>48</v>
      </c>
      <c r="F12" s="270"/>
      <c r="G12" s="70" t="s">
        <v>36</v>
      </c>
      <c r="H12" s="75"/>
      <c r="I12" s="75"/>
      <c r="J12" s="75"/>
      <c r="K12" s="75"/>
      <c r="L12" s="75"/>
      <c r="M12" s="75"/>
      <c r="N12" s="75"/>
      <c r="O12" s="75"/>
      <c r="P12" s="75"/>
      <c r="Q12" s="75"/>
      <c r="R12" s="75"/>
      <c r="S12" s="75"/>
      <c r="T12" s="75"/>
      <c r="U12" s="75"/>
      <c r="V12" s="75"/>
      <c r="W12" s="75"/>
      <c r="X12" s="75"/>
      <c r="Y12" s="75"/>
      <c r="Z12" s="75"/>
      <c r="AA12" s="75"/>
      <c r="AB12" s="75"/>
      <c r="AC12" s="75"/>
      <c r="AD12" s="75"/>
      <c r="AE12" s="75"/>
      <c r="AF12" s="75"/>
      <c r="AG12" s="75"/>
      <c r="AH12" s="75"/>
      <c r="AI12" s="75"/>
      <c r="AJ12" s="75"/>
      <c r="AK12" s="75"/>
      <c r="AL12" s="75"/>
      <c r="AM12" s="253">
        <f>SUM(H13:AL13)</f>
        <v>0</v>
      </c>
      <c r="AN12" s="254" t="s">
        <v>48</v>
      </c>
      <c r="AO12" s="372"/>
      <c r="AQ12" s="228"/>
      <c r="AR12" s="369"/>
      <c r="AS12" s="224"/>
      <c r="AT12" s="225"/>
      <c r="AU12" s="12" t="s">
        <v>26</v>
      </c>
      <c r="AV12" s="226"/>
      <c r="AW12" s="227"/>
      <c r="AX12" s="156"/>
      <c r="AY12" s="167" t="s">
        <v>34</v>
      </c>
      <c r="BA12" s="69" t="s">
        <v>15</v>
      </c>
    </row>
    <row r="13" spans="1:53" ht="13.5" customHeight="1" thickBot="1">
      <c r="A13" s="264"/>
      <c r="B13" s="266"/>
      <c r="C13" s="267"/>
      <c r="D13" s="267"/>
      <c r="E13" s="269"/>
      <c r="F13" s="271"/>
      <c r="G13" s="72" t="s">
        <v>41</v>
      </c>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1"/>
      <c r="AN13" s="341"/>
      <c r="AO13" s="373"/>
      <c r="AQ13" s="228"/>
      <c r="AR13" s="369"/>
      <c r="AS13" s="224"/>
      <c r="AT13" s="225"/>
      <c r="AU13" s="12" t="s">
        <v>26</v>
      </c>
      <c r="AV13" s="226"/>
      <c r="AW13" s="227"/>
      <c r="AX13" s="156"/>
      <c r="AY13" s="167" t="s">
        <v>34</v>
      </c>
      <c r="BA13" s="69" t="s">
        <v>65</v>
      </c>
    </row>
    <row r="14" spans="1:53" ht="13.5" customHeight="1" thickTop="1">
      <c r="A14" s="283" t="str">
        <f>IFERROR(INDEX(【従業者名簿】!F:F,MATCH(届出後9月!F14,【従業者名簿】!C:C,0)),"")</f>
        <v/>
      </c>
      <c r="B14" s="255" t="s">
        <v>4</v>
      </c>
      <c r="C14" s="285" t="str">
        <f>IF(AO14="介護福祉士","〇","")</f>
        <v/>
      </c>
      <c r="D14" s="367" t="str">
        <f>IF(A14="","",DATEDIF(A14,$AF$3,"m"))</f>
        <v/>
      </c>
      <c r="E14" s="290" t="s">
        <v>102</v>
      </c>
      <c r="F14" s="293"/>
      <c r="G14" s="73" t="s">
        <v>36</v>
      </c>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278">
        <f>SUM(H15:AL15)</f>
        <v>0</v>
      </c>
      <c r="AN14" s="280" t="str">
        <f>IFERROR(IF(SUM(AM14:AM19)&gt;$AF$45,1,ROUNDDOWN(SUM(AM14:AM19)/$AF$45,1)),"")</f>
        <v/>
      </c>
      <c r="AO14" s="343"/>
      <c r="AQ14" s="228"/>
      <c r="AR14" s="369"/>
      <c r="AS14" s="224"/>
      <c r="AT14" s="225"/>
      <c r="AU14" s="12" t="s">
        <v>26</v>
      </c>
      <c r="AV14" s="226"/>
      <c r="AW14" s="227"/>
      <c r="AX14" s="156"/>
      <c r="AY14" s="167" t="s">
        <v>34</v>
      </c>
    </row>
    <row r="15" spans="1:53" ht="13.5" customHeight="1">
      <c r="A15" s="284"/>
      <c r="B15" s="256"/>
      <c r="C15" s="286"/>
      <c r="D15" s="370"/>
      <c r="E15" s="291"/>
      <c r="F15" s="293"/>
      <c r="G15" s="70" t="s">
        <v>41</v>
      </c>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253"/>
      <c r="AN15" s="280"/>
      <c r="AO15" s="344"/>
      <c r="AQ15" s="228"/>
      <c r="AR15" s="369"/>
      <c r="AS15" s="224"/>
      <c r="AT15" s="225"/>
      <c r="AU15" s="12" t="s">
        <v>26</v>
      </c>
      <c r="AV15" s="226"/>
      <c r="AW15" s="227"/>
      <c r="AX15" s="156"/>
      <c r="AY15" s="167" t="s">
        <v>34</v>
      </c>
    </row>
    <row r="16" spans="1:53" ht="13.5" customHeight="1">
      <c r="A16" s="284"/>
      <c r="B16" s="273" t="s">
        <v>5</v>
      </c>
      <c r="C16" s="286"/>
      <c r="D16" s="370"/>
      <c r="E16" s="291"/>
      <c r="F16" s="293"/>
      <c r="G16" s="73" t="s">
        <v>36</v>
      </c>
      <c r="H16" s="38"/>
      <c r="I16" s="38"/>
      <c r="J16" s="38"/>
      <c r="K16" s="38"/>
      <c r="L16" s="164"/>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278">
        <f>SUM(H17:AL17)</f>
        <v>0</v>
      </c>
      <c r="AN16" s="280"/>
      <c r="AO16" s="345"/>
      <c r="AQ16" s="228"/>
      <c r="AR16" s="369"/>
      <c r="AS16" s="224"/>
      <c r="AT16" s="225"/>
      <c r="AU16" s="12" t="s">
        <v>26</v>
      </c>
      <c r="AV16" s="226"/>
      <c r="AW16" s="227"/>
      <c r="AX16" s="156"/>
      <c r="AY16" s="167" t="s">
        <v>34</v>
      </c>
    </row>
    <row r="17" spans="1:51" ht="13.5" customHeight="1">
      <c r="A17" s="284"/>
      <c r="B17" s="297"/>
      <c r="C17" s="286"/>
      <c r="D17" s="370"/>
      <c r="E17" s="291"/>
      <c r="F17" s="293"/>
      <c r="G17" s="70" t="s">
        <v>41</v>
      </c>
      <c r="H17" s="35"/>
      <c r="I17" s="35"/>
      <c r="J17" s="35"/>
      <c r="K17" s="35"/>
      <c r="L17" s="36"/>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253"/>
      <c r="AN17" s="280"/>
      <c r="AO17" s="344"/>
      <c r="AQ17" s="228"/>
      <c r="AR17" s="369"/>
      <c r="AS17" s="224"/>
      <c r="AT17" s="225"/>
      <c r="AU17" s="12" t="s">
        <v>26</v>
      </c>
      <c r="AV17" s="226"/>
      <c r="AW17" s="227"/>
      <c r="AX17" s="156"/>
      <c r="AY17" s="167" t="s">
        <v>34</v>
      </c>
    </row>
    <row r="18" spans="1:51" ht="13.5" customHeight="1">
      <c r="A18" s="284"/>
      <c r="B18" s="296" t="s">
        <v>33</v>
      </c>
      <c r="C18" s="286"/>
      <c r="D18" s="370"/>
      <c r="E18" s="291"/>
      <c r="F18" s="294"/>
      <c r="G18" s="73" t="s">
        <v>36</v>
      </c>
      <c r="H18" s="38"/>
      <c r="I18" s="38"/>
      <c r="J18" s="38"/>
      <c r="K18" s="38"/>
      <c r="L18" s="164"/>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278">
        <f>SUM(H19:AL19)</f>
        <v>0</v>
      </c>
      <c r="AN18" s="281"/>
      <c r="AO18" s="345"/>
      <c r="AQ18" s="228"/>
      <c r="AR18" s="369"/>
      <c r="AS18" s="224"/>
      <c r="AT18" s="225"/>
      <c r="AU18" s="12" t="s">
        <v>26</v>
      </c>
      <c r="AV18" s="226"/>
      <c r="AW18" s="227"/>
      <c r="AX18" s="156"/>
      <c r="AY18" s="167" t="s">
        <v>34</v>
      </c>
    </row>
    <row r="19" spans="1:51" ht="13.5" customHeight="1">
      <c r="A19" s="284"/>
      <c r="B19" s="255"/>
      <c r="C19" s="287"/>
      <c r="D19" s="370"/>
      <c r="E19" s="292"/>
      <c r="F19" s="295"/>
      <c r="G19" s="70" t="s">
        <v>41</v>
      </c>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253"/>
      <c r="AN19" s="281"/>
      <c r="AO19" s="346"/>
      <c r="AQ19" s="228"/>
      <c r="AR19" s="369"/>
      <c r="AS19" s="224"/>
      <c r="AT19" s="225"/>
      <c r="AU19" s="12" t="s">
        <v>26</v>
      </c>
      <c r="AV19" s="226"/>
      <c r="AW19" s="227"/>
      <c r="AX19" s="156"/>
      <c r="AY19" s="167" t="s">
        <v>34</v>
      </c>
    </row>
    <row r="20" spans="1:51" ht="13.5" customHeight="1">
      <c r="A20" s="305" t="str">
        <f>IFERROR(INDEX(【従業者名簿】!F:F,MATCH(届出後9月!F20,【従業者名簿】!C:C,0)),"")</f>
        <v/>
      </c>
      <c r="B20" s="273" t="s">
        <v>5</v>
      </c>
      <c r="C20" s="299" t="str">
        <f>IF(AO20="介護福祉士","〇","")</f>
        <v/>
      </c>
      <c r="D20" s="370" t="str">
        <f>IF(A20="","",DATEDIF(A20,$AF$3,"m"))</f>
        <v/>
      </c>
      <c r="E20" s="306" t="s">
        <v>102</v>
      </c>
      <c r="F20" s="262"/>
      <c r="G20" s="70" t="s">
        <v>36</v>
      </c>
      <c r="H20" s="164"/>
      <c r="I20" s="164"/>
      <c r="J20" s="164"/>
      <c r="K20" s="164"/>
      <c r="L20" s="164"/>
      <c r="M20" s="164"/>
      <c r="N20" s="164"/>
      <c r="O20" s="164"/>
      <c r="P20" s="164"/>
      <c r="Q20" s="164"/>
      <c r="R20" s="164"/>
      <c r="S20" s="164"/>
      <c r="T20" s="164"/>
      <c r="U20" s="164"/>
      <c r="V20" s="164"/>
      <c r="W20" s="164"/>
      <c r="X20" s="164"/>
      <c r="Y20" s="164"/>
      <c r="Z20" s="164"/>
      <c r="AA20" s="164"/>
      <c r="AB20" s="164"/>
      <c r="AC20" s="164"/>
      <c r="AD20" s="164"/>
      <c r="AE20" s="164"/>
      <c r="AF20" s="164"/>
      <c r="AG20" s="164"/>
      <c r="AH20" s="164"/>
      <c r="AI20" s="164"/>
      <c r="AJ20" s="164"/>
      <c r="AK20" s="164"/>
      <c r="AL20" s="164"/>
      <c r="AM20" s="278">
        <f>SUM(H21:AL21)</f>
        <v>0</v>
      </c>
      <c r="AN20" s="279" t="str">
        <f>IFERROR(IF(SUM(AM20:AM23)&gt;$AF$45,1,ROUNDDOWN(SUM(AM20:AM23)/$AF$45,1)),"")</f>
        <v/>
      </c>
      <c r="AO20" s="222"/>
      <c r="AP20" s="8"/>
      <c r="AQ20" s="228"/>
      <c r="AR20" s="369"/>
      <c r="AS20" s="224"/>
      <c r="AT20" s="225"/>
      <c r="AU20" s="12" t="s">
        <v>26</v>
      </c>
      <c r="AV20" s="226"/>
      <c r="AW20" s="227"/>
      <c r="AX20" s="156"/>
      <c r="AY20" s="167" t="s">
        <v>34</v>
      </c>
    </row>
    <row r="21" spans="1:51" ht="13.5" customHeight="1">
      <c r="A21" s="284"/>
      <c r="B21" s="297"/>
      <c r="C21" s="286"/>
      <c r="D21" s="370"/>
      <c r="E21" s="291"/>
      <c r="F21" s="262"/>
      <c r="G21" s="70" t="s">
        <v>41</v>
      </c>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253"/>
      <c r="AN21" s="280"/>
      <c r="AO21" s="344"/>
      <c r="AP21" s="8"/>
      <c r="AQ21" s="228"/>
      <c r="AR21" s="369"/>
      <c r="AS21" s="224"/>
      <c r="AT21" s="225"/>
      <c r="AU21" s="12" t="s">
        <v>26</v>
      </c>
      <c r="AV21" s="226"/>
      <c r="AW21" s="227"/>
      <c r="AX21" s="156"/>
      <c r="AY21" s="167" t="s">
        <v>34</v>
      </c>
    </row>
    <row r="22" spans="1:51" ht="13.5" customHeight="1">
      <c r="A22" s="284"/>
      <c r="B22" s="304" t="s">
        <v>33</v>
      </c>
      <c r="C22" s="286"/>
      <c r="D22" s="370"/>
      <c r="E22" s="291"/>
      <c r="F22" s="277"/>
      <c r="G22" s="70" t="s">
        <v>36</v>
      </c>
      <c r="H22" s="164"/>
      <c r="I22" s="164"/>
      <c r="J22" s="164"/>
      <c r="K22" s="164"/>
      <c r="L22" s="164"/>
      <c r="M22" s="164"/>
      <c r="N22" s="164"/>
      <c r="O22" s="164"/>
      <c r="P22" s="164"/>
      <c r="Q22" s="164"/>
      <c r="R22" s="164"/>
      <c r="S22" s="164"/>
      <c r="T22" s="164"/>
      <c r="U22" s="164"/>
      <c r="V22" s="164"/>
      <c r="W22" s="164"/>
      <c r="X22" s="164"/>
      <c r="Y22" s="164"/>
      <c r="Z22" s="164"/>
      <c r="AA22" s="164"/>
      <c r="AB22" s="164"/>
      <c r="AC22" s="164"/>
      <c r="AD22" s="164"/>
      <c r="AE22" s="164"/>
      <c r="AF22" s="164"/>
      <c r="AG22" s="164"/>
      <c r="AH22" s="164"/>
      <c r="AI22" s="164"/>
      <c r="AJ22" s="164"/>
      <c r="AK22" s="164"/>
      <c r="AL22" s="164"/>
      <c r="AM22" s="253">
        <f>SUM(H23:AL23)</f>
        <v>0</v>
      </c>
      <c r="AN22" s="281"/>
      <c r="AO22" s="345"/>
      <c r="AP22" s="8"/>
      <c r="AQ22" s="228"/>
      <c r="AR22" s="369"/>
      <c r="AS22" s="224"/>
      <c r="AT22" s="225"/>
      <c r="AU22" s="12" t="s">
        <v>26</v>
      </c>
      <c r="AV22" s="226"/>
      <c r="AW22" s="227"/>
      <c r="AX22" s="156"/>
      <c r="AY22" s="167" t="s">
        <v>34</v>
      </c>
    </row>
    <row r="23" spans="1:51" ht="13.5" customHeight="1">
      <c r="A23" s="284"/>
      <c r="B23" s="304"/>
      <c r="C23" s="287"/>
      <c r="D23" s="370"/>
      <c r="E23" s="292"/>
      <c r="F23" s="277"/>
      <c r="G23" s="70" t="s">
        <v>41</v>
      </c>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253"/>
      <c r="AN23" s="282"/>
      <c r="AO23" s="346"/>
      <c r="AP23" s="8"/>
      <c r="AQ23" s="228"/>
      <c r="AR23" s="369"/>
      <c r="AS23" s="224"/>
      <c r="AT23" s="225"/>
      <c r="AU23" s="12" t="s">
        <v>26</v>
      </c>
      <c r="AV23" s="226"/>
      <c r="AW23" s="227"/>
      <c r="AX23" s="156"/>
      <c r="AY23" s="167" t="s">
        <v>34</v>
      </c>
    </row>
    <row r="24" spans="1:51" ht="13.5" customHeight="1">
      <c r="A24" s="248" t="str">
        <f>IFERROR(INDEX(【従業者名簿】!F:F,MATCH(F24,【従業者名簿】!C:C,0)),"")</f>
        <v/>
      </c>
      <c r="B24" s="298" t="s">
        <v>33</v>
      </c>
      <c r="C24" s="299" t="str">
        <f>IF(AO24="介護福祉士","〇","")</f>
        <v/>
      </c>
      <c r="D24" s="366" t="str">
        <f>IF(A24="","",DATEDIF(A24,$AF$3,"m"))</f>
        <v/>
      </c>
      <c r="E24" s="301"/>
      <c r="F24" s="270"/>
      <c r="G24" s="70" t="s">
        <v>36</v>
      </c>
      <c r="H24" s="164"/>
      <c r="I24" s="164"/>
      <c r="J24" s="164"/>
      <c r="K24" s="164"/>
      <c r="L24" s="164"/>
      <c r="M24" s="164"/>
      <c r="N24" s="164"/>
      <c r="O24" s="40"/>
      <c r="P24" s="164"/>
      <c r="Q24" s="164"/>
      <c r="R24" s="164"/>
      <c r="S24" s="164"/>
      <c r="T24" s="164"/>
      <c r="U24" s="38"/>
      <c r="V24" s="38"/>
      <c r="W24" s="164"/>
      <c r="X24" s="164"/>
      <c r="Y24" s="164"/>
      <c r="Z24" s="164"/>
      <c r="AA24" s="164"/>
      <c r="AB24" s="164"/>
      <c r="AC24" s="164"/>
      <c r="AD24" s="164"/>
      <c r="AE24" s="164"/>
      <c r="AF24" s="164"/>
      <c r="AG24" s="164"/>
      <c r="AH24" s="164"/>
      <c r="AI24" s="164"/>
      <c r="AJ24" s="164"/>
      <c r="AK24" s="164"/>
      <c r="AL24" s="164"/>
      <c r="AM24" s="253">
        <f>SUM(H25:AL25)</f>
        <v>0</v>
      </c>
      <c r="AN24" s="368" t="str">
        <f>IFERROR(IF(OR(E24="Ａ",AM24&gt;$AF$45),1,ROUNDDOWN(AM24/$AF$45,1)),"")</f>
        <v/>
      </c>
      <c r="AO24" s="222"/>
      <c r="AP24" s="8"/>
      <c r="AQ24" s="228"/>
      <c r="AR24" s="369"/>
      <c r="AS24" s="224"/>
      <c r="AT24" s="226"/>
      <c r="AU24" s="12" t="s">
        <v>26</v>
      </c>
      <c r="AV24" s="226"/>
      <c r="AW24" s="311"/>
      <c r="AX24" s="156"/>
      <c r="AY24" s="167" t="s">
        <v>34</v>
      </c>
    </row>
    <row r="25" spans="1:51" ht="13.5" customHeight="1">
      <c r="A25" s="249"/>
      <c r="B25" s="255"/>
      <c r="C25" s="287"/>
      <c r="D25" s="367"/>
      <c r="E25" s="302"/>
      <c r="F25" s="261"/>
      <c r="G25" s="70" t="s">
        <v>41</v>
      </c>
      <c r="H25" s="35"/>
      <c r="I25" s="35"/>
      <c r="J25" s="35"/>
      <c r="K25" s="35"/>
      <c r="L25" s="35"/>
      <c r="M25" s="35"/>
      <c r="N25" s="35"/>
      <c r="O25" s="48"/>
      <c r="P25" s="35"/>
      <c r="Q25" s="35"/>
      <c r="R25" s="35"/>
      <c r="S25" s="35"/>
      <c r="T25" s="35"/>
      <c r="U25" s="35"/>
      <c r="V25" s="35"/>
      <c r="W25" s="35"/>
      <c r="X25" s="35"/>
      <c r="Y25" s="35"/>
      <c r="Z25" s="35"/>
      <c r="AA25" s="35"/>
      <c r="AB25" s="35"/>
      <c r="AC25" s="35"/>
      <c r="AD25" s="35"/>
      <c r="AE25" s="35"/>
      <c r="AF25" s="35"/>
      <c r="AG25" s="39"/>
      <c r="AH25" s="35"/>
      <c r="AI25" s="35"/>
      <c r="AJ25" s="35"/>
      <c r="AK25" s="35"/>
      <c r="AL25" s="35"/>
      <c r="AM25" s="253"/>
      <c r="AN25" s="368"/>
      <c r="AO25" s="223"/>
      <c r="AP25" s="8"/>
      <c r="AQ25" s="228"/>
      <c r="AR25" s="369"/>
      <c r="AS25" s="224"/>
      <c r="AT25" s="226"/>
      <c r="AU25" s="12" t="s">
        <v>26</v>
      </c>
      <c r="AV25" s="226"/>
      <c r="AW25" s="311"/>
      <c r="AX25" s="156"/>
      <c r="AY25" s="167" t="s">
        <v>34</v>
      </c>
    </row>
    <row r="26" spans="1:51" ht="13.5" customHeight="1">
      <c r="A26" s="248" t="str">
        <f>IFERROR(INDEX(【従業者名簿】!F:F,MATCH(F26,【従業者名簿】!C:C,0)),"")</f>
        <v/>
      </c>
      <c r="B26" s="298" t="s">
        <v>33</v>
      </c>
      <c r="C26" s="299" t="str">
        <f t="shared" ref="C26" si="2">IF(AO26="介護福祉士","〇","")</f>
        <v/>
      </c>
      <c r="D26" s="366" t="str">
        <f>IF(A26="","",DATEDIF(A26,$AF$3,"m"))</f>
        <v/>
      </c>
      <c r="E26" s="301"/>
      <c r="F26" s="270"/>
      <c r="G26" s="70" t="s">
        <v>36</v>
      </c>
      <c r="H26" s="164"/>
      <c r="I26" s="164"/>
      <c r="J26" s="164"/>
      <c r="K26" s="164"/>
      <c r="L26" s="164"/>
      <c r="M26" s="164"/>
      <c r="N26" s="164"/>
      <c r="O26" s="164"/>
      <c r="P26" s="164"/>
      <c r="Q26" s="40"/>
      <c r="R26" s="164"/>
      <c r="S26" s="164"/>
      <c r="T26" s="164"/>
      <c r="U26" s="164"/>
      <c r="V26" s="164"/>
      <c r="W26" s="164"/>
      <c r="X26" s="164"/>
      <c r="Y26" s="164"/>
      <c r="Z26" s="164"/>
      <c r="AA26" s="164"/>
      <c r="AB26" s="164"/>
      <c r="AC26" s="164"/>
      <c r="AD26" s="164"/>
      <c r="AE26" s="40"/>
      <c r="AF26" s="164"/>
      <c r="AG26" s="164"/>
      <c r="AH26" s="164"/>
      <c r="AI26" s="164"/>
      <c r="AJ26" s="164"/>
      <c r="AK26" s="164"/>
      <c r="AL26" s="164"/>
      <c r="AM26" s="253">
        <f>SUM(H27:AL27)</f>
        <v>0</v>
      </c>
      <c r="AN26" s="368" t="str">
        <f t="shared" ref="AN26" si="3">IFERROR(IF(OR(E26="Ａ",AM26&gt;$AF$45),1,ROUNDDOWN(AM26/$AF$45,1)),"")</f>
        <v/>
      </c>
      <c r="AO26" s="222"/>
      <c r="AP26" s="8"/>
      <c r="AQ26" s="228" t="s">
        <v>19</v>
      </c>
      <c r="AR26" s="307"/>
      <c r="AS26" s="308" t="s">
        <v>20</v>
      </c>
      <c r="AT26" s="309"/>
      <c r="AU26" s="309"/>
      <c r="AV26" s="309"/>
      <c r="AW26" s="309"/>
      <c r="AX26" s="309"/>
      <c r="AY26" s="310"/>
    </row>
    <row r="27" spans="1:51" ht="13.5" customHeight="1">
      <c r="A27" s="249"/>
      <c r="B27" s="255"/>
      <c r="C27" s="287"/>
      <c r="D27" s="367"/>
      <c r="E27" s="302"/>
      <c r="F27" s="261"/>
      <c r="G27" s="70" t="s">
        <v>41</v>
      </c>
      <c r="H27" s="35"/>
      <c r="I27" s="35"/>
      <c r="J27" s="35"/>
      <c r="K27" s="35"/>
      <c r="L27" s="35"/>
      <c r="M27" s="35"/>
      <c r="N27" s="35"/>
      <c r="O27" s="35"/>
      <c r="P27" s="35"/>
      <c r="Q27" s="48"/>
      <c r="R27" s="35"/>
      <c r="S27" s="35"/>
      <c r="T27" s="35"/>
      <c r="U27" s="35"/>
      <c r="V27" s="35"/>
      <c r="W27" s="35"/>
      <c r="X27" s="35"/>
      <c r="Y27" s="35"/>
      <c r="Z27" s="35"/>
      <c r="AA27" s="35"/>
      <c r="AB27" s="35"/>
      <c r="AC27" s="35"/>
      <c r="AD27" s="35"/>
      <c r="AE27" s="48"/>
      <c r="AF27" s="35"/>
      <c r="AG27" s="35"/>
      <c r="AH27" s="35"/>
      <c r="AI27" s="35"/>
      <c r="AJ27" s="35"/>
      <c r="AK27" s="35"/>
      <c r="AL27" s="35"/>
      <c r="AM27" s="253"/>
      <c r="AN27" s="368"/>
      <c r="AO27" s="223"/>
      <c r="AP27" s="8"/>
      <c r="AQ27" s="228" t="s">
        <v>28</v>
      </c>
      <c r="AR27" s="307"/>
      <c r="AS27" s="308" t="s">
        <v>29</v>
      </c>
      <c r="AT27" s="309"/>
      <c r="AU27" s="309"/>
      <c r="AV27" s="309"/>
      <c r="AW27" s="309"/>
      <c r="AX27" s="309"/>
      <c r="AY27" s="310"/>
    </row>
    <row r="28" spans="1:51" ht="13.5" customHeight="1">
      <c r="A28" s="248" t="str">
        <f>IFERROR(INDEX(【従業者名簿】!F:F,MATCH(F28,【従業者名簿】!C:C,0)),"")</f>
        <v/>
      </c>
      <c r="B28" s="298" t="s">
        <v>33</v>
      </c>
      <c r="C28" s="299" t="str">
        <f t="shared" ref="C28" si="4">IF(AO28="介護福祉士","〇","")</f>
        <v/>
      </c>
      <c r="D28" s="366" t="str">
        <f>IF(A28="","",DATEDIF(A28,$AF$3,"m"))</f>
        <v/>
      </c>
      <c r="E28" s="301"/>
      <c r="F28" s="270"/>
      <c r="G28" s="70" t="s">
        <v>36</v>
      </c>
      <c r="H28" s="164"/>
      <c r="I28" s="164"/>
      <c r="J28" s="164"/>
      <c r="K28" s="164"/>
      <c r="L28" s="164"/>
      <c r="M28" s="164"/>
      <c r="N28" s="164"/>
      <c r="O28" s="164"/>
      <c r="P28" s="164"/>
      <c r="Q28" s="164"/>
      <c r="R28" s="164"/>
      <c r="S28" s="164"/>
      <c r="T28" s="164"/>
      <c r="U28" s="164"/>
      <c r="V28" s="164"/>
      <c r="W28" s="164"/>
      <c r="X28" s="164"/>
      <c r="Y28" s="164"/>
      <c r="Z28" s="164"/>
      <c r="AA28" s="164"/>
      <c r="AB28" s="164"/>
      <c r="AC28" s="164"/>
      <c r="AD28" s="164"/>
      <c r="AE28" s="164"/>
      <c r="AF28" s="164"/>
      <c r="AG28" s="164"/>
      <c r="AH28" s="164"/>
      <c r="AI28" s="164"/>
      <c r="AJ28" s="164"/>
      <c r="AK28" s="164"/>
      <c r="AL28" s="164"/>
      <c r="AM28" s="253">
        <f>SUM(H29:AL29)</f>
        <v>0</v>
      </c>
      <c r="AN28" s="368" t="str">
        <f t="shared" ref="AN28" si="5">IFERROR(IF(OR(E28="Ａ",AM28&gt;$AF$45),1,ROUNDDOWN(AM28/$AF$45,1)),"")</f>
        <v/>
      </c>
      <c r="AO28" s="222"/>
      <c r="AP28" s="8"/>
      <c r="AQ28" s="228" t="s">
        <v>11</v>
      </c>
      <c r="AR28" s="307"/>
      <c r="AS28" s="308" t="s">
        <v>30</v>
      </c>
      <c r="AT28" s="309"/>
      <c r="AU28" s="309"/>
      <c r="AV28" s="309"/>
      <c r="AW28" s="309"/>
      <c r="AX28" s="309"/>
      <c r="AY28" s="310"/>
    </row>
    <row r="29" spans="1:51" ht="13.5" customHeight="1">
      <c r="A29" s="249"/>
      <c r="B29" s="255"/>
      <c r="C29" s="287"/>
      <c r="D29" s="367"/>
      <c r="E29" s="302"/>
      <c r="F29" s="261"/>
      <c r="G29" s="70" t="s">
        <v>41</v>
      </c>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253"/>
      <c r="AN29" s="368"/>
      <c r="AO29" s="223"/>
      <c r="AP29" s="8"/>
      <c r="AQ29" s="156"/>
      <c r="AR29" s="160"/>
      <c r="AS29" s="308"/>
      <c r="AT29" s="309"/>
      <c r="AU29" s="309"/>
      <c r="AV29" s="309"/>
      <c r="AW29" s="309"/>
      <c r="AX29" s="309"/>
      <c r="AY29" s="310"/>
    </row>
    <row r="30" spans="1:51" ht="13.5" customHeight="1">
      <c r="A30" s="248" t="str">
        <f>IFERROR(INDEX(【従業者名簿】!F:F,MATCH(F30,【従業者名簿】!C:C,0)),"")</f>
        <v/>
      </c>
      <c r="B30" s="298" t="s">
        <v>33</v>
      </c>
      <c r="C30" s="299" t="str">
        <f t="shared" ref="C30" si="6">IF(AO30="介護福祉士","〇","")</f>
        <v/>
      </c>
      <c r="D30" s="366" t="str">
        <f>IF(A30="","",DATEDIF(A30,$AF$3,"m"))</f>
        <v/>
      </c>
      <c r="E30" s="301"/>
      <c r="F30" s="270"/>
      <c r="G30" s="70" t="s">
        <v>36</v>
      </c>
      <c r="H30" s="164"/>
      <c r="I30" s="164"/>
      <c r="J30" s="164"/>
      <c r="K30" s="164"/>
      <c r="L30" s="164"/>
      <c r="M30" s="164"/>
      <c r="N30" s="164"/>
      <c r="O30" s="164"/>
      <c r="P30" s="164"/>
      <c r="Q30" s="164"/>
      <c r="R30" s="164"/>
      <c r="S30" s="164"/>
      <c r="T30" s="164"/>
      <c r="U30" s="164"/>
      <c r="V30" s="164"/>
      <c r="W30" s="164"/>
      <c r="X30" s="164"/>
      <c r="Y30" s="164"/>
      <c r="Z30" s="164"/>
      <c r="AA30" s="164"/>
      <c r="AB30" s="164"/>
      <c r="AC30" s="164"/>
      <c r="AD30" s="164"/>
      <c r="AE30" s="164"/>
      <c r="AF30" s="164"/>
      <c r="AG30" s="164"/>
      <c r="AH30" s="164"/>
      <c r="AI30" s="164"/>
      <c r="AJ30" s="164"/>
      <c r="AK30" s="164"/>
      <c r="AL30" s="164"/>
      <c r="AM30" s="253">
        <f>SUM(H31:AL31)</f>
        <v>0</v>
      </c>
      <c r="AN30" s="368" t="str">
        <f t="shared" ref="AN30" si="7">IFERROR(IF(OR(E30="Ａ",AM30&gt;$AF$45),1,ROUNDDOWN(AM30/$AF$45,1)),"")</f>
        <v/>
      </c>
      <c r="AO30" s="222"/>
      <c r="AP30" s="8"/>
      <c r="AQ30" s="228"/>
      <c r="AR30" s="307"/>
      <c r="AS30" s="308"/>
      <c r="AT30" s="309"/>
      <c r="AU30" s="309"/>
      <c r="AV30" s="309"/>
      <c r="AW30" s="309"/>
      <c r="AX30" s="309"/>
      <c r="AY30" s="310"/>
    </row>
    <row r="31" spans="1:51" ht="13.5" customHeight="1">
      <c r="A31" s="249"/>
      <c r="B31" s="255"/>
      <c r="C31" s="287"/>
      <c r="D31" s="367"/>
      <c r="E31" s="302"/>
      <c r="F31" s="261"/>
      <c r="G31" s="70" t="s">
        <v>41</v>
      </c>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253"/>
      <c r="AN31" s="368"/>
      <c r="AO31" s="223"/>
      <c r="AP31" s="8"/>
      <c r="AQ31" s="156"/>
      <c r="AR31" s="160"/>
      <c r="AS31" s="161"/>
      <c r="AT31" s="162"/>
      <c r="AU31" s="162"/>
      <c r="AV31" s="162"/>
      <c r="AW31" s="162"/>
      <c r="AX31" s="162"/>
      <c r="AY31" s="163"/>
    </row>
    <row r="32" spans="1:51" ht="13.5" customHeight="1">
      <c r="A32" s="248" t="str">
        <f>IFERROR(INDEX(【従業者名簿】!F:F,MATCH(F32,【従業者名簿】!C:C,0)),"")</f>
        <v/>
      </c>
      <c r="B32" s="298" t="s">
        <v>33</v>
      </c>
      <c r="C32" s="299" t="str">
        <f t="shared" ref="C32" si="8">IF(AO32="介護福祉士","〇","")</f>
        <v/>
      </c>
      <c r="D32" s="366" t="str">
        <f>IF(A32="","",DATEDIF(A32,$AF$3,"m"))</f>
        <v/>
      </c>
      <c r="E32" s="301"/>
      <c r="F32" s="270"/>
      <c r="G32" s="70" t="s">
        <v>36</v>
      </c>
      <c r="H32" s="164"/>
      <c r="I32" s="164"/>
      <c r="J32" s="164"/>
      <c r="K32" s="164"/>
      <c r="L32" s="164"/>
      <c r="M32" s="164"/>
      <c r="N32" s="164"/>
      <c r="O32" s="164"/>
      <c r="P32" s="164"/>
      <c r="Q32" s="164"/>
      <c r="R32" s="164"/>
      <c r="S32" s="164"/>
      <c r="T32" s="164"/>
      <c r="U32" s="164"/>
      <c r="V32" s="164"/>
      <c r="W32" s="164"/>
      <c r="X32" s="164"/>
      <c r="Y32" s="164"/>
      <c r="Z32" s="164"/>
      <c r="AA32" s="164"/>
      <c r="AB32" s="164"/>
      <c r="AC32" s="164"/>
      <c r="AD32" s="164"/>
      <c r="AE32" s="164"/>
      <c r="AF32" s="164"/>
      <c r="AG32" s="164"/>
      <c r="AH32" s="164"/>
      <c r="AI32" s="164"/>
      <c r="AJ32" s="164"/>
      <c r="AK32" s="164"/>
      <c r="AL32" s="164"/>
      <c r="AM32" s="253">
        <f>SUM(H33:AL33)</f>
        <v>0</v>
      </c>
      <c r="AN32" s="368" t="str">
        <f t="shared" ref="AN32" si="9">IFERROR(IF(OR(E32="Ａ",AM32&gt;$AF$45),1,ROUNDDOWN(AM32/$AF$45,1)),"")</f>
        <v/>
      </c>
      <c r="AO32" s="222"/>
      <c r="AP32" s="8"/>
    </row>
    <row r="33" spans="1:53" ht="13.5" customHeight="1">
      <c r="A33" s="249"/>
      <c r="B33" s="255"/>
      <c r="C33" s="287"/>
      <c r="D33" s="367"/>
      <c r="E33" s="302"/>
      <c r="F33" s="261"/>
      <c r="G33" s="70" t="s">
        <v>41</v>
      </c>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253"/>
      <c r="AN33" s="368"/>
      <c r="AO33" s="223"/>
      <c r="AP33" s="8"/>
      <c r="AQ33" s="332" t="s">
        <v>199</v>
      </c>
      <c r="AR33" s="334"/>
      <c r="AS33" s="347"/>
      <c r="AT33" s="252" t="s">
        <v>200</v>
      </c>
      <c r="AU33" s="351"/>
      <c r="AV33" s="351"/>
      <c r="AW33" s="252" t="s">
        <v>201</v>
      </c>
      <c r="AX33" s="351"/>
      <c r="AY33" s="351"/>
    </row>
    <row r="34" spans="1:53" ht="13.5" customHeight="1">
      <c r="A34" s="248" t="str">
        <f>IFERROR(INDEX(【従業者名簿】!F:F,MATCH(F34,【従業者名簿】!C:C,0)),"")</f>
        <v/>
      </c>
      <c r="B34" s="298" t="s">
        <v>33</v>
      </c>
      <c r="C34" s="299" t="str">
        <f t="shared" ref="C34" si="10">IF(AO34="介護福祉士","〇","")</f>
        <v/>
      </c>
      <c r="D34" s="366" t="str">
        <f>IF(A34="","",DATEDIF(A34,$AF$3,"m"))</f>
        <v/>
      </c>
      <c r="E34" s="301"/>
      <c r="F34" s="270"/>
      <c r="G34" s="70" t="s">
        <v>36</v>
      </c>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4"/>
      <c r="AF34" s="164"/>
      <c r="AG34" s="164"/>
      <c r="AH34" s="164"/>
      <c r="AI34" s="164"/>
      <c r="AJ34" s="164"/>
      <c r="AK34" s="164"/>
      <c r="AL34" s="164"/>
      <c r="AM34" s="253">
        <f>SUM(H35:AL35)</f>
        <v>0</v>
      </c>
      <c r="AN34" s="368" t="str">
        <f t="shared" ref="AN34" si="11">IFERROR(IF(OR(E34="Ａ",AM34&gt;$AF$45),1,ROUNDDOWN(AM34/$AF$45,1)),"")</f>
        <v/>
      </c>
      <c r="AO34" s="222"/>
      <c r="AP34" s="8"/>
      <c r="AQ34" s="348"/>
      <c r="AR34" s="349"/>
      <c r="AS34" s="350"/>
      <c r="AT34" s="352"/>
      <c r="AU34" s="352"/>
      <c r="AV34" s="352"/>
      <c r="AW34" s="352"/>
      <c r="AX34" s="352"/>
      <c r="AY34" s="352"/>
    </row>
    <row r="35" spans="1:53" ht="13.5" customHeight="1">
      <c r="A35" s="249"/>
      <c r="B35" s="255"/>
      <c r="C35" s="287"/>
      <c r="D35" s="367"/>
      <c r="E35" s="302"/>
      <c r="F35" s="261"/>
      <c r="G35" s="70" t="s">
        <v>41</v>
      </c>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253"/>
      <c r="AN35" s="368"/>
      <c r="AO35" s="223"/>
      <c r="AP35" s="8"/>
      <c r="AQ35" s="210"/>
      <c r="AR35" s="214"/>
      <c r="AS35" s="211"/>
      <c r="AT35" s="353" t="s">
        <v>166</v>
      </c>
      <c r="AU35" s="354"/>
      <c r="AV35" s="355"/>
      <c r="AW35" s="353" t="s">
        <v>167</v>
      </c>
      <c r="AX35" s="356"/>
      <c r="AY35" s="357"/>
    </row>
    <row r="36" spans="1:53" ht="13.5" customHeight="1">
      <c r="A36" s="248" t="str">
        <f>IFERROR(INDEX(【従業者名簿】!F:F,MATCH(F36,【従業者名簿】!C:C,0)),"")</f>
        <v/>
      </c>
      <c r="B36" s="298" t="s">
        <v>33</v>
      </c>
      <c r="C36" s="299" t="str">
        <f t="shared" ref="C36" si="12">IF(AO36="介護福祉士","〇","")</f>
        <v/>
      </c>
      <c r="D36" s="366" t="str">
        <f>IF(A36="","",DATEDIF(A36,$AF$3,"m"))</f>
        <v/>
      </c>
      <c r="E36" s="301"/>
      <c r="F36" s="262"/>
      <c r="G36" s="70" t="s">
        <v>36</v>
      </c>
      <c r="H36" s="75"/>
      <c r="I36" s="75"/>
      <c r="J36" s="75"/>
      <c r="K36" s="75"/>
      <c r="L36" s="75"/>
      <c r="M36" s="75"/>
      <c r="N36" s="75"/>
      <c r="O36" s="75"/>
      <c r="P36" s="75"/>
      <c r="Q36" s="75"/>
      <c r="R36" s="75"/>
      <c r="S36" s="75"/>
      <c r="T36" s="75"/>
      <c r="U36" s="75"/>
      <c r="V36" s="75"/>
      <c r="W36" s="75"/>
      <c r="X36" s="75"/>
      <c r="Y36" s="75"/>
      <c r="Z36" s="75"/>
      <c r="AA36" s="75"/>
      <c r="AB36" s="75"/>
      <c r="AC36" s="75"/>
      <c r="AD36" s="75"/>
      <c r="AE36" s="75"/>
      <c r="AF36" s="75"/>
      <c r="AG36" s="75"/>
      <c r="AH36" s="75"/>
      <c r="AI36" s="75"/>
      <c r="AJ36" s="75"/>
      <c r="AK36" s="75"/>
      <c r="AL36" s="75"/>
      <c r="AM36" s="253">
        <f>SUM(H37:AL37)</f>
        <v>0</v>
      </c>
      <c r="AN36" s="368" t="str">
        <f t="shared" ref="AN36" si="13">IFERROR(IF(OR(E36="Ａ",AM36&gt;$AF$45),1,ROUNDDOWN(AM36/$AF$45,1)),"")</f>
        <v/>
      </c>
      <c r="AO36" s="222"/>
      <c r="AP36" s="8"/>
      <c r="AQ36" s="312" t="s">
        <v>202</v>
      </c>
      <c r="AR36" s="313"/>
      <c r="AS36" s="314"/>
      <c r="AT36" s="315">
        <f>ROUNDDOWN(SUMIF(C14:C79,"〇",AN14:AN79),1)</f>
        <v>0</v>
      </c>
      <c r="AU36" s="316"/>
      <c r="AV36" s="316"/>
      <c r="AW36" s="317" t="e">
        <f>AT36/AM44</f>
        <v>#DIV/0!</v>
      </c>
      <c r="AX36" s="318"/>
      <c r="AY36" s="318"/>
    </row>
    <row r="37" spans="1:53" ht="13.5" customHeight="1">
      <c r="A37" s="249"/>
      <c r="B37" s="255"/>
      <c r="C37" s="287"/>
      <c r="D37" s="367"/>
      <c r="E37" s="302"/>
      <c r="F37" s="262"/>
      <c r="G37" s="70" t="s">
        <v>41</v>
      </c>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253"/>
      <c r="AN37" s="368"/>
      <c r="AO37" s="223"/>
      <c r="AP37" s="8"/>
      <c r="AQ37" s="319" t="s">
        <v>203</v>
      </c>
      <c r="AR37" s="320"/>
      <c r="AS37" s="321"/>
      <c r="AT37" s="316"/>
      <c r="AU37" s="316"/>
      <c r="AV37" s="316"/>
      <c r="AW37" s="318"/>
      <c r="AX37" s="318"/>
      <c r="AY37" s="318"/>
    </row>
    <row r="38" spans="1:53" ht="13.5" customHeight="1">
      <c r="A38" s="248" t="str">
        <f>IFERROR(INDEX(【従業者名簿】!F:F,MATCH(F38,【従業者名簿】!C:C,0)),"")</f>
        <v/>
      </c>
      <c r="B38" s="298" t="s">
        <v>33</v>
      </c>
      <c r="C38" s="299" t="str">
        <f t="shared" ref="C38" si="14">IF(AO38="介護福祉士","〇","")</f>
        <v/>
      </c>
      <c r="D38" s="366" t="str">
        <f>IF(A38="","",DATEDIF(A38,$AF$3,"m"))</f>
        <v/>
      </c>
      <c r="E38" s="301"/>
      <c r="F38" s="262"/>
      <c r="G38" s="70" t="s">
        <v>36</v>
      </c>
      <c r="H38" s="75"/>
      <c r="I38" s="75"/>
      <c r="J38" s="75"/>
      <c r="K38" s="75"/>
      <c r="L38" s="75"/>
      <c r="M38" s="75"/>
      <c r="N38" s="75"/>
      <c r="O38" s="75"/>
      <c r="P38" s="75"/>
      <c r="Q38" s="75"/>
      <c r="R38" s="75"/>
      <c r="S38" s="75"/>
      <c r="T38" s="75"/>
      <c r="U38" s="75"/>
      <c r="V38" s="75"/>
      <c r="W38" s="75"/>
      <c r="X38" s="75"/>
      <c r="Y38" s="75"/>
      <c r="Z38" s="75"/>
      <c r="AA38" s="75"/>
      <c r="AB38" s="75"/>
      <c r="AC38" s="75"/>
      <c r="AD38" s="75"/>
      <c r="AE38" s="75"/>
      <c r="AF38" s="75"/>
      <c r="AG38" s="75"/>
      <c r="AH38" s="75"/>
      <c r="AI38" s="75"/>
      <c r="AJ38" s="75"/>
      <c r="AK38" s="75"/>
      <c r="AL38" s="75"/>
      <c r="AM38" s="253">
        <f>SUM(H39:AL39)</f>
        <v>0</v>
      </c>
      <c r="AN38" s="368" t="str">
        <f t="shared" ref="AN38" si="15">IFERROR(IF(OR(E38="Ａ",AM38&gt;$AF$45),1,ROUNDDOWN(AM38/$AF$45,1)),"")</f>
        <v/>
      </c>
      <c r="AO38" s="222"/>
      <c r="AP38" s="8"/>
      <c r="AQ38" s="312" t="s">
        <v>204</v>
      </c>
      <c r="AR38" s="313"/>
      <c r="AS38" s="314"/>
      <c r="AT38" s="315">
        <f>ROUNDDOWN(SUMIFS(AN14:AN79,C14:C79,"〇",D14:D79,"&gt;="&amp;BA38),1)</f>
        <v>0</v>
      </c>
      <c r="AU38" s="316"/>
      <c r="AV38" s="316"/>
      <c r="AW38" s="317" t="e">
        <f>AT38/AM44</f>
        <v>#DIV/0!</v>
      </c>
      <c r="AX38" s="318"/>
      <c r="AY38" s="318"/>
      <c r="BA38" s="358">
        <f>[1]【算定要件集計】!T7</f>
        <v>120</v>
      </c>
    </row>
    <row r="39" spans="1:53" ht="13.5" customHeight="1">
      <c r="A39" s="249"/>
      <c r="B39" s="255"/>
      <c r="C39" s="287"/>
      <c r="D39" s="367"/>
      <c r="E39" s="302"/>
      <c r="F39" s="262"/>
      <c r="G39" s="70" t="s">
        <v>41</v>
      </c>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253"/>
      <c r="AN39" s="368"/>
      <c r="AO39" s="223"/>
      <c r="AP39" s="8"/>
      <c r="AQ39" s="319" t="s">
        <v>206</v>
      </c>
      <c r="AR39" s="320"/>
      <c r="AS39" s="321"/>
      <c r="AT39" s="316"/>
      <c r="AU39" s="316"/>
      <c r="AV39" s="316"/>
      <c r="AW39" s="318"/>
      <c r="AX39" s="318"/>
      <c r="AY39" s="318"/>
      <c r="BA39" s="359"/>
    </row>
    <row r="40" spans="1:53" ht="13.5" customHeight="1">
      <c r="A40" s="248" t="str">
        <f>IFERROR(INDEX(【従業者名簿】!F:F,MATCH(F40,【従業者名簿】!C:C,0)),"")</f>
        <v/>
      </c>
      <c r="B40" s="298" t="s">
        <v>33</v>
      </c>
      <c r="C40" s="299" t="str">
        <f t="shared" ref="C40" si="16">IF(AO40="介護福祉士","〇","")</f>
        <v/>
      </c>
      <c r="D40" s="366" t="str">
        <f>IF(A40="","",DATEDIF(A40,$AF$3,"m"))</f>
        <v/>
      </c>
      <c r="E40" s="301"/>
      <c r="F40" s="262"/>
      <c r="G40" s="70" t="s">
        <v>36</v>
      </c>
      <c r="H40" s="75"/>
      <c r="I40" s="75"/>
      <c r="J40" s="75"/>
      <c r="K40" s="75"/>
      <c r="L40" s="75"/>
      <c r="M40" s="75"/>
      <c r="N40" s="75"/>
      <c r="O40" s="75"/>
      <c r="P40" s="75"/>
      <c r="Q40" s="75"/>
      <c r="R40" s="75"/>
      <c r="S40" s="75"/>
      <c r="T40" s="75"/>
      <c r="U40" s="75"/>
      <c r="V40" s="75"/>
      <c r="W40" s="75"/>
      <c r="X40" s="75"/>
      <c r="Y40" s="75"/>
      <c r="Z40" s="75"/>
      <c r="AA40" s="75"/>
      <c r="AB40" s="75"/>
      <c r="AC40" s="75"/>
      <c r="AD40" s="75"/>
      <c r="AE40" s="75"/>
      <c r="AF40" s="75"/>
      <c r="AG40" s="75"/>
      <c r="AH40" s="75"/>
      <c r="AI40" s="75"/>
      <c r="AJ40" s="75"/>
      <c r="AK40" s="75"/>
      <c r="AL40" s="75"/>
      <c r="AM40" s="253">
        <f>SUM(H41:AL41)</f>
        <v>0</v>
      </c>
      <c r="AN40" s="368" t="str">
        <f t="shared" ref="AN40" si="17">IFERROR(IF(OR(E40="Ａ",AM40&gt;$AF$45),1,ROUNDDOWN(AM40/$AF$45,1)),"")</f>
        <v/>
      </c>
      <c r="AO40" s="222"/>
      <c r="AP40" s="8"/>
      <c r="AQ40" s="312" t="s">
        <v>207</v>
      </c>
      <c r="AR40" s="313"/>
      <c r="AS40" s="314"/>
      <c r="AT40" s="315">
        <f>ROUNDDOWN(SUM(SUMIF(E14:E79,{"Ａ","Ｂ"},AN14:AN79)),1)</f>
        <v>0</v>
      </c>
      <c r="AU40" s="316"/>
      <c r="AV40" s="316"/>
      <c r="AW40" s="360" t="e">
        <f>AT40/AM44</f>
        <v>#DIV/0!</v>
      </c>
      <c r="AX40" s="361"/>
      <c r="AY40" s="362"/>
      <c r="BA40" s="169"/>
    </row>
    <row r="41" spans="1:53" ht="13.5" customHeight="1">
      <c r="A41" s="249"/>
      <c r="B41" s="255"/>
      <c r="C41" s="287"/>
      <c r="D41" s="367"/>
      <c r="E41" s="302"/>
      <c r="F41" s="262"/>
      <c r="G41" s="70" t="s">
        <v>41</v>
      </c>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253"/>
      <c r="AN41" s="368"/>
      <c r="AO41" s="223"/>
      <c r="AP41" s="8"/>
      <c r="AQ41" s="319" t="s">
        <v>208</v>
      </c>
      <c r="AR41" s="320"/>
      <c r="AS41" s="321"/>
      <c r="AT41" s="316"/>
      <c r="AU41" s="316"/>
      <c r="AV41" s="316"/>
      <c r="AW41" s="363"/>
      <c r="AX41" s="364"/>
      <c r="AY41" s="365"/>
      <c r="BA41" s="170"/>
    </row>
    <row r="42" spans="1:53" ht="13.5" customHeight="1">
      <c r="A42" s="248" t="str">
        <f>IFERROR(INDEX(【従業者名簿】!F:F,MATCH(F42,【従業者名簿】!C:C,0)),"")</f>
        <v/>
      </c>
      <c r="B42" s="298" t="s">
        <v>33</v>
      </c>
      <c r="C42" s="299" t="str">
        <f t="shared" ref="C42" si="18">IF(AO42="介護福祉士","〇","")</f>
        <v/>
      </c>
      <c r="D42" s="366" t="str">
        <f>IF(A42="","",DATEDIF(A42,$AF$3,"m"))</f>
        <v/>
      </c>
      <c r="E42" s="275"/>
      <c r="F42" s="262"/>
      <c r="G42" s="70" t="s">
        <v>36</v>
      </c>
      <c r="H42" s="75"/>
      <c r="I42" s="75"/>
      <c r="J42" s="75"/>
      <c r="K42" s="75"/>
      <c r="L42" s="75"/>
      <c r="M42" s="75"/>
      <c r="N42" s="75"/>
      <c r="O42" s="75"/>
      <c r="P42" s="75"/>
      <c r="Q42" s="75"/>
      <c r="R42" s="75"/>
      <c r="S42" s="75"/>
      <c r="T42" s="75"/>
      <c r="U42" s="75"/>
      <c r="V42" s="75"/>
      <c r="W42" s="75"/>
      <c r="X42" s="75"/>
      <c r="Y42" s="75"/>
      <c r="Z42" s="75"/>
      <c r="AA42" s="75"/>
      <c r="AB42" s="75"/>
      <c r="AC42" s="75"/>
      <c r="AD42" s="75"/>
      <c r="AE42" s="75"/>
      <c r="AF42" s="75"/>
      <c r="AG42" s="75"/>
      <c r="AH42" s="75"/>
      <c r="AI42" s="75"/>
      <c r="AJ42" s="75"/>
      <c r="AK42" s="75"/>
      <c r="AL42" s="75"/>
      <c r="AM42" s="253">
        <f>SUM(H43:AL43)</f>
        <v>0</v>
      </c>
      <c r="AN42" s="368" t="str">
        <f>IFERROR(IF(OR(E42="Ａ",AM42&gt;$AF$45),1,ROUNDDOWN(AM42/$AF$45,1)),"")</f>
        <v/>
      </c>
      <c r="AO42" s="222"/>
      <c r="AP42" s="8"/>
      <c r="AQ42" s="312" t="s">
        <v>207</v>
      </c>
      <c r="AR42" s="313"/>
      <c r="AS42" s="314"/>
      <c r="AT42" s="315">
        <f>ROUNDDOWN(SUMIF(D14:D79,"&gt;="&amp;BA42,AN14:AN79),1)</f>
        <v>0</v>
      </c>
      <c r="AU42" s="316"/>
      <c r="AV42" s="316"/>
      <c r="AW42" s="360" t="e">
        <f>AT42/AM44</f>
        <v>#DIV/0!</v>
      </c>
      <c r="AX42" s="361"/>
      <c r="AY42" s="362"/>
      <c r="BA42" s="358">
        <f>[1]【算定要件集計】!T11</f>
        <v>84</v>
      </c>
    </row>
    <row r="43" spans="1:53" ht="13.5" customHeight="1">
      <c r="A43" s="249"/>
      <c r="B43" s="255"/>
      <c r="C43" s="287"/>
      <c r="D43" s="367"/>
      <c r="E43" s="260"/>
      <c r="F43" s="262"/>
      <c r="G43" s="70" t="s">
        <v>41</v>
      </c>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253"/>
      <c r="AN43" s="368"/>
      <c r="AO43" s="223"/>
      <c r="AP43" s="8"/>
      <c r="AQ43" s="319" t="s">
        <v>210</v>
      </c>
      <c r="AR43" s="320"/>
      <c r="AS43" s="321"/>
      <c r="AT43" s="316"/>
      <c r="AU43" s="316"/>
      <c r="AV43" s="316"/>
      <c r="AW43" s="363"/>
      <c r="AX43" s="364"/>
      <c r="AY43" s="365"/>
      <c r="BA43" s="359"/>
    </row>
    <row r="44" spans="1:53" ht="13.5" customHeight="1">
      <c r="B44" s="332" t="s">
        <v>51</v>
      </c>
      <c r="C44" s="333"/>
      <c r="D44" s="333"/>
      <c r="E44" s="333"/>
      <c r="F44" s="333"/>
      <c r="G44" s="25" t="s">
        <v>49</v>
      </c>
      <c r="H44" s="23"/>
      <c r="I44" s="15"/>
      <c r="J44" s="332" t="s">
        <v>46</v>
      </c>
      <c r="K44" s="334"/>
      <c r="L44" s="334"/>
      <c r="M44" s="334"/>
      <c r="N44" s="334"/>
      <c r="O44" s="334"/>
      <c r="P44" s="334"/>
      <c r="Q44" s="334"/>
      <c r="R44" s="334"/>
      <c r="S44" s="14"/>
      <c r="T44" s="26" t="s">
        <v>50</v>
      </c>
      <c r="U44" s="24"/>
      <c r="V44" s="332" t="s">
        <v>47</v>
      </c>
      <c r="W44" s="334"/>
      <c r="X44" s="334"/>
      <c r="Y44" s="334"/>
      <c r="Z44" s="334"/>
      <c r="AA44" s="334"/>
      <c r="AB44" s="334"/>
      <c r="AC44" s="333"/>
      <c r="AD44" s="333"/>
      <c r="AE44" s="333"/>
      <c r="AF44" s="14" t="s">
        <v>164</v>
      </c>
      <c r="AH44" s="27"/>
      <c r="AI44" s="27"/>
      <c r="AJ44" s="27"/>
      <c r="AK44" s="27"/>
      <c r="AL44" s="27"/>
      <c r="AM44" s="324">
        <f>ROUNDDOWN(SUM(AN14:AN43,AN50:AN79),1)</f>
        <v>0</v>
      </c>
      <c r="AN44" s="325"/>
      <c r="AO44" s="391" t="s">
        <v>173</v>
      </c>
      <c r="AP44" s="10"/>
      <c r="AQ44" s="322"/>
      <c r="AR44" s="323"/>
      <c r="AS44" s="323"/>
      <c r="AT44" s="322"/>
      <c r="AU44" s="323"/>
      <c r="AV44" s="323"/>
      <c r="AW44" s="322"/>
      <c r="AX44" s="323"/>
      <c r="AY44" s="323"/>
    </row>
    <row r="45" spans="1:53" ht="13.5" customHeight="1">
      <c r="B45" s="210"/>
      <c r="C45" s="214"/>
      <c r="D45" s="214"/>
      <c r="E45" s="214"/>
      <c r="F45" s="214"/>
      <c r="G45" s="41">
        <f>AF5</f>
        <v>0</v>
      </c>
      <c r="H45" s="21" t="s">
        <v>16</v>
      </c>
      <c r="I45" s="20"/>
      <c r="J45" s="335"/>
      <c r="K45" s="336"/>
      <c r="L45" s="336"/>
      <c r="M45" s="336"/>
      <c r="N45" s="336"/>
      <c r="O45" s="336"/>
      <c r="P45" s="336"/>
      <c r="Q45" s="336"/>
      <c r="R45" s="336"/>
      <c r="S45" s="330" t="str">
        <f>IFERROR((AM5/AF5*4)+(COUNT(H6:AL6)-28)*(AM5/AF5/7),"")</f>
        <v/>
      </c>
      <c r="T45" s="330"/>
      <c r="U45" s="22" t="s">
        <v>7</v>
      </c>
      <c r="V45" s="335"/>
      <c r="W45" s="336"/>
      <c r="X45" s="336"/>
      <c r="Y45" s="336"/>
      <c r="Z45" s="336"/>
      <c r="AA45" s="336"/>
      <c r="AB45" s="336"/>
      <c r="AC45" s="214"/>
      <c r="AD45" s="214"/>
      <c r="AE45" s="214"/>
      <c r="AF45" s="331" t="str">
        <f>IFERROR(ROUNDDOWN(G45*S45,0),"")</f>
        <v/>
      </c>
      <c r="AG45" s="331"/>
      <c r="AH45" s="21" t="s">
        <v>16</v>
      </c>
      <c r="AI45" s="21"/>
      <c r="AJ45" s="21"/>
      <c r="AK45" s="21"/>
      <c r="AL45" s="21"/>
      <c r="AM45" s="326"/>
      <c r="AN45" s="327"/>
      <c r="AO45" s="329"/>
      <c r="AP45" s="10"/>
      <c r="AQ45" s="323"/>
      <c r="AR45" s="323"/>
      <c r="AS45" s="323"/>
      <c r="AT45" s="323"/>
      <c r="AU45" s="323"/>
      <c r="AV45" s="323"/>
      <c r="AW45" s="323"/>
      <c r="AX45" s="323"/>
      <c r="AY45" s="323"/>
    </row>
    <row r="46" spans="1:53" ht="13.5" customHeight="1">
      <c r="B46" s="43"/>
      <c r="C46" s="43"/>
      <c r="D46" s="43"/>
      <c r="E46" s="7" t="s">
        <v>90</v>
      </c>
      <c r="F46" s="43"/>
      <c r="G46" s="51"/>
      <c r="H46" s="7"/>
      <c r="I46" s="52"/>
      <c r="J46" s="52"/>
      <c r="K46" s="52"/>
      <c r="L46" s="52"/>
      <c r="M46" s="52"/>
      <c r="N46" s="52"/>
      <c r="O46" s="52"/>
      <c r="P46" s="52"/>
      <c r="Q46" s="52"/>
      <c r="R46" s="52"/>
      <c r="S46" s="53"/>
      <c r="T46" s="53"/>
      <c r="U46" s="7"/>
      <c r="V46" s="52"/>
      <c r="W46" s="52"/>
      <c r="X46" s="52"/>
      <c r="Y46" s="52"/>
      <c r="Z46" s="52"/>
      <c r="AA46" s="52"/>
      <c r="AB46" s="52"/>
      <c r="AC46" s="43"/>
      <c r="AD46" s="43"/>
      <c r="AE46" s="43"/>
      <c r="AF46" s="54"/>
      <c r="AG46" s="54"/>
      <c r="AH46" s="7"/>
      <c r="AI46" s="7"/>
      <c r="AJ46" s="7"/>
      <c r="AK46" s="7"/>
      <c r="AL46" s="7"/>
      <c r="AM46" s="137" t="s">
        <v>149</v>
      </c>
      <c r="AN46" s="56"/>
      <c r="AO46" s="57"/>
      <c r="AP46" s="10"/>
      <c r="AQ46" s="159"/>
      <c r="AR46" s="159"/>
      <c r="AS46" s="159"/>
      <c r="AT46" s="58"/>
      <c r="AU46" s="58"/>
      <c r="AV46" s="58"/>
      <c r="AW46" s="59"/>
      <c r="AX46" s="59"/>
      <c r="AY46" s="59"/>
    </row>
    <row r="47" spans="1:53" ht="13.5" customHeight="1">
      <c r="B47" s="43"/>
      <c r="C47" s="43"/>
      <c r="D47" s="43"/>
      <c r="E47" s="7"/>
      <c r="F47" s="43"/>
      <c r="G47" s="51"/>
      <c r="H47" s="7"/>
      <c r="I47" s="52"/>
      <c r="J47" s="52"/>
      <c r="K47" s="52"/>
      <c r="L47" s="52"/>
      <c r="M47" s="52"/>
      <c r="N47" s="52"/>
      <c r="O47" s="52"/>
      <c r="P47" s="52"/>
      <c r="Q47" s="52"/>
      <c r="R47" s="52"/>
      <c r="S47" s="53"/>
      <c r="T47" s="53"/>
      <c r="U47" s="7"/>
      <c r="V47" s="52"/>
      <c r="W47" s="52"/>
      <c r="X47" s="52"/>
      <c r="Y47" s="52"/>
      <c r="Z47" s="52"/>
      <c r="AA47" s="52"/>
      <c r="AB47" s="52"/>
      <c r="AC47" s="43"/>
      <c r="AD47" s="43"/>
      <c r="AE47" s="43"/>
      <c r="AF47" s="54"/>
      <c r="AG47" s="54"/>
      <c r="AH47" s="7"/>
      <c r="AI47" s="7"/>
      <c r="AJ47" s="7"/>
      <c r="AK47" s="7"/>
      <c r="AL47" s="7"/>
      <c r="AM47" s="55"/>
      <c r="AN47" s="56"/>
      <c r="AO47" s="57"/>
      <c r="AP47" s="10"/>
      <c r="AQ47" s="159"/>
      <c r="AR47" s="159"/>
      <c r="AS47" s="159"/>
      <c r="AT47" s="58"/>
      <c r="AU47" s="58"/>
      <c r="AV47" s="58"/>
      <c r="AW47" s="59"/>
      <c r="AX47" s="59"/>
      <c r="AY47" s="59"/>
    </row>
    <row r="48" spans="1:53" s="6" customFormat="1" ht="18" customHeight="1">
      <c r="A48" s="248" t="s">
        <v>60</v>
      </c>
      <c r="B48" s="238" t="s">
        <v>0</v>
      </c>
      <c r="C48" s="250" t="s">
        <v>203</v>
      </c>
      <c r="D48" s="250" t="s">
        <v>62</v>
      </c>
      <c r="E48" s="250" t="s">
        <v>1</v>
      </c>
      <c r="F48" s="238" t="s">
        <v>3</v>
      </c>
      <c r="G48" s="252" t="s">
        <v>37</v>
      </c>
      <c r="H48" s="18" t="str">
        <f>AF3</f>
        <v/>
      </c>
      <c r="I48" s="18" t="str">
        <f>IFERROR(H48+1,"")</f>
        <v/>
      </c>
      <c r="J48" s="18" t="str">
        <f>IFERROR(I48+1,"")</f>
        <v/>
      </c>
      <c r="K48" s="18" t="str">
        <f t="shared" ref="K48:AI48" si="19">IFERROR(J48+1,"")</f>
        <v/>
      </c>
      <c r="L48" s="18" t="str">
        <f t="shared" si="19"/>
        <v/>
      </c>
      <c r="M48" s="18" t="str">
        <f t="shared" si="19"/>
        <v/>
      </c>
      <c r="N48" s="18" t="str">
        <f t="shared" si="19"/>
        <v/>
      </c>
      <c r="O48" s="18" t="str">
        <f t="shared" si="19"/>
        <v/>
      </c>
      <c r="P48" s="18" t="str">
        <f t="shared" si="19"/>
        <v/>
      </c>
      <c r="Q48" s="18" t="str">
        <f t="shared" si="19"/>
        <v/>
      </c>
      <c r="R48" s="18" t="str">
        <f t="shared" si="19"/>
        <v/>
      </c>
      <c r="S48" s="18" t="str">
        <f t="shared" si="19"/>
        <v/>
      </c>
      <c r="T48" s="18" t="str">
        <f t="shared" si="19"/>
        <v/>
      </c>
      <c r="U48" s="18" t="str">
        <f t="shared" si="19"/>
        <v/>
      </c>
      <c r="V48" s="18" t="str">
        <f t="shared" si="19"/>
        <v/>
      </c>
      <c r="W48" s="18" t="str">
        <f t="shared" si="19"/>
        <v/>
      </c>
      <c r="X48" s="18" t="str">
        <f t="shared" si="19"/>
        <v/>
      </c>
      <c r="Y48" s="18" t="str">
        <f t="shared" si="19"/>
        <v/>
      </c>
      <c r="Z48" s="18" t="str">
        <f t="shared" si="19"/>
        <v/>
      </c>
      <c r="AA48" s="18" t="str">
        <f t="shared" si="19"/>
        <v/>
      </c>
      <c r="AB48" s="18" t="str">
        <f t="shared" si="19"/>
        <v/>
      </c>
      <c r="AC48" s="18" t="str">
        <f t="shared" si="19"/>
        <v/>
      </c>
      <c r="AD48" s="18" t="str">
        <f t="shared" si="19"/>
        <v/>
      </c>
      <c r="AE48" s="18" t="str">
        <f t="shared" si="19"/>
        <v/>
      </c>
      <c r="AF48" s="18" t="str">
        <f t="shared" si="19"/>
        <v/>
      </c>
      <c r="AG48" s="18" t="str">
        <f t="shared" si="19"/>
        <v/>
      </c>
      <c r="AH48" s="18" t="str">
        <f t="shared" si="19"/>
        <v/>
      </c>
      <c r="AI48" s="18" t="str">
        <f t="shared" si="19"/>
        <v/>
      </c>
      <c r="AJ48" s="18" t="str">
        <f>IFERROR(IF(MONTH(AI48)&lt;&gt;MONTH(AI48+1),"",AI48+1),"")</f>
        <v/>
      </c>
      <c r="AK48" s="18" t="str">
        <f>IFERROR(IF(MONTH(AJ48)&lt;&gt;MONTH(AJ48+1),"",AJ48+1),"")</f>
        <v/>
      </c>
      <c r="AL48" s="18" t="str">
        <f>IFERROR(IF(MONTH(AK48)&lt;&gt;MONTH(AK48+1),"",AK48+1),"")</f>
        <v/>
      </c>
      <c r="AM48" s="263" t="s">
        <v>162</v>
      </c>
      <c r="AN48" s="263" t="s">
        <v>163</v>
      </c>
      <c r="AO48" s="206" t="s">
        <v>133</v>
      </c>
      <c r="AQ48" s="1"/>
      <c r="AR48" s="1"/>
      <c r="AS48" s="1"/>
      <c r="AT48" s="1"/>
      <c r="AU48" s="1"/>
      <c r="AV48" s="1"/>
      <c r="AW48" s="1"/>
      <c r="AX48" s="1"/>
      <c r="AY48" s="1"/>
    </row>
    <row r="49" spans="1:51" s="6" customFormat="1" ht="18" customHeight="1">
      <c r="A49" s="249"/>
      <c r="B49" s="238"/>
      <c r="C49" s="251"/>
      <c r="D49" s="251"/>
      <c r="E49" s="251"/>
      <c r="F49" s="238"/>
      <c r="G49" s="239"/>
      <c r="H49" s="19" t="str">
        <f>H48</f>
        <v/>
      </c>
      <c r="I49" s="19" t="str">
        <f>I48</f>
        <v/>
      </c>
      <c r="J49" s="19" t="str">
        <f t="shared" ref="J49:AL49" si="20">J48</f>
        <v/>
      </c>
      <c r="K49" s="19" t="str">
        <f t="shared" si="20"/>
        <v/>
      </c>
      <c r="L49" s="19" t="str">
        <f t="shared" si="20"/>
        <v/>
      </c>
      <c r="M49" s="19" t="str">
        <f t="shared" si="20"/>
        <v/>
      </c>
      <c r="N49" s="19" t="str">
        <f t="shared" si="20"/>
        <v/>
      </c>
      <c r="O49" s="19" t="str">
        <f t="shared" si="20"/>
        <v/>
      </c>
      <c r="P49" s="19" t="str">
        <f t="shared" si="20"/>
        <v/>
      </c>
      <c r="Q49" s="19" t="str">
        <f t="shared" si="20"/>
        <v/>
      </c>
      <c r="R49" s="19" t="str">
        <f t="shared" si="20"/>
        <v/>
      </c>
      <c r="S49" s="19" t="str">
        <f t="shared" si="20"/>
        <v/>
      </c>
      <c r="T49" s="19" t="str">
        <f t="shared" si="20"/>
        <v/>
      </c>
      <c r="U49" s="19" t="str">
        <f t="shared" si="20"/>
        <v/>
      </c>
      <c r="V49" s="19" t="str">
        <f t="shared" si="20"/>
        <v/>
      </c>
      <c r="W49" s="19" t="str">
        <f t="shared" si="20"/>
        <v/>
      </c>
      <c r="X49" s="19" t="str">
        <f t="shared" si="20"/>
        <v/>
      </c>
      <c r="Y49" s="19" t="str">
        <f t="shared" si="20"/>
        <v/>
      </c>
      <c r="Z49" s="19" t="str">
        <f t="shared" si="20"/>
        <v/>
      </c>
      <c r="AA49" s="19" t="str">
        <f t="shared" si="20"/>
        <v/>
      </c>
      <c r="AB49" s="19" t="str">
        <f t="shared" si="20"/>
        <v/>
      </c>
      <c r="AC49" s="19" t="str">
        <f t="shared" si="20"/>
        <v/>
      </c>
      <c r="AD49" s="19" t="str">
        <f t="shared" si="20"/>
        <v/>
      </c>
      <c r="AE49" s="19" t="str">
        <f t="shared" si="20"/>
        <v/>
      </c>
      <c r="AF49" s="19" t="str">
        <f t="shared" si="20"/>
        <v/>
      </c>
      <c r="AG49" s="19" t="str">
        <f t="shared" si="20"/>
        <v/>
      </c>
      <c r="AH49" s="19" t="str">
        <f t="shared" si="20"/>
        <v/>
      </c>
      <c r="AI49" s="19" t="str">
        <f t="shared" si="20"/>
        <v/>
      </c>
      <c r="AJ49" s="19" t="str">
        <f t="shared" si="20"/>
        <v/>
      </c>
      <c r="AK49" s="19" t="str">
        <f t="shared" si="20"/>
        <v/>
      </c>
      <c r="AL49" s="19" t="str">
        <f t="shared" si="20"/>
        <v/>
      </c>
      <c r="AM49" s="263"/>
      <c r="AN49" s="263"/>
      <c r="AO49" s="207"/>
      <c r="AQ49" s="1"/>
      <c r="AR49" s="1"/>
      <c r="AS49" s="1"/>
      <c r="AT49" s="1"/>
      <c r="AU49" s="1"/>
      <c r="AV49" s="1"/>
      <c r="AW49" s="1"/>
      <c r="AX49" s="1"/>
      <c r="AY49" s="1"/>
    </row>
    <row r="50" spans="1:51" ht="13.5" customHeight="1">
      <c r="A50" s="248" t="str">
        <f>IFERROR(INDEX(【従業者名簿】!F:F,MATCH(F50,【従業者名簿】!C:C,0)),"")</f>
        <v/>
      </c>
      <c r="B50" s="298" t="s">
        <v>33</v>
      </c>
      <c r="C50" s="299" t="str">
        <f>IF(AO50="介護福祉士","〇","")</f>
        <v/>
      </c>
      <c r="D50" s="366" t="str">
        <f>IF(A50="","",DATEDIF(A50,$AF$3,"m"))</f>
        <v/>
      </c>
      <c r="E50" s="301"/>
      <c r="F50" s="270"/>
      <c r="G50" s="70" t="s">
        <v>36</v>
      </c>
      <c r="H50" s="164"/>
      <c r="I50" s="164"/>
      <c r="J50" s="164"/>
      <c r="K50" s="164"/>
      <c r="L50" s="164"/>
      <c r="M50" s="164"/>
      <c r="N50" s="164"/>
      <c r="O50" s="164"/>
      <c r="P50" s="164"/>
      <c r="Q50" s="164"/>
      <c r="R50" s="164"/>
      <c r="S50" s="164"/>
      <c r="T50" s="164"/>
      <c r="U50" s="164"/>
      <c r="V50" s="164"/>
      <c r="W50" s="164"/>
      <c r="X50" s="164"/>
      <c r="Y50" s="164"/>
      <c r="Z50" s="164"/>
      <c r="AA50" s="164"/>
      <c r="AB50" s="164"/>
      <c r="AC50" s="164"/>
      <c r="AD50" s="164"/>
      <c r="AE50" s="164"/>
      <c r="AF50" s="164"/>
      <c r="AG50" s="164"/>
      <c r="AH50" s="164"/>
      <c r="AI50" s="164"/>
      <c r="AJ50" s="164"/>
      <c r="AK50" s="164"/>
      <c r="AL50" s="164"/>
      <c r="AM50" s="253">
        <f>SUM(H51:AL51)</f>
        <v>0</v>
      </c>
      <c r="AN50" s="389" t="str">
        <f>IFERROR(IF(OR(E50="Ａ",AM50&gt;$AF$45),1,ROUNDDOWN(AM50/$AF$45,1)),"")</f>
        <v/>
      </c>
      <c r="AO50" s="222"/>
      <c r="AP50" s="8"/>
    </row>
    <row r="51" spans="1:51" ht="13.5" customHeight="1">
      <c r="A51" s="249"/>
      <c r="B51" s="255"/>
      <c r="C51" s="287"/>
      <c r="D51" s="367"/>
      <c r="E51" s="302"/>
      <c r="F51" s="261"/>
      <c r="G51" s="70" t="s">
        <v>41</v>
      </c>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253"/>
      <c r="AN51" s="389"/>
      <c r="AO51" s="223"/>
      <c r="AP51" s="8"/>
    </row>
    <row r="52" spans="1:51" ht="13.5" customHeight="1">
      <c r="A52" s="248" t="str">
        <f>IFERROR(INDEX(【従業者名簿】!F:F,MATCH(F52,【従業者名簿】!C:C,0)),"")</f>
        <v/>
      </c>
      <c r="B52" s="298" t="s">
        <v>33</v>
      </c>
      <c r="C52" s="299" t="str">
        <f t="shared" ref="C52" si="21">IF(AO52="介護福祉士","〇","")</f>
        <v/>
      </c>
      <c r="D52" s="366" t="str">
        <f>IF(A52="","",DATEDIF(A52,$AF$3,"m"))</f>
        <v/>
      </c>
      <c r="E52" s="301"/>
      <c r="F52" s="262"/>
      <c r="G52" s="70" t="s">
        <v>36</v>
      </c>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c r="AI52" s="133"/>
      <c r="AJ52" s="133"/>
      <c r="AK52" s="133"/>
      <c r="AL52" s="133"/>
      <c r="AM52" s="253">
        <f>SUM(H53:AL53)</f>
        <v>0</v>
      </c>
      <c r="AN52" s="389" t="str">
        <f t="shared" ref="AN52" si="22">IFERROR(IF(OR(E52="Ａ",AM52&gt;$AF$45),1,ROUNDDOWN(AM52/$AF$45,1)),"")</f>
        <v/>
      </c>
      <c r="AO52" s="372"/>
      <c r="AP52" s="8"/>
    </row>
    <row r="53" spans="1:51" ht="13.5" customHeight="1">
      <c r="A53" s="249"/>
      <c r="B53" s="255"/>
      <c r="C53" s="287"/>
      <c r="D53" s="367"/>
      <c r="E53" s="302"/>
      <c r="F53" s="262"/>
      <c r="G53" s="70" t="s">
        <v>134</v>
      </c>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253"/>
      <c r="AN53" s="389"/>
      <c r="AO53" s="374"/>
      <c r="AP53" s="8"/>
    </row>
    <row r="54" spans="1:51" ht="13.5" customHeight="1">
      <c r="A54" s="248" t="str">
        <f>IFERROR(INDEX(【従業者名簿】!F:F,MATCH(F54,【従業者名簿】!C:C,0)),"")</f>
        <v/>
      </c>
      <c r="B54" s="298" t="s">
        <v>33</v>
      </c>
      <c r="C54" s="299" t="str">
        <f t="shared" ref="C54" si="23">IF(AO54="介護福祉士","〇","")</f>
        <v/>
      </c>
      <c r="D54" s="366" t="str">
        <f>IF(A54="","",DATEDIF(A54,$AF$3,"m"))</f>
        <v/>
      </c>
      <c r="E54" s="301"/>
      <c r="F54" s="262"/>
      <c r="G54" s="70" t="s">
        <v>36</v>
      </c>
      <c r="H54" s="133"/>
      <c r="I54" s="133"/>
      <c r="J54" s="133"/>
      <c r="K54" s="133"/>
      <c r="L54" s="133"/>
      <c r="M54" s="133"/>
      <c r="N54" s="133"/>
      <c r="O54" s="133"/>
      <c r="P54" s="133"/>
      <c r="Q54" s="133"/>
      <c r="R54" s="133"/>
      <c r="S54" s="133"/>
      <c r="T54" s="133"/>
      <c r="U54" s="133"/>
      <c r="V54" s="133"/>
      <c r="W54" s="133"/>
      <c r="X54" s="133"/>
      <c r="Y54" s="133"/>
      <c r="Z54" s="133"/>
      <c r="AA54" s="133"/>
      <c r="AB54" s="133"/>
      <c r="AC54" s="133"/>
      <c r="AD54" s="133"/>
      <c r="AE54" s="133"/>
      <c r="AF54" s="133"/>
      <c r="AG54" s="133"/>
      <c r="AH54" s="133"/>
      <c r="AI54" s="133"/>
      <c r="AJ54" s="133"/>
      <c r="AK54" s="133"/>
      <c r="AL54" s="133"/>
      <c r="AM54" s="253">
        <f>SUM(H55:AL55)</f>
        <v>0</v>
      </c>
      <c r="AN54" s="389" t="str">
        <f t="shared" ref="AN54" si="24">IFERROR(IF(OR(E54="Ａ",AM54&gt;$AF$45),1,ROUNDDOWN(AM54/$AF$45,1)),"")</f>
        <v/>
      </c>
      <c r="AO54" s="372"/>
      <c r="AP54" s="8"/>
    </row>
    <row r="55" spans="1:51" ht="13.5" customHeight="1">
      <c r="A55" s="249"/>
      <c r="B55" s="255"/>
      <c r="C55" s="287"/>
      <c r="D55" s="367"/>
      <c r="E55" s="302"/>
      <c r="F55" s="262"/>
      <c r="G55" s="70" t="s">
        <v>134</v>
      </c>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253"/>
      <c r="AN55" s="389"/>
      <c r="AO55" s="374"/>
      <c r="AP55" s="8"/>
    </row>
    <row r="56" spans="1:51" ht="13.5" customHeight="1">
      <c r="A56" s="248" t="str">
        <f>IFERROR(INDEX(【従業者名簿】!F:F,MATCH(F56,【従業者名簿】!C:C,0)),"")</f>
        <v/>
      </c>
      <c r="B56" s="298" t="s">
        <v>33</v>
      </c>
      <c r="C56" s="299" t="str">
        <f t="shared" ref="C56" si="25">IF(AO56="介護福祉士","〇","")</f>
        <v/>
      </c>
      <c r="D56" s="366" t="str">
        <f t="shared" ref="D56" si="26">IF(A56="","",DATEDIF(A56,$AF$3,"m"))</f>
        <v/>
      </c>
      <c r="E56" s="301"/>
      <c r="F56" s="262"/>
      <c r="G56" s="70" t="s">
        <v>36</v>
      </c>
      <c r="H56" s="133"/>
      <c r="I56" s="133"/>
      <c r="J56" s="133"/>
      <c r="K56" s="133"/>
      <c r="L56" s="133"/>
      <c r="M56" s="133"/>
      <c r="N56" s="133"/>
      <c r="O56" s="133"/>
      <c r="P56" s="133"/>
      <c r="Q56" s="133"/>
      <c r="R56" s="133"/>
      <c r="S56" s="133"/>
      <c r="T56" s="133"/>
      <c r="U56" s="133"/>
      <c r="V56" s="133"/>
      <c r="W56" s="133"/>
      <c r="X56" s="133"/>
      <c r="Y56" s="133"/>
      <c r="Z56" s="133"/>
      <c r="AA56" s="133"/>
      <c r="AB56" s="133"/>
      <c r="AC56" s="133"/>
      <c r="AD56" s="133"/>
      <c r="AE56" s="133"/>
      <c r="AF56" s="133"/>
      <c r="AG56" s="133"/>
      <c r="AH56" s="133"/>
      <c r="AI56" s="133"/>
      <c r="AJ56" s="133"/>
      <c r="AK56" s="133"/>
      <c r="AL56" s="133"/>
      <c r="AM56" s="253">
        <f t="shared" ref="AM56" si="27">SUM(H57:AL57)</f>
        <v>0</v>
      </c>
      <c r="AN56" s="389" t="str">
        <f t="shared" ref="AN56" si="28">IFERROR(IF(OR(E56="Ａ",AM56&gt;$AF$45),1,ROUNDDOWN(AM56/$AF$45,1)),"")</f>
        <v/>
      </c>
      <c r="AO56" s="372"/>
      <c r="AP56" s="8"/>
    </row>
    <row r="57" spans="1:51" ht="13.5" customHeight="1">
      <c r="A57" s="249"/>
      <c r="B57" s="255"/>
      <c r="C57" s="287"/>
      <c r="D57" s="367"/>
      <c r="E57" s="302"/>
      <c r="F57" s="262"/>
      <c r="G57" s="70" t="s">
        <v>134</v>
      </c>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253"/>
      <c r="AN57" s="389"/>
      <c r="AO57" s="374"/>
      <c r="AP57" s="8"/>
    </row>
    <row r="58" spans="1:51" ht="13.5" customHeight="1">
      <c r="A58" s="248" t="str">
        <f>IFERROR(INDEX(【従業者名簿】!F:F,MATCH(F58,【従業者名簿】!C:C,0)),"")</f>
        <v/>
      </c>
      <c r="B58" s="298" t="s">
        <v>33</v>
      </c>
      <c r="C58" s="299" t="str">
        <f t="shared" ref="C58" si="29">IF(AO58="介護福祉士","〇","")</f>
        <v/>
      </c>
      <c r="D58" s="366" t="str">
        <f t="shared" ref="D58" si="30">IF(A58="","",DATEDIF(A58,$AF$3,"m"))</f>
        <v/>
      </c>
      <c r="E58" s="301"/>
      <c r="F58" s="262"/>
      <c r="G58" s="70" t="s">
        <v>36</v>
      </c>
      <c r="H58" s="133"/>
      <c r="I58" s="133"/>
      <c r="J58" s="133"/>
      <c r="K58" s="133"/>
      <c r="L58" s="133"/>
      <c r="M58" s="133"/>
      <c r="N58" s="133"/>
      <c r="O58" s="133"/>
      <c r="P58" s="133"/>
      <c r="Q58" s="133"/>
      <c r="R58" s="133"/>
      <c r="S58" s="133"/>
      <c r="T58" s="133"/>
      <c r="U58" s="133"/>
      <c r="V58" s="133"/>
      <c r="W58" s="133"/>
      <c r="X58" s="133"/>
      <c r="Y58" s="133"/>
      <c r="Z58" s="133"/>
      <c r="AA58" s="133"/>
      <c r="AB58" s="133"/>
      <c r="AC58" s="133"/>
      <c r="AD58" s="133"/>
      <c r="AE58" s="133"/>
      <c r="AF58" s="133"/>
      <c r="AG58" s="133"/>
      <c r="AH58" s="133"/>
      <c r="AI58" s="133"/>
      <c r="AJ58" s="133"/>
      <c r="AK58" s="133"/>
      <c r="AL58" s="133"/>
      <c r="AM58" s="253">
        <f t="shared" ref="AM58" si="31">SUM(H59:AL59)</f>
        <v>0</v>
      </c>
      <c r="AN58" s="389" t="str">
        <f t="shared" ref="AN58" si="32">IFERROR(IF(OR(E58="Ａ",AM58&gt;$AF$45),1,ROUNDDOWN(AM58/$AF$45,1)),"")</f>
        <v/>
      </c>
      <c r="AO58" s="372"/>
      <c r="AP58" s="8"/>
    </row>
    <row r="59" spans="1:51" ht="13.5" customHeight="1">
      <c r="A59" s="249"/>
      <c r="B59" s="255"/>
      <c r="C59" s="287"/>
      <c r="D59" s="367"/>
      <c r="E59" s="302"/>
      <c r="F59" s="262"/>
      <c r="G59" s="70" t="s">
        <v>134</v>
      </c>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253"/>
      <c r="AN59" s="389"/>
      <c r="AO59" s="374"/>
      <c r="AP59" s="8"/>
    </row>
    <row r="60" spans="1:51" ht="13.5" customHeight="1">
      <c r="A60" s="248" t="str">
        <f>IFERROR(INDEX(【従業者名簿】!F:F,MATCH(F60,【従業者名簿】!C:C,0)),"")</f>
        <v/>
      </c>
      <c r="B60" s="298" t="s">
        <v>33</v>
      </c>
      <c r="C60" s="299" t="str">
        <f t="shared" ref="C60" si="33">IF(AO60="介護福祉士","〇","")</f>
        <v/>
      </c>
      <c r="D60" s="366" t="str">
        <f t="shared" ref="D60" si="34">IF(A60="","",DATEDIF(A60,$AF$3,"m"))</f>
        <v/>
      </c>
      <c r="E60" s="301"/>
      <c r="F60" s="262"/>
      <c r="G60" s="70" t="s">
        <v>36</v>
      </c>
      <c r="H60" s="133"/>
      <c r="I60" s="133"/>
      <c r="J60" s="133"/>
      <c r="K60" s="133"/>
      <c r="L60" s="133"/>
      <c r="M60" s="133"/>
      <c r="N60" s="133"/>
      <c r="O60" s="133"/>
      <c r="P60" s="133"/>
      <c r="Q60" s="133"/>
      <c r="R60" s="133"/>
      <c r="S60" s="133"/>
      <c r="T60" s="133"/>
      <c r="U60" s="133"/>
      <c r="V60" s="133"/>
      <c r="W60" s="133"/>
      <c r="X60" s="133"/>
      <c r="Y60" s="133"/>
      <c r="Z60" s="133"/>
      <c r="AA60" s="133"/>
      <c r="AB60" s="133"/>
      <c r="AC60" s="133"/>
      <c r="AD60" s="133"/>
      <c r="AE60" s="133"/>
      <c r="AF60" s="133"/>
      <c r="AG60" s="133"/>
      <c r="AH60" s="133"/>
      <c r="AI60" s="133"/>
      <c r="AJ60" s="133"/>
      <c r="AK60" s="133"/>
      <c r="AL60" s="133"/>
      <c r="AM60" s="253">
        <f t="shared" ref="AM60" si="35">SUM(H61:AL61)</f>
        <v>0</v>
      </c>
      <c r="AN60" s="389" t="str">
        <f t="shared" ref="AN60" si="36">IFERROR(IF(OR(E60="Ａ",AM60&gt;$AF$45),1,ROUNDDOWN(AM60/$AF$45,1)),"")</f>
        <v/>
      </c>
      <c r="AO60" s="372"/>
      <c r="AP60" s="8"/>
    </row>
    <row r="61" spans="1:51" ht="13.5" customHeight="1">
      <c r="A61" s="249"/>
      <c r="B61" s="255"/>
      <c r="C61" s="287"/>
      <c r="D61" s="367"/>
      <c r="E61" s="302"/>
      <c r="F61" s="262"/>
      <c r="G61" s="70" t="s">
        <v>134</v>
      </c>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253"/>
      <c r="AN61" s="389"/>
      <c r="AO61" s="374"/>
      <c r="AP61" s="8"/>
    </row>
    <row r="62" spans="1:51" ht="13.5" customHeight="1">
      <c r="A62" s="248" t="str">
        <f>IFERROR(INDEX(【従業者名簿】!F:F,MATCH(F62,【従業者名簿】!C:C,0)),"")</f>
        <v/>
      </c>
      <c r="B62" s="298" t="s">
        <v>33</v>
      </c>
      <c r="C62" s="299" t="str">
        <f t="shared" ref="C62" si="37">IF(AO62="介護福祉士","〇","")</f>
        <v/>
      </c>
      <c r="D62" s="366" t="str">
        <f t="shared" ref="D62" si="38">IF(A62="","",DATEDIF(A62,$AF$3,"m"))</f>
        <v/>
      </c>
      <c r="E62" s="301"/>
      <c r="F62" s="262"/>
      <c r="G62" s="70" t="s">
        <v>36</v>
      </c>
      <c r="H62" s="133"/>
      <c r="I62" s="133"/>
      <c r="J62" s="133"/>
      <c r="K62" s="133"/>
      <c r="L62" s="133"/>
      <c r="M62" s="133"/>
      <c r="N62" s="133"/>
      <c r="O62" s="133"/>
      <c r="P62" s="133"/>
      <c r="Q62" s="133"/>
      <c r="R62" s="133"/>
      <c r="S62" s="133"/>
      <c r="T62" s="133"/>
      <c r="U62" s="133"/>
      <c r="V62" s="133"/>
      <c r="W62" s="133"/>
      <c r="X62" s="133"/>
      <c r="Y62" s="133"/>
      <c r="Z62" s="133"/>
      <c r="AA62" s="133"/>
      <c r="AB62" s="133"/>
      <c r="AC62" s="133"/>
      <c r="AD62" s="133"/>
      <c r="AE62" s="133"/>
      <c r="AF62" s="133"/>
      <c r="AG62" s="133"/>
      <c r="AH62" s="133"/>
      <c r="AI62" s="133"/>
      <c r="AJ62" s="133"/>
      <c r="AK62" s="133"/>
      <c r="AL62" s="133"/>
      <c r="AM62" s="253">
        <f t="shared" ref="AM62" si="39">SUM(H63:AL63)</f>
        <v>0</v>
      </c>
      <c r="AN62" s="389" t="str">
        <f t="shared" ref="AN62" si="40">IFERROR(IF(OR(E62="Ａ",AM62&gt;$AF$45),1,ROUNDDOWN(AM62/$AF$45,1)),"")</f>
        <v/>
      </c>
      <c r="AO62" s="372"/>
      <c r="AP62" s="8"/>
    </row>
    <row r="63" spans="1:51" ht="13.5" customHeight="1">
      <c r="A63" s="249"/>
      <c r="B63" s="255"/>
      <c r="C63" s="287"/>
      <c r="D63" s="367"/>
      <c r="E63" s="302"/>
      <c r="F63" s="262"/>
      <c r="G63" s="70" t="s">
        <v>134</v>
      </c>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253"/>
      <c r="AN63" s="389"/>
      <c r="AO63" s="374"/>
      <c r="AP63" s="8"/>
    </row>
    <row r="64" spans="1:51" ht="13.5" customHeight="1">
      <c r="A64" s="248" t="str">
        <f>IFERROR(INDEX(【従業者名簿】!F:F,MATCH(F64,【従業者名簿】!C:C,0)),"")</f>
        <v/>
      </c>
      <c r="B64" s="298" t="s">
        <v>33</v>
      </c>
      <c r="C64" s="299" t="str">
        <f t="shared" ref="C64" si="41">IF(AO64="介護福祉士","〇","")</f>
        <v/>
      </c>
      <c r="D64" s="366" t="str">
        <f t="shared" ref="D64" si="42">IF(A64="","",DATEDIF(A64,$AF$3,"m"))</f>
        <v/>
      </c>
      <c r="E64" s="301"/>
      <c r="F64" s="262"/>
      <c r="G64" s="70" t="s">
        <v>36</v>
      </c>
      <c r="H64" s="133"/>
      <c r="I64" s="133"/>
      <c r="J64" s="133"/>
      <c r="K64" s="133"/>
      <c r="L64" s="133"/>
      <c r="M64" s="133"/>
      <c r="N64" s="133"/>
      <c r="O64" s="133"/>
      <c r="P64" s="133"/>
      <c r="Q64" s="133"/>
      <c r="R64" s="133"/>
      <c r="S64" s="133"/>
      <c r="T64" s="133"/>
      <c r="U64" s="133"/>
      <c r="V64" s="133"/>
      <c r="W64" s="133"/>
      <c r="X64" s="133"/>
      <c r="Y64" s="133"/>
      <c r="Z64" s="133"/>
      <c r="AA64" s="133"/>
      <c r="AB64" s="133"/>
      <c r="AC64" s="133"/>
      <c r="AD64" s="133"/>
      <c r="AE64" s="133"/>
      <c r="AF64" s="133"/>
      <c r="AG64" s="133"/>
      <c r="AH64" s="133"/>
      <c r="AI64" s="133"/>
      <c r="AJ64" s="133"/>
      <c r="AK64" s="133"/>
      <c r="AL64" s="133"/>
      <c r="AM64" s="253">
        <f t="shared" ref="AM64" si="43">SUM(H65:AL65)</f>
        <v>0</v>
      </c>
      <c r="AN64" s="389" t="str">
        <f t="shared" ref="AN64" si="44">IFERROR(IF(OR(E64="Ａ",AM64&gt;$AF$45),1,ROUNDDOWN(AM64/$AF$45,1)),"")</f>
        <v/>
      </c>
      <c r="AO64" s="372"/>
      <c r="AP64" s="8"/>
    </row>
    <row r="65" spans="1:51" ht="13.5" customHeight="1">
      <c r="A65" s="249"/>
      <c r="B65" s="255"/>
      <c r="C65" s="287"/>
      <c r="D65" s="367"/>
      <c r="E65" s="302"/>
      <c r="F65" s="262"/>
      <c r="G65" s="70" t="s">
        <v>134</v>
      </c>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253"/>
      <c r="AN65" s="389"/>
      <c r="AO65" s="374"/>
      <c r="AP65" s="8"/>
    </row>
    <row r="66" spans="1:51" ht="13.5" customHeight="1">
      <c r="A66" s="248" t="str">
        <f>IFERROR(INDEX(【従業者名簿】!F:F,MATCH(F66,【従業者名簿】!C:C,0)),"")</f>
        <v/>
      </c>
      <c r="B66" s="298" t="s">
        <v>33</v>
      </c>
      <c r="C66" s="299" t="str">
        <f t="shared" ref="C66" si="45">IF(AO66="介護福祉士","〇","")</f>
        <v/>
      </c>
      <c r="D66" s="366" t="str">
        <f t="shared" ref="D66" si="46">IF(A66="","",DATEDIF(A66,$AF$3,"m"))</f>
        <v/>
      </c>
      <c r="E66" s="301"/>
      <c r="F66" s="262"/>
      <c r="G66" s="70" t="s">
        <v>36</v>
      </c>
      <c r="H66" s="133"/>
      <c r="I66" s="133"/>
      <c r="J66" s="133"/>
      <c r="K66" s="133"/>
      <c r="L66" s="133"/>
      <c r="M66" s="133"/>
      <c r="N66" s="133"/>
      <c r="O66" s="133"/>
      <c r="P66" s="133"/>
      <c r="Q66" s="133"/>
      <c r="R66" s="133"/>
      <c r="S66" s="133"/>
      <c r="T66" s="133"/>
      <c r="U66" s="133"/>
      <c r="V66" s="133"/>
      <c r="W66" s="133"/>
      <c r="X66" s="133"/>
      <c r="Y66" s="133"/>
      <c r="Z66" s="133"/>
      <c r="AA66" s="133"/>
      <c r="AB66" s="133"/>
      <c r="AC66" s="133"/>
      <c r="AD66" s="133"/>
      <c r="AE66" s="133"/>
      <c r="AF66" s="133"/>
      <c r="AG66" s="133"/>
      <c r="AH66" s="133"/>
      <c r="AI66" s="133"/>
      <c r="AJ66" s="133"/>
      <c r="AK66" s="133"/>
      <c r="AL66" s="133"/>
      <c r="AM66" s="253">
        <f t="shared" ref="AM66" si="47">SUM(H67:AL67)</f>
        <v>0</v>
      </c>
      <c r="AN66" s="389" t="str">
        <f t="shared" ref="AN66" si="48">IFERROR(IF(OR(E66="Ａ",AM66&gt;$AF$45),1,ROUNDDOWN(AM66/$AF$45,1)),"")</f>
        <v/>
      </c>
      <c r="AO66" s="372"/>
      <c r="AP66" s="8"/>
    </row>
    <row r="67" spans="1:51" ht="13.5" customHeight="1">
      <c r="A67" s="249"/>
      <c r="B67" s="255"/>
      <c r="C67" s="287"/>
      <c r="D67" s="367"/>
      <c r="E67" s="302"/>
      <c r="F67" s="262"/>
      <c r="G67" s="70" t="s">
        <v>134</v>
      </c>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253"/>
      <c r="AN67" s="389"/>
      <c r="AO67" s="374"/>
      <c r="AP67" s="8"/>
    </row>
    <row r="68" spans="1:51" ht="13.5" customHeight="1">
      <c r="A68" s="248" t="str">
        <f>IFERROR(INDEX(【従業者名簿】!F:F,MATCH(F68,【従業者名簿】!C:C,0)),"")</f>
        <v/>
      </c>
      <c r="B68" s="298" t="s">
        <v>33</v>
      </c>
      <c r="C68" s="299" t="str">
        <f t="shared" ref="C68" si="49">IF(AO68="介護福祉士","〇","")</f>
        <v/>
      </c>
      <c r="D68" s="366" t="str">
        <f t="shared" ref="D68" si="50">IF(A68="","",DATEDIF(A68,$AF$3,"m"))</f>
        <v/>
      </c>
      <c r="E68" s="301"/>
      <c r="F68" s="262"/>
      <c r="G68" s="70" t="s">
        <v>36</v>
      </c>
      <c r="H68" s="133"/>
      <c r="I68" s="133"/>
      <c r="J68" s="133"/>
      <c r="K68" s="133"/>
      <c r="L68" s="133"/>
      <c r="M68" s="133"/>
      <c r="N68" s="133"/>
      <c r="O68" s="133"/>
      <c r="P68" s="133"/>
      <c r="Q68" s="133"/>
      <c r="R68" s="133"/>
      <c r="S68" s="133"/>
      <c r="T68" s="133"/>
      <c r="U68" s="133"/>
      <c r="V68" s="133"/>
      <c r="W68" s="133"/>
      <c r="X68" s="133"/>
      <c r="Y68" s="133"/>
      <c r="Z68" s="133"/>
      <c r="AA68" s="133"/>
      <c r="AB68" s="133"/>
      <c r="AC68" s="133"/>
      <c r="AD68" s="133"/>
      <c r="AE68" s="133"/>
      <c r="AF68" s="133"/>
      <c r="AG68" s="133"/>
      <c r="AH68" s="133"/>
      <c r="AI68" s="133"/>
      <c r="AJ68" s="133"/>
      <c r="AK68" s="133"/>
      <c r="AL68" s="133"/>
      <c r="AM68" s="253">
        <f t="shared" ref="AM68" si="51">SUM(H69:AL69)</f>
        <v>0</v>
      </c>
      <c r="AN68" s="389" t="str">
        <f t="shared" ref="AN68" si="52">IFERROR(IF(OR(E68="Ａ",AM68&gt;$AF$45),1,ROUNDDOWN(AM68/$AF$45,1)),"")</f>
        <v/>
      </c>
      <c r="AO68" s="372"/>
      <c r="AP68" s="8"/>
    </row>
    <row r="69" spans="1:51" ht="13.5" customHeight="1">
      <c r="A69" s="249"/>
      <c r="B69" s="255"/>
      <c r="C69" s="287"/>
      <c r="D69" s="367"/>
      <c r="E69" s="302"/>
      <c r="F69" s="262"/>
      <c r="G69" s="70" t="s">
        <v>134</v>
      </c>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253"/>
      <c r="AN69" s="389"/>
      <c r="AO69" s="374"/>
      <c r="AP69" s="8"/>
    </row>
    <row r="70" spans="1:51" ht="13.5" customHeight="1">
      <c r="A70" s="248" t="str">
        <f>IFERROR(INDEX(【従業者名簿】!F:F,MATCH(F70,【従業者名簿】!C:C,0)),"")</f>
        <v/>
      </c>
      <c r="B70" s="298" t="s">
        <v>33</v>
      </c>
      <c r="C70" s="299" t="str">
        <f t="shared" ref="C70" si="53">IF(AO70="介護福祉士","〇","")</f>
        <v/>
      </c>
      <c r="D70" s="366" t="str">
        <f t="shared" ref="D70" si="54">IF(A70="","",DATEDIF(A70,$AF$3,"m"))</f>
        <v/>
      </c>
      <c r="E70" s="301"/>
      <c r="F70" s="262"/>
      <c r="G70" s="70" t="s">
        <v>36</v>
      </c>
      <c r="H70" s="133"/>
      <c r="I70" s="133"/>
      <c r="J70" s="133"/>
      <c r="K70" s="133"/>
      <c r="L70" s="133"/>
      <c r="M70" s="133"/>
      <c r="N70" s="133"/>
      <c r="O70" s="133"/>
      <c r="P70" s="133"/>
      <c r="Q70" s="133"/>
      <c r="R70" s="133"/>
      <c r="S70" s="133"/>
      <c r="T70" s="133"/>
      <c r="U70" s="133"/>
      <c r="V70" s="133"/>
      <c r="W70" s="133"/>
      <c r="X70" s="133"/>
      <c r="Y70" s="133"/>
      <c r="Z70" s="133"/>
      <c r="AA70" s="133"/>
      <c r="AB70" s="133"/>
      <c r="AC70" s="133"/>
      <c r="AD70" s="133"/>
      <c r="AE70" s="133"/>
      <c r="AF70" s="133"/>
      <c r="AG70" s="133"/>
      <c r="AH70" s="133"/>
      <c r="AI70" s="133"/>
      <c r="AJ70" s="133"/>
      <c r="AK70" s="133"/>
      <c r="AL70" s="133"/>
      <c r="AM70" s="253">
        <f t="shared" ref="AM70" si="55">SUM(H71:AL71)</f>
        <v>0</v>
      </c>
      <c r="AN70" s="389" t="str">
        <f t="shared" ref="AN70" si="56">IFERROR(IF(OR(E70="Ａ",AM70&gt;$AF$45),1,ROUNDDOWN(AM70/$AF$45,1)),"")</f>
        <v/>
      </c>
      <c r="AO70" s="372"/>
      <c r="AP70" s="8"/>
    </row>
    <row r="71" spans="1:51" ht="13.5" customHeight="1">
      <c r="A71" s="249"/>
      <c r="B71" s="255"/>
      <c r="C71" s="287"/>
      <c r="D71" s="367"/>
      <c r="E71" s="302"/>
      <c r="F71" s="262"/>
      <c r="G71" s="70" t="s">
        <v>134</v>
      </c>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253"/>
      <c r="AN71" s="389"/>
      <c r="AO71" s="374"/>
      <c r="AP71" s="8"/>
    </row>
    <row r="72" spans="1:51" ht="13.5" customHeight="1">
      <c r="A72" s="248" t="str">
        <f>IFERROR(INDEX(【従業者名簿】!F:F,MATCH(F72,【従業者名簿】!C:C,0)),"")</f>
        <v/>
      </c>
      <c r="B72" s="298" t="s">
        <v>33</v>
      </c>
      <c r="C72" s="299" t="str">
        <f t="shared" ref="C72" si="57">IF(AO72="介護福祉士","〇","")</f>
        <v/>
      </c>
      <c r="D72" s="366" t="str">
        <f t="shared" ref="D72" si="58">IF(A72="","",DATEDIF(A72,$AF$3,"m"))</f>
        <v/>
      </c>
      <c r="E72" s="301"/>
      <c r="F72" s="262"/>
      <c r="G72" s="70" t="s">
        <v>36</v>
      </c>
      <c r="H72" s="133"/>
      <c r="I72" s="133"/>
      <c r="J72" s="133"/>
      <c r="K72" s="133"/>
      <c r="L72" s="133"/>
      <c r="M72" s="133"/>
      <c r="N72" s="133"/>
      <c r="O72" s="133"/>
      <c r="P72" s="133"/>
      <c r="Q72" s="133"/>
      <c r="R72" s="133"/>
      <c r="S72" s="133"/>
      <c r="T72" s="133"/>
      <c r="U72" s="133"/>
      <c r="V72" s="133"/>
      <c r="W72" s="133"/>
      <c r="X72" s="133"/>
      <c r="Y72" s="133"/>
      <c r="Z72" s="133"/>
      <c r="AA72" s="133"/>
      <c r="AB72" s="133"/>
      <c r="AC72" s="133"/>
      <c r="AD72" s="133"/>
      <c r="AE72" s="133"/>
      <c r="AF72" s="133"/>
      <c r="AG72" s="133"/>
      <c r="AH72" s="133"/>
      <c r="AI72" s="133"/>
      <c r="AJ72" s="133"/>
      <c r="AK72" s="133"/>
      <c r="AL72" s="133"/>
      <c r="AM72" s="253">
        <f t="shared" ref="AM72" si="59">SUM(H73:AL73)</f>
        <v>0</v>
      </c>
      <c r="AN72" s="389" t="str">
        <f t="shared" ref="AN72" si="60">IFERROR(IF(OR(E72="Ａ",AM72&gt;$AF$45),1,ROUNDDOWN(AM72/$AF$45,1)),"")</f>
        <v/>
      </c>
      <c r="AO72" s="372"/>
      <c r="AP72" s="8"/>
    </row>
    <row r="73" spans="1:51" ht="13.5" customHeight="1">
      <c r="A73" s="249"/>
      <c r="B73" s="255"/>
      <c r="C73" s="287"/>
      <c r="D73" s="367"/>
      <c r="E73" s="302"/>
      <c r="F73" s="262"/>
      <c r="G73" s="70" t="s">
        <v>134</v>
      </c>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253"/>
      <c r="AN73" s="389"/>
      <c r="AO73" s="374"/>
      <c r="AP73" s="8"/>
    </row>
    <row r="74" spans="1:51" ht="13.5" customHeight="1">
      <c r="A74" s="248" t="str">
        <f>IFERROR(INDEX(【従業者名簿】!F:F,MATCH(F74,【従業者名簿】!C:C,0)),"")</f>
        <v/>
      </c>
      <c r="B74" s="298" t="s">
        <v>33</v>
      </c>
      <c r="C74" s="299" t="str">
        <f t="shared" ref="C74" si="61">IF(AO74="介護福祉士","〇","")</f>
        <v/>
      </c>
      <c r="D74" s="366" t="str">
        <f t="shared" ref="D74" si="62">IF(A74="","",DATEDIF(A74,$AF$3,"m"))</f>
        <v/>
      </c>
      <c r="E74" s="301"/>
      <c r="F74" s="262"/>
      <c r="G74" s="70" t="s">
        <v>36</v>
      </c>
      <c r="H74" s="133"/>
      <c r="I74" s="133"/>
      <c r="J74" s="133"/>
      <c r="K74" s="133"/>
      <c r="L74" s="133"/>
      <c r="M74" s="133"/>
      <c r="N74" s="133"/>
      <c r="O74" s="133"/>
      <c r="P74" s="133"/>
      <c r="Q74" s="133"/>
      <c r="R74" s="133"/>
      <c r="S74" s="133"/>
      <c r="T74" s="133"/>
      <c r="U74" s="133"/>
      <c r="V74" s="133"/>
      <c r="W74" s="133"/>
      <c r="X74" s="133"/>
      <c r="Y74" s="133"/>
      <c r="Z74" s="133"/>
      <c r="AA74" s="133"/>
      <c r="AB74" s="133"/>
      <c r="AC74" s="133"/>
      <c r="AD74" s="133"/>
      <c r="AE74" s="133"/>
      <c r="AF74" s="133"/>
      <c r="AG74" s="133"/>
      <c r="AH74" s="133"/>
      <c r="AI74" s="133"/>
      <c r="AJ74" s="133"/>
      <c r="AK74" s="133"/>
      <c r="AL74" s="133"/>
      <c r="AM74" s="253">
        <f t="shared" ref="AM74" si="63">SUM(H75:AL75)</f>
        <v>0</v>
      </c>
      <c r="AN74" s="389" t="str">
        <f t="shared" ref="AN74" si="64">IFERROR(IF(OR(E74="Ａ",AM74&gt;$AF$45),1,ROUNDDOWN(AM74/$AF$45,1)),"")</f>
        <v/>
      </c>
      <c r="AO74" s="372"/>
      <c r="AP74" s="8"/>
    </row>
    <row r="75" spans="1:51" ht="13.5" customHeight="1">
      <c r="A75" s="249"/>
      <c r="B75" s="255"/>
      <c r="C75" s="287"/>
      <c r="D75" s="367"/>
      <c r="E75" s="302"/>
      <c r="F75" s="262"/>
      <c r="G75" s="70" t="s">
        <v>134</v>
      </c>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253"/>
      <c r="AN75" s="389"/>
      <c r="AO75" s="374"/>
      <c r="AP75" s="8"/>
    </row>
    <row r="76" spans="1:51" ht="13.5" customHeight="1">
      <c r="A76" s="248" t="str">
        <f>IFERROR(INDEX(【従業者名簿】!F:F,MATCH(F76,【従業者名簿】!C:C,0)),"")</f>
        <v/>
      </c>
      <c r="B76" s="298" t="s">
        <v>33</v>
      </c>
      <c r="C76" s="299" t="str">
        <f t="shared" ref="C76" si="65">IF(AO76="介護福祉士","〇","")</f>
        <v/>
      </c>
      <c r="D76" s="366" t="str">
        <f t="shared" ref="D76" si="66">IF(A76="","",DATEDIF(A76,$AF$3,"m"))</f>
        <v/>
      </c>
      <c r="E76" s="301"/>
      <c r="F76" s="270"/>
      <c r="G76" s="70" t="s">
        <v>36</v>
      </c>
      <c r="H76" s="133"/>
      <c r="I76" s="133"/>
      <c r="J76" s="133"/>
      <c r="K76" s="133"/>
      <c r="L76" s="133"/>
      <c r="M76" s="133"/>
      <c r="N76" s="133"/>
      <c r="O76" s="133"/>
      <c r="P76" s="133"/>
      <c r="Q76" s="133"/>
      <c r="R76" s="133"/>
      <c r="S76" s="133"/>
      <c r="T76" s="133"/>
      <c r="U76" s="133"/>
      <c r="V76" s="133"/>
      <c r="W76" s="133"/>
      <c r="X76" s="133"/>
      <c r="Y76" s="133"/>
      <c r="Z76" s="133"/>
      <c r="AA76" s="133"/>
      <c r="AB76" s="133"/>
      <c r="AC76" s="133"/>
      <c r="AD76" s="133"/>
      <c r="AE76" s="133"/>
      <c r="AF76" s="133"/>
      <c r="AG76" s="133"/>
      <c r="AH76" s="133"/>
      <c r="AI76" s="133"/>
      <c r="AJ76" s="133"/>
      <c r="AK76" s="133"/>
      <c r="AL76" s="133"/>
      <c r="AM76" s="253">
        <f t="shared" ref="AM76" si="67">SUM(H77:AL77)</f>
        <v>0</v>
      </c>
      <c r="AN76" s="389" t="str">
        <f t="shared" ref="AN76" si="68">IFERROR(IF(OR(E76="Ａ",AM76&gt;$AF$45),1,ROUNDDOWN(AM76/$AF$45,1)),"")</f>
        <v/>
      </c>
      <c r="AO76" s="372"/>
      <c r="AP76" s="8"/>
    </row>
    <row r="77" spans="1:51" ht="13.5" customHeight="1">
      <c r="A77" s="249"/>
      <c r="B77" s="255"/>
      <c r="C77" s="287"/>
      <c r="D77" s="367"/>
      <c r="E77" s="302"/>
      <c r="F77" s="261"/>
      <c r="G77" s="70" t="s">
        <v>134</v>
      </c>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253"/>
      <c r="AN77" s="389"/>
      <c r="AO77" s="374"/>
      <c r="AP77" s="8"/>
    </row>
    <row r="78" spans="1:51" ht="13.5" customHeight="1">
      <c r="A78" s="248" t="str">
        <f>IFERROR(INDEX(【従業者名簿】!F:F,MATCH(F78,【従業者名簿】!C:C,0)),"")</f>
        <v/>
      </c>
      <c r="B78" s="298" t="s">
        <v>33</v>
      </c>
      <c r="C78" s="299" t="str">
        <f t="shared" ref="C78" si="69">IF(AO78="介護福祉士","〇","")</f>
        <v/>
      </c>
      <c r="D78" s="366" t="str">
        <f>IF(A78="","",DATEDIF(A78,$AF$3,"m"))</f>
        <v/>
      </c>
      <c r="E78" s="301"/>
      <c r="F78" s="262"/>
      <c r="G78" s="70" t="s">
        <v>36</v>
      </c>
      <c r="H78" s="133"/>
      <c r="I78" s="133"/>
      <c r="J78" s="133"/>
      <c r="K78" s="133"/>
      <c r="L78" s="133"/>
      <c r="M78" s="133"/>
      <c r="N78" s="133"/>
      <c r="O78" s="133"/>
      <c r="P78" s="133"/>
      <c r="Q78" s="133"/>
      <c r="R78" s="133"/>
      <c r="S78" s="133"/>
      <c r="T78" s="133"/>
      <c r="U78" s="133"/>
      <c r="V78" s="133"/>
      <c r="W78" s="133"/>
      <c r="X78" s="133"/>
      <c r="Y78" s="133"/>
      <c r="Z78" s="133"/>
      <c r="AA78" s="133"/>
      <c r="AB78" s="133"/>
      <c r="AC78" s="133"/>
      <c r="AD78" s="133"/>
      <c r="AE78" s="133"/>
      <c r="AF78" s="133"/>
      <c r="AG78" s="133"/>
      <c r="AH78" s="133"/>
      <c r="AI78" s="133"/>
      <c r="AJ78" s="133"/>
      <c r="AK78" s="133"/>
      <c r="AL78" s="133"/>
      <c r="AM78" s="253">
        <f>SUM(H79:AL79)</f>
        <v>0</v>
      </c>
      <c r="AN78" s="389" t="str">
        <f>IFERROR(IF(OR(E78="Ａ",AM78&gt;$AF$45),1,ROUNDDOWN(AM78/$AF$45,1)),"")</f>
        <v/>
      </c>
      <c r="AO78" s="372"/>
      <c r="AP78" s="8"/>
    </row>
    <row r="79" spans="1:51" ht="13.5" customHeight="1">
      <c r="A79" s="249"/>
      <c r="B79" s="255"/>
      <c r="C79" s="287"/>
      <c r="D79" s="367"/>
      <c r="E79" s="302"/>
      <c r="F79" s="262"/>
      <c r="G79" s="70" t="s">
        <v>134</v>
      </c>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253"/>
      <c r="AN79" s="389"/>
      <c r="AO79" s="374"/>
      <c r="AP79" s="8"/>
    </row>
    <row r="80" spans="1:51" ht="13.5" customHeight="1">
      <c r="B80" s="132"/>
      <c r="C80" s="132"/>
      <c r="D80" s="132"/>
      <c r="E80" s="7" t="s">
        <v>137</v>
      </c>
      <c r="F80" s="132"/>
      <c r="G80" s="51"/>
      <c r="H80" s="7"/>
      <c r="I80" s="52"/>
      <c r="J80" s="52"/>
      <c r="K80" s="52"/>
      <c r="L80" s="52"/>
      <c r="M80" s="52"/>
      <c r="N80" s="52"/>
      <c r="O80" s="52"/>
      <c r="P80" s="52"/>
      <c r="Q80" s="52"/>
      <c r="R80" s="52"/>
      <c r="S80" s="53"/>
      <c r="T80" s="53"/>
      <c r="U80" s="7"/>
      <c r="V80" s="52"/>
      <c r="W80" s="52"/>
      <c r="X80" s="52"/>
      <c r="Y80" s="52"/>
      <c r="Z80" s="52"/>
      <c r="AA80" s="52"/>
      <c r="AB80" s="52"/>
      <c r="AC80" s="132"/>
      <c r="AD80" s="132"/>
      <c r="AE80" s="132"/>
      <c r="AF80" s="54"/>
      <c r="AG80" s="54"/>
      <c r="AH80" s="7"/>
      <c r="AI80" s="7"/>
      <c r="AJ80" s="7"/>
      <c r="AK80" s="7"/>
      <c r="AL80" s="7"/>
      <c r="AM80" s="55"/>
      <c r="AN80" s="56"/>
      <c r="AO80" s="57"/>
      <c r="AP80" s="10"/>
      <c r="AQ80" s="159"/>
      <c r="AR80" s="159"/>
      <c r="AS80" s="159"/>
      <c r="AT80" s="58"/>
      <c r="AU80" s="58"/>
      <c r="AV80" s="58"/>
      <c r="AW80" s="59"/>
      <c r="AX80" s="59"/>
      <c r="AY80" s="59"/>
    </row>
    <row r="81" spans="1:53" ht="13.5" customHeight="1">
      <c r="B81" s="132"/>
      <c r="C81" s="132"/>
      <c r="D81" s="132"/>
      <c r="E81" s="7"/>
      <c r="F81" s="132"/>
      <c r="G81" s="51"/>
      <c r="H81" s="7"/>
      <c r="I81" s="52"/>
      <c r="J81" s="52"/>
      <c r="K81" s="52"/>
      <c r="L81" s="52"/>
      <c r="M81" s="52"/>
      <c r="N81" s="52"/>
      <c r="O81" s="52"/>
      <c r="P81" s="52"/>
      <c r="Q81" s="52"/>
      <c r="R81" s="52"/>
      <c r="S81" s="53"/>
      <c r="T81" s="53"/>
      <c r="U81" s="7"/>
      <c r="V81" s="52"/>
      <c r="W81" s="52"/>
      <c r="X81" s="52"/>
      <c r="Y81" s="52"/>
      <c r="Z81" s="52"/>
      <c r="AA81" s="52"/>
      <c r="AB81" s="52"/>
      <c r="AC81" s="132"/>
      <c r="AD81" s="132"/>
      <c r="AE81" s="132"/>
      <c r="AF81" s="54"/>
      <c r="AG81" s="54"/>
      <c r="AH81" s="7"/>
      <c r="AI81" s="7"/>
      <c r="AJ81" s="7"/>
      <c r="AK81" s="7"/>
      <c r="AL81" s="7"/>
      <c r="AM81" s="55"/>
      <c r="AN81" s="56"/>
      <c r="AO81" s="57"/>
      <c r="AP81" s="10"/>
      <c r="AQ81" s="159"/>
      <c r="AR81" s="159"/>
      <c r="AS81" s="159"/>
      <c r="AT81" s="58"/>
      <c r="AU81" s="58"/>
      <c r="AV81" s="58"/>
      <c r="AW81" s="59"/>
      <c r="AX81" s="59"/>
      <c r="AY81" s="59"/>
    </row>
    <row r="82" spans="1:53" ht="18" customHeight="1">
      <c r="B82" s="2" t="s">
        <v>2</v>
      </c>
      <c r="C82" s="2"/>
      <c r="D82" s="2"/>
      <c r="E82" s="2"/>
      <c r="F82" s="2"/>
      <c r="G82" s="2"/>
      <c r="H82" s="2"/>
      <c r="I82" s="2"/>
      <c r="J82" s="2"/>
      <c r="AF82" s="3"/>
      <c r="AO82" s="3"/>
      <c r="AY82" s="3" t="s">
        <v>35</v>
      </c>
      <c r="BA82" s="9"/>
    </row>
    <row r="83" spans="1:53" ht="18" customHeight="1">
      <c r="B83" s="233" t="s">
        <v>22</v>
      </c>
      <c r="C83" s="234"/>
      <c r="D83" s="235">
        <f>【算定要件集計】!$B$3</f>
        <v>0</v>
      </c>
      <c r="E83" s="236"/>
      <c r="F83" s="236"/>
      <c r="G83" s="236"/>
      <c r="H83" s="236"/>
      <c r="I83" s="236"/>
      <c r="J83" s="236"/>
      <c r="K83" s="237"/>
      <c r="L83" s="238" t="s">
        <v>21</v>
      </c>
      <c r="M83" s="239"/>
      <c r="N83" s="239"/>
      <c r="O83" s="240"/>
      <c r="P83" s="241"/>
      <c r="Q83" s="241"/>
      <c r="R83" s="241"/>
      <c r="S83" s="241"/>
      <c r="T83" s="241"/>
      <c r="U83" s="242"/>
      <c r="V83" s="233" t="s">
        <v>23</v>
      </c>
      <c r="W83" s="243"/>
      <c r="X83" s="203"/>
      <c r="Y83" s="244"/>
      <c r="Z83" s="245"/>
      <c r="AA83" s="233" t="s">
        <v>40</v>
      </c>
      <c r="AB83" s="246"/>
      <c r="AC83" s="246"/>
      <c r="AD83" s="246"/>
      <c r="AE83" s="247"/>
      <c r="AF83" s="375" t="str">
        <f>$AF$3</f>
        <v/>
      </c>
      <c r="AG83" s="376"/>
      <c r="AH83" s="376"/>
      <c r="AI83" s="376"/>
      <c r="AJ83" s="377"/>
      <c r="AK83" s="378"/>
      <c r="AO83" s="5"/>
      <c r="BA83" s="9"/>
    </row>
    <row r="84" spans="1:53" ht="5.0999999999999996" customHeight="1">
      <c r="BA84" s="9"/>
    </row>
    <row r="85" spans="1:53" ht="16.5" customHeight="1">
      <c r="G85" s="5" t="s">
        <v>44</v>
      </c>
      <c r="H85" s="49">
        <f>$H$5</f>
        <v>0</v>
      </c>
      <c r="I85" s="50" t="s">
        <v>43</v>
      </c>
      <c r="J85" s="49">
        <f>$J$5</f>
        <v>0</v>
      </c>
      <c r="K85" s="50" t="s">
        <v>24</v>
      </c>
      <c r="L85" s="50"/>
      <c r="M85" s="49">
        <f>$M$5</f>
        <v>0</v>
      </c>
      <c r="N85" s="50" t="s">
        <v>43</v>
      </c>
      <c r="O85" s="49">
        <f>$O$5</f>
        <v>0</v>
      </c>
      <c r="P85" s="1" t="s">
        <v>25</v>
      </c>
      <c r="R85" s="7"/>
      <c r="U85" s="7"/>
      <c r="V85" s="7"/>
      <c r="W85" s="7"/>
      <c r="X85" s="7"/>
      <c r="Y85" s="7"/>
      <c r="AE85" s="5" t="s">
        <v>42</v>
      </c>
      <c r="AF85" s="220">
        <f>$AF$5</f>
        <v>0</v>
      </c>
      <c r="AG85" s="379"/>
      <c r="AH85" s="7" t="s">
        <v>31</v>
      </c>
      <c r="AI85" s="7"/>
      <c r="AJ85" s="7"/>
      <c r="AL85" s="5" t="s">
        <v>32</v>
      </c>
      <c r="AM85" s="47">
        <f>$AM$5</f>
        <v>0</v>
      </c>
      <c r="AN85" s="7" t="s">
        <v>31</v>
      </c>
      <c r="AQ85" s="1" t="s">
        <v>27</v>
      </c>
      <c r="BA85" s="9"/>
    </row>
    <row r="86" spans="1:53" s="6" customFormat="1" ht="18" customHeight="1">
      <c r="A86" s="248" t="s">
        <v>60</v>
      </c>
      <c r="B86" s="238" t="s">
        <v>0</v>
      </c>
      <c r="C86" s="250" t="s">
        <v>203</v>
      </c>
      <c r="D86" s="250" t="s">
        <v>62</v>
      </c>
      <c r="E86" s="250" t="s">
        <v>1</v>
      </c>
      <c r="F86" s="238" t="s">
        <v>3</v>
      </c>
      <c r="G86" s="252" t="s">
        <v>37</v>
      </c>
      <c r="H86" s="18" t="str">
        <f>AF83</f>
        <v/>
      </c>
      <c r="I86" s="18" t="str">
        <f>IFERROR(H86+1,"")</f>
        <v/>
      </c>
      <c r="J86" s="18" t="str">
        <f t="shared" ref="J86:AI86" si="70">IFERROR(I86+1,"")</f>
        <v/>
      </c>
      <c r="K86" s="18" t="str">
        <f t="shared" si="70"/>
        <v/>
      </c>
      <c r="L86" s="18" t="str">
        <f t="shared" si="70"/>
        <v/>
      </c>
      <c r="M86" s="18" t="str">
        <f t="shared" si="70"/>
        <v/>
      </c>
      <c r="N86" s="18" t="str">
        <f t="shared" si="70"/>
        <v/>
      </c>
      <c r="O86" s="18" t="str">
        <f t="shared" si="70"/>
        <v/>
      </c>
      <c r="P86" s="18" t="str">
        <f t="shared" si="70"/>
        <v/>
      </c>
      <c r="Q86" s="18" t="str">
        <f t="shared" si="70"/>
        <v/>
      </c>
      <c r="R86" s="18" t="str">
        <f t="shared" si="70"/>
        <v/>
      </c>
      <c r="S86" s="18" t="str">
        <f t="shared" si="70"/>
        <v/>
      </c>
      <c r="T86" s="18" t="str">
        <f t="shared" si="70"/>
        <v/>
      </c>
      <c r="U86" s="18" t="str">
        <f t="shared" si="70"/>
        <v/>
      </c>
      <c r="V86" s="18" t="str">
        <f t="shared" si="70"/>
        <v/>
      </c>
      <c r="W86" s="18" t="str">
        <f t="shared" si="70"/>
        <v/>
      </c>
      <c r="X86" s="18" t="str">
        <f t="shared" si="70"/>
        <v/>
      </c>
      <c r="Y86" s="18" t="str">
        <f t="shared" si="70"/>
        <v/>
      </c>
      <c r="Z86" s="18" t="str">
        <f t="shared" si="70"/>
        <v/>
      </c>
      <c r="AA86" s="18" t="str">
        <f t="shared" si="70"/>
        <v/>
      </c>
      <c r="AB86" s="18" t="str">
        <f t="shared" si="70"/>
        <v/>
      </c>
      <c r="AC86" s="18" t="str">
        <f t="shared" si="70"/>
        <v/>
      </c>
      <c r="AD86" s="18" t="str">
        <f t="shared" si="70"/>
        <v/>
      </c>
      <c r="AE86" s="18" t="str">
        <f t="shared" si="70"/>
        <v/>
      </c>
      <c r="AF86" s="18" t="str">
        <f t="shared" si="70"/>
        <v/>
      </c>
      <c r="AG86" s="18" t="str">
        <f t="shared" si="70"/>
        <v/>
      </c>
      <c r="AH86" s="18" t="str">
        <f t="shared" si="70"/>
        <v/>
      </c>
      <c r="AI86" s="18" t="str">
        <f t="shared" si="70"/>
        <v/>
      </c>
      <c r="AJ86" s="18" t="str">
        <f>IFERROR(IF(MONTH(AI86)&lt;&gt;MONTH(AI86+1),"",AI86+1),"")</f>
        <v/>
      </c>
      <c r="AK86" s="18" t="str">
        <f>IFERROR(IF(MONTH(AJ86)&lt;&gt;MONTH(AJ86+1),"",AJ86+1),"")</f>
        <v/>
      </c>
      <c r="AL86" s="18" t="str">
        <f>IFERROR(IF(MONTH(AK86)&lt;&gt;MONTH(AK86+1),"",AK86+1),"")</f>
        <v/>
      </c>
      <c r="AM86" s="263" t="s">
        <v>162</v>
      </c>
      <c r="AN86" s="263" t="s">
        <v>163</v>
      </c>
      <c r="AO86" s="206" t="s">
        <v>133</v>
      </c>
      <c r="AQ86" s="208" t="s">
        <v>36</v>
      </c>
      <c r="AR86" s="209"/>
      <c r="AS86" s="208" t="s">
        <v>39</v>
      </c>
      <c r="AT86" s="212"/>
      <c r="AU86" s="212"/>
      <c r="AV86" s="212"/>
      <c r="AW86" s="213"/>
      <c r="AX86" s="208" t="s">
        <v>16</v>
      </c>
      <c r="AY86" s="215"/>
      <c r="BA86" s="9"/>
    </row>
    <row r="87" spans="1:53" s="6" customFormat="1" ht="18" customHeight="1">
      <c r="A87" s="249"/>
      <c r="B87" s="238"/>
      <c r="C87" s="251"/>
      <c r="D87" s="251"/>
      <c r="E87" s="251"/>
      <c r="F87" s="238"/>
      <c r="G87" s="239"/>
      <c r="H87" s="19" t="str">
        <f>H86</f>
        <v/>
      </c>
      <c r="I87" s="19" t="str">
        <f>I86</f>
        <v/>
      </c>
      <c r="J87" s="19" t="str">
        <f t="shared" ref="J87:AL87" si="71">J86</f>
        <v/>
      </c>
      <c r="K87" s="19" t="str">
        <f t="shared" si="71"/>
        <v/>
      </c>
      <c r="L87" s="19" t="str">
        <f t="shared" si="71"/>
        <v/>
      </c>
      <c r="M87" s="19" t="str">
        <f t="shared" si="71"/>
        <v/>
      </c>
      <c r="N87" s="19" t="str">
        <f t="shared" si="71"/>
        <v/>
      </c>
      <c r="O87" s="19" t="str">
        <f t="shared" si="71"/>
        <v/>
      </c>
      <c r="P87" s="19" t="str">
        <f t="shared" si="71"/>
        <v/>
      </c>
      <c r="Q87" s="19" t="str">
        <f t="shared" si="71"/>
        <v/>
      </c>
      <c r="R87" s="19" t="str">
        <f t="shared" si="71"/>
        <v/>
      </c>
      <c r="S87" s="19" t="str">
        <f t="shared" si="71"/>
        <v/>
      </c>
      <c r="T87" s="19" t="str">
        <f t="shared" si="71"/>
        <v/>
      </c>
      <c r="U87" s="19" t="str">
        <f t="shared" si="71"/>
        <v/>
      </c>
      <c r="V87" s="19" t="str">
        <f t="shared" si="71"/>
        <v/>
      </c>
      <c r="W87" s="19" t="str">
        <f t="shared" si="71"/>
        <v/>
      </c>
      <c r="X87" s="19" t="str">
        <f t="shared" si="71"/>
        <v/>
      </c>
      <c r="Y87" s="19" t="str">
        <f t="shared" si="71"/>
        <v/>
      </c>
      <c r="Z87" s="19" t="str">
        <f t="shared" si="71"/>
        <v/>
      </c>
      <c r="AA87" s="19" t="str">
        <f t="shared" si="71"/>
        <v/>
      </c>
      <c r="AB87" s="19" t="str">
        <f t="shared" si="71"/>
        <v/>
      </c>
      <c r="AC87" s="19" t="str">
        <f t="shared" si="71"/>
        <v/>
      </c>
      <c r="AD87" s="19" t="str">
        <f t="shared" si="71"/>
        <v/>
      </c>
      <c r="AE87" s="19" t="str">
        <f t="shared" si="71"/>
        <v/>
      </c>
      <c r="AF87" s="19" t="str">
        <f t="shared" si="71"/>
        <v/>
      </c>
      <c r="AG87" s="19" t="str">
        <f t="shared" si="71"/>
        <v/>
      </c>
      <c r="AH87" s="19" t="str">
        <f t="shared" si="71"/>
        <v/>
      </c>
      <c r="AI87" s="19" t="str">
        <f t="shared" si="71"/>
        <v/>
      </c>
      <c r="AJ87" s="19" t="str">
        <f t="shared" si="71"/>
        <v/>
      </c>
      <c r="AK87" s="19" t="str">
        <f t="shared" si="71"/>
        <v/>
      </c>
      <c r="AL87" s="19" t="str">
        <f t="shared" si="71"/>
        <v/>
      </c>
      <c r="AM87" s="263"/>
      <c r="AN87" s="263"/>
      <c r="AO87" s="207"/>
      <c r="AQ87" s="210"/>
      <c r="AR87" s="211"/>
      <c r="AS87" s="210"/>
      <c r="AT87" s="214"/>
      <c r="AU87" s="214"/>
      <c r="AV87" s="214"/>
      <c r="AW87" s="211"/>
      <c r="AX87" s="210"/>
      <c r="AY87" s="211"/>
      <c r="BA87" s="9"/>
    </row>
    <row r="88" spans="1:53" s="6" customFormat="1" ht="13.5" customHeight="1">
      <c r="A88" s="248"/>
      <c r="B88" s="255" t="s">
        <v>4</v>
      </c>
      <c r="C88" s="257" t="s">
        <v>48</v>
      </c>
      <c r="D88" s="257" t="s">
        <v>48</v>
      </c>
      <c r="E88" s="259" t="s">
        <v>10</v>
      </c>
      <c r="F88" s="261"/>
      <c r="G88" s="70" t="s">
        <v>36</v>
      </c>
      <c r="H88" s="75"/>
      <c r="I88" s="75"/>
      <c r="J88" s="75"/>
      <c r="K88" s="75"/>
      <c r="L88" s="75"/>
      <c r="M88" s="75"/>
      <c r="N88" s="75"/>
      <c r="O88" s="75"/>
      <c r="P88" s="75"/>
      <c r="Q88" s="75"/>
      <c r="R88" s="75"/>
      <c r="S88" s="75"/>
      <c r="T88" s="75"/>
      <c r="U88" s="75"/>
      <c r="V88" s="75"/>
      <c r="W88" s="75"/>
      <c r="X88" s="75"/>
      <c r="Y88" s="75"/>
      <c r="Z88" s="75"/>
      <c r="AA88" s="75"/>
      <c r="AB88" s="75"/>
      <c r="AC88" s="75"/>
      <c r="AD88" s="75"/>
      <c r="AE88" s="75"/>
      <c r="AF88" s="75"/>
      <c r="AG88" s="75"/>
      <c r="AH88" s="75"/>
      <c r="AI88" s="75"/>
      <c r="AJ88" s="75"/>
      <c r="AK88" s="75"/>
      <c r="AL88" s="75"/>
      <c r="AM88" s="253">
        <f>SUM(H89:AL89)</f>
        <v>0</v>
      </c>
      <c r="AN88" s="254" t="s">
        <v>48</v>
      </c>
      <c r="AO88" s="223"/>
      <c r="AQ88" s="228"/>
      <c r="AR88" s="369"/>
      <c r="AS88" s="224"/>
      <c r="AT88" s="225"/>
      <c r="AU88" s="12" t="s">
        <v>26</v>
      </c>
      <c r="AV88" s="226"/>
      <c r="AW88" s="227"/>
      <c r="AX88" s="156"/>
      <c r="AY88" s="167" t="s">
        <v>34</v>
      </c>
      <c r="BA88" s="9"/>
    </row>
    <row r="89" spans="1:53" ht="13.5" customHeight="1">
      <c r="A89" s="249"/>
      <c r="B89" s="256"/>
      <c r="C89" s="258"/>
      <c r="D89" s="258"/>
      <c r="E89" s="260"/>
      <c r="F89" s="262"/>
      <c r="G89" s="70" t="s">
        <v>16</v>
      </c>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253"/>
      <c r="AN89" s="254"/>
      <c r="AO89" s="374"/>
      <c r="AQ89" s="228"/>
      <c r="AR89" s="369"/>
      <c r="AS89" s="224"/>
      <c r="AT89" s="225"/>
      <c r="AU89" s="12" t="s">
        <v>26</v>
      </c>
      <c r="AV89" s="226"/>
      <c r="AW89" s="227"/>
      <c r="AX89" s="156"/>
      <c r="AY89" s="167" t="s">
        <v>34</v>
      </c>
      <c r="BA89" s="9"/>
    </row>
    <row r="90" spans="1:53" ht="13.5" customHeight="1">
      <c r="A90" s="248"/>
      <c r="B90" s="273" t="s">
        <v>5</v>
      </c>
      <c r="C90" s="257" t="s">
        <v>48</v>
      </c>
      <c r="D90" s="257" t="s">
        <v>48</v>
      </c>
      <c r="E90" s="275" t="s">
        <v>10</v>
      </c>
      <c r="F90" s="262"/>
      <c r="G90" s="70" t="s">
        <v>36</v>
      </c>
      <c r="H90" s="75"/>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253">
        <f>SUM(H91:AL91)</f>
        <v>0</v>
      </c>
      <c r="AN90" s="254" t="s">
        <v>48</v>
      </c>
      <c r="AO90" s="372"/>
      <c r="AQ90" s="228"/>
      <c r="AR90" s="369"/>
      <c r="AS90" s="224"/>
      <c r="AT90" s="225"/>
      <c r="AU90" s="12" t="s">
        <v>26</v>
      </c>
      <c r="AV90" s="226"/>
      <c r="AW90" s="227"/>
      <c r="AX90" s="156"/>
      <c r="AY90" s="167" t="s">
        <v>34</v>
      </c>
      <c r="BA90" s="9"/>
    </row>
    <row r="91" spans="1:53" ht="13.5" customHeight="1">
      <c r="A91" s="249"/>
      <c r="B91" s="274"/>
      <c r="C91" s="258"/>
      <c r="D91" s="258"/>
      <c r="E91" s="260"/>
      <c r="F91" s="262"/>
      <c r="G91" s="71" t="s">
        <v>41</v>
      </c>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276"/>
      <c r="AN91" s="272"/>
      <c r="AO91" s="374"/>
      <c r="AQ91" s="228"/>
      <c r="AR91" s="369"/>
      <c r="AS91" s="224"/>
      <c r="AT91" s="225"/>
      <c r="AU91" s="12" t="s">
        <v>26</v>
      </c>
      <c r="AV91" s="226"/>
      <c r="AW91" s="227"/>
      <c r="AX91" s="156"/>
      <c r="AY91" s="167" t="s">
        <v>34</v>
      </c>
      <c r="BA91" s="9"/>
    </row>
    <row r="92" spans="1:53" ht="13.5" customHeight="1">
      <c r="A92" s="248"/>
      <c r="B92" s="265" t="s">
        <v>38</v>
      </c>
      <c r="C92" s="257" t="s">
        <v>48</v>
      </c>
      <c r="D92" s="257" t="s">
        <v>48</v>
      </c>
      <c r="E92" s="268" t="s">
        <v>48</v>
      </c>
      <c r="F92" s="270"/>
      <c r="G92" s="70" t="s">
        <v>36</v>
      </c>
      <c r="H92" s="75"/>
      <c r="I92" s="75"/>
      <c r="J92" s="75"/>
      <c r="K92" s="75"/>
      <c r="L92" s="75"/>
      <c r="M92" s="75"/>
      <c r="N92" s="75"/>
      <c r="O92" s="75"/>
      <c r="P92" s="75"/>
      <c r="Q92" s="75"/>
      <c r="R92" s="75"/>
      <c r="S92" s="75"/>
      <c r="T92" s="75"/>
      <c r="U92" s="75"/>
      <c r="V92" s="75"/>
      <c r="W92" s="75"/>
      <c r="X92" s="75"/>
      <c r="Y92" s="75"/>
      <c r="Z92" s="75"/>
      <c r="AA92" s="75"/>
      <c r="AB92" s="75"/>
      <c r="AC92" s="75"/>
      <c r="AD92" s="75"/>
      <c r="AE92" s="75"/>
      <c r="AF92" s="75"/>
      <c r="AG92" s="75"/>
      <c r="AH92" s="75"/>
      <c r="AI92" s="75"/>
      <c r="AJ92" s="75"/>
      <c r="AK92" s="75"/>
      <c r="AL92" s="75"/>
      <c r="AM92" s="253">
        <f>SUM(H93:AL93)</f>
        <v>0</v>
      </c>
      <c r="AN92" s="254" t="s">
        <v>48</v>
      </c>
      <c r="AO92" s="372"/>
      <c r="AQ92" s="228"/>
      <c r="AR92" s="369"/>
      <c r="AS92" s="224"/>
      <c r="AT92" s="225"/>
      <c r="AU92" s="12" t="s">
        <v>26</v>
      </c>
      <c r="AV92" s="226"/>
      <c r="AW92" s="227"/>
      <c r="AX92" s="156"/>
      <c r="AY92" s="167" t="s">
        <v>34</v>
      </c>
      <c r="BA92" s="9"/>
    </row>
    <row r="93" spans="1:53" ht="13.5" customHeight="1" thickBot="1">
      <c r="A93" s="264"/>
      <c r="B93" s="266"/>
      <c r="C93" s="267"/>
      <c r="D93" s="267"/>
      <c r="E93" s="269"/>
      <c r="F93" s="271"/>
      <c r="G93" s="72" t="s">
        <v>41</v>
      </c>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1"/>
      <c r="AN93" s="341"/>
      <c r="AO93" s="373"/>
      <c r="AQ93" s="228"/>
      <c r="AR93" s="369"/>
      <c r="AS93" s="224"/>
      <c r="AT93" s="225"/>
      <c r="AU93" s="12" t="s">
        <v>26</v>
      </c>
      <c r="AV93" s="226"/>
      <c r="AW93" s="227"/>
      <c r="AX93" s="156"/>
      <c r="AY93" s="167" t="s">
        <v>34</v>
      </c>
      <c r="BA93" s="9"/>
    </row>
    <row r="94" spans="1:53" ht="13.5" customHeight="1" thickTop="1">
      <c r="A94" s="283" t="str">
        <f>IFERROR(INDEX(【従業者名簿】!F:F,MATCH(届出後9月!F94,【従業者名簿】!C:C,0)),"")</f>
        <v/>
      </c>
      <c r="B94" s="255" t="s">
        <v>4</v>
      </c>
      <c r="C94" s="285" t="str">
        <f>IF(AO94="介護福祉士","〇","")</f>
        <v/>
      </c>
      <c r="D94" s="367" t="str">
        <f>IF(A94="","",DATEDIF(A94,$AF$3,"m"))</f>
        <v/>
      </c>
      <c r="E94" s="290" t="s">
        <v>102</v>
      </c>
      <c r="F94" s="293"/>
      <c r="G94" s="73" t="s">
        <v>36</v>
      </c>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278">
        <f>SUM(H95:AL95)</f>
        <v>0</v>
      </c>
      <c r="AN94" s="386" t="str">
        <f>IFERROR(IF(SUM(AM94:AM99)&gt;$AF$125,1,ROUNDDOWN(SUM(AM94:AM99)/$AF$125,1)),"")</f>
        <v/>
      </c>
      <c r="AO94" s="343"/>
      <c r="AQ94" s="228"/>
      <c r="AR94" s="369"/>
      <c r="AS94" s="224"/>
      <c r="AT94" s="225"/>
      <c r="AU94" s="12" t="s">
        <v>26</v>
      </c>
      <c r="AV94" s="226"/>
      <c r="AW94" s="227"/>
      <c r="AX94" s="156"/>
      <c r="AY94" s="167" t="s">
        <v>34</v>
      </c>
      <c r="BA94" s="9"/>
    </row>
    <row r="95" spans="1:53" ht="13.5" customHeight="1">
      <c r="A95" s="284"/>
      <c r="B95" s="256"/>
      <c r="C95" s="286"/>
      <c r="D95" s="370"/>
      <c r="E95" s="291"/>
      <c r="F95" s="293"/>
      <c r="G95" s="70" t="s">
        <v>41</v>
      </c>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253"/>
      <c r="AN95" s="386"/>
      <c r="AO95" s="344"/>
      <c r="AQ95" s="228"/>
      <c r="AR95" s="369"/>
      <c r="AS95" s="224"/>
      <c r="AT95" s="225"/>
      <c r="AU95" s="12" t="s">
        <v>26</v>
      </c>
      <c r="AV95" s="226"/>
      <c r="AW95" s="227"/>
      <c r="AX95" s="156"/>
      <c r="AY95" s="167" t="s">
        <v>34</v>
      </c>
      <c r="BA95" s="9"/>
    </row>
    <row r="96" spans="1:53" ht="13.5" customHeight="1">
      <c r="A96" s="284"/>
      <c r="B96" s="273" t="s">
        <v>5</v>
      </c>
      <c r="C96" s="286"/>
      <c r="D96" s="370"/>
      <c r="E96" s="291"/>
      <c r="F96" s="293"/>
      <c r="G96" s="73" t="s">
        <v>36</v>
      </c>
      <c r="H96" s="38"/>
      <c r="I96" s="38"/>
      <c r="J96" s="38"/>
      <c r="K96" s="38"/>
      <c r="L96" s="164"/>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278">
        <f>SUM(H97:AL97)</f>
        <v>0</v>
      </c>
      <c r="AN96" s="386"/>
      <c r="AO96" s="345"/>
      <c r="AQ96" s="228"/>
      <c r="AR96" s="369"/>
      <c r="AS96" s="224"/>
      <c r="AT96" s="225"/>
      <c r="AU96" s="12" t="s">
        <v>26</v>
      </c>
      <c r="AV96" s="226"/>
      <c r="AW96" s="227"/>
      <c r="AX96" s="156"/>
      <c r="AY96" s="167" t="s">
        <v>34</v>
      </c>
      <c r="BA96" s="9"/>
    </row>
    <row r="97" spans="1:53" ht="13.5" customHeight="1">
      <c r="A97" s="284"/>
      <c r="B97" s="297"/>
      <c r="C97" s="286"/>
      <c r="D97" s="370"/>
      <c r="E97" s="291"/>
      <c r="F97" s="293"/>
      <c r="G97" s="70" t="s">
        <v>41</v>
      </c>
      <c r="H97" s="35"/>
      <c r="I97" s="35"/>
      <c r="J97" s="35"/>
      <c r="K97" s="35"/>
      <c r="L97" s="36"/>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253"/>
      <c r="AN97" s="386"/>
      <c r="AO97" s="344"/>
      <c r="AQ97" s="228"/>
      <c r="AR97" s="369"/>
      <c r="AS97" s="224"/>
      <c r="AT97" s="225"/>
      <c r="AU97" s="12" t="s">
        <v>26</v>
      </c>
      <c r="AV97" s="226"/>
      <c r="AW97" s="227"/>
      <c r="AX97" s="156"/>
      <c r="AY97" s="167" t="s">
        <v>34</v>
      </c>
      <c r="BA97" s="9"/>
    </row>
    <row r="98" spans="1:53" ht="13.5" customHeight="1">
      <c r="A98" s="284"/>
      <c r="B98" s="296" t="s">
        <v>33</v>
      </c>
      <c r="C98" s="286"/>
      <c r="D98" s="370"/>
      <c r="E98" s="291"/>
      <c r="F98" s="294"/>
      <c r="G98" s="73" t="s">
        <v>36</v>
      </c>
      <c r="H98" s="38"/>
      <c r="I98" s="38"/>
      <c r="J98" s="38"/>
      <c r="K98" s="38"/>
      <c r="L98" s="164"/>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278">
        <f>SUM(H99:AL99)</f>
        <v>0</v>
      </c>
      <c r="AN98" s="387"/>
      <c r="AO98" s="345"/>
      <c r="AQ98" s="228"/>
      <c r="AR98" s="369"/>
      <c r="AS98" s="224"/>
      <c r="AT98" s="225"/>
      <c r="AU98" s="12" t="s">
        <v>26</v>
      </c>
      <c r="AV98" s="226"/>
      <c r="AW98" s="227"/>
      <c r="AX98" s="156"/>
      <c r="AY98" s="167" t="s">
        <v>34</v>
      </c>
      <c r="BA98" s="9"/>
    </row>
    <row r="99" spans="1:53" ht="13.5" customHeight="1">
      <c r="A99" s="284"/>
      <c r="B99" s="255"/>
      <c r="C99" s="287"/>
      <c r="D99" s="370"/>
      <c r="E99" s="292"/>
      <c r="F99" s="295"/>
      <c r="G99" s="70" t="s">
        <v>41</v>
      </c>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253"/>
      <c r="AN99" s="387"/>
      <c r="AO99" s="346"/>
      <c r="AQ99" s="228"/>
      <c r="AR99" s="369"/>
      <c r="AS99" s="224"/>
      <c r="AT99" s="225"/>
      <c r="AU99" s="12" t="s">
        <v>26</v>
      </c>
      <c r="AV99" s="226"/>
      <c r="AW99" s="227"/>
      <c r="AX99" s="156"/>
      <c r="AY99" s="167" t="s">
        <v>34</v>
      </c>
      <c r="BA99" s="9"/>
    </row>
    <row r="100" spans="1:53" ht="13.5" customHeight="1">
      <c r="A100" s="305" t="str">
        <f>IFERROR(INDEX(【従業者名簿】!F:F,MATCH(届出後9月!F100,【従業者名簿】!C:C,0)),"")</f>
        <v/>
      </c>
      <c r="B100" s="273" t="s">
        <v>5</v>
      </c>
      <c r="C100" s="299" t="str">
        <f>IF(AO100="介護福祉士","〇","")</f>
        <v/>
      </c>
      <c r="D100" s="370" t="str">
        <f>IF(A100="","",DATEDIF(A100,$AF$3,"m"))</f>
        <v/>
      </c>
      <c r="E100" s="306" t="s">
        <v>102</v>
      </c>
      <c r="F100" s="262"/>
      <c r="G100" s="70" t="s">
        <v>36</v>
      </c>
      <c r="H100" s="164"/>
      <c r="I100" s="164"/>
      <c r="J100" s="164"/>
      <c r="K100" s="164"/>
      <c r="L100" s="164"/>
      <c r="M100" s="164"/>
      <c r="N100" s="164"/>
      <c r="O100" s="164"/>
      <c r="P100" s="164"/>
      <c r="Q100" s="164"/>
      <c r="R100" s="164"/>
      <c r="S100" s="164"/>
      <c r="T100" s="164"/>
      <c r="U100" s="164"/>
      <c r="V100" s="164"/>
      <c r="W100" s="164"/>
      <c r="X100" s="164"/>
      <c r="Y100" s="164"/>
      <c r="Z100" s="164"/>
      <c r="AA100" s="164"/>
      <c r="AB100" s="164"/>
      <c r="AC100" s="164"/>
      <c r="AD100" s="164"/>
      <c r="AE100" s="164"/>
      <c r="AF100" s="164"/>
      <c r="AG100" s="164"/>
      <c r="AH100" s="164"/>
      <c r="AI100" s="164"/>
      <c r="AJ100" s="164"/>
      <c r="AK100" s="164"/>
      <c r="AL100" s="164"/>
      <c r="AM100" s="278">
        <f>SUM(H101:AL101)</f>
        <v>0</v>
      </c>
      <c r="AN100" s="385" t="str">
        <f>IFERROR(IF(SUM(AM100:AM103)&gt;$AF$125,1,ROUNDDOWN(SUM(AM100:AM103)/$AF$125,1)),"")</f>
        <v/>
      </c>
      <c r="AO100" s="222"/>
      <c r="AP100" s="8"/>
      <c r="AQ100" s="228"/>
      <c r="AR100" s="369"/>
      <c r="AS100" s="224"/>
      <c r="AT100" s="225"/>
      <c r="AU100" s="12" t="s">
        <v>26</v>
      </c>
      <c r="AV100" s="226"/>
      <c r="AW100" s="227"/>
      <c r="AX100" s="156"/>
      <c r="AY100" s="167" t="s">
        <v>34</v>
      </c>
      <c r="BA100" s="9"/>
    </row>
    <row r="101" spans="1:53" ht="13.5" customHeight="1">
      <c r="A101" s="284"/>
      <c r="B101" s="297"/>
      <c r="C101" s="286"/>
      <c r="D101" s="370"/>
      <c r="E101" s="291"/>
      <c r="F101" s="262"/>
      <c r="G101" s="70" t="s">
        <v>41</v>
      </c>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253"/>
      <c r="AN101" s="386"/>
      <c r="AO101" s="344"/>
      <c r="AP101" s="8"/>
      <c r="AQ101" s="228"/>
      <c r="AR101" s="369"/>
      <c r="AS101" s="224"/>
      <c r="AT101" s="225"/>
      <c r="AU101" s="12" t="s">
        <v>26</v>
      </c>
      <c r="AV101" s="226"/>
      <c r="AW101" s="227"/>
      <c r="AX101" s="156"/>
      <c r="AY101" s="167" t="s">
        <v>34</v>
      </c>
      <c r="BA101" s="9"/>
    </row>
    <row r="102" spans="1:53" ht="13.5" customHeight="1">
      <c r="A102" s="284"/>
      <c r="B102" s="304" t="s">
        <v>33</v>
      </c>
      <c r="C102" s="286"/>
      <c r="D102" s="370"/>
      <c r="E102" s="291"/>
      <c r="F102" s="277"/>
      <c r="G102" s="70" t="s">
        <v>36</v>
      </c>
      <c r="H102" s="164"/>
      <c r="I102" s="164"/>
      <c r="J102" s="164"/>
      <c r="K102" s="164"/>
      <c r="L102" s="164"/>
      <c r="M102" s="164"/>
      <c r="N102" s="164"/>
      <c r="O102" s="164"/>
      <c r="P102" s="164"/>
      <c r="Q102" s="164"/>
      <c r="R102" s="164"/>
      <c r="S102" s="164"/>
      <c r="T102" s="164"/>
      <c r="U102" s="164"/>
      <c r="V102" s="164"/>
      <c r="W102" s="164"/>
      <c r="X102" s="164"/>
      <c r="Y102" s="164"/>
      <c r="Z102" s="164"/>
      <c r="AA102" s="164"/>
      <c r="AB102" s="164"/>
      <c r="AC102" s="164"/>
      <c r="AD102" s="164"/>
      <c r="AE102" s="164"/>
      <c r="AF102" s="164"/>
      <c r="AG102" s="164"/>
      <c r="AH102" s="164"/>
      <c r="AI102" s="164"/>
      <c r="AJ102" s="164"/>
      <c r="AK102" s="164"/>
      <c r="AL102" s="164"/>
      <c r="AM102" s="253">
        <f>SUM(H103:AL103)</f>
        <v>0</v>
      </c>
      <c r="AN102" s="387"/>
      <c r="AO102" s="345"/>
      <c r="AP102" s="8"/>
      <c r="AQ102" s="228"/>
      <c r="AR102" s="369"/>
      <c r="AS102" s="224"/>
      <c r="AT102" s="225"/>
      <c r="AU102" s="12" t="s">
        <v>26</v>
      </c>
      <c r="AV102" s="226"/>
      <c r="AW102" s="227"/>
      <c r="AX102" s="156"/>
      <c r="AY102" s="167" t="s">
        <v>34</v>
      </c>
      <c r="BA102" s="9"/>
    </row>
    <row r="103" spans="1:53" ht="13.5" customHeight="1">
      <c r="A103" s="284"/>
      <c r="B103" s="304"/>
      <c r="C103" s="287"/>
      <c r="D103" s="370"/>
      <c r="E103" s="292"/>
      <c r="F103" s="277"/>
      <c r="G103" s="70" t="s">
        <v>41</v>
      </c>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253"/>
      <c r="AN103" s="388"/>
      <c r="AO103" s="346"/>
      <c r="AP103" s="8"/>
      <c r="AQ103" s="228"/>
      <c r="AR103" s="369"/>
      <c r="AS103" s="224"/>
      <c r="AT103" s="225"/>
      <c r="AU103" s="12" t="s">
        <v>26</v>
      </c>
      <c r="AV103" s="226"/>
      <c r="AW103" s="227"/>
      <c r="AX103" s="156"/>
      <c r="AY103" s="167" t="s">
        <v>34</v>
      </c>
      <c r="BA103" s="9"/>
    </row>
    <row r="104" spans="1:53" ht="13.5" customHeight="1">
      <c r="A104" s="248" t="str">
        <f>IFERROR(INDEX(【従業者名簿】!F:F,MATCH(F104,【従業者名簿】!C:C,0)),"")</f>
        <v/>
      </c>
      <c r="B104" s="298" t="s">
        <v>33</v>
      </c>
      <c r="C104" s="299" t="str">
        <f>IF(AO104="介護福祉士","〇","")</f>
        <v/>
      </c>
      <c r="D104" s="366" t="str">
        <f>IF(A104="","",DATEDIF(A104,$AF$3,"m"))</f>
        <v/>
      </c>
      <c r="E104" s="301"/>
      <c r="F104" s="270"/>
      <c r="G104" s="70" t="s">
        <v>36</v>
      </c>
      <c r="H104" s="164"/>
      <c r="I104" s="164"/>
      <c r="J104" s="164"/>
      <c r="K104" s="164"/>
      <c r="L104" s="164"/>
      <c r="M104" s="164"/>
      <c r="N104" s="164"/>
      <c r="O104" s="40"/>
      <c r="P104" s="164"/>
      <c r="Q104" s="164"/>
      <c r="R104" s="164"/>
      <c r="S104" s="164"/>
      <c r="T104" s="164"/>
      <c r="U104" s="38"/>
      <c r="V104" s="38"/>
      <c r="W104" s="164"/>
      <c r="X104" s="164"/>
      <c r="Y104" s="164"/>
      <c r="Z104" s="164"/>
      <c r="AA104" s="164"/>
      <c r="AB104" s="164"/>
      <c r="AC104" s="164"/>
      <c r="AD104" s="164"/>
      <c r="AE104" s="164"/>
      <c r="AF104" s="164"/>
      <c r="AG104" s="164"/>
      <c r="AH104" s="164"/>
      <c r="AI104" s="164"/>
      <c r="AJ104" s="164"/>
      <c r="AK104" s="164"/>
      <c r="AL104" s="164"/>
      <c r="AM104" s="253">
        <f>SUM(H105:AL105)</f>
        <v>0</v>
      </c>
      <c r="AN104" s="380" t="str">
        <f>IFERROR(IF(OR(E104="Ａ",AM104&gt;$AF$125),1,ROUNDDOWN(AM104/$AF$125,1)),"")</f>
        <v/>
      </c>
      <c r="AO104" s="222"/>
      <c r="AP104" s="8"/>
      <c r="AQ104" s="228"/>
      <c r="AR104" s="369"/>
      <c r="AS104" s="224"/>
      <c r="AT104" s="226"/>
      <c r="AU104" s="12" t="s">
        <v>26</v>
      </c>
      <c r="AV104" s="226"/>
      <c r="AW104" s="311"/>
      <c r="AX104" s="156"/>
      <c r="AY104" s="167" t="s">
        <v>34</v>
      </c>
      <c r="BA104" s="9"/>
    </row>
    <row r="105" spans="1:53" ht="13.5" customHeight="1">
      <c r="A105" s="249"/>
      <c r="B105" s="255"/>
      <c r="C105" s="287"/>
      <c r="D105" s="367"/>
      <c r="E105" s="302"/>
      <c r="F105" s="261"/>
      <c r="G105" s="70" t="s">
        <v>41</v>
      </c>
      <c r="H105" s="35"/>
      <c r="I105" s="35"/>
      <c r="J105" s="35"/>
      <c r="K105" s="35"/>
      <c r="L105" s="35"/>
      <c r="M105" s="35"/>
      <c r="N105" s="35"/>
      <c r="O105" s="48"/>
      <c r="P105" s="35"/>
      <c r="Q105" s="35"/>
      <c r="R105" s="35"/>
      <c r="S105" s="35"/>
      <c r="T105" s="35"/>
      <c r="U105" s="35"/>
      <c r="V105" s="35"/>
      <c r="W105" s="35"/>
      <c r="X105" s="35"/>
      <c r="Y105" s="35"/>
      <c r="Z105" s="35"/>
      <c r="AA105" s="35"/>
      <c r="AB105" s="35"/>
      <c r="AC105" s="35"/>
      <c r="AD105" s="35"/>
      <c r="AE105" s="35"/>
      <c r="AF105" s="35"/>
      <c r="AG105" s="39"/>
      <c r="AH105" s="35"/>
      <c r="AI105" s="35"/>
      <c r="AJ105" s="35"/>
      <c r="AK105" s="35"/>
      <c r="AL105" s="35"/>
      <c r="AM105" s="253"/>
      <c r="AN105" s="380"/>
      <c r="AO105" s="223"/>
      <c r="AP105" s="8"/>
      <c r="AQ105" s="228"/>
      <c r="AR105" s="369"/>
      <c r="AS105" s="224"/>
      <c r="AT105" s="226"/>
      <c r="AU105" s="12" t="s">
        <v>26</v>
      </c>
      <c r="AV105" s="226"/>
      <c r="AW105" s="311"/>
      <c r="AX105" s="156"/>
      <c r="AY105" s="167" t="s">
        <v>34</v>
      </c>
      <c r="BA105" s="9"/>
    </row>
    <row r="106" spans="1:53" ht="13.5" customHeight="1">
      <c r="A106" s="248" t="str">
        <f>IFERROR(INDEX(【従業者名簿】!F:F,MATCH(F106,【従業者名簿】!C:C,0)),"")</f>
        <v/>
      </c>
      <c r="B106" s="298" t="s">
        <v>33</v>
      </c>
      <c r="C106" s="299" t="str">
        <f t="shared" ref="C106" si="72">IF(AO106="介護福祉士","〇","")</f>
        <v/>
      </c>
      <c r="D106" s="366" t="str">
        <f>IF(A106="","",DATEDIF(A106,$AF$3,"m"))</f>
        <v/>
      </c>
      <c r="E106" s="301"/>
      <c r="F106" s="270"/>
      <c r="G106" s="70" t="s">
        <v>36</v>
      </c>
      <c r="H106" s="164"/>
      <c r="I106" s="164"/>
      <c r="J106" s="164"/>
      <c r="K106" s="164"/>
      <c r="L106" s="164"/>
      <c r="M106" s="164"/>
      <c r="N106" s="164"/>
      <c r="O106" s="164"/>
      <c r="P106" s="164"/>
      <c r="Q106" s="40"/>
      <c r="R106" s="164"/>
      <c r="S106" s="164"/>
      <c r="T106" s="164"/>
      <c r="U106" s="164"/>
      <c r="V106" s="164"/>
      <c r="W106" s="164"/>
      <c r="X106" s="164"/>
      <c r="Y106" s="164"/>
      <c r="Z106" s="164"/>
      <c r="AA106" s="164"/>
      <c r="AB106" s="164"/>
      <c r="AC106" s="164"/>
      <c r="AD106" s="164"/>
      <c r="AE106" s="40"/>
      <c r="AF106" s="164"/>
      <c r="AG106" s="164"/>
      <c r="AH106" s="164"/>
      <c r="AI106" s="164"/>
      <c r="AJ106" s="164"/>
      <c r="AK106" s="164"/>
      <c r="AL106" s="164"/>
      <c r="AM106" s="253">
        <f>SUM(H107:AL107)</f>
        <v>0</v>
      </c>
      <c r="AN106" s="380" t="str">
        <f t="shared" ref="AN106" si="73">IFERROR(IF(OR(E106="Ａ",AM106&gt;$AF$125),1,ROUNDDOWN(AM106/$AF$125,1)),"")</f>
        <v/>
      </c>
      <c r="AO106" s="222"/>
      <c r="AP106" s="8"/>
      <c r="AQ106" s="228" t="s">
        <v>19</v>
      </c>
      <c r="AR106" s="307"/>
      <c r="AS106" s="308" t="s">
        <v>20</v>
      </c>
      <c r="AT106" s="309"/>
      <c r="AU106" s="309"/>
      <c r="AV106" s="309"/>
      <c r="AW106" s="309"/>
      <c r="AX106" s="309"/>
      <c r="AY106" s="310"/>
      <c r="BA106" s="9"/>
    </row>
    <row r="107" spans="1:53" ht="13.5" customHeight="1">
      <c r="A107" s="249"/>
      <c r="B107" s="255"/>
      <c r="C107" s="287"/>
      <c r="D107" s="367"/>
      <c r="E107" s="302"/>
      <c r="F107" s="261"/>
      <c r="G107" s="70" t="s">
        <v>41</v>
      </c>
      <c r="H107" s="35"/>
      <c r="I107" s="35"/>
      <c r="J107" s="35"/>
      <c r="K107" s="35"/>
      <c r="L107" s="35"/>
      <c r="M107" s="35"/>
      <c r="N107" s="35"/>
      <c r="O107" s="35"/>
      <c r="P107" s="35"/>
      <c r="Q107" s="48"/>
      <c r="R107" s="35"/>
      <c r="S107" s="35"/>
      <c r="T107" s="35"/>
      <c r="U107" s="35"/>
      <c r="V107" s="35"/>
      <c r="W107" s="35"/>
      <c r="X107" s="35"/>
      <c r="Y107" s="35"/>
      <c r="Z107" s="35"/>
      <c r="AA107" s="35"/>
      <c r="AB107" s="35"/>
      <c r="AC107" s="35"/>
      <c r="AD107" s="35"/>
      <c r="AE107" s="48"/>
      <c r="AF107" s="35"/>
      <c r="AG107" s="35"/>
      <c r="AH107" s="35"/>
      <c r="AI107" s="35"/>
      <c r="AJ107" s="35"/>
      <c r="AK107" s="35"/>
      <c r="AL107" s="35"/>
      <c r="AM107" s="253"/>
      <c r="AN107" s="380"/>
      <c r="AO107" s="223"/>
      <c r="AP107" s="8"/>
      <c r="AQ107" s="228" t="s">
        <v>28</v>
      </c>
      <c r="AR107" s="307"/>
      <c r="AS107" s="308" t="s">
        <v>29</v>
      </c>
      <c r="AT107" s="309"/>
      <c r="AU107" s="309"/>
      <c r="AV107" s="309"/>
      <c r="AW107" s="309"/>
      <c r="AX107" s="309"/>
      <c r="AY107" s="310"/>
      <c r="BA107" s="9"/>
    </row>
    <row r="108" spans="1:53" ht="13.5" customHeight="1">
      <c r="A108" s="248" t="str">
        <f>IFERROR(INDEX(【従業者名簿】!F:F,MATCH(F108,【従業者名簿】!C:C,0)),"")</f>
        <v/>
      </c>
      <c r="B108" s="298" t="s">
        <v>33</v>
      </c>
      <c r="C108" s="299" t="str">
        <f t="shared" ref="C108" si="74">IF(AO108="介護福祉士","〇","")</f>
        <v/>
      </c>
      <c r="D108" s="366" t="str">
        <f>IF(A108="","",DATEDIF(A108,$AF$3,"m"))</f>
        <v/>
      </c>
      <c r="E108" s="301"/>
      <c r="F108" s="270"/>
      <c r="G108" s="70" t="s">
        <v>36</v>
      </c>
      <c r="H108" s="164"/>
      <c r="I108" s="164"/>
      <c r="J108" s="164"/>
      <c r="K108" s="164"/>
      <c r="L108" s="164"/>
      <c r="M108" s="164"/>
      <c r="N108" s="164"/>
      <c r="O108" s="164"/>
      <c r="P108" s="164"/>
      <c r="Q108" s="164"/>
      <c r="R108" s="164"/>
      <c r="S108" s="164"/>
      <c r="T108" s="164"/>
      <c r="U108" s="164"/>
      <c r="V108" s="164"/>
      <c r="W108" s="164"/>
      <c r="X108" s="164"/>
      <c r="Y108" s="164"/>
      <c r="Z108" s="164"/>
      <c r="AA108" s="164"/>
      <c r="AB108" s="164"/>
      <c r="AC108" s="164"/>
      <c r="AD108" s="164"/>
      <c r="AE108" s="164"/>
      <c r="AF108" s="164"/>
      <c r="AG108" s="164"/>
      <c r="AH108" s="164"/>
      <c r="AI108" s="164"/>
      <c r="AJ108" s="164"/>
      <c r="AK108" s="164"/>
      <c r="AL108" s="164"/>
      <c r="AM108" s="253">
        <f>SUM(H109:AL109)</f>
        <v>0</v>
      </c>
      <c r="AN108" s="380" t="str">
        <f t="shared" ref="AN108" si="75">IFERROR(IF(OR(E108="Ａ",AM108&gt;$AF$125),1,ROUNDDOWN(AM108/$AF$125,1)),"")</f>
        <v/>
      </c>
      <c r="AO108" s="222"/>
      <c r="AP108" s="8"/>
      <c r="AQ108" s="228" t="s">
        <v>11</v>
      </c>
      <c r="AR108" s="307"/>
      <c r="AS108" s="308" t="s">
        <v>30</v>
      </c>
      <c r="AT108" s="309"/>
      <c r="AU108" s="309"/>
      <c r="AV108" s="309"/>
      <c r="AW108" s="309"/>
      <c r="AX108" s="309"/>
      <c r="AY108" s="310"/>
      <c r="BA108" s="9"/>
    </row>
    <row r="109" spans="1:53" ht="13.5" customHeight="1">
      <c r="A109" s="249"/>
      <c r="B109" s="255"/>
      <c r="C109" s="287"/>
      <c r="D109" s="367"/>
      <c r="E109" s="302"/>
      <c r="F109" s="261"/>
      <c r="G109" s="70" t="s">
        <v>41</v>
      </c>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253"/>
      <c r="AN109" s="380"/>
      <c r="AO109" s="223"/>
      <c r="AP109" s="8"/>
      <c r="AQ109" s="156"/>
      <c r="AR109" s="160"/>
      <c r="AS109" s="308"/>
      <c r="AT109" s="309"/>
      <c r="AU109" s="309"/>
      <c r="AV109" s="309"/>
      <c r="AW109" s="309"/>
      <c r="AX109" s="309"/>
      <c r="AY109" s="310"/>
      <c r="BA109" s="9"/>
    </row>
    <row r="110" spans="1:53" ht="13.5" customHeight="1">
      <c r="A110" s="248" t="str">
        <f>IFERROR(INDEX(【従業者名簿】!F:F,MATCH(F110,【従業者名簿】!C:C,0)),"")</f>
        <v/>
      </c>
      <c r="B110" s="298" t="s">
        <v>33</v>
      </c>
      <c r="C110" s="299" t="str">
        <f t="shared" ref="C110" si="76">IF(AO110="介護福祉士","〇","")</f>
        <v/>
      </c>
      <c r="D110" s="366" t="str">
        <f>IF(A110="","",DATEDIF(A110,$AF$3,"m"))</f>
        <v/>
      </c>
      <c r="E110" s="301"/>
      <c r="F110" s="270"/>
      <c r="G110" s="70" t="s">
        <v>36</v>
      </c>
      <c r="H110" s="164"/>
      <c r="I110" s="164"/>
      <c r="J110" s="164"/>
      <c r="K110" s="164"/>
      <c r="L110" s="164"/>
      <c r="M110" s="164"/>
      <c r="N110" s="164"/>
      <c r="O110" s="164"/>
      <c r="P110" s="164"/>
      <c r="Q110" s="164"/>
      <c r="R110" s="164"/>
      <c r="S110" s="164"/>
      <c r="T110" s="164"/>
      <c r="U110" s="164"/>
      <c r="V110" s="164"/>
      <c r="W110" s="164"/>
      <c r="X110" s="164"/>
      <c r="Y110" s="164"/>
      <c r="Z110" s="164"/>
      <c r="AA110" s="164"/>
      <c r="AB110" s="164"/>
      <c r="AC110" s="164"/>
      <c r="AD110" s="164"/>
      <c r="AE110" s="164"/>
      <c r="AF110" s="164"/>
      <c r="AG110" s="164"/>
      <c r="AH110" s="164"/>
      <c r="AI110" s="164"/>
      <c r="AJ110" s="164"/>
      <c r="AK110" s="164"/>
      <c r="AL110" s="164"/>
      <c r="AM110" s="253">
        <f>SUM(H111:AL111)</f>
        <v>0</v>
      </c>
      <c r="AN110" s="380" t="str">
        <f t="shared" ref="AN110" si="77">IFERROR(IF(OR(E110="Ａ",AM110&gt;$AF$125),1,ROUNDDOWN(AM110/$AF$125,1)),"")</f>
        <v/>
      </c>
      <c r="AO110" s="222"/>
      <c r="AP110" s="8"/>
      <c r="AQ110" s="228"/>
      <c r="AR110" s="307"/>
      <c r="AS110" s="308"/>
      <c r="AT110" s="309"/>
      <c r="AU110" s="309"/>
      <c r="AV110" s="309"/>
      <c r="AW110" s="309"/>
      <c r="AX110" s="309"/>
      <c r="AY110" s="310"/>
      <c r="BA110" s="9"/>
    </row>
    <row r="111" spans="1:53" ht="13.5" customHeight="1">
      <c r="A111" s="249"/>
      <c r="B111" s="255"/>
      <c r="C111" s="287"/>
      <c r="D111" s="367"/>
      <c r="E111" s="302"/>
      <c r="F111" s="261"/>
      <c r="G111" s="70" t="s">
        <v>41</v>
      </c>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253"/>
      <c r="AN111" s="380"/>
      <c r="AO111" s="223"/>
      <c r="AP111" s="8"/>
      <c r="AQ111" s="156"/>
      <c r="AR111" s="160"/>
      <c r="AS111" s="161"/>
      <c r="AT111" s="162"/>
      <c r="AU111" s="162"/>
      <c r="AV111" s="162"/>
      <c r="AW111" s="162"/>
      <c r="AX111" s="162"/>
      <c r="AY111" s="163"/>
      <c r="BA111" s="9"/>
    </row>
    <row r="112" spans="1:53" ht="13.5" customHeight="1">
      <c r="A112" s="248" t="str">
        <f>IFERROR(INDEX(【従業者名簿】!F:F,MATCH(F112,【従業者名簿】!C:C,0)),"")</f>
        <v/>
      </c>
      <c r="B112" s="298" t="s">
        <v>33</v>
      </c>
      <c r="C112" s="299" t="str">
        <f t="shared" ref="C112" si="78">IF(AO112="介護福祉士","〇","")</f>
        <v/>
      </c>
      <c r="D112" s="366" t="str">
        <f>IF(A112="","",DATEDIF(A112,$AF$3,"m"))</f>
        <v/>
      </c>
      <c r="E112" s="301"/>
      <c r="F112" s="270"/>
      <c r="G112" s="70" t="s">
        <v>36</v>
      </c>
      <c r="H112" s="164"/>
      <c r="I112" s="164"/>
      <c r="J112" s="164"/>
      <c r="K112" s="164"/>
      <c r="L112" s="164"/>
      <c r="M112" s="164"/>
      <c r="N112" s="164"/>
      <c r="O112" s="164"/>
      <c r="P112" s="164"/>
      <c r="Q112" s="164"/>
      <c r="R112" s="164"/>
      <c r="S112" s="164"/>
      <c r="T112" s="164"/>
      <c r="U112" s="164"/>
      <c r="V112" s="164"/>
      <c r="W112" s="164"/>
      <c r="X112" s="164"/>
      <c r="Y112" s="164"/>
      <c r="Z112" s="164"/>
      <c r="AA112" s="164"/>
      <c r="AB112" s="164"/>
      <c r="AC112" s="164"/>
      <c r="AD112" s="164"/>
      <c r="AE112" s="164"/>
      <c r="AF112" s="164"/>
      <c r="AG112" s="164"/>
      <c r="AH112" s="164"/>
      <c r="AI112" s="164"/>
      <c r="AJ112" s="164"/>
      <c r="AK112" s="164"/>
      <c r="AL112" s="164"/>
      <c r="AM112" s="253">
        <f>SUM(H113:AL113)</f>
        <v>0</v>
      </c>
      <c r="AN112" s="380" t="str">
        <f t="shared" ref="AN112" si="79">IFERROR(IF(OR(E112="Ａ",AM112&gt;$AF$125),1,ROUNDDOWN(AM112/$AF$125,1)),"")</f>
        <v/>
      </c>
      <c r="AO112" s="222"/>
      <c r="AP112" s="8"/>
      <c r="BA112" s="9"/>
    </row>
    <row r="113" spans="1:53" ht="13.5" customHeight="1">
      <c r="A113" s="249"/>
      <c r="B113" s="255"/>
      <c r="C113" s="287"/>
      <c r="D113" s="367"/>
      <c r="E113" s="302"/>
      <c r="F113" s="261"/>
      <c r="G113" s="70" t="s">
        <v>41</v>
      </c>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253"/>
      <c r="AN113" s="380"/>
      <c r="AO113" s="223"/>
      <c r="AP113" s="8"/>
      <c r="AQ113" s="332" t="s">
        <v>199</v>
      </c>
      <c r="AR113" s="334"/>
      <c r="AS113" s="347"/>
      <c r="AT113" s="252" t="s">
        <v>200</v>
      </c>
      <c r="AU113" s="351"/>
      <c r="AV113" s="351"/>
      <c r="AW113" s="252" t="s">
        <v>201</v>
      </c>
      <c r="AX113" s="351"/>
      <c r="AY113" s="351"/>
    </row>
    <row r="114" spans="1:53" ht="13.5" customHeight="1">
      <c r="A114" s="248" t="str">
        <f>IFERROR(INDEX(【従業者名簿】!F:F,MATCH(F114,【従業者名簿】!C:C,0)),"")</f>
        <v/>
      </c>
      <c r="B114" s="298" t="s">
        <v>33</v>
      </c>
      <c r="C114" s="299" t="str">
        <f t="shared" ref="C114" si="80">IF(AO114="介護福祉士","〇","")</f>
        <v/>
      </c>
      <c r="D114" s="366" t="str">
        <f>IF(A114="","",DATEDIF(A114,$AF$3,"m"))</f>
        <v/>
      </c>
      <c r="E114" s="301"/>
      <c r="F114" s="270"/>
      <c r="G114" s="70" t="s">
        <v>36</v>
      </c>
      <c r="H114" s="164"/>
      <c r="I114" s="164"/>
      <c r="J114" s="164"/>
      <c r="K114" s="164"/>
      <c r="L114" s="164"/>
      <c r="M114" s="164"/>
      <c r="N114" s="164"/>
      <c r="O114" s="164"/>
      <c r="P114" s="164"/>
      <c r="Q114" s="164"/>
      <c r="R114" s="164"/>
      <c r="S114" s="164"/>
      <c r="T114" s="164"/>
      <c r="U114" s="164"/>
      <c r="V114" s="164"/>
      <c r="W114" s="164"/>
      <c r="X114" s="164"/>
      <c r="Y114" s="164"/>
      <c r="Z114" s="164"/>
      <c r="AA114" s="164"/>
      <c r="AB114" s="164"/>
      <c r="AC114" s="164"/>
      <c r="AD114" s="164"/>
      <c r="AE114" s="164"/>
      <c r="AF114" s="164"/>
      <c r="AG114" s="164"/>
      <c r="AH114" s="164"/>
      <c r="AI114" s="164"/>
      <c r="AJ114" s="164"/>
      <c r="AK114" s="164"/>
      <c r="AL114" s="164"/>
      <c r="AM114" s="253">
        <f>SUM(H115:AL115)</f>
        <v>0</v>
      </c>
      <c r="AN114" s="380" t="str">
        <f t="shared" ref="AN114" si="81">IFERROR(IF(OR(E114="Ａ",AM114&gt;$AF$125),1,ROUNDDOWN(AM114/$AF$125,1)),"")</f>
        <v/>
      </c>
      <c r="AO114" s="222"/>
      <c r="AP114" s="8"/>
      <c r="AQ114" s="348"/>
      <c r="AR114" s="349"/>
      <c r="AS114" s="350"/>
      <c r="AT114" s="352"/>
      <c r="AU114" s="352"/>
      <c r="AV114" s="352"/>
      <c r="AW114" s="352"/>
      <c r="AX114" s="352"/>
      <c r="AY114" s="352"/>
    </row>
    <row r="115" spans="1:53" ht="13.5" customHeight="1">
      <c r="A115" s="249"/>
      <c r="B115" s="255"/>
      <c r="C115" s="287"/>
      <c r="D115" s="367"/>
      <c r="E115" s="302"/>
      <c r="F115" s="261"/>
      <c r="G115" s="70" t="s">
        <v>41</v>
      </c>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253"/>
      <c r="AN115" s="380"/>
      <c r="AO115" s="223"/>
      <c r="AP115" s="8"/>
      <c r="AQ115" s="210"/>
      <c r="AR115" s="214"/>
      <c r="AS115" s="211"/>
      <c r="AT115" s="353" t="s">
        <v>166</v>
      </c>
      <c r="AU115" s="354"/>
      <c r="AV115" s="355"/>
      <c r="AW115" s="353" t="s">
        <v>167</v>
      </c>
      <c r="AX115" s="356"/>
      <c r="AY115" s="357"/>
    </row>
    <row r="116" spans="1:53" ht="13.5" customHeight="1">
      <c r="A116" s="248" t="str">
        <f>IFERROR(INDEX(【従業者名簿】!F:F,MATCH(F116,【従業者名簿】!C:C,0)),"")</f>
        <v/>
      </c>
      <c r="B116" s="298" t="s">
        <v>33</v>
      </c>
      <c r="C116" s="299" t="str">
        <f t="shared" ref="C116" si="82">IF(AO116="介護福祉士","〇","")</f>
        <v/>
      </c>
      <c r="D116" s="366" t="str">
        <f>IF(A116="","",DATEDIF(A116,$AF$3,"m"))</f>
        <v/>
      </c>
      <c r="E116" s="275"/>
      <c r="F116" s="262"/>
      <c r="G116" s="70" t="s">
        <v>36</v>
      </c>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5"/>
      <c r="AJ116" s="75"/>
      <c r="AK116" s="75"/>
      <c r="AL116" s="75"/>
      <c r="AM116" s="253">
        <f>SUM(H117:AL117)</f>
        <v>0</v>
      </c>
      <c r="AN116" s="380" t="str">
        <f t="shared" ref="AN116" si="83">IFERROR(IF(OR(E116="Ａ",AM116&gt;$AF$125),1,ROUNDDOWN(AM116/$AF$125,1)),"")</f>
        <v/>
      </c>
      <c r="AO116" s="222"/>
      <c r="AP116" s="8"/>
      <c r="AQ116" s="312" t="s">
        <v>202</v>
      </c>
      <c r="AR116" s="313"/>
      <c r="AS116" s="314"/>
      <c r="AT116" s="315">
        <f>ROUNDDOWN(SUMIF(C94:C159,"〇",AN94:AN159),1)</f>
        <v>0</v>
      </c>
      <c r="AU116" s="316"/>
      <c r="AV116" s="316"/>
      <c r="AW116" s="317" t="e">
        <f>AT116/AM124</f>
        <v>#DIV/0!</v>
      </c>
      <c r="AX116" s="318"/>
      <c r="AY116" s="318"/>
    </row>
    <row r="117" spans="1:53" ht="13.5" customHeight="1">
      <c r="A117" s="249"/>
      <c r="B117" s="255"/>
      <c r="C117" s="287"/>
      <c r="D117" s="367"/>
      <c r="E117" s="260"/>
      <c r="F117" s="262"/>
      <c r="G117" s="70" t="s">
        <v>41</v>
      </c>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253"/>
      <c r="AN117" s="380"/>
      <c r="AO117" s="223"/>
      <c r="AP117" s="8"/>
      <c r="AQ117" s="319" t="s">
        <v>203</v>
      </c>
      <c r="AR117" s="320"/>
      <c r="AS117" s="321"/>
      <c r="AT117" s="316"/>
      <c r="AU117" s="316"/>
      <c r="AV117" s="316"/>
      <c r="AW117" s="318"/>
      <c r="AX117" s="318"/>
      <c r="AY117" s="318"/>
    </row>
    <row r="118" spans="1:53" ht="13.5" customHeight="1">
      <c r="A118" s="248" t="str">
        <f>IFERROR(INDEX(【従業者名簿】!F:F,MATCH(F118,【従業者名簿】!C:C,0)),"")</f>
        <v/>
      </c>
      <c r="B118" s="298" t="s">
        <v>33</v>
      </c>
      <c r="C118" s="299" t="str">
        <f t="shared" ref="C118" si="84">IF(AO118="介護福祉士","〇","")</f>
        <v/>
      </c>
      <c r="D118" s="366" t="str">
        <f>IF(A118="","",DATEDIF(A118,$AF$3,"m"))</f>
        <v/>
      </c>
      <c r="E118" s="275"/>
      <c r="F118" s="262"/>
      <c r="G118" s="70" t="s">
        <v>36</v>
      </c>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253">
        <f>SUM(H119:AL119)</f>
        <v>0</v>
      </c>
      <c r="AN118" s="380" t="str">
        <f t="shared" ref="AN118" si="85">IFERROR(IF(OR(E118="Ａ",AM118&gt;$AF$125),1,ROUNDDOWN(AM118/$AF$125,1)),"")</f>
        <v/>
      </c>
      <c r="AO118" s="222"/>
      <c r="AP118" s="8"/>
      <c r="AQ118" s="312" t="s">
        <v>204</v>
      </c>
      <c r="AR118" s="313"/>
      <c r="AS118" s="314"/>
      <c r="AT118" s="315">
        <f>ROUNDDOWN(SUMIFS(AN94:AN159,C94:C159,"〇",D94:D159,"&gt;="&amp;BA118),1)</f>
        <v>0</v>
      </c>
      <c r="AU118" s="316"/>
      <c r="AV118" s="316"/>
      <c r="AW118" s="317" t="e">
        <f>AT118/AM124</f>
        <v>#DIV/0!</v>
      </c>
      <c r="AX118" s="318"/>
      <c r="AY118" s="318"/>
      <c r="BA118" s="358">
        <f>[1]【算定要件集計】!T7</f>
        <v>120</v>
      </c>
    </row>
    <row r="119" spans="1:53" ht="13.5" customHeight="1">
      <c r="A119" s="249"/>
      <c r="B119" s="255"/>
      <c r="C119" s="287"/>
      <c r="D119" s="367"/>
      <c r="E119" s="260"/>
      <c r="F119" s="262"/>
      <c r="G119" s="70" t="s">
        <v>41</v>
      </c>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253"/>
      <c r="AN119" s="380"/>
      <c r="AO119" s="223"/>
      <c r="AP119" s="8"/>
      <c r="AQ119" s="319" t="s">
        <v>206</v>
      </c>
      <c r="AR119" s="320"/>
      <c r="AS119" s="321"/>
      <c r="AT119" s="316"/>
      <c r="AU119" s="316"/>
      <c r="AV119" s="316"/>
      <c r="AW119" s="318"/>
      <c r="AX119" s="318"/>
      <c r="AY119" s="318"/>
      <c r="BA119" s="359"/>
    </row>
    <row r="120" spans="1:53" ht="13.5" customHeight="1">
      <c r="A120" s="248" t="str">
        <f>IFERROR(INDEX(【従業者名簿】!F:F,MATCH(F120,【従業者名簿】!C:C,0)),"")</f>
        <v/>
      </c>
      <c r="B120" s="298" t="s">
        <v>33</v>
      </c>
      <c r="C120" s="299" t="str">
        <f t="shared" ref="C120" si="86">IF(AO120="介護福祉士","〇","")</f>
        <v/>
      </c>
      <c r="D120" s="366" t="str">
        <f>IF(A120="","",DATEDIF(A120,$AF$3,"m"))</f>
        <v/>
      </c>
      <c r="E120" s="275"/>
      <c r="F120" s="262"/>
      <c r="G120" s="70" t="s">
        <v>36</v>
      </c>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c r="AE120" s="75"/>
      <c r="AF120" s="75"/>
      <c r="AG120" s="75"/>
      <c r="AH120" s="75"/>
      <c r="AI120" s="75"/>
      <c r="AJ120" s="75"/>
      <c r="AK120" s="75"/>
      <c r="AL120" s="75"/>
      <c r="AM120" s="253">
        <f>SUM(H121:AL121)</f>
        <v>0</v>
      </c>
      <c r="AN120" s="380" t="str">
        <f t="shared" ref="AN120" si="87">IFERROR(IF(OR(E120="Ａ",AM120&gt;$AF$125),1,ROUNDDOWN(AM120/$AF$125,1)),"")</f>
        <v/>
      </c>
      <c r="AO120" s="222"/>
      <c r="AP120" s="8"/>
      <c r="AQ120" s="312" t="s">
        <v>207</v>
      </c>
      <c r="AR120" s="313"/>
      <c r="AS120" s="314"/>
      <c r="AT120" s="315">
        <f>ROUNDDOWN(SUM(SUMIF(E94:E159,{"Ａ","Ｂ"},AN94:AN159)),1)</f>
        <v>0</v>
      </c>
      <c r="AU120" s="316"/>
      <c r="AV120" s="316"/>
      <c r="AW120" s="360" t="e">
        <f>AT120/AM124</f>
        <v>#DIV/0!</v>
      </c>
      <c r="AX120" s="361"/>
      <c r="AY120" s="362"/>
      <c r="BA120" s="169"/>
    </row>
    <row r="121" spans="1:53" ht="13.5" customHeight="1">
      <c r="A121" s="249"/>
      <c r="B121" s="255"/>
      <c r="C121" s="287"/>
      <c r="D121" s="367"/>
      <c r="E121" s="260"/>
      <c r="F121" s="262"/>
      <c r="G121" s="70" t="s">
        <v>41</v>
      </c>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253"/>
      <c r="AN121" s="380"/>
      <c r="AO121" s="223"/>
      <c r="AP121" s="8"/>
      <c r="AQ121" s="319" t="s">
        <v>208</v>
      </c>
      <c r="AR121" s="320"/>
      <c r="AS121" s="321"/>
      <c r="AT121" s="316"/>
      <c r="AU121" s="316"/>
      <c r="AV121" s="316"/>
      <c r="AW121" s="363"/>
      <c r="AX121" s="364"/>
      <c r="AY121" s="365"/>
      <c r="BA121" s="170"/>
    </row>
    <row r="122" spans="1:53" ht="13.5" customHeight="1">
      <c r="A122" s="248" t="str">
        <f>IFERROR(INDEX(【従業者名簿】!F:F,MATCH(F122,【従業者名簿】!C:C,0)),"")</f>
        <v/>
      </c>
      <c r="B122" s="298" t="s">
        <v>33</v>
      </c>
      <c r="C122" s="299" t="str">
        <f t="shared" ref="C122" si="88">IF(AO122="介護福祉士","〇","")</f>
        <v/>
      </c>
      <c r="D122" s="366" t="str">
        <f>IF(A122="","",DATEDIF(A122,$AF$3,"m"))</f>
        <v/>
      </c>
      <c r="E122" s="275"/>
      <c r="F122" s="262"/>
      <c r="G122" s="70" t="s">
        <v>36</v>
      </c>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c r="AE122" s="75"/>
      <c r="AF122" s="75"/>
      <c r="AG122" s="75"/>
      <c r="AH122" s="75"/>
      <c r="AI122" s="75"/>
      <c r="AJ122" s="75"/>
      <c r="AK122" s="75"/>
      <c r="AL122" s="75"/>
      <c r="AM122" s="253">
        <f>SUM(H123:AL123)</f>
        <v>0</v>
      </c>
      <c r="AN122" s="380" t="str">
        <f t="shared" ref="AN122" si="89">IFERROR(IF(OR(E122="Ａ",AM122&gt;$AF$125),1,ROUNDDOWN(AM122/$AF$125,1)),"")</f>
        <v/>
      </c>
      <c r="AO122" s="222"/>
      <c r="AP122" s="8"/>
      <c r="AQ122" s="312" t="s">
        <v>207</v>
      </c>
      <c r="AR122" s="313"/>
      <c r="AS122" s="314"/>
      <c r="AT122" s="315">
        <f>ROUNDDOWN(SUMIF(D94:D159,"&gt;="&amp;BA122,AN94:AN159),1)</f>
        <v>0</v>
      </c>
      <c r="AU122" s="316"/>
      <c r="AV122" s="316"/>
      <c r="AW122" s="360" t="e">
        <f>AT122/AM124</f>
        <v>#DIV/0!</v>
      </c>
      <c r="AX122" s="361"/>
      <c r="AY122" s="362"/>
      <c r="BA122" s="358">
        <f>[1]【算定要件集計】!T11</f>
        <v>84</v>
      </c>
    </row>
    <row r="123" spans="1:53" ht="13.5" customHeight="1">
      <c r="A123" s="249"/>
      <c r="B123" s="255"/>
      <c r="C123" s="287"/>
      <c r="D123" s="367"/>
      <c r="E123" s="260"/>
      <c r="F123" s="262"/>
      <c r="G123" s="70" t="s">
        <v>41</v>
      </c>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253"/>
      <c r="AN123" s="380"/>
      <c r="AO123" s="223"/>
      <c r="AP123" s="8"/>
      <c r="AQ123" s="319" t="s">
        <v>210</v>
      </c>
      <c r="AR123" s="320"/>
      <c r="AS123" s="321"/>
      <c r="AT123" s="316"/>
      <c r="AU123" s="316"/>
      <c r="AV123" s="316"/>
      <c r="AW123" s="363"/>
      <c r="AX123" s="364"/>
      <c r="AY123" s="365"/>
      <c r="BA123" s="359"/>
    </row>
    <row r="124" spans="1:53" ht="13.5" customHeight="1">
      <c r="B124" s="332" t="s">
        <v>51</v>
      </c>
      <c r="C124" s="333"/>
      <c r="D124" s="333"/>
      <c r="E124" s="333"/>
      <c r="F124" s="333"/>
      <c r="G124" s="25" t="s">
        <v>49</v>
      </c>
      <c r="H124" s="23"/>
      <c r="I124" s="15"/>
      <c r="J124" s="332" t="s">
        <v>46</v>
      </c>
      <c r="K124" s="334"/>
      <c r="L124" s="334"/>
      <c r="M124" s="334"/>
      <c r="N124" s="334"/>
      <c r="O124" s="334"/>
      <c r="P124" s="334"/>
      <c r="Q124" s="334"/>
      <c r="R124" s="334"/>
      <c r="S124" s="14"/>
      <c r="T124" s="26" t="s">
        <v>50</v>
      </c>
      <c r="U124" s="24"/>
      <c r="V124" s="332" t="s">
        <v>47</v>
      </c>
      <c r="W124" s="334"/>
      <c r="X124" s="334"/>
      <c r="Y124" s="334"/>
      <c r="Z124" s="334"/>
      <c r="AA124" s="334"/>
      <c r="AB124" s="334"/>
      <c r="AC124" s="333"/>
      <c r="AD124" s="333"/>
      <c r="AE124" s="333"/>
      <c r="AF124" s="14" t="s">
        <v>178</v>
      </c>
      <c r="AH124" s="27"/>
      <c r="AI124" s="27"/>
      <c r="AJ124" s="27"/>
      <c r="AK124" s="27"/>
      <c r="AL124" s="27"/>
      <c r="AM124" s="381">
        <f>ROUNDDOWN(SUM(AN94:AN123,AN130:AN159),1)</f>
        <v>0</v>
      </c>
      <c r="AN124" s="382"/>
      <c r="AO124" s="391" t="s">
        <v>173</v>
      </c>
      <c r="AP124" s="10"/>
      <c r="AQ124" s="322"/>
      <c r="AR124" s="323"/>
      <c r="AS124" s="323"/>
      <c r="AT124" s="322"/>
      <c r="AU124" s="323"/>
      <c r="AV124" s="323"/>
      <c r="AW124" s="322"/>
      <c r="AX124" s="323"/>
      <c r="AY124" s="323"/>
    </row>
    <row r="125" spans="1:53" ht="13.5" customHeight="1">
      <c r="B125" s="210"/>
      <c r="C125" s="214"/>
      <c r="D125" s="214"/>
      <c r="E125" s="214"/>
      <c r="F125" s="214"/>
      <c r="G125" s="41">
        <f>$G$45</f>
        <v>0</v>
      </c>
      <c r="H125" s="21" t="s">
        <v>16</v>
      </c>
      <c r="I125" s="20"/>
      <c r="J125" s="335"/>
      <c r="K125" s="336"/>
      <c r="L125" s="336"/>
      <c r="M125" s="336"/>
      <c r="N125" s="336"/>
      <c r="O125" s="336"/>
      <c r="P125" s="336"/>
      <c r="Q125" s="336"/>
      <c r="R125" s="336"/>
      <c r="S125" s="330" t="str">
        <f>$S$45</f>
        <v/>
      </c>
      <c r="T125" s="330"/>
      <c r="U125" s="22" t="s">
        <v>7</v>
      </c>
      <c r="V125" s="335"/>
      <c r="W125" s="336"/>
      <c r="X125" s="336"/>
      <c r="Y125" s="336"/>
      <c r="Z125" s="336"/>
      <c r="AA125" s="336"/>
      <c r="AB125" s="336"/>
      <c r="AC125" s="214"/>
      <c r="AD125" s="214"/>
      <c r="AE125" s="214"/>
      <c r="AF125" s="331" t="str">
        <f>$AF$45</f>
        <v/>
      </c>
      <c r="AG125" s="331"/>
      <c r="AH125" s="21" t="s">
        <v>16</v>
      </c>
      <c r="AI125" s="21"/>
      <c r="AJ125" s="21"/>
      <c r="AK125" s="21"/>
      <c r="AL125" s="21"/>
      <c r="AM125" s="383"/>
      <c r="AN125" s="384"/>
      <c r="AO125" s="329"/>
      <c r="AP125" s="10"/>
      <c r="AQ125" s="323"/>
      <c r="AR125" s="323"/>
      <c r="AS125" s="323"/>
      <c r="AT125" s="323"/>
      <c r="AU125" s="323"/>
      <c r="AV125" s="323"/>
      <c r="AW125" s="323"/>
      <c r="AX125" s="323"/>
      <c r="AY125" s="323"/>
    </row>
    <row r="126" spans="1:53" ht="13.5" customHeight="1">
      <c r="B126" s="43"/>
      <c r="C126" s="43"/>
      <c r="D126" s="43"/>
      <c r="E126" s="7" t="s">
        <v>90</v>
      </c>
      <c r="F126" s="43"/>
      <c r="G126" s="51"/>
      <c r="H126" s="7"/>
      <c r="I126" s="52"/>
      <c r="J126" s="52"/>
      <c r="K126" s="52"/>
      <c r="L126" s="52"/>
      <c r="M126" s="52"/>
      <c r="N126" s="52"/>
      <c r="O126" s="52"/>
      <c r="P126" s="52"/>
      <c r="Q126" s="52"/>
      <c r="R126" s="52"/>
      <c r="S126" s="53"/>
      <c r="T126" s="53"/>
      <c r="U126" s="7"/>
      <c r="V126" s="52"/>
      <c r="W126" s="52"/>
      <c r="X126" s="52"/>
      <c r="Y126" s="52"/>
      <c r="Z126" s="52"/>
      <c r="AA126" s="52"/>
      <c r="AB126" s="52"/>
      <c r="AC126" s="43"/>
      <c r="AD126" s="43"/>
      <c r="AE126" s="43"/>
      <c r="AF126" s="54"/>
      <c r="AG126" s="54"/>
      <c r="AH126" s="7"/>
      <c r="AI126" s="7"/>
      <c r="AJ126" s="7"/>
      <c r="AK126" s="7"/>
      <c r="AL126" s="7"/>
      <c r="AM126" s="137" t="s">
        <v>149</v>
      </c>
      <c r="AN126" s="56"/>
      <c r="AO126" s="57"/>
      <c r="AP126" s="10"/>
      <c r="AQ126" s="159"/>
      <c r="AR126" s="159"/>
      <c r="AS126" s="159"/>
      <c r="AT126" s="58"/>
      <c r="AU126" s="58"/>
      <c r="AV126" s="58"/>
      <c r="AW126" s="59"/>
      <c r="AX126" s="59"/>
      <c r="AY126" s="59"/>
      <c r="BA126" s="9"/>
    </row>
    <row r="127" spans="1:53" ht="13.5" customHeight="1">
      <c r="B127" s="43"/>
      <c r="C127" s="43"/>
      <c r="D127" s="43"/>
      <c r="E127" s="43"/>
      <c r="F127" s="43"/>
      <c r="G127" s="51"/>
      <c r="H127" s="7"/>
      <c r="I127" s="52"/>
      <c r="J127" s="52"/>
      <c r="K127" s="52"/>
      <c r="L127" s="52"/>
      <c r="M127" s="52"/>
      <c r="N127" s="52"/>
      <c r="O127" s="52"/>
      <c r="P127" s="52"/>
      <c r="Q127" s="52"/>
      <c r="R127" s="52"/>
      <c r="S127" s="53"/>
      <c r="T127" s="53"/>
      <c r="U127" s="7"/>
      <c r="V127" s="52"/>
      <c r="W127" s="52"/>
      <c r="X127" s="52"/>
      <c r="Y127" s="52"/>
      <c r="Z127" s="52"/>
      <c r="AA127" s="52"/>
      <c r="AB127" s="52"/>
      <c r="AC127" s="43"/>
      <c r="AD127" s="43"/>
      <c r="AE127" s="43"/>
      <c r="AF127" s="54"/>
      <c r="AG127" s="54"/>
      <c r="AH127" s="7"/>
      <c r="AI127" s="7"/>
      <c r="AJ127" s="7"/>
      <c r="AK127" s="7"/>
      <c r="AL127" s="7"/>
      <c r="AM127" s="55"/>
      <c r="AN127" s="56"/>
      <c r="AO127" s="57"/>
      <c r="AP127" s="10"/>
      <c r="AQ127" s="42"/>
      <c r="AR127" s="42"/>
      <c r="AS127" s="42"/>
      <c r="AT127" s="58"/>
      <c r="AU127" s="58"/>
      <c r="AV127" s="58"/>
      <c r="AW127" s="59"/>
      <c r="AX127" s="59"/>
      <c r="AY127" s="59"/>
      <c r="BA127" s="9"/>
    </row>
    <row r="128" spans="1:53" s="6" customFormat="1" ht="18" customHeight="1">
      <c r="A128" s="248" t="s">
        <v>60</v>
      </c>
      <c r="B128" s="238" t="s">
        <v>0</v>
      </c>
      <c r="C128" s="250" t="s">
        <v>203</v>
      </c>
      <c r="D128" s="250" t="s">
        <v>62</v>
      </c>
      <c r="E128" s="250" t="s">
        <v>1</v>
      </c>
      <c r="F128" s="238" t="s">
        <v>3</v>
      </c>
      <c r="G128" s="252" t="s">
        <v>37</v>
      </c>
      <c r="H128" s="18" t="str">
        <f>AF83</f>
        <v/>
      </c>
      <c r="I128" s="18" t="str">
        <f>IFERROR(H128+1,"")</f>
        <v/>
      </c>
      <c r="J128" s="18" t="str">
        <f>IFERROR(I128+1,"")</f>
        <v/>
      </c>
      <c r="K128" s="18" t="str">
        <f t="shared" ref="K128" si="90">IFERROR(J128+1,"")</f>
        <v/>
      </c>
      <c r="L128" s="18" t="str">
        <f t="shared" ref="L128" si="91">IFERROR(K128+1,"")</f>
        <v/>
      </c>
      <c r="M128" s="18" t="str">
        <f t="shared" ref="M128" si="92">IFERROR(L128+1,"")</f>
        <v/>
      </c>
      <c r="N128" s="18" t="str">
        <f t="shared" ref="N128" si="93">IFERROR(M128+1,"")</f>
        <v/>
      </c>
      <c r="O128" s="18" t="str">
        <f t="shared" ref="O128" si="94">IFERROR(N128+1,"")</f>
        <v/>
      </c>
      <c r="P128" s="18" t="str">
        <f t="shared" ref="P128" si="95">IFERROR(O128+1,"")</f>
        <v/>
      </c>
      <c r="Q128" s="18" t="str">
        <f t="shared" ref="Q128" si="96">IFERROR(P128+1,"")</f>
        <v/>
      </c>
      <c r="R128" s="18" t="str">
        <f t="shared" ref="R128" si="97">IFERROR(Q128+1,"")</f>
        <v/>
      </c>
      <c r="S128" s="18" t="str">
        <f t="shared" ref="S128" si="98">IFERROR(R128+1,"")</f>
        <v/>
      </c>
      <c r="T128" s="18" t="str">
        <f t="shared" ref="T128" si="99">IFERROR(S128+1,"")</f>
        <v/>
      </c>
      <c r="U128" s="18" t="str">
        <f t="shared" ref="U128" si="100">IFERROR(T128+1,"")</f>
        <v/>
      </c>
      <c r="V128" s="18" t="str">
        <f t="shared" ref="V128" si="101">IFERROR(U128+1,"")</f>
        <v/>
      </c>
      <c r="W128" s="18" t="str">
        <f t="shared" ref="W128" si="102">IFERROR(V128+1,"")</f>
        <v/>
      </c>
      <c r="X128" s="18" t="str">
        <f t="shared" ref="X128" si="103">IFERROR(W128+1,"")</f>
        <v/>
      </c>
      <c r="Y128" s="18" t="str">
        <f t="shared" ref="Y128" si="104">IFERROR(X128+1,"")</f>
        <v/>
      </c>
      <c r="Z128" s="18" t="str">
        <f t="shared" ref="Z128" si="105">IFERROR(Y128+1,"")</f>
        <v/>
      </c>
      <c r="AA128" s="18" t="str">
        <f t="shared" ref="AA128" si="106">IFERROR(Z128+1,"")</f>
        <v/>
      </c>
      <c r="AB128" s="18" t="str">
        <f t="shared" ref="AB128" si="107">IFERROR(AA128+1,"")</f>
        <v/>
      </c>
      <c r="AC128" s="18" t="str">
        <f t="shared" ref="AC128" si="108">IFERROR(AB128+1,"")</f>
        <v/>
      </c>
      <c r="AD128" s="18" t="str">
        <f t="shared" ref="AD128" si="109">IFERROR(AC128+1,"")</f>
        <v/>
      </c>
      <c r="AE128" s="18" t="str">
        <f t="shared" ref="AE128" si="110">IFERROR(AD128+1,"")</f>
        <v/>
      </c>
      <c r="AF128" s="18" t="str">
        <f t="shared" ref="AF128" si="111">IFERROR(AE128+1,"")</f>
        <v/>
      </c>
      <c r="AG128" s="18" t="str">
        <f t="shared" ref="AG128" si="112">IFERROR(AF128+1,"")</f>
        <v/>
      </c>
      <c r="AH128" s="18" t="str">
        <f t="shared" ref="AH128" si="113">IFERROR(AG128+1,"")</f>
        <v/>
      </c>
      <c r="AI128" s="18" t="str">
        <f t="shared" ref="AI128" si="114">IFERROR(AH128+1,"")</f>
        <v/>
      </c>
      <c r="AJ128" s="18" t="str">
        <f>IFERROR(IF(MONTH(AI128)&lt;&gt;MONTH(AI128+1),"",AI128+1),"")</f>
        <v/>
      </c>
      <c r="AK128" s="18" t="str">
        <f>IFERROR(IF(MONTH(AJ128)&lt;&gt;MONTH(AJ128+1),"",AJ128+1),"")</f>
        <v/>
      </c>
      <c r="AL128" s="18" t="str">
        <f>IFERROR(IF(MONTH(AK128)&lt;&gt;MONTH(AK128+1),"",AK128+1),"")</f>
        <v/>
      </c>
      <c r="AM128" s="263" t="s">
        <v>162</v>
      </c>
      <c r="AN128" s="263" t="s">
        <v>163</v>
      </c>
      <c r="AO128" s="206" t="s">
        <v>133</v>
      </c>
      <c r="AQ128" s="1"/>
      <c r="AR128" s="1"/>
      <c r="AS128" s="1"/>
      <c r="AT128" s="1"/>
      <c r="AU128" s="1"/>
      <c r="AV128" s="1"/>
      <c r="AW128" s="1"/>
      <c r="AX128" s="1"/>
      <c r="AY128" s="1"/>
    </row>
    <row r="129" spans="1:51" s="6" customFormat="1" ht="18" customHeight="1">
      <c r="A129" s="249"/>
      <c r="B129" s="238"/>
      <c r="C129" s="251"/>
      <c r="D129" s="251"/>
      <c r="E129" s="251"/>
      <c r="F129" s="238"/>
      <c r="G129" s="239"/>
      <c r="H129" s="19" t="str">
        <f>H128</f>
        <v/>
      </c>
      <c r="I129" s="19" t="str">
        <f>I128</f>
        <v/>
      </c>
      <c r="J129" s="19" t="str">
        <f t="shared" ref="J129:AL129" si="115">J128</f>
        <v/>
      </c>
      <c r="K129" s="19" t="str">
        <f t="shared" si="115"/>
        <v/>
      </c>
      <c r="L129" s="19" t="str">
        <f t="shared" si="115"/>
        <v/>
      </c>
      <c r="M129" s="19" t="str">
        <f t="shared" si="115"/>
        <v/>
      </c>
      <c r="N129" s="19" t="str">
        <f t="shared" si="115"/>
        <v/>
      </c>
      <c r="O129" s="19" t="str">
        <f t="shared" si="115"/>
        <v/>
      </c>
      <c r="P129" s="19" t="str">
        <f t="shared" si="115"/>
        <v/>
      </c>
      <c r="Q129" s="19" t="str">
        <f t="shared" si="115"/>
        <v/>
      </c>
      <c r="R129" s="19" t="str">
        <f t="shared" si="115"/>
        <v/>
      </c>
      <c r="S129" s="19" t="str">
        <f t="shared" si="115"/>
        <v/>
      </c>
      <c r="T129" s="19" t="str">
        <f t="shared" si="115"/>
        <v/>
      </c>
      <c r="U129" s="19" t="str">
        <f t="shared" si="115"/>
        <v/>
      </c>
      <c r="V129" s="19" t="str">
        <f t="shared" si="115"/>
        <v/>
      </c>
      <c r="W129" s="19" t="str">
        <f t="shared" si="115"/>
        <v/>
      </c>
      <c r="X129" s="19" t="str">
        <f t="shared" si="115"/>
        <v/>
      </c>
      <c r="Y129" s="19" t="str">
        <f t="shared" si="115"/>
        <v/>
      </c>
      <c r="Z129" s="19" t="str">
        <f t="shared" si="115"/>
        <v/>
      </c>
      <c r="AA129" s="19" t="str">
        <f t="shared" si="115"/>
        <v/>
      </c>
      <c r="AB129" s="19" t="str">
        <f t="shared" si="115"/>
        <v/>
      </c>
      <c r="AC129" s="19" t="str">
        <f t="shared" si="115"/>
        <v/>
      </c>
      <c r="AD129" s="19" t="str">
        <f t="shared" si="115"/>
        <v/>
      </c>
      <c r="AE129" s="19" t="str">
        <f t="shared" si="115"/>
        <v/>
      </c>
      <c r="AF129" s="19" t="str">
        <f t="shared" si="115"/>
        <v/>
      </c>
      <c r="AG129" s="19" t="str">
        <f t="shared" si="115"/>
        <v/>
      </c>
      <c r="AH129" s="19" t="str">
        <f t="shared" si="115"/>
        <v/>
      </c>
      <c r="AI129" s="19" t="str">
        <f t="shared" si="115"/>
        <v/>
      </c>
      <c r="AJ129" s="19" t="str">
        <f t="shared" si="115"/>
        <v/>
      </c>
      <c r="AK129" s="19" t="str">
        <f t="shared" si="115"/>
        <v/>
      </c>
      <c r="AL129" s="19" t="str">
        <f t="shared" si="115"/>
        <v/>
      </c>
      <c r="AM129" s="263"/>
      <c r="AN129" s="263"/>
      <c r="AO129" s="207"/>
      <c r="AQ129" s="1"/>
      <c r="AR129" s="1"/>
      <c r="AS129" s="1"/>
      <c r="AT129" s="1"/>
      <c r="AU129" s="1"/>
      <c r="AV129" s="1"/>
      <c r="AW129" s="1"/>
      <c r="AX129" s="1"/>
      <c r="AY129" s="1"/>
    </row>
    <row r="130" spans="1:51" ht="13.5" customHeight="1">
      <c r="A130" s="248" t="str">
        <f>IFERROR(INDEX(【従業者名簿】!F:F,MATCH(F130,【従業者名簿】!C:C,0)),"")</f>
        <v/>
      </c>
      <c r="B130" s="298" t="s">
        <v>33</v>
      </c>
      <c r="C130" s="299" t="str">
        <f>IF(AO130="介護福祉士","〇","")</f>
        <v/>
      </c>
      <c r="D130" s="366" t="str">
        <f>IF(A130="","",DATEDIF(A130,$AF$3,"m"))</f>
        <v/>
      </c>
      <c r="E130" s="301"/>
      <c r="F130" s="270"/>
      <c r="G130" s="70" t="s">
        <v>36</v>
      </c>
      <c r="H130" s="164"/>
      <c r="I130" s="164"/>
      <c r="J130" s="164"/>
      <c r="K130" s="164"/>
      <c r="L130" s="164"/>
      <c r="M130" s="164"/>
      <c r="N130" s="164"/>
      <c r="O130" s="164"/>
      <c r="P130" s="164"/>
      <c r="Q130" s="164"/>
      <c r="R130" s="164"/>
      <c r="S130" s="164"/>
      <c r="T130" s="164"/>
      <c r="U130" s="164"/>
      <c r="V130" s="164"/>
      <c r="W130" s="164"/>
      <c r="X130" s="164"/>
      <c r="Y130" s="164"/>
      <c r="Z130" s="164"/>
      <c r="AA130" s="164"/>
      <c r="AB130" s="164"/>
      <c r="AC130" s="164"/>
      <c r="AD130" s="164"/>
      <c r="AE130" s="164"/>
      <c r="AF130" s="164"/>
      <c r="AG130" s="164"/>
      <c r="AH130" s="164"/>
      <c r="AI130" s="164"/>
      <c r="AJ130" s="164"/>
      <c r="AK130" s="164"/>
      <c r="AL130" s="164"/>
      <c r="AM130" s="253">
        <f>SUM(H131:AL131)</f>
        <v>0</v>
      </c>
      <c r="AN130" s="390" t="str">
        <f>IFERROR(IF(OR(E130="Ａ",AM130&gt;$AF$125),1,ROUNDDOWN(AM130/$AF$125,1)),"")</f>
        <v/>
      </c>
      <c r="AO130" s="222"/>
      <c r="AP130" s="8"/>
    </row>
    <row r="131" spans="1:51" ht="13.5" customHeight="1">
      <c r="A131" s="249"/>
      <c r="B131" s="255"/>
      <c r="C131" s="287"/>
      <c r="D131" s="367"/>
      <c r="E131" s="302"/>
      <c r="F131" s="261"/>
      <c r="G131" s="70" t="s">
        <v>41</v>
      </c>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253"/>
      <c r="AN131" s="390"/>
      <c r="AO131" s="223"/>
      <c r="AP131" s="8"/>
    </row>
    <row r="132" spans="1:51" ht="13.5" customHeight="1">
      <c r="A132" s="248" t="str">
        <f>IFERROR(INDEX(【従業者名簿】!F:F,MATCH(F132,【従業者名簿】!C:C,0)),"")</f>
        <v/>
      </c>
      <c r="B132" s="298" t="s">
        <v>33</v>
      </c>
      <c r="C132" s="299" t="str">
        <f t="shared" ref="C132" si="116">IF(AO132="介護福祉士","〇","")</f>
        <v/>
      </c>
      <c r="D132" s="366" t="str">
        <f>IF(A132="","",DATEDIF(A132,$AF$3,"m"))</f>
        <v/>
      </c>
      <c r="E132" s="301"/>
      <c r="F132" s="262"/>
      <c r="G132" s="70" t="s">
        <v>36</v>
      </c>
      <c r="H132" s="133"/>
      <c r="I132" s="133"/>
      <c r="J132" s="133"/>
      <c r="K132" s="133"/>
      <c r="L132" s="133"/>
      <c r="M132" s="133"/>
      <c r="N132" s="133"/>
      <c r="O132" s="133"/>
      <c r="P132" s="133"/>
      <c r="Q132" s="133"/>
      <c r="R132" s="133"/>
      <c r="S132" s="133"/>
      <c r="T132" s="133"/>
      <c r="U132" s="133"/>
      <c r="V132" s="133"/>
      <c r="W132" s="133"/>
      <c r="X132" s="133"/>
      <c r="Y132" s="133"/>
      <c r="Z132" s="133"/>
      <c r="AA132" s="133"/>
      <c r="AB132" s="133"/>
      <c r="AC132" s="133"/>
      <c r="AD132" s="133"/>
      <c r="AE132" s="133"/>
      <c r="AF132" s="133"/>
      <c r="AG132" s="133"/>
      <c r="AH132" s="133"/>
      <c r="AI132" s="133"/>
      <c r="AJ132" s="133"/>
      <c r="AK132" s="133"/>
      <c r="AL132" s="133"/>
      <c r="AM132" s="253">
        <f>SUM(H133:AL133)</f>
        <v>0</v>
      </c>
      <c r="AN132" s="390" t="str">
        <f t="shared" ref="AN132" si="117">IFERROR(IF(OR(E132="Ａ",AM132&gt;$AF$125),1,ROUNDDOWN(AM132/$AF$125,1)),"")</f>
        <v/>
      </c>
      <c r="AO132" s="372"/>
      <c r="AP132" s="8"/>
    </row>
    <row r="133" spans="1:51" ht="13.5" customHeight="1">
      <c r="A133" s="249"/>
      <c r="B133" s="255"/>
      <c r="C133" s="287"/>
      <c r="D133" s="367"/>
      <c r="E133" s="302"/>
      <c r="F133" s="262"/>
      <c r="G133" s="70" t="s">
        <v>134</v>
      </c>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253"/>
      <c r="AN133" s="390"/>
      <c r="AO133" s="374"/>
      <c r="AP133" s="8"/>
    </row>
    <row r="134" spans="1:51" ht="13.5" customHeight="1">
      <c r="A134" s="248" t="str">
        <f>IFERROR(INDEX(【従業者名簿】!F:F,MATCH(F134,【従業者名簿】!C:C,0)),"")</f>
        <v/>
      </c>
      <c r="B134" s="298" t="s">
        <v>33</v>
      </c>
      <c r="C134" s="299" t="str">
        <f t="shared" ref="C134" si="118">IF(AO134="介護福祉士","〇","")</f>
        <v/>
      </c>
      <c r="D134" s="366" t="str">
        <f>IF(A134="","",DATEDIF(A134,$AF$3,"m"))</f>
        <v/>
      </c>
      <c r="E134" s="301"/>
      <c r="F134" s="262"/>
      <c r="G134" s="70" t="s">
        <v>36</v>
      </c>
      <c r="H134" s="133"/>
      <c r="I134" s="133"/>
      <c r="J134" s="133"/>
      <c r="K134" s="133"/>
      <c r="L134" s="133"/>
      <c r="M134" s="133"/>
      <c r="N134" s="133"/>
      <c r="O134" s="133"/>
      <c r="P134" s="133"/>
      <c r="Q134" s="133"/>
      <c r="R134" s="133"/>
      <c r="S134" s="133"/>
      <c r="T134" s="133"/>
      <c r="U134" s="133"/>
      <c r="V134" s="133"/>
      <c r="W134" s="133"/>
      <c r="X134" s="133"/>
      <c r="Y134" s="133"/>
      <c r="Z134" s="133"/>
      <c r="AA134" s="133"/>
      <c r="AB134" s="133"/>
      <c r="AC134" s="133"/>
      <c r="AD134" s="133"/>
      <c r="AE134" s="133"/>
      <c r="AF134" s="133"/>
      <c r="AG134" s="133"/>
      <c r="AH134" s="133"/>
      <c r="AI134" s="133"/>
      <c r="AJ134" s="133"/>
      <c r="AK134" s="133"/>
      <c r="AL134" s="133"/>
      <c r="AM134" s="253">
        <f>SUM(H135:AL135)</f>
        <v>0</v>
      </c>
      <c r="AN134" s="390" t="str">
        <f t="shared" ref="AN134" si="119">IFERROR(IF(OR(E134="Ａ",AM134&gt;$AF$125),1,ROUNDDOWN(AM134/$AF$125,1)),"")</f>
        <v/>
      </c>
      <c r="AO134" s="372"/>
      <c r="AP134" s="8"/>
    </row>
    <row r="135" spans="1:51" ht="13.5" customHeight="1">
      <c r="A135" s="249"/>
      <c r="B135" s="255"/>
      <c r="C135" s="287"/>
      <c r="D135" s="367"/>
      <c r="E135" s="302"/>
      <c r="F135" s="262"/>
      <c r="G135" s="70" t="s">
        <v>134</v>
      </c>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253"/>
      <c r="AN135" s="390"/>
      <c r="AO135" s="374"/>
      <c r="AP135" s="8"/>
    </row>
    <row r="136" spans="1:51" ht="13.5" customHeight="1">
      <c r="A136" s="248" t="str">
        <f>IFERROR(INDEX(【従業者名簿】!F:F,MATCH(F136,【従業者名簿】!C:C,0)),"")</f>
        <v/>
      </c>
      <c r="B136" s="298" t="s">
        <v>33</v>
      </c>
      <c r="C136" s="299" t="str">
        <f t="shared" ref="C136" si="120">IF(AO136="介護福祉士","〇","")</f>
        <v/>
      </c>
      <c r="D136" s="366" t="str">
        <f t="shared" ref="D136" si="121">IF(A136="","",DATEDIF(A136,$AF$3,"m"))</f>
        <v/>
      </c>
      <c r="E136" s="301"/>
      <c r="F136" s="262"/>
      <c r="G136" s="70" t="s">
        <v>36</v>
      </c>
      <c r="H136" s="133"/>
      <c r="I136" s="133"/>
      <c r="J136" s="133"/>
      <c r="K136" s="133"/>
      <c r="L136" s="133"/>
      <c r="M136" s="133"/>
      <c r="N136" s="133"/>
      <c r="O136" s="133"/>
      <c r="P136" s="133"/>
      <c r="Q136" s="133"/>
      <c r="R136" s="133"/>
      <c r="S136" s="133"/>
      <c r="T136" s="133"/>
      <c r="U136" s="133"/>
      <c r="V136" s="133"/>
      <c r="W136" s="133"/>
      <c r="X136" s="133"/>
      <c r="Y136" s="133"/>
      <c r="Z136" s="133"/>
      <c r="AA136" s="133"/>
      <c r="AB136" s="133"/>
      <c r="AC136" s="133"/>
      <c r="AD136" s="133"/>
      <c r="AE136" s="133"/>
      <c r="AF136" s="133"/>
      <c r="AG136" s="133"/>
      <c r="AH136" s="133"/>
      <c r="AI136" s="133"/>
      <c r="AJ136" s="133"/>
      <c r="AK136" s="133"/>
      <c r="AL136" s="133"/>
      <c r="AM136" s="253">
        <f t="shared" ref="AM136" si="122">SUM(H137:AL137)</f>
        <v>0</v>
      </c>
      <c r="AN136" s="390" t="str">
        <f t="shared" ref="AN136" si="123">IFERROR(IF(OR(E136="Ａ",AM136&gt;$AF$125),1,ROUNDDOWN(AM136/$AF$125,1)),"")</f>
        <v/>
      </c>
      <c r="AO136" s="372"/>
      <c r="AP136" s="8"/>
    </row>
    <row r="137" spans="1:51" ht="13.5" customHeight="1">
      <c r="A137" s="249"/>
      <c r="B137" s="255"/>
      <c r="C137" s="287"/>
      <c r="D137" s="367"/>
      <c r="E137" s="302"/>
      <c r="F137" s="262"/>
      <c r="G137" s="70" t="s">
        <v>134</v>
      </c>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253"/>
      <c r="AN137" s="390"/>
      <c r="AO137" s="374"/>
      <c r="AP137" s="8"/>
    </row>
    <row r="138" spans="1:51" ht="13.5" customHeight="1">
      <c r="A138" s="248" t="str">
        <f>IFERROR(INDEX(【従業者名簿】!F:F,MATCH(F138,【従業者名簿】!C:C,0)),"")</f>
        <v/>
      </c>
      <c r="B138" s="298" t="s">
        <v>33</v>
      </c>
      <c r="C138" s="299" t="str">
        <f t="shared" ref="C138" si="124">IF(AO138="介護福祉士","〇","")</f>
        <v/>
      </c>
      <c r="D138" s="366" t="str">
        <f t="shared" ref="D138" si="125">IF(A138="","",DATEDIF(A138,$AF$3,"m"))</f>
        <v/>
      </c>
      <c r="E138" s="301"/>
      <c r="F138" s="262"/>
      <c r="G138" s="70" t="s">
        <v>36</v>
      </c>
      <c r="H138" s="133"/>
      <c r="I138" s="133"/>
      <c r="J138" s="133"/>
      <c r="K138" s="133"/>
      <c r="L138" s="133"/>
      <c r="M138" s="133"/>
      <c r="N138" s="133"/>
      <c r="O138" s="133"/>
      <c r="P138" s="133"/>
      <c r="Q138" s="133"/>
      <c r="R138" s="133"/>
      <c r="S138" s="133"/>
      <c r="T138" s="133"/>
      <c r="U138" s="133"/>
      <c r="V138" s="133"/>
      <c r="W138" s="133"/>
      <c r="X138" s="133"/>
      <c r="Y138" s="133"/>
      <c r="Z138" s="133"/>
      <c r="AA138" s="133"/>
      <c r="AB138" s="133"/>
      <c r="AC138" s="133"/>
      <c r="AD138" s="133"/>
      <c r="AE138" s="133"/>
      <c r="AF138" s="133"/>
      <c r="AG138" s="133"/>
      <c r="AH138" s="133"/>
      <c r="AI138" s="133"/>
      <c r="AJ138" s="133"/>
      <c r="AK138" s="133"/>
      <c r="AL138" s="133"/>
      <c r="AM138" s="253">
        <f t="shared" ref="AM138" si="126">SUM(H139:AL139)</f>
        <v>0</v>
      </c>
      <c r="AN138" s="390" t="str">
        <f t="shared" ref="AN138" si="127">IFERROR(IF(OR(E138="Ａ",AM138&gt;$AF$125),1,ROUNDDOWN(AM138/$AF$125,1)),"")</f>
        <v/>
      </c>
      <c r="AO138" s="372"/>
      <c r="AP138" s="8"/>
    </row>
    <row r="139" spans="1:51" ht="13.5" customHeight="1">
      <c r="A139" s="249"/>
      <c r="B139" s="255"/>
      <c r="C139" s="287"/>
      <c r="D139" s="367"/>
      <c r="E139" s="302"/>
      <c r="F139" s="262"/>
      <c r="G139" s="70" t="s">
        <v>134</v>
      </c>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253"/>
      <c r="AN139" s="390"/>
      <c r="AO139" s="374"/>
      <c r="AP139" s="8"/>
    </row>
    <row r="140" spans="1:51" ht="13.5" customHeight="1">
      <c r="A140" s="248" t="str">
        <f>IFERROR(INDEX(【従業者名簿】!F:F,MATCH(F140,【従業者名簿】!C:C,0)),"")</f>
        <v/>
      </c>
      <c r="B140" s="298" t="s">
        <v>33</v>
      </c>
      <c r="C140" s="299" t="str">
        <f t="shared" ref="C140" si="128">IF(AO140="介護福祉士","〇","")</f>
        <v/>
      </c>
      <c r="D140" s="366" t="str">
        <f t="shared" ref="D140" si="129">IF(A140="","",DATEDIF(A140,$AF$3,"m"))</f>
        <v/>
      </c>
      <c r="E140" s="301"/>
      <c r="F140" s="262"/>
      <c r="G140" s="70" t="s">
        <v>36</v>
      </c>
      <c r="H140" s="133"/>
      <c r="I140" s="133"/>
      <c r="J140" s="133"/>
      <c r="K140" s="133"/>
      <c r="L140" s="133"/>
      <c r="M140" s="133"/>
      <c r="N140" s="133"/>
      <c r="O140" s="133"/>
      <c r="P140" s="133"/>
      <c r="Q140" s="133"/>
      <c r="R140" s="133"/>
      <c r="S140" s="133"/>
      <c r="T140" s="133"/>
      <c r="U140" s="133"/>
      <c r="V140" s="133"/>
      <c r="W140" s="133"/>
      <c r="X140" s="133"/>
      <c r="Y140" s="133"/>
      <c r="Z140" s="133"/>
      <c r="AA140" s="133"/>
      <c r="AB140" s="133"/>
      <c r="AC140" s="133"/>
      <c r="AD140" s="133"/>
      <c r="AE140" s="133"/>
      <c r="AF140" s="133"/>
      <c r="AG140" s="133"/>
      <c r="AH140" s="133"/>
      <c r="AI140" s="133"/>
      <c r="AJ140" s="133"/>
      <c r="AK140" s="133"/>
      <c r="AL140" s="133"/>
      <c r="AM140" s="253">
        <f t="shared" ref="AM140" si="130">SUM(H141:AL141)</f>
        <v>0</v>
      </c>
      <c r="AN140" s="390" t="str">
        <f t="shared" ref="AN140" si="131">IFERROR(IF(OR(E140="Ａ",AM140&gt;$AF$125),1,ROUNDDOWN(AM140/$AF$125,1)),"")</f>
        <v/>
      </c>
      <c r="AO140" s="372"/>
      <c r="AP140" s="8"/>
    </row>
    <row r="141" spans="1:51" ht="13.5" customHeight="1">
      <c r="A141" s="249"/>
      <c r="B141" s="255"/>
      <c r="C141" s="287"/>
      <c r="D141" s="367"/>
      <c r="E141" s="302"/>
      <c r="F141" s="262"/>
      <c r="G141" s="70" t="s">
        <v>134</v>
      </c>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253"/>
      <c r="AN141" s="390"/>
      <c r="AO141" s="374"/>
      <c r="AP141" s="8"/>
    </row>
    <row r="142" spans="1:51" ht="13.5" customHeight="1">
      <c r="A142" s="248" t="str">
        <f>IFERROR(INDEX(【従業者名簿】!F:F,MATCH(F142,【従業者名簿】!C:C,0)),"")</f>
        <v/>
      </c>
      <c r="B142" s="298" t="s">
        <v>33</v>
      </c>
      <c r="C142" s="299" t="str">
        <f t="shared" ref="C142" si="132">IF(AO142="介護福祉士","〇","")</f>
        <v/>
      </c>
      <c r="D142" s="366" t="str">
        <f t="shared" ref="D142" si="133">IF(A142="","",DATEDIF(A142,$AF$3,"m"))</f>
        <v/>
      </c>
      <c r="E142" s="301"/>
      <c r="F142" s="262"/>
      <c r="G142" s="70" t="s">
        <v>36</v>
      </c>
      <c r="H142" s="133"/>
      <c r="I142" s="133"/>
      <c r="J142" s="133"/>
      <c r="K142" s="133"/>
      <c r="L142" s="133"/>
      <c r="M142" s="133"/>
      <c r="N142" s="133"/>
      <c r="O142" s="133"/>
      <c r="P142" s="133"/>
      <c r="Q142" s="133"/>
      <c r="R142" s="133"/>
      <c r="S142" s="133"/>
      <c r="T142" s="133"/>
      <c r="U142" s="133"/>
      <c r="V142" s="133"/>
      <c r="W142" s="133"/>
      <c r="X142" s="133"/>
      <c r="Y142" s="133"/>
      <c r="Z142" s="133"/>
      <c r="AA142" s="133"/>
      <c r="AB142" s="133"/>
      <c r="AC142" s="133"/>
      <c r="AD142" s="133"/>
      <c r="AE142" s="133"/>
      <c r="AF142" s="133"/>
      <c r="AG142" s="133"/>
      <c r="AH142" s="133"/>
      <c r="AI142" s="133"/>
      <c r="AJ142" s="133"/>
      <c r="AK142" s="133"/>
      <c r="AL142" s="133"/>
      <c r="AM142" s="253">
        <f t="shared" ref="AM142" si="134">SUM(H143:AL143)</f>
        <v>0</v>
      </c>
      <c r="AN142" s="390" t="str">
        <f t="shared" ref="AN142" si="135">IFERROR(IF(OR(E142="Ａ",AM142&gt;$AF$125),1,ROUNDDOWN(AM142/$AF$125,1)),"")</f>
        <v/>
      </c>
      <c r="AO142" s="372"/>
      <c r="AP142" s="8"/>
    </row>
    <row r="143" spans="1:51" ht="13.5" customHeight="1">
      <c r="A143" s="249"/>
      <c r="B143" s="255"/>
      <c r="C143" s="287"/>
      <c r="D143" s="367"/>
      <c r="E143" s="302"/>
      <c r="F143" s="262"/>
      <c r="G143" s="70" t="s">
        <v>134</v>
      </c>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253"/>
      <c r="AN143" s="390"/>
      <c r="AO143" s="374"/>
      <c r="AP143" s="8"/>
    </row>
    <row r="144" spans="1:51" ht="13.5" customHeight="1">
      <c r="A144" s="248" t="str">
        <f>IFERROR(INDEX(【従業者名簿】!F:F,MATCH(F144,【従業者名簿】!C:C,0)),"")</f>
        <v/>
      </c>
      <c r="B144" s="298" t="s">
        <v>33</v>
      </c>
      <c r="C144" s="299" t="str">
        <f t="shared" ref="C144" si="136">IF(AO144="介護福祉士","〇","")</f>
        <v/>
      </c>
      <c r="D144" s="366" t="str">
        <f t="shared" ref="D144" si="137">IF(A144="","",DATEDIF(A144,$AF$3,"m"))</f>
        <v/>
      </c>
      <c r="E144" s="301"/>
      <c r="F144" s="262"/>
      <c r="G144" s="70" t="s">
        <v>36</v>
      </c>
      <c r="H144" s="133"/>
      <c r="I144" s="133"/>
      <c r="J144" s="133"/>
      <c r="K144" s="133"/>
      <c r="L144" s="133"/>
      <c r="M144" s="133"/>
      <c r="N144" s="133"/>
      <c r="O144" s="133"/>
      <c r="P144" s="133"/>
      <c r="Q144" s="133"/>
      <c r="R144" s="133"/>
      <c r="S144" s="133"/>
      <c r="T144" s="133"/>
      <c r="U144" s="133"/>
      <c r="V144" s="133"/>
      <c r="W144" s="133"/>
      <c r="X144" s="133"/>
      <c r="Y144" s="133"/>
      <c r="Z144" s="133"/>
      <c r="AA144" s="133"/>
      <c r="AB144" s="133"/>
      <c r="AC144" s="133"/>
      <c r="AD144" s="133"/>
      <c r="AE144" s="133"/>
      <c r="AF144" s="133"/>
      <c r="AG144" s="133"/>
      <c r="AH144" s="133"/>
      <c r="AI144" s="133"/>
      <c r="AJ144" s="133"/>
      <c r="AK144" s="133"/>
      <c r="AL144" s="133"/>
      <c r="AM144" s="253">
        <f t="shared" ref="AM144" si="138">SUM(H145:AL145)</f>
        <v>0</v>
      </c>
      <c r="AN144" s="390" t="str">
        <f t="shared" ref="AN144" si="139">IFERROR(IF(OR(E144="Ａ",AM144&gt;$AF$125),1,ROUNDDOWN(AM144/$AF$125,1)),"")</f>
        <v/>
      </c>
      <c r="AO144" s="372"/>
      <c r="AP144" s="8"/>
    </row>
    <row r="145" spans="1:51" ht="13.5" customHeight="1">
      <c r="A145" s="249"/>
      <c r="B145" s="255"/>
      <c r="C145" s="287"/>
      <c r="D145" s="367"/>
      <c r="E145" s="302"/>
      <c r="F145" s="262"/>
      <c r="G145" s="70" t="s">
        <v>134</v>
      </c>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253"/>
      <c r="AN145" s="390"/>
      <c r="AO145" s="374"/>
      <c r="AP145" s="8"/>
    </row>
    <row r="146" spans="1:51" ht="13.5" customHeight="1">
      <c r="A146" s="248" t="str">
        <f>IFERROR(INDEX(【従業者名簿】!F:F,MATCH(F146,【従業者名簿】!C:C,0)),"")</f>
        <v/>
      </c>
      <c r="B146" s="298" t="s">
        <v>33</v>
      </c>
      <c r="C146" s="299" t="str">
        <f t="shared" ref="C146" si="140">IF(AO146="介護福祉士","〇","")</f>
        <v/>
      </c>
      <c r="D146" s="366" t="str">
        <f t="shared" ref="D146" si="141">IF(A146="","",DATEDIF(A146,$AF$3,"m"))</f>
        <v/>
      </c>
      <c r="E146" s="301"/>
      <c r="F146" s="262"/>
      <c r="G146" s="70" t="s">
        <v>36</v>
      </c>
      <c r="H146" s="133"/>
      <c r="I146" s="133"/>
      <c r="J146" s="133"/>
      <c r="K146" s="133"/>
      <c r="L146" s="133"/>
      <c r="M146" s="133"/>
      <c r="N146" s="133"/>
      <c r="O146" s="133"/>
      <c r="P146" s="133"/>
      <c r="Q146" s="133"/>
      <c r="R146" s="133"/>
      <c r="S146" s="133"/>
      <c r="T146" s="133"/>
      <c r="U146" s="133"/>
      <c r="V146" s="133"/>
      <c r="W146" s="133"/>
      <c r="X146" s="133"/>
      <c r="Y146" s="133"/>
      <c r="Z146" s="133"/>
      <c r="AA146" s="133"/>
      <c r="AB146" s="133"/>
      <c r="AC146" s="133"/>
      <c r="AD146" s="133"/>
      <c r="AE146" s="133"/>
      <c r="AF146" s="133"/>
      <c r="AG146" s="133"/>
      <c r="AH146" s="133"/>
      <c r="AI146" s="133"/>
      <c r="AJ146" s="133"/>
      <c r="AK146" s="133"/>
      <c r="AL146" s="133"/>
      <c r="AM146" s="253">
        <f t="shared" ref="AM146" si="142">SUM(H147:AL147)</f>
        <v>0</v>
      </c>
      <c r="AN146" s="390" t="str">
        <f t="shared" ref="AN146" si="143">IFERROR(IF(OR(E146="Ａ",AM146&gt;$AF$125),1,ROUNDDOWN(AM146/$AF$125,1)),"")</f>
        <v/>
      </c>
      <c r="AO146" s="372"/>
      <c r="AP146" s="8"/>
    </row>
    <row r="147" spans="1:51" ht="13.5" customHeight="1">
      <c r="A147" s="249"/>
      <c r="B147" s="255"/>
      <c r="C147" s="287"/>
      <c r="D147" s="367"/>
      <c r="E147" s="302"/>
      <c r="F147" s="262"/>
      <c r="G147" s="70" t="s">
        <v>134</v>
      </c>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253"/>
      <c r="AN147" s="390"/>
      <c r="AO147" s="374"/>
      <c r="AP147" s="8"/>
    </row>
    <row r="148" spans="1:51" ht="13.5" customHeight="1">
      <c r="A148" s="248" t="str">
        <f>IFERROR(INDEX(【従業者名簿】!F:F,MATCH(F148,【従業者名簿】!C:C,0)),"")</f>
        <v/>
      </c>
      <c r="B148" s="298" t="s">
        <v>33</v>
      </c>
      <c r="C148" s="299" t="str">
        <f t="shared" ref="C148" si="144">IF(AO148="介護福祉士","〇","")</f>
        <v/>
      </c>
      <c r="D148" s="366" t="str">
        <f t="shared" ref="D148" si="145">IF(A148="","",DATEDIF(A148,$AF$3,"m"))</f>
        <v/>
      </c>
      <c r="E148" s="301"/>
      <c r="F148" s="262"/>
      <c r="G148" s="70" t="s">
        <v>36</v>
      </c>
      <c r="H148" s="133"/>
      <c r="I148" s="133"/>
      <c r="J148" s="133"/>
      <c r="K148" s="133"/>
      <c r="L148" s="133"/>
      <c r="M148" s="133"/>
      <c r="N148" s="133"/>
      <c r="O148" s="133"/>
      <c r="P148" s="133"/>
      <c r="Q148" s="133"/>
      <c r="R148" s="133"/>
      <c r="S148" s="133"/>
      <c r="T148" s="133"/>
      <c r="U148" s="133"/>
      <c r="V148" s="133"/>
      <c r="W148" s="133"/>
      <c r="X148" s="133"/>
      <c r="Y148" s="133"/>
      <c r="Z148" s="133"/>
      <c r="AA148" s="133"/>
      <c r="AB148" s="133"/>
      <c r="AC148" s="133"/>
      <c r="AD148" s="133"/>
      <c r="AE148" s="133"/>
      <c r="AF148" s="133"/>
      <c r="AG148" s="133"/>
      <c r="AH148" s="133"/>
      <c r="AI148" s="133"/>
      <c r="AJ148" s="133"/>
      <c r="AK148" s="133"/>
      <c r="AL148" s="133"/>
      <c r="AM148" s="253">
        <f t="shared" ref="AM148" si="146">SUM(H149:AL149)</f>
        <v>0</v>
      </c>
      <c r="AN148" s="390" t="str">
        <f t="shared" ref="AN148" si="147">IFERROR(IF(OR(E148="Ａ",AM148&gt;$AF$125),1,ROUNDDOWN(AM148/$AF$125,1)),"")</f>
        <v/>
      </c>
      <c r="AO148" s="372"/>
      <c r="AP148" s="8"/>
    </row>
    <row r="149" spans="1:51" ht="13.5" customHeight="1">
      <c r="A149" s="249"/>
      <c r="B149" s="255"/>
      <c r="C149" s="287"/>
      <c r="D149" s="367"/>
      <c r="E149" s="302"/>
      <c r="F149" s="262"/>
      <c r="G149" s="70" t="s">
        <v>134</v>
      </c>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253"/>
      <c r="AN149" s="390"/>
      <c r="AO149" s="374"/>
      <c r="AP149" s="8"/>
    </row>
    <row r="150" spans="1:51" ht="13.5" customHeight="1">
      <c r="A150" s="248" t="str">
        <f>IFERROR(INDEX(【従業者名簿】!F:F,MATCH(F150,【従業者名簿】!C:C,0)),"")</f>
        <v/>
      </c>
      <c r="B150" s="298" t="s">
        <v>33</v>
      </c>
      <c r="C150" s="299" t="str">
        <f t="shared" ref="C150" si="148">IF(AO150="介護福祉士","〇","")</f>
        <v/>
      </c>
      <c r="D150" s="366" t="str">
        <f t="shared" ref="D150" si="149">IF(A150="","",DATEDIF(A150,$AF$3,"m"))</f>
        <v/>
      </c>
      <c r="E150" s="301"/>
      <c r="F150" s="262"/>
      <c r="G150" s="70" t="s">
        <v>36</v>
      </c>
      <c r="H150" s="133"/>
      <c r="I150" s="133"/>
      <c r="J150" s="133"/>
      <c r="K150" s="133"/>
      <c r="L150" s="133"/>
      <c r="M150" s="133"/>
      <c r="N150" s="133"/>
      <c r="O150" s="133"/>
      <c r="P150" s="133"/>
      <c r="Q150" s="133"/>
      <c r="R150" s="133"/>
      <c r="S150" s="133"/>
      <c r="T150" s="133"/>
      <c r="U150" s="133"/>
      <c r="V150" s="133"/>
      <c r="W150" s="133"/>
      <c r="X150" s="133"/>
      <c r="Y150" s="133"/>
      <c r="Z150" s="133"/>
      <c r="AA150" s="133"/>
      <c r="AB150" s="133"/>
      <c r="AC150" s="133"/>
      <c r="AD150" s="133"/>
      <c r="AE150" s="133"/>
      <c r="AF150" s="133"/>
      <c r="AG150" s="133"/>
      <c r="AH150" s="133"/>
      <c r="AI150" s="133"/>
      <c r="AJ150" s="133"/>
      <c r="AK150" s="133"/>
      <c r="AL150" s="133"/>
      <c r="AM150" s="253">
        <f t="shared" ref="AM150" si="150">SUM(H151:AL151)</f>
        <v>0</v>
      </c>
      <c r="AN150" s="390" t="str">
        <f t="shared" ref="AN150" si="151">IFERROR(IF(OR(E150="Ａ",AM150&gt;$AF$125),1,ROUNDDOWN(AM150/$AF$125,1)),"")</f>
        <v/>
      </c>
      <c r="AO150" s="372"/>
      <c r="AP150" s="8"/>
    </row>
    <row r="151" spans="1:51" ht="13.5" customHeight="1">
      <c r="A151" s="249"/>
      <c r="B151" s="255"/>
      <c r="C151" s="287"/>
      <c r="D151" s="367"/>
      <c r="E151" s="302"/>
      <c r="F151" s="262"/>
      <c r="G151" s="70" t="s">
        <v>134</v>
      </c>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253"/>
      <c r="AN151" s="390"/>
      <c r="AO151" s="374"/>
      <c r="AP151" s="8"/>
    </row>
    <row r="152" spans="1:51" ht="13.5" customHeight="1">
      <c r="A152" s="248" t="str">
        <f>IFERROR(INDEX(【従業者名簿】!F:F,MATCH(F152,【従業者名簿】!C:C,0)),"")</f>
        <v/>
      </c>
      <c r="B152" s="298" t="s">
        <v>33</v>
      </c>
      <c r="C152" s="299" t="str">
        <f t="shared" ref="C152" si="152">IF(AO152="介護福祉士","〇","")</f>
        <v/>
      </c>
      <c r="D152" s="366" t="str">
        <f t="shared" ref="D152" si="153">IF(A152="","",DATEDIF(A152,$AF$3,"m"))</f>
        <v/>
      </c>
      <c r="E152" s="301"/>
      <c r="F152" s="262"/>
      <c r="G152" s="70" t="s">
        <v>36</v>
      </c>
      <c r="H152" s="133"/>
      <c r="I152" s="133"/>
      <c r="J152" s="133"/>
      <c r="K152" s="133"/>
      <c r="L152" s="133"/>
      <c r="M152" s="13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253">
        <f t="shared" ref="AM152" si="154">SUM(H153:AL153)</f>
        <v>0</v>
      </c>
      <c r="AN152" s="390" t="str">
        <f t="shared" ref="AN152" si="155">IFERROR(IF(OR(E152="Ａ",AM152&gt;$AF$125),1,ROUNDDOWN(AM152/$AF$125,1)),"")</f>
        <v/>
      </c>
      <c r="AO152" s="372"/>
      <c r="AP152" s="8"/>
    </row>
    <row r="153" spans="1:51" ht="13.5" customHeight="1">
      <c r="A153" s="249"/>
      <c r="B153" s="255"/>
      <c r="C153" s="287"/>
      <c r="D153" s="367"/>
      <c r="E153" s="302"/>
      <c r="F153" s="262"/>
      <c r="G153" s="70" t="s">
        <v>134</v>
      </c>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253"/>
      <c r="AN153" s="390"/>
      <c r="AO153" s="374"/>
      <c r="AP153" s="8"/>
    </row>
    <row r="154" spans="1:51" ht="13.5" customHeight="1">
      <c r="A154" s="248" t="str">
        <f>IFERROR(INDEX(【従業者名簿】!F:F,MATCH(F154,【従業者名簿】!C:C,0)),"")</f>
        <v/>
      </c>
      <c r="B154" s="298" t="s">
        <v>33</v>
      </c>
      <c r="C154" s="299" t="str">
        <f t="shared" ref="C154" si="156">IF(AO154="介護福祉士","〇","")</f>
        <v/>
      </c>
      <c r="D154" s="366" t="str">
        <f t="shared" ref="D154" si="157">IF(A154="","",DATEDIF(A154,$AF$3,"m"))</f>
        <v/>
      </c>
      <c r="E154" s="301"/>
      <c r="F154" s="262"/>
      <c r="G154" s="70" t="s">
        <v>36</v>
      </c>
      <c r="H154" s="133"/>
      <c r="I154" s="133"/>
      <c r="J154" s="133"/>
      <c r="K154" s="133"/>
      <c r="L154" s="133"/>
      <c r="M154" s="133"/>
      <c r="N154" s="133"/>
      <c r="O154" s="133"/>
      <c r="P154" s="133"/>
      <c r="Q154" s="133"/>
      <c r="R154" s="133"/>
      <c r="S154" s="133"/>
      <c r="T154" s="133"/>
      <c r="U154" s="133"/>
      <c r="V154" s="133"/>
      <c r="W154" s="133"/>
      <c r="X154" s="133"/>
      <c r="Y154" s="133"/>
      <c r="Z154" s="133"/>
      <c r="AA154" s="133"/>
      <c r="AB154" s="133"/>
      <c r="AC154" s="133"/>
      <c r="AD154" s="133"/>
      <c r="AE154" s="133"/>
      <c r="AF154" s="133"/>
      <c r="AG154" s="133"/>
      <c r="AH154" s="133"/>
      <c r="AI154" s="133"/>
      <c r="AJ154" s="133"/>
      <c r="AK154" s="133"/>
      <c r="AL154" s="133"/>
      <c r="AM154" s="253">
        <f t="shared" ref="AM154" si="158">SUM(H155:AL155)</f>
        <v>0</v>
      </c>
      <c r="AN154" s="390" t="str">
        <f t="shared" ref="AN154" si="159">IFERROR(IF(OR(E154="Ａ",AM154&gt;$AF$125),1,ROUNDDOWN(AM154/$AF$125,1)),"")</f>
        <v/>
      </c>
      <c r="AO154" s="372"/>
      <c r="AP154" s="8"/>
    </row>
    <row r="155" spans="1:51" ht="13.5" customHeight="1">
      <c r="A155" s="249"/>
      <c r="B155" s="255"/>
      <c r="C155" s="287"/>
      <c r="D155" s="367"/>
      <c r="E155" s="302"/>
      <c r="F155" s="262"/>
      <c r="G155" s="70" t="s">
        <v>134</v>
      </c>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253"/>
      <c r="AN155" s="390"/>
      <c r="AO155" s="374"/>
      <c r="AP155" s="8"/>
    </row>
    <row r="156" spans="1:51" ht="13.5" customHeight="1">
      <c r="A156" s="248" t="str">
        <f>IFERROR(INDEX(【従業者名簿】!F:F,MATCH(F156,【従業者名簿】!C:C,0)),"")</f>
        <v/>
      </c>
      <c r="B156" s="298" t="s">
        <v>33</v>
      </c>
      <c r="C156" s="299" t="str">
        <f t="shared" ref="C156" si="160">IF(AO156="介護福祉士","〇","")</f>
        <v/>
      </c>
      <c r="D156" s="366" t="str">
        <f t="shared" ref="D156" si="161">IF(A156="","",DATEDIF(A156,$AF$3,"m"))</f>
        <v/>
      </c>
      <c r="E156" s="301"/>
      <c r="F156" s="270"/>
      <c r="G156" s="70" t="s">
        <v>36</v>
      </c>
      <c r="H156" s="133"/>
      <c r="I156" s="133"/>
      <c r="J156" s="133"/>
      <c r="K156" s="133"/>
      <c r="L156" s="133"/>
      <c r="M156" s="133"/>
      <c r="N156" s="133"/>
      <c r="O156" s="133"/>
      <c r="P156" s="133"/>
      <c r="Q156" s="133"/>
      <c r="R156" s="133"/>
      <c r="S156" s="133"/>
      <c r="T156" s="133"/>
      <c r="U156" s="133"/>
      <c r="V156" s="133"/>
      <c r="W156" s="133"/>
      <c r="X156" s="133"/>
      <c r="Y156" s="133"/>
      <c r="Z156" s="133"/>
      <c r="AA156" s="133"/>
      <c r="AB156" s="133"/>
      <c r="AC156" s="133"/>
      <c r="AD156" s="133"/>
      <c r="AE156" s="133"/>
      <c r="AF156" s="133"/>
      <c r="AG156" s="133"/>
      <c r="AH156" s="133"/>
      <c r="AI156" s="133"/>
      <c r="AJ156" s="133"/>
      <c r="AK156" s="133"/>
      <c r="AL156" s="133"/>
      <c r="AM156" s="253">
        <f t="shared" ref="AM156" si="162">SUM(H157:AL157)</f>
        <v>0</v>
      </c>
      <c r="AN156" s="390" t="str">
        <f t="shared" ref="AN156" si="163">IFERROR(IF(OR(E156="Ａ",AM156&gt;$AF$125),1,ROUNDDOWN(AM156/$AF$125,1)),"")</f>
        <v/>
      </c>
      <c r="AO156" s="372"/>
      <c r="AP156" s="8"/>
    </row>
    <row r="157" spans="1:51" ht="13.5" customHeight="1">
      <c r="A157" s="249"/>
      <c r="B157" s="255"/>
      <c r="C157" s="287"/>
      <c r="D157" s="367"/>
      <c r="E157" s="302"/>
      <c r="F157" s="261"/>
      <c r="G157" s="70" t="s">
        <v>134</v>
      </c>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253"/>
      <c r="AN157" s="390"/>
      <c r="AO157" s="374"/>
      <c r="AP157" s="8"/>
    </row>
    <row r="158" spans="1:51" ht="13.5" customHeight="1">
      <c r="A158" s="248" t="str">
        <f>IFERROR(INDEX(【従業者名簿】!F:F,MATCH(F158,【従業者名簿】!C:C,0)),"")</f>
        <v/>
      </c>
      <c r="B158" s="298" t="s">
        <v>33</v>
      </c>
      <c r="C158" s="299" t="str">
        <f t="shared" ref="C158" si="164">IF(AO158="介護福祉士","〇","")</f>
        <v/>
      </c>
      <c r="D158" s="366" t="str">
        <f>IF(A158="","",DATEDIF(A158,$AF$3,"m"))</f>
        <v/>
      </c>
      <c r="E158" s="301"/>
      <c r="F158" s="262"/>
      <c r="G158" s="70" t="s">
        <v>36</v>
      </c>
      <c r="H158" s="133"/>
      <c r="I158" s="133"/>
      <c r="J158" s="133"/>
      <c r="K158" s="133"/>
      <c r="L158" s="133"/>
      <c r="M158" s="133"/>
      <c r="N158" s="133"/>
      <c r="O158" s="133"/>
      <c r="P158" s="133"/>
      <c r="Q158" s="133"/>
      <c r="R158" s="133"/>
      <c r="S158" s="133"/>
      <c r="T158" s="133"/>
      <c r="U158" s="133"/>
      <c r="V158" s="133"/>
      <c r="W158" s="133"/>
      <c r="X158" s="133"/>
      <c r="Y158" s="133"/>
      <c r="Z158" s="133"/>
      <c r="AA158" s="133"/>
      <c r="AB158" s="133"/>
      <c r="AC158" s="133"/>
      <c r="AD158" s="133"/>
      <c r="AE158" s="133"/>
      <c r="AF158" s="133"/>
      <c r="AG158" s="133"/>
      <c r="AH158" s="133"/>
      <c r="AI158" s="133"/>
      <c r="AJ158" s="133"/>
      <c r="AK158" s="133"/>
      <c r="AL158" s="133"/>
      <c r="AM158" s="253">
        <f>SUM(H159:AL159)</f>
        <v>0</v>
      </c>
      <c r="AN158" s="390" t="str">
        <f>IFERROR(IF(OR(E158="Ａ",AM158&gt;$AF$125),1,ROUNDDOWN(AM158/$AF$125,1)),"")</f>
        <v/>
      </c>
      <c r="AO158" s="372"/>
      <c r="AP158" s="8"/>
    </row>
    <row r="159" spans="1:51" ht="13.5" customHeight="1">
      <c r="A159" s="249"/>
      <c r="B159" s="255"/>
      <c r="C159" s="287"/>
      <c r="D159" s="367"/>
      <c r="E159" s="302"/>
      <c r="F159" s="262"/>
      <c r="G159" s="70" t="s">
        <v>134</v>
      </c>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253"/>
      <c r="AN159" s="390"/>
      <c r="AO159" s="374"/>
      <c r="AP159" s="8"/>
    </row>
    <row r="160" spans="1:51" ht="13.5" customHeight="1">
      <c r="B160" s="132"/>
      <c r="C160" s="132"/>
      <c r="D160" s="132"/>
      <c r="E160" s="7" t="s">
        <v>137</v>
      </c>
      <c r="F160" s="132"/>
      <c r="G160" s="51"/>
      <c r="H160" s="7"/>
      <c r="I160" s="52"/>
      <c r="J160" s="52"/>
      <c r="K160" s="52"/>
      <c r="L160" s="52"/>
      <c r="M160" s="52"/>
      <c r="N160" s="52"/>
      <c r="O160" s="52"/>
      <c r="P160" s="52"/>
      <c r="Q160" s="52"/>
      <c r="R160" s="52"/>
      <c r="S160" s="53"/>
      <c r="T160" s="53"/>
      <c r="U160" s="7"/>
      <c r="V160" s="52"/>
      <c r="W160" s="52"/>
      <c r="X160" s="52"/>
      <c r="Y160" s="52"/>
      <c r="Z160" s="52"/>
      <c r="AA160" s="52"/>
      <c r="AB160" s="52"/>
      <c r="AC160" s="132"/>
      <c r="AD160" s="132"/>
      <c r="AE160" s="132"/>
      <c r="AF160" s="54"/>
      <c r="AG160" s="54"/>
      <c r="AH160" s="7"/>
      <c r="AI160" s="7"/>
      <c r="AJ160" s="7"/>
      <c r="AK160" s="7"/>
      <c r="AL160" s="7"/>
      <c r="AM160" s="55"/>
      <c r="AN160" s="56"/>
      <c r="AO160" s="57"/>
      <c r="AP160" s="10"/>
      <c r="AQ160" s="159"/>
      <c r="AR160" s="159"/>
      <c r="AS160" s="159"/>
      <c r="AT160" s="58"/>
      <c r="AU160" s="58"/>
      <c r="AV160" s="58"/>
      <c r="AW160" s="59"/>
      <c r="AX160" s="59"/>
      <c r="AY160" s="59"/>
    </row>
    <row r="161" spans="1:53" ht="13.5" customHeight="1">
      <c r="B161" s="132"/>
      <c r="C161" s="132"/>
      <c r="D161" s="132"/>
      <c r="E161" s="7"/>
      <c r="F161" s="132"/>
      <c r="G161" s="51"/>
      <c r="H161" s="7"/>
      <c r="I161" s="52"/>
      <c r="J161" s="52"/>
      <c r="K161" s="52"/>
      <c r="L161" s="52"/>
      <c r="M161" s="52"/>
      <c r="N161" s="52"/>
      <c r="O161" s="52"/>
      <c r="P161" s="52"/>
      <c r="Q161" s="52"/>
      <c r="R161" s="52"/>
      <c r="S161" s="53"/>
      <c r="T161" s="53"/>
      <c r="U161" s="7"/>
      <c r="V161" s="52"/>
      <c r="W161" s="52"/>
      <c r="X161" s="52"/>
      <c r="Y161" s="52"/>
      <c r="Z161" s="52"/>
      <c r="AA161" s="52"/>
      <c r="AB161" s="52"/>
      <c r="AC161" s="132"/>
      <c r="AD161" s="132"/>
      <c r="AE161" s="132"/>
      <c r="AF161" s="54"/>
      <c r="AG161" s="54"/>
      <c r="AH161" s="7"/>
      <c r="AI161" s="7"/>
      <c r="AJ161" s="7"/>
      <c r="AK161" s="7"/>
      <c r="AL161" s="7"/>
      <c r="AM161" s="55"/>
      <c r="AN161" s="56"/>
      <c r="AO161" s="57"/>
      <c r="AP161" s="10"/>
      <c r="AQ161" s="159"/>
      <c r="AR161" s="159"/>
      <c r="AS161" s="159"/>
      <c r="AT161" s="58"/>
      <c r="AU161" s="58"/>
      <c r="AV161" s="58"/>
      <c r="AW161" s="59"/>
      <c r="AX161" s="59"/>
      <c r="AY161" s="59"/>
    </row>
    <row r="162" spans="1:53" ht="18" customHeight="1">
      <c r="B162" s="2" t="s">
        <v>2</v>
      </c>
      <c r="C162" s="2"/>
      <c r="D162" s="2"/>
      <c r="E162" s="2"/>
      <c r="F162" s="2"/>
      <c r="G162" s="2"/>
      <c r="H162" s="2"/>
      <c r="I162" s="2"/>
      <c r="J162" s="2"/>
      <c r="AF162" s="3"/>
      <c r="AO162" s="3"/>
      <c r="AY162" s="3" t="s">
        <v>35</v>
      </c>
      <c r="BA162" s="9"/>
    </row>
    <row r="163" spans="1:53" ht="18" customHeight="1">
      <c r="B163" s="233" t="s">
        <v>22</v>
      </c>
      <c r="C163" s="234"/>
      <c r="D163" s="235">
        <f>【算定要件集計】!$B$3</f>
        <v>0</v>
      </c>
      <c r="E163" s="236"/>
      <c r="F163" s="236"/>
      <c r="G163" s="236"/>
      <c r="H163" s="236"/>
      <c r="I163" s="236"/>
      <c r="J163" s="236"/>
      <c r="K163" s="237"/>
      <c r="L163" s="238" t="s">
        <v>21</v>
      </c>
      <c r="M163" s="239"/>
      <c r="N163" s="239"/>
      <c r="O163" s="240"/>
      <c r="P163" s="241"/>
      <c r="Q163" s="241"/>
      <c r="R163" s="241"/>
      <c r="S163" s="241"/>
      <c r="T163" s="241"/>
      <c r="U163" s="242"/>
      <c r="V163" s="233" t="s">
        <v>23</v>
      </c>
      <c r="W163" s="243"/>
      <c r="X163" s="203"/>
      <c r="Y163" s="244"/>
      <c r="Z163" s="245"/>
      <c r="AA163" s="233" t="s">
        <v>40</v>
      </c>
      <c r="AB163" s="246"/>
      <c r="AC163" s="246"/>
      <c r="AD163" s="246"/>
      <c r="AE163" s="247"/>
      <c r="AF163" s="375" t="str">
        <f>$AF$3</f>
        <v/>
      </c>
      <c r="AG163" s="376"/>
      <c r="AH163" s="376"/>
      <c r="AI163" s="376"/>
      <c r="AJ163" s="377"/>
      <c r="AK163" s="378"/>
      <c r="AO163" s="5"/>
      <c r="BA163" s="9"/>
    </row>
    <row r="164" spans="1:53" ht="5.0999999999999996" customHeight="1">
      <c r="BA164" s="9"/>
    </row>
    <row r="165" spans="1:53" ht="16.5" customHeight="1">
      <c r="G165" s="5" t="s">
        <v>44</v>
      </c>
      <c r="H165" s="49">
        <f>$H$5</f>
        <v>0</v>
      </c>
      <c r="I165" s="50" t="s">
        <v>43</v>
      </c>
      <c r="J165" s="49">
        <f>J$5</f>
        <v>0</v>
      </c>
      <c r="K165" s="50" t="s">
        <v>24</v>
      </c>
      <c r="L165" s="50"/>
      <c r="M165" s="49">
        <f>$M$5</f>
        <v>0</v>
      </c>
      <c r="N165" s="50" t="s">
        <v>43</v>
      </c>
      <c r="O165" s="49">
        <f>$O$5</f>
        <v>0</v>
      </c>
      <c r="P165" s="1" t="s">
        <v>25</v>
      </c>
      <c r="R165" s="7"/>
      <c r="U165" s="7"/>
      <c r="V165" s="7"/>
      <c r="W165" s="7"/>
      <c r="X165" s="7"/>
      <c r="Y165" s="7"/>
      <c r="AE165" s="5" t="s">
        <v>42</v>
      </c>
      <c r="AF165" s="220">
        <f>$AF$5</f>
        <v>0</v>
      </c>
      <c r="AG165" s="379"/>
      <c r="AH165" s="7" t="s">
        <v>31</v>
      </c>
      <c r="AI165" s="7"/>
      <c r="AJ165" s="7"/>
      <c r="AL165" s="5" t="s">
        <v>32</v>
      </c>
      <c r="AM165" s="47">
        <f>$AM$5</f>
        <v>0</v>
      </c>
      <c r="AN165" s="7" t="s">
        <v>31</v>
      </c>
      <c r="AQ165" s="1" t="s">
        <v>27</v>
      </c>
      <c r="BA165" s="9"/>
    </row>
    <row r="166" spans="1:53" s="6" customFormat="1" ht="18" customHeight="1">
      <c r="A166" s="248" t="s">
        <v>60</v>
      </c>
      <c r="B166" s="238" t="s">
        <v>0</v>
      </c>
      <c r="C166" s="250" t="s">
        <v>203</v>
      </c>
      <c r="D166" s="250" t="s">
        <v>62</v>
      </c>
      <c r="E166" s="250" t="s">
        <v>1</v>
      </c>
      <c r="F166" s="238" t="s">
        <v>3</v>
      </c>
      <c r="G166" s="252" t="s">
        <v>37</v>
      </c>
      <c r="H166" s="18" t="str">
        <f>AF163</f>
        <v/>
      </c>
      <c r="I166" s="18" t="str">
        <f>IFERROR(H166+1,"")</f>
        <v/>
      </c>
      <c r="J166" s="18" t="str">
        <f t="shared" ref="J166:AI166" si="165">IFERROR(I166+1,"")</f>
        <v/>
      </c>
      <c r="K166" s="18" t="str">
        <f t="shared" si="165"/>
        <v/>
      </c>
      <c r="L166" s="18" t="str">
        <f t="shared" si="165"/>
        <v/>
      </c>
      <c r="M166" s="18" t="str">
        <f t="shared" si="165"/>
        <v/>
      </c>
      <c r="N166" s="18" t="str">
        <f t="shared" si="165"/>
        <v/>
      </c>
      <c r="O166" s="18" t="str">
        <f t="shared" si="165"/>
        <v/>
      </c>
      <c r="P166" s="18" t="str">
        <f t="shared" si="165"/>
        <v/>
      </c>
      <c r="Q166" s="18" t="str">
        <f t="shared" si="165"/>
        <v/>
      </c>
      <c r="R166" s="18" t="str">
        <f t="shared" si="165"/>
        <v/>
      </c>
      <c r="S166" s="18" t="str">
        <f t="shared" si="165"/>
        <v/>
      </c>
      <c r="T166" s="18" t="str">
        <f t="shared" si="165"/>
        <v/>
      </c>
      <c r="U166" s="18" t="str">
        <f t="shared" si="165"/>
        <v/>
      </c>
      <c r="V166" s="18" t="str">
        <f t="shared" si="165"/>
        <v/>
      </c>
      <c r="W166" s="18" t="str">
        <f t="shared" si="165"/>
        <v/>
      </c>
      <c r="X166" s="18" t="str">
        <f t="shared" si="165"/>
        <v/>
      </c>
      <c r="Y166" s="18" t="str">
        <f t="shared" si="165"/>
        <v/>
      </c>
      <c r="Z166" s="18" t="str">
        <f t="shared" si="165"/>
        <v/>
      </c>
      <c r="AA166" s="18" t="str">
        <f t="shared" si="165"/>
        <v/>
      </c>
      <c r="AB166" s="18" t="str">
        <f t="shared" si="165"/>
        <v/>
      </c>
      <c r="AC166" s="18" t="str">
        <f t="shared" si="165"/>
        <v/>
      </c>
      <c r="AD166" s="18" t="str">
        <f t="shared" si="165"/>
        <v/>
      </c>
      <c r="AE166" s="18" t="str">
        <f t="shared" si="165"/>
        <v/>
      </c>
      <c r="AF166" s="18" t="str">
        <f t="shared" si="165"/>
        <v/>
      </c>
      <c r="AG166" s="18" t="str">
        <f t="shared" si="165"/>
        <v/>
      </c>
      <c r="AH166" s="18" t="str">
        <f t="shared" si="165"/>
        <v/>
      </c>
      <c r="AI166" s="18" t="str">
        <f t="shared" si="165"/>
        <v/>
      </c>
      <c r="AJ166" s="18" t="str">
        <f>IFERROR(IF(MONTH(AI166)&lt;&gt;MONTH(AI166+1),"",AI166+1),"")</f>
        <v/>
      </c>
      <c r="AK166" s="18" t="str">
        <f>IFERROR(IF(MONTH(AJ166)&lt;&gt;MONTH(AJ166+1),"",AJ166+1),"")</f>
        <v/>
      </c>
      <c r="AL166" s="18" t="str">
        <f>IFERROR(IF(MONTH(AK166)&lt;&gt;MONTH(AK166+1),"",AK166+1),"")</f>
        <v/>
      </c>
      <c r="AM166" s="263" t="s">
        <v>162</v>
      </c>
      <c r="AN166" s="263" t="s">
        <v>163</v>
      </c>
      <c r="AO166" s="206" t="s">
        <v>133</v>
      </c>
      <c r="AQ166" s="208" t="s">
        <v>36</v>
      </c>
      <c r="AR166" s="209"/>
      <c r="AS166" s="208" t="s">
        <v>39</v>
      </c>
      <c r="AT166" s="212"/>
      <c r="AU166" s="212"/>
      <c r="AV166" s="212"/>
      <c r="AW166" s="213"/>
      <c r="AX166" s="208" t="s">
        <v>16</v>
      </c>
      <c r="AY166" s="215"/>
      <c r="BA166" s="9"/>
    </row>
    <row r="167" spans="1:53" s="6" customFormat="1" ht="18" customHeight="1">
      <c r="A167" s="249"/>
      <c r="B167" s="238"/>
      <c r="C167" s="251"/>
      <c r="D167" s="251"/>
      <c r="E167" s="251"/>
      <c r="F167" s="238"/>
      <c r="G167" s="239"/>
      <c r="H167" s="19" t="str">
        <f>H166</f>
        <v/>
      </c>
      <c r="I167" s="19" t="str">
        <f>I166</f>
        <v/>
      </c>
      <c r="J167" s="19" t="str">
        <f t="shared" ref="J167:AL167" si="166">J166</f>
        <v/>
      </c>
      <c r="K167" s="19" t="str">
        <f t="shared" si="166"/>
        <v/>
      </c>
      <c r="L167" s="19" t="str">
        <f t="shared" si="166"/>
        <v/>
      </c>
      <c r="M167" s="19" t="str">
        <f t="shared" si="166"/>
        <v/>
      </c>
      <c r="N167" s="19" t="str">
        <f t="shared" si="166"/>
        <v/>
      </c>
      <c r="O167" s="19" t="str">
        <f t="shared" si="166"/>
        <v/>
      </c>
      <c r="P167" s="19" t="str">
        <f t="shared" si="166"/>
        <v/>
      </c>
      <c r="Q167" s="19" t="str">
        <f t="shared" si="166"/>
        <v/>
      </c>
      <c r="R167" s="19" t="str">
        <f t="shared" si="166"/>
        <v/>
      </c>
      <c r="S167" s="19" t="str">
        <f t="shared" si="166"/>
        <v/>
      </c>
      <c r="T167" s="19" t="str">
        <f t="shared" si="166"/>
        <v/>
      </c>
      <c r="U167" s="19" t="str">
        <f t="shared" si="166"/>
        <v/>
      </c>
      <c r="V167" s="19" t="str">
        <f t="shared" si="166"/>
        <v/>
      </c>
      <c r="W167" s="19" t="str">
        <f t="shared" si="166"/>
        <v/>
      </c>
      <c r="X167" s="19" t="str">
        <f t="shared" si="166"/>
        <v/>
      </c>
      <c r="Y167" s="19" t="str">
        <f t="shared" si="166"/>
        <v/>
      </c>
      <c r="Z167" s="19" t="str">
        <f t="shared" si="166"/>
        <v/>
      </c>
      <c r="AA167" s="19" t="str">
        <f t="shared" si="166"/>
        <v/>
      </c>
      <c r="AB167" s="19" t="str">
        <f t="shared" si="166"/>
        <v/>
      </c>
      <c r="AC167" s="19" t="str">
        <f t="shared" si="166"/>
        <v/>
      </c>
      <c r="AD167" s="19" t="str">
        <f t="shared" si="166"/>
        <v/>
      </c>
      <c r="AE167" s="19" t="str">
        <f t="shared" si="166"/>
        <v/>
      </c>
      <c r="AF167" s="19" t="str">
        <f t="shared" si="166"/>
        <v/>
      </c>
      <c r="AG167" s="19" t="str">
        <f t="shared" si="166"/>
        <v/>
      </c>
      <c r="AH167" s="19" t="str">
        <f t="shared" si="166"/>
        <v/>
      </c>
      <c r="AI167" s="19" t="str">
        <f t="shared" si="166"/>
        <v/>
      </c>
      <c r="AJ167" s="19" t="str">
        <f t="shared" si="166"/>
        <v/>
      </c>
      <c r="AK167" s="19" t="str">
        <f t="shared" si="166"/>
        <v/>
      </c>
      <c r="AL167" s="19" t="str">
        <f t="shared" si="166"/>
        <v/>
      </c>
      <c r="AM167" s="263"/>
      <c r="AN167" s="263"/>
      <c r="AO167" s="207"/>
      <c r="AQ167" s="210"/>
      <c r="AR167" s="211"/>
      <c r="AS167" s="210"/>
      <c r="AT167" s="214"/>
      <c r="AU167" s="214"/>
      <c r="AV167" s="214"/>
      <c r="AW167" s="211"/>
      <c r="AX167" s="210"/>
      <c r="AY167" s="211"/>
      <c r="BA167" s="9"/>
    </row>
    <row r="168" spans="1:53" s="6" customFormat="1" ht="13.5" customHeight="1">
      <c r="A168" s="248"/>
      <c r="B168" s="255" t="s">
        <v>4</v>
      </c>
      <c r="C168" s="257" t="s">
        <v>48</v>
      </c>
      <c r="D168" s="257" t="s">
        <v>48</v>
      </c>
      <c r="E168" s="259" t="s">
        <v>10</v>
      </c>
      <c r="F168" s="261"/>
      <c r="G168" s="70" t="s">
        <v>36</v>
      </c>
      <c r="H168" s="75"/>
      <c r="I168" s="75"/>
      <c r="J168" s="75"/>
      <c r="K168" s="75"/>
      <c r="L168" s="75"/>
      <c r="M168" s="75"/>
      <c r="N168" s="75"/>
      <c r="O168" s="75"/>
      <c r="P168" s="75"/>
      <c r="Q168" s="75"/>
      <c r="R168" s="75"/>
      <c r="S168" s="75"/>
      <c r="T168" s="75"/>
      <c r="U168" s="75"/>
      <c r="V168" s="75"/>
      <c r="W168" s="75"/>
      <c r="X168" s="75"/>
      <c r="Y168" s="75"/>
      <c r="Z168" s="75"/>
      <c r="AA168" s="75"/>
      <c r="AB168" s="75"/>
      <c r="AC168" s="75"/>
      <c r="AD168" s="75"/>
      <c r="AE168" s="75"/>
      <c r="AF168" s="75"/>
      <c r="AG168" s="75"/>
      <c r="AH168" s="75"/>
      <c r="AI168" s="75"/>
      <c r="AJ168" s="75"/>
      <c r="AK168" s="75"/>
      <c r="AL168" s="75"/>
      <c r="AM168" s="253">
        <f>SUM(H169:AL169)</f>
        <v>0</v>
      </c>
      <c r="AN168" s="254" t="s">
        <v>48</v>
      </c>
      <c r="AO168" s="223"/>
      <c r="AQ168" s="228"/>
      <c r="AR168" s="369"/>
      <c r="AS168" s="224"/>
      <c r="AT168" s="225"/>
      <c r="AU168" s="12" t="s">
        <v>26</v>
      </c>
      <c r="AV168" s="226"/>
      <c r="AW168" s="227"/>
      <c r="AX168" s="156"/>
      <c r="AY168" s="167" t="s">
        <v>34</v>
      </c>
      <c r="BA168" s="9"/>
    </row>
    <row r="169" spans="1:53" ht="13.5" customHeight="1">
      <c r="A169" s="249"/>
      <c r="B169" s="256"/>
      <c r="C169" s="258"/>
      <c r="D169" s="258"/>
      <c r="E169" s="260"/>
      <c r="F169" s="262"/>
      <c r="G169" s="70" t="s">
        <v>16</v>
      </c>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253"/>
      <c r="AN169" s="254"/>
      <c r="AO169" s="374"/>
      <c r="AQ169" s="228"/>
      <c r="AR169" s="369"/>
      <c r="AS169" s="224"/>
      <c r="AT169" s="225"/>
      <c r="AU169" s="12" t="s">
        <v>26</v>
      </c>
      <c r="AV169" s="226"/>
      <c r="AW169" s="227"/>
      <c r="AX169" s="156"/>
      <c r="AY169" s="167" t="s">
        <v>34</v>
      </c>
      <c r="BA169" s="9"/>
    </row>
    <row r="170" spans="1:53" ht="13.5" customHeight="1">
      <c r="A170" s="248"/>
      <c r="B170" s="273" t="s">
        <v>5</v>
      </c>
      <c r="C170" s="257" t="s">
        <v>48</v>
      </c>
      <c r="D170" s="257" t="s">
        <v>48</v>
      </c>
      <c r="E170" s="275" t="s">
        <v>10</v>
      </c>
      <c r="F170" s="262"/>
      <c r="G170" s="70" t="s">
        <v>36</v>
      </c>
      <c r="H170" s="75"/>
      <c r="I170" s="75"/>
      <c r="J170" s="75"/>
      <c r="K170" s="75"/>
      <c r="L170" s="75"/>
      <c r="M170" s="75"/>
      <c r="N170" s="75"/>
      <c r="O170" s="75"/>
      <c r="P170" s="75"/>
      <c r="Q170" s="75"/>
      <c r="R170" s="75"/>
      <c r="S170" s="75"/>
      <c r="T170" s="75"/>
      <c r="U170" s="75"/>
      <c r="V170" s="75"/>
      <c r="W170" s="75"/>
      <c r="X170" s="75"/>
      <c r="Y170" s="75"/>
      <c r="Z170" s="75"/>
      <c r="AA170" s="75"/>
      <c r="AB170" s="75"/>
      <c r="AC170" s="75"/>
      <c r="AD170" s="75"/>
      <c r="AE170" s="75"/>
      <c r="AF170" s="75"/>
      <c r="AG170" s="75"/>
      <c r="AH170" s="75"/>
      <c r="AI170" s="75"/>
      <c r="AJ170" s="75"/>
      <c r="AK170" s="75"/>
      <c r="AL170" s="75"/>
      <c r="AM170" s="253">
        <f>SUM(H171:AL171)</f>
        <v>0</v>
      </c>
      <c r="AN170" s="254" t="s">
        <v>48</v>
      </c>
      <c r="AO170" s="372"/>
      <c r="AQ170" s="228"/>
      <c r="AR170" s="369"/>
      <c r="AS170" s="224"/>
      <c r="AT170" s="225"/>
      <c r="AU170" s="12" t="s">
        <v>26</v>
      </c>
      <c r="AV170" s="226"/>
      <c r="AW170" s="227"/>
      <c r="AX170" s="156"/>
      <c r="AY170" s="167" t="s">
        <v>34</v>
      </c>
      <c r="BA170" s="9"/>
    </row>
    <row r="171" spans="1:53" ht="13.5" customHeight="1">
      <c r="A171" s="249"/>
      <c r="B171" s="274"/>
      <c r="C171" s="258"/>
      <c r="D171" s="258"/>
      <c r="E171" s="260"/>
      <c r="F171" s="262"/>
      <c r="G171" s="71" t="s">
        <v>41</v>
      </c>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276"/>
      <c r="AN171" s="272"/>
      <c r="AO171" s="374"/>
      <c r="AQ171" s="228"/>
      <c r="AR171" s="369"/>
      <c r="AS171" s="224"/>
      <c r="AT171" s="225"/>
      <c r="AU171" s="12" t="s">
        <v>26</v>
      </c>
      <c r="AV171" s="226"/>
      <c r="AW171" s="227"/>
      <c r="AX171" s="156"/>
      <c r="AY171" s="167" t="s">
        <v>34</v>
      </c>
      <c r="BA171" s="9"/>
    </row>
    <row r="172" spans="1:53" ht="13.5" customHeight="1">
      <c r="A172" s="248"/>
      <c r="B172" s="265" t="s">
        <v>38</v>
      </c>
      <c r="C172" s="257" t="s">
        <v>48</v>
      </c>
      <c r="D172" s="257" t="s">
        <v>48</v>
      </c>
      <c r="E172" s="268" t="s">
        <v>48</v>
      </c>
      <c r="F172" s="270"/>
      <c r="G172" s="70" t="s">
        <v>36</v>
      </c>
      <c r="H172" s="75"/>
      <c r="I172" s="75"/>
      <c r="J172" s="75"/>
      <c r="K172" s="75"/>
      <c r="L172" s="75"/>
      <c r="M172" s="75"/>
      <c r="N172" s="75"/>
      <c r="O172" s="75"/>
      <c r="P172" s="75"/>
      <c r="Q172" s="75"/>
      <c r="R172" s="75"/>
      <c r="S172" s="75"/>
      <c r="T172" s="75"/>
      <c r="U172" s="75"/>
      <c r="V172" s="75"/>
      <c r="W172" s="75"/>
      <c r="X172" s="75"/>
      <c r="Y172" s="75"/>
      <c r="Z172" s="75"/>
      <c r="AA172" s="75"/>
      <c r="AB172" s="75"/>
      <c r="AC172" s="75"/>
      <c r="AD172" s="75"/>
      <c r="AE172" s="75"/>
      <c r="AF172" s="75"/>
      <c r="AG172" s="75"/>
      <c r="AH172" s="75"/>
      <c r="AI172" s="75"/>
      <c r="AJ172" s="75"/>
      <c r="AK172" s="75"/>
      <c r="AL172" s="75"/>
      <c r="AM172" s="253">
        <f>SUM(H173:AL173)</f>
        <v>0</v>
      </c>
      <c r="AN172" s="254" t="s">
        <v>48</v>
      </c>
      <c r="AO172" s="372"/>
      <c r="AQ172" s="228"/>
      <c r="AR172" s="369"/>
      <c r="AS172" s="224"/>
      <c r="AT172" s="225"/>
      <c r="AU172" s="12" t="s">
        <v>26</v>
      </c>
      <c r="AV172" s="226"/>
      <c r="AW172" s="227"/>
      <c r="AX172" s="156"/>
      <c r="AY172" s="167" t="s">
        <v>34</v>
      </c>
      <c r="BA172" s="9"/>
    </row>
    <row r="173" spans="1:53" ht="13.5" customHeight="1" thickBot="1">
      <c r="A173" s="264"/>
      <c r="B173" s="266"/>
      <c r="C173" s="267"/>
      <c r="D173" s="267"/>
      <c r="E173" s="269"/>
      <c r="F173" s="271"/>
      <c r="G173" s="72" t="s">
        <v>41</v>
      </c>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1"/>
      <c r="AN173" s="341"/>
      <c r="AO173" s="373"/>
      <c r="AQ173" s="228"/>
      <c r="AR173" s="369"/>
      <c r="AS173" s="224"/>
      <c r="AT173" s="225"/>
      <c r="AU173" s="12" t="s">
        <v>26</v>
      </c>
      <c r="AV173" s="226"/>
      <c r="AW173" s="227"/>
      <c r="AX173" s="156"/>
      <c r="AY173" s="167" t="s">
        <v>34</v>
      </c>
      <c r="BA173" s="9"/>
    </row>
    <row r="174" spans="1:53" ht="13.5" customHeight="1" thickTop="1">
      <c r="A174" s="283" t="str">
        <f>IFERROR(INDEX(【従業者名簿】!F:F,MATCH(届出後9月!F174,【従業者名簿】!C:C,0)),"")</f>
        <v/>
      </c>
      <c r="B174" s="255" t="s">
        <v>4</v>
      </c>
      <c r="C174" s="285" t="str">
        <f>IF(AO174="介護福祉士","〇","")</f>
        <v/>
      </c>
      <c r="D174" s="367" t="str">
        <f>IF(A174="","",DATEDIF(A174,$AF$3,"m"))</f>
        <v/>
      </c>
      <c r="E174" s="290" t="s">
        <v>102</v>
      </c>
      <c r="F174" s="293"/>
      <c r="G174" s="73" t="s">
        <v>36</v>
      </c>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278">
        <f>SUM(H175:AL175)</f>
        <v>0</v>
      </c>
      <c r="AN174" s="280" t="str">
        <f>IFERROR(IF(SUM(AM174:AM179)&gt;$AF$205,1,ROUNDDOWN(SUM(AM174:AM179)/$AF$205,1)),"")</f>
        <v/>
      </c>
      <c r="AO174" s="343"/>
      <c r="AQ174" s="228"/>
      <c r="AR174" s="369"/>
      <c r="AS174" s="224"/>
      <c r="AT174" s="225"/>
      <c r="AU174" s="12" t="s">
        <v>26</v>
      </c>
      <c r="AV174" s="226"/>
      <c r="AW174" s="227"/>
      <c r="AX174" s="156"/>
      <c r="AY174" s="167" t="s">
        <v>34</v>
      </c>
      <c r="BA174" s="9"/>
    </row>
    <row r="175" spans="1:53" ht="13.5" customHeight="1">
      <c r="A175" s="284"/>
      <c r="B175" s="256"/>
      <c r="C175" s="286"/>
      <c r="D175" s="370"/>
      <c r="E175" s="291"/>
      <c r="F175" s="293"/>
      <c r="G175" s="70" t="s">
        <v>41</v>
      </c>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253"/>
      <c r="AN175" s="280"/>
      <c r="AO175" s="344"/>
      <c r="AQ175" s="228"/>
      <c r="AR175" s="369"/>
      <c r="AS175" s="224"/>
      <c r="AT175" s="225"/>
      <c r="AU175" s="12" t="s">
        <v>26</v>
      </c>
      <c r="AV175" s="226"/>
      <c r="AW175" s="227"/>
      <c r="AX175" s="156"/>
      <c r="AY175" s="167" t="s">
        <v>34</v>
      </c>
      <c r="BA175" s="9"/>
    </row>
    <row r="176" spans="1:53" ht="13.5" customHeight="1">
      <c r="A176" s="284"/>
      <c r="B176" s="273" t="s">
        <v>5</v>
      </c>
      <c r="C176" s="286"/>
      <c r="D176" s="370"/>
      <c r="E176" s="291"/>
      <c r="F176" s="293"/>
      <c r="G176" s="73" t="s">
        <v>36</v>
      </c>
      <c r="H176" s="38"/>
      <c r="I176" s="38"/>
      <c r="J176" s="38"/>
      <c r="K176" s="38"/>
      <c r="L176" s="164"/>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278">
        <f>SUM(H177:AL177)</f>
        <v>0</v>
      </c>
      <c r="AN176" s="280"/>
      <c r="AO176" s="345"/>
      <c r="AQ176" s="228"/>
      <c r="AR176" s="369"/>
      <c r="AS176" s="224"/>
      <c r="AT176" s="225"/>
      <c r="AU176" s="12" t="s">
        <v>26</v>
      </c>
      <c r="AV176" s="226"/>
      <c r="AW176" s="227"/>
      <c r="AX176" s="156"/>
      <c r="AY176" s="167" t="s">
        <v>34</v>
      </c>
      <c r="BA176" s="9"/>
    </row>
    <row r="177" spans="1:53" ht="13.5" customHeight="1">
      <c r="A177" s="284"/>
      <c r="B177" s="297"/>
      <c r="C177" s="286"/>
      <c r="D177" s="370"/>
      <c r="E177" s="291"/>
      <c r="F177" s="293"/>
      <c r="G177" s="70" t="s">
        <v>41</v>
      </c>
      <c r="H177" s="35"/>
      <c r="I177" s="35"/>
      <c r="J177" s="35"/>
      <c r="K177" s="35"/>
      <c r="L177" s="36"/>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253"/>
      <c r="AN177" s="280"/>
      <c r="AO177" s="344"/>
      <c r="AQ177" s="228"/>
      <c r="AR177" s="369"/>
      <c r="AS177" s="224"/>
      <c r="AT177" s="225"/>
      <c r="AU177" s="12" t="s">
        <v>26</v>
      </c>
      <c r="AV177" s="226"/>
      <c r="AW177" s="227"/>
      <c r="AX177" s="156"/>
      <c r="AY177" s="167" t="s">
        <v>34</v>
      </c>
      <c r="BA177" s="9"/>
    </row>
    <row r="178" spans="1:53" ht="13.5" customHeight="1">
      <c r="A178" s="284"/>
      <c r="B178" s="296" t="s">
        <v>33</v>
      </c>
      <c r="C178" s="286"/>
      <c r="D178" s="370"/>
      <c r="E178" s="291"/>
      <c r="F178" s="294"/>
      <c r="G178" s="73" t="s">
        <v>36</v>
      </c>
      <c r="H178" s="38"/>
      <c r="I178" s="38"/>
      <c r="J178" s="38"/>
      <c r="K178" s="38"/>
      <c r="L178" s="164"/>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278">
        <f>SUM(H179:AL179)</f>
        <v>0</v>
      </c>
      <c r="AN178" s="281"/>
      <c r="AO178" s="345"/>
      <c r="AQ178" s="228"/>
      <c r="AR178" s="369"/>
      <c r="AS178" s="224"/>
      <c r="AT178" s="225"/>
      <c r="AU178" s="12" t="s">
        <v>26</v>
      </c>
      <c r="AV178" s="226"/>
      <c r="AW178" s="227"/>
      <c r="AX178" s="156"/>
      <c r="AY178" s="167" t="s">
        <v>34</v>
      </c>
      <c r="BA178" s="9"/>
    </row>
    <row r="179" spans="1:53" ht="13.5" customHeight="1">
      <c r="A179" s="284"/>
      <c r="B179" s="255"/>
      <c r="C179" s="287"/>
      <c r="D179" s="370"/>
      <c r="E179" s="292"/>
      <c r="F179" s="295"/>
      <c r="G179" s="70" t="s">
        <v>41</v>
      </c>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253"/>
      <c r="AN179" s="281"/>
      <c r="AO179" s="346"/>
      <c r="AQ179" s="228"/>
      <c r="AR179" s="369"/>
      <c r="AS179" s="224"/>
      <c r="AT179" s="225"/>
      <c r="AU179" s="12" t="s">
        <v>26</v>
      </c>
      <c r="AV179" s="226"/>
      <c r="AW179" s="227"/>
      <c r="AX179" s="156"/>
      <c r="AY179" s="167" t="s">
        <v>34</v>
      </c>
      <c r="BA179" s="9"/>
    </row>
    <row r="180" spans="1:53" ht="13.5" customHeight="1">
      <c r="A180" s="305" t="str">
        <f>IFERROR(INDEX(【従業者名簿】!F:F,MATCH(届出後9月!F180,【従業者名簿】!C:C,0)),"")</f>
        <v/>
      </c>
      <c r="B180" s="273" t="s">
        <v>5</v>
      </c>
      <c r="C180" s="299" t="str">
        <f>IF(AO180="介護福祉士","〇","")</f>
        <v/>
      </c>
      <c r="D180" s="370" t="str">
        <f>IF(A180="","",DATEDIF(A180,$AF$3,"m"))</f>
        <v/>
      </c>
      <c r="E180" s="306" t="s">
        <v>102</v>
      </c>
      <c r="F180" s="262"/>
      <c r="G180" s="70" t="s">
        <v>36</v>
      </c>
      <c r="H180" s="164"/>
      <c r="I180" s="164"/>
      <c r="J180" s="164"/>
      <c r="K180" s="164"/>
      <c r="L180" s="164"/>
      <c r="M180" s="164"/>
      <c r="N180" s="164"/>
      <c r="O180" s="164"/>
      <c r="P180" s="164"/>
      <c r="Q180" s="164"/>
      <c r="R180" s="164"/>
      <c r="S180" s="164"/>
      <c r="T180" s="164"/>
      <c r="U180" s="164"/>
      <c r="V180" s="164"/>
      <c r="W180" s="164"/>
      <c r="X180" s="164"/>
      <c r="Y180" s="164"/>
      <c r="Z180" s="164"/>
      <c r="AA180" s="164"/>
      <c r="AB180" s="164"/>
      <c r="AC180" s="164"/>
      <c r="AD180" s="164"/>
      <c r="AE180" s="164"/>
      <c r="AF180" s="164"/>
      <c r="AG180" s="164"/>
      <c r="AH180" s="164"/>
      <c r="AI180" s="164"/>
      <c r="AJ180" s="164"/>
      <c r="AK180" s="164"/>
      <c r="AL180" s="164"/>
      <c r="AM180" s="278">
        <f>SUM(H181:AL181)</f>
        <v>0</v>
      </c>
      <c r="AN180" s="279" t="str">
        <f>IFERROR(IF(SUM(AM180:AM183)&gt;$AF$205,1,ROUNDDOWN(SUM(AM180:AM183)/$AF$205,1)),"")</f>
        <v/>
      </c>
      <c r="AO180" s="222"/>
      <c r="AP180" s="8"/>
      <c r="AQ180" s="228"/>
      <c r="AR180" s="369"/>
      <c r="AS180" s="224"/>
      <c r="AT180" s="225"/>
      <c r="AU180" s="12" t="s">
        <v>26</v>
      </c>
      <c r="AV180" s="226"/>
      <c r="AW180" s="227"/>
      <c r="AX180" s="156"/>
      <c r="AY180" s="167" t="s">
        <v>34</v>
      </c>
      <c r="BA180" s="9"/>
    </row>
    <row r="181" spans="1:53" ht="13.5" customHeight="1">
      <c r="A181" s="284"/>
      <c r="B181" s="297"/>
      <c r="C181" s="286"/>
      <c r="D181" s="370"/>
      <c r="E181" s="291"/>
      <c r="F181" s="262"/>
      <c r="G181" s="70" t="s">
        <v>41</v>
      </c>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253"/>
      <c r="AN181" s="280"/>
      <c r="AO181" s="344"/>
      <c r="AP181" s="8"/>
      <c r="AQ181" s="228"/>
      <c r="AR181" s="369"/>
      <c r="AS181" s="224"/>
      <c r="AT181" s="225"/>
      <c r="AU181" s="12" t="s">
        <v>26</v>
      </c>
      <c r="AV181" s="226"/>
      <c r="AW181" s="227"/>
      <c r="AX181" s="156"/>
      <c r="AY181" s="167" t="s">
        <v>34</v>
      </c>
      <c r="BA181" s="9"/>
    </row>
    <row r="182" spans="1:53" ht="13.5" customHeight="1">
      <c r="A182" s="284"/>
      <c r="B182" s="304" t="s">
        <v>33</v>
      </c>
      <c r="C182" s="286"/>
      <c r="D182" s="370"/>
      <c r="E182" s="291"/>
      <c r="F182" s="277"/>
      <c r="G182" s="70" t="s">
        <v>36</v>
      </c>
      <c r="H182" s="164"/>
      <c r="I182" s="164"/>
      <c r="J182" s="164"/>
      <c r="K182" s="164"/>
      <c r="L182" s="164"/>
      <c r="M182" s="164"/>
      <c r="N182" s="164"/>
      <c r="O182" s="164"/>
      <c r="P182" s="164"/>
      <c r="Q182" s="164"/>
      <c r="R182" s="164"/>
      <c r="S182" s="164"/>
      <c r="T182" s="164"/>
      <c r="U182" s="164"/>
      <c r="V182" s="164"/>
      <c r="W182" s="164"/>
      <c r="X182" s="164"/>
      <c r="Y182" s="164"/>
      <c r="Z182" s="164"/>
      <c r="AA182" s="164"/>
      <c r="AB182" s="164"/>
      <c r="AC182" s="164"/>
      <c r="AD182" s="164"/>
      <c r="AE182" s="164"/>
      <c r="AF182" s="164"/>
      <c r="AG182" s="164"/>
      <c r="AH182" s="164"/>
      <c r="AI182" s="164"/>
      <c r="AJ182" s="164"/>
      <c r="AK182" s="164"/>
      <c r="AL182" s="164"/>
      <c r="AM182" s="253">
        <f>SUM(H183:AL183)</f>
        <v>0</v>
      </c>
      <c r="AN182" s="281"/>
      <c r="AO182" s="345"/>
      <c r="AP182" s="8"/>
      <c r="AQ182" s="228"/>
      <c r="AR182" s="369"/>
      <c r="AS182" s="224"/>
      <c r="AT182" s="225"/>
      <c r="AU182" s="12" t="s">
        <v>26</v>
      </c>
      <c r="AV182" s="226"/>
      <c r="AW182" s="227"/>
      <c r="AX182" s="156"/>
      <c r="AY182" s="167" t="s">
        <v>34</v>
      </c>
      <c r="BA182" s="9"/>
    </row>
    <row r="183" spans="1:53" ht="13.5" customHeight="1">
      <c r="A183" s="284"/>
      <c r="B183" s="304"/>
      <c r="C183" s="287"/>
      <c r="D183" s="370"/>
      <c r="E183" s="292"/>
      <c r="F183" s="277"/>
      <c r="G183" s="70" t="s">
        <v>41</v>
      </c>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253"/>
      <c r="AN183" s="282"/>
      <c r="AO183" s="346"/>
      <c r="AP183" s="8"/>
      <c r="AQ183" s="228"/>
      <c r="AR183" s="369"/>
      <c r="AS183" s="224"/>
      <c r="AT183" s="225"/>
      <c r="AU183" s="12" t="s">
        <v>26</v>
      </c>
      <c r="AV183" s="226"/>
      <c r="AW183" s="227"/>
      <c r="AX183" s="156"/>
      <c r="AY183" s="167" t="s">
        <v>34</v>
      </c>
      <c r="BA183" s="9"/>
    </row>
    <row r="184" spans="1:53" ht="13.5" customHeight="1">
      <c r="A184" s="248" t="str">
        <f>IFERROR(INDEX(【従業者名簿】!F:F,MATCH(F184,【従業者名簿】!C:C,0)),"")</f>
        <v/>
      </c>
      <c r="B184" s="298" t="s">
        <v>33</v>
      </c>
      <c r="C184" s="299" t="str">
        <f>IF(AO184="介護福祉士","〇","")</f>
        <v/>
      </c>
      <c r="D184" s="366" t="str">
        <f>IF(A184="","",DATEDIF(A184,$AF$3,"m"))</f>
        <v/>
      </c>
      <c r="E184" s="301"/>
      <c r="F184" s="270"/>
      <c r="G184" s="70" t="s">
        <v>36</v>
      </c>
      <c r="H184" s="164"/>
      <c r="I184" s="164"/>
      <c r="J184" s="164"/>
      <c r="K184" s="164"/>
      <c r="L184" s="164"/>
      <c r="M184" s="164"/>
      <c r="N184" s="164"/>
      <c r="O184" s="40"/>
      <c r="P184" s="164"/>
      <c r="Q184" s="164"/>
      <c r="R184" s="164"/>
      <c r="S184" s="164"/>
      <c r="T184" s="164"/>
      <c r="U184" s="38"/>
      <c r="V184" s="38"/>
      <c r="W184" s="164"/>
      <c r="X184" s="164"/>
      <c r="Y184" s="164"/>
      <c r="Z184" s="164"/>
      <c r="AA184" s="164"/>
      <c r="AB184" s="164"/>
      <c r="AC184" s="164"/>
      <c r="AD184" s="164"/>
      <c r="AE184" s="164"/>
      <c r="AF184" s="164"/>
      <c r="AG184" s="164"/>
      <c r="AH184" s="164"/>
      <c r="AI184" s="164"/>
      <c r="AJ184" s="164"/>
      <c r="AK184" s="164"/>
      <c r="AL184" s="164"/>
      <c r="AM184" s="253">
        <f>SUM(H185:AL185)</f>
        <v>0</v>
      </c>
      <c r="AN184" s="368" t="str">
        <f>IFERROR(IF(OR(E184="Ａ",AM184&gt;$AF$205),1,ROUNDDOWN(AM184/$AF$45,1)),"")</f>
        <v/>
      </c>
      <c r="AO184" s="222"/>
      <c r="AP184" s="8"/>
      <c r="AQ184" s="228"/>
      <c r="AR184" s="369"/>
      <c r="AS184" s="224"/>
      <c r="AT184" s="226"/>
      <c r="AU184" s="12" t="s">
        <v>26</v>
      </c>
      <c r="AV184" s="226"/>
      <c r="AW184" s="311"/>
      <c r="AX184" s="156"/>
      <c r="AY184" s="167" t="s">
        <v>34</v>
      </c>
      <c r="BA184" s="9"/>
    </row>
    <row r="185" spans="1:53" ht="13.5" customHeight="1">
      <c r="A185" s="249"/>
      <c r="B185" s="255"/>
      <c r="C185" s="287"/>
      <c r="D185" s="367"/>
      <c r="E185" s="302"/>
      <c r="F185" s="261"/>
      <c r="G185" s="70" t="s">
        <v>41</v>
      </c>
      <c r="H185" s="35"/>
      <c r="I185" s="35"/>
      <c r="J185" s="35"/>
      <c r="K185" s="35"/>
      <c r="L185" s="35"/>
      <c r="M185" s="35"/>
      <c r="N185" s="35"/>
      <c r="O185" s="48"/>
      <c r="P185" s="35"/>
      <c r="Q185" s="35"/>
      <c r="R185" s="35"/>
      <c r="S185" s="35"/>
      <c r="T185" s="35"/>
      <c r="U185" s="35"/>
      <c r="V185" s="35"/>
      <c r="W185" s="35"/>
      <c r="X185" s="35"/>
      <c r="Y185" s="35"/>
      <c r="Z185" s="35"/>
      <c r="AA185" s="35"/>
      <c r="AB185" s="35"/>
      <c r="AC185" s="35"/>
      <c r="AD185" s="35"/>
      <c r="AE185" s="35"/>
      <c r="AF185" s="35"/>
      <c r="AG185" s="39"/>
      <c r="AH185" s="35"/>
      <c r="AI185" s="35"/>
      <c r="AJ185" s="35"/>
      <c r="AK185" s="35"/>
      <c r="AL185" s="35"/>
      <c r="AM185" s="253"/>
      <c r="AN185" s="368"/>
      <c r="AO185" s="223"/>
      <c r="AP185" s="8"/>
      <c r="AQ185" s="228"/>
      <c r="AR185" s="369"/>
      <c r="AS185" s="224"/>
      <c r="AT185" s="226"/>
      <c r="AU185" s="12" t="s">
        <v>26</v>
      </c>
      <c r="AV185" s="226"/>
      <c r="AW185" s="311"/>
      <c r="AX185" s="156"/>
      <c r="AY185" s="167" t="s">
        <v>34</v>
      </c>
      <c r="BA185" s="9"/>
    </row>
    <row r="186" spans="1:53" ht="13.5" customHeight="1">
      <c r="A186" s="248" t="str">
        <f>IFERROR(INDEX(【従業者名簿】!F:F,MATCH(F186,【従業者名簿】!C:C,0)),"")</f>
        <v/>
      </c>
      <c r="B186" s="298" t="s">
        <v>33</v>
      </c>
      <c r="C186" s="299" t="str">
        <f t="shared" ref="C186" si="167">IF(AO186="介護福祉士","〇","")</f>
        <v/>
      </c>
      <c r="D186" s="366" t="str">
        <f>IF(A186="","",DATEDIF(A186,$AF$3,"m"))</f>
        <v/>
      </c>
      <c r="E186" s="301"/>
      <c r="F186" s="270"/>
      <c r="G186" s="70" t="s">
        <v>36</v>
      </c>
      <c r="H186" s="164"/>
      <c r="I186" s="164"/>
      <c r="J186" s="164"/>
      <c r="K186" s="164"/>
      <c r="L186" s="164"/>
      <c r="M186" s="164"/>
      <c r="N186" s="164"/>
      <c r="O186" s="164"/>
      <c r="P186" s="164"/>
      <c r="Q186" s="40"/>
      <c r="R186" s="164"/>
      <c r="S186" s="164"/>
      <c r="T186" s="164"/>
      <c r="U186" s="164"/>
      <c r="V186" s="164"/>
      <c r="W186" s="164"/>
      <c r="X186" s="164"/>
      <c r="Y186" s="164"/>
      <c r="Z186" s="164"/>
      <c r="AA186" s="164"/>
      <c r="AB186" s="164"/>
      <c r="AC186" s="164"/>
      <c r="AD186" s="164"/>
      <c r="AE186" s="40"/>
      <c r="AF186" s="164"/>
      <c r="AG186" s="164"/>
      <c r="AH186" s="164"/>
      <c r="AI186" s="164"/>
      <c r="AJ186" s="164"/>
      <c r="AK186" s="164"/>
      <c r="AL186" s="164"/>
      <c r="AM186" s="253">
        <f>SUM(H187:AL187)</f>
        <v>0</v>
      </c>
      <c r="AN186" s="368" t="str">
        <f t="shared" ref="AN186" si="168">IFERROR(IF(OR(E186="Ａ",AM186&gt;$AF$205),1,ROUNDDOWN(AM186/$AF$45,1)),"")</f>
        <v/>
      </c>
      <c r="AO186" s="222"/>
      <c r="AP186" s="8"/>
      <c r="AQ186" s="228" t="s">
        <v>19</v>
      </c>
      <c r="AR186" s="307"/>
      <c r="AS186" s="308" t="s">
        <v>20</v>
      </c>
      <c r="AT186" s="309"/>
      <c r="AU186" s="309"/>
      <c r="AV186" s="309"/>
      <c r="AW186" s="309"/>
      <c r="AX186" s="309"/>
      <c r="AY186" s="310"/>
      <c r="BA186" s="9"/>
    </row>
    <row r="187" spans="1:53" ht="13.5" customHeight="1">
      <c r="A187" s="249"/>
      <c r="B187" s="255"/>
      <c r="C187" s="287"/>
      <c r="D187" s="367"/>
      <c r="E187" s="302"/>
      <c r="F187" s="261"/>
      <c r="G187" s="70" t="s">
        <v>41</v>
      </c>
      <c r="H187" s="35"/>
      <c r="I187" s="35"/>
      <c r="J187" s="35"/>
      <c r="K187" s="35"/>
      <c r="L187" s="35"/>
      <c r="M187" s="35"/>
      <c r="N187" s="35"/>
      <c r="O187" s="35"/>
      <c r="P187" s="35"/>
      <c r="Q187" s="48"/>
      <c r="R187" s="35"/>
      <c r="S187" s="35"/>
      <c r="T187" s="35"/>
      <c r="U187" s="35"/>
      <c r="V187" s="35"/>
      <c r="W187" s="35"/>
      <c r="X187" s="35"/>
      <c r="Y187" s="35"/>
      <c r="Z187" s="35"/>
      <c r="AA187" s="35"/>
      <c r="AB187" s="35"/>
      <c r="AC187" s="35"/>
      <c r="AD187" s="35"/>
      <c r="AE187" s="48"/>
      <c r="AF187" s="35"/>
      <c r="AG187" s="35"/>
      <c r="AH187" s="35"/>
      <c r="AI187" s="35"/>
      <c r="AJ187" s="35"/>
      <c r="AK187" s="35"/>
      <c r="AL187" s="35"/>
      <c r="AM187" s="253"/>
      <c r="AN187" s="368"/>
      <c r="AO187" s="223"/>
      <c r="AP187" s="8"/>
      <c r="AQ187" s="228" t="s">
        <v>28</v>
      </c>
      <c r="AR187" s="307"/>
      <c r="AS187" s="308" t="s">
        <v>29</v>
      </c>
      <c r="AT187" s="309"/>
      <c r="AU187" s="309"/>
      <c r="AV187" s="309"/>
      <c r="AW187" s="309"/>
      <c r="AX187" s="309"/>
      <c r="AY187" s="310"/>
      <c r="BA187" s="9"/>
    </row>
    <row r="188" spans="1:53" ht="13.5" customHeight="1">
      <c r="A188" s="248" t="str">
        <f>IFERROR(INDEX(【従業者名簿】!F:F,MATCH(F188,【従業者名簿】!C:C,0)),"")</f>
        <v/>
      </c>
      <c r="B188" s="298" t="s">
        <v>33</v>
      </c>
      <c r="C188" s="299" t="str">
        <f t="shared" ref="C188" si="169">IF(AO188="介護福祉士","〇","")</f>
        <v/>
      </c>
      <c r="D188" s="366" t="str">
        <f>IF(A188="","",DATEDIF(A188,$AF$3,"m"))</f>
        <v/>
      </c>
      <c r="E188" s="301"/>
      <c r="F188" s="270"/>
      <c r="G188" s="70" t="s">
        <v>36</v>
      </c>
      <c r="H188" s="164"/>
      <c r="I188" s="164"/>
      <c r="J188" s="164"/>
      <c r="K188" s="164"/>
      <c r="L188" s="164"/>
      <c r="M188" s="164"/>
      <c r="N188" s="164"/>
      <c r="O188" s="164"/>
      <c r="P188" s="164"/>
      <c r="Q188" s="164"/>
      <c r="R188" s="164"/>
      <c r="S188" s="164"/>
      <c r="T188" s="164"/>
      <c r="U188" s="164"/>
      <c r="V188" s="164"/>
      <c r="W188" s="164"/>
      <c r="X188" s="164"/>
      <c r="Y188" s="164"/>
      <c r="Z188" s="164"/>
      <c r="AA188" s="164"/>
      <c r="AB188" s="164"/>
      <c r="AC188" s="164"/>
      <c r="AD188" s="164"/>
      <c r="AE188" s="164"/>
      <c r="AF188" s="164"/>
      <c r="AG188" s="164"/>
      <c r="AH188" s="164"/>
      <c r="AI188" s="164"/>
      <c r="AJ188" s="164"/>
      <c r="AK188" s="164"/>
      <c r="AL188" s="164"/>
      <c r="AM188" s="253">
        <f>SUM(H189:AL189)</f>
        <v>0</v>
      </c>
      <c r="AN188" s="368" t="str">
        <f t="shared" ref="AN188" si="170">IFERROR(IF(OR(E188="Ａ",AM188&gt;$AF$205),1,ROUNDDOWN(AM188/$AF$45,1)),"")</f>
        <v/>
      </c>
      <c r="AO188" s="222"/>
      <c r="AP188" s="8"/>
      <c r="AQ188" s="228" t="s">
        <v>11</v>
      </c>
      <c r="AR188" s="307"/>
      <c r="AS188" s="308" t="s">
        <v>30</v>
      </c>
      <c r="AT188" s="309"/>
      <c r="AU188" s="309"/>
      <c r="AV188" s="309"/>
      <c r="AW188" s="309"/>
      <c r="AX188" s="309"/>
      <c r="AY188" s="310"/>
      <c r="BA188" s="9"/>
    </row>
    <row r="189" spans="1:53" ht="13.5" customHeight="1">
      <c r="A189" s="249"/>
      <c r="B189" s="255"/>
      <c r="C189" s="287"/>
      <c r="D189" s="367"/>
      <c r="E189" s="302"/>
      <c r="F189" s="261"/>
      <c r="G189" s="70" t="s">
        <v>41</v>
      </c>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253"/>
      <c r="AN189" s="368"/>
      <c r="AO189" s="223"/>
      <c r="AP189" s="8"/>
      <c r="AQ189" s="156"/>
      <c r="AR189" s="160"/>
      <c r="AS189" s="308"/>
      <c r="AT189" s="309"/>
      <c r="AU189" s="309"/>
      <c r="AV189" s="309"/>
      <c r="AW189" s="309"/>
      <c r="AX189" s="309"/>
      <c r="AY189" s="310"/>
      <c r="BA189" s="9"/>
    </row>
    <row r="190" spans="1:53" ht="13.5" customHeight="1">
      <c r="A190" s="248" t="str">
        <f>IFERROR(INDEX(【従業者名簿】!F:F,MATCH(F190,【従業者名簿】!C:C,0)),"")</f>
        <v/>
      </c>
      <c r="B190" s="298" t="s">
        <v>33</v>
      </c>
      <c r="C190" s="299" t="str">
        <f t="shared" ref="C190" si="171">IF(AO190="介護福祉士","〇","")</f>
        <v/>
      </c>
      <c r="D190" s="366" t="str">
        <f>IF(A190="","",DATEDIF(A190,$AF$3,"m"))</f>
        <v/>
      </c>
      <c r="E190" s="301"/>
      <c r="F190" s="270"/>
      <c r="G190" s="70" t="s">
        <v>36</v>
      </c>
      <c r="H190" s="164"/>
      <c r="I190" s="164"/>
      <c r="J190" s="164"/>
      <c r="K190" s="164"/>
      <c r="L190" s="164"/>
      <c r="M190" s="164"/>
      <c r="N190" s="164"/>
      <c r="O190" s="164"/>
      <c r="P190" s="164"/>
      <c r="Q190" s="164"/>
      <c r="R190" s="164"/>
      <c r="S190" s="164"/>
      <c r="T190" s="164"/>
      <c r="U190" s="164"/>
      <c r="V190" s="164"/>
      <c r="W190" s="164"/>
      <c r="X190" s="164"/>
      <c r="Y190" s="164"/>
      <c r="Z190" s="164"/>
      <c r="AA190" s="164"/>
      <c r="AB190" s="164"/>
      <c r="AC190" s="164"/>
      <c r="AD190" s="164"/>
      <c r="AE190" s="164"/>
      <c r="AF190" s="164"/>
      <c r="AG190" s="164"/>
      <c r="AH190" s="164"/>
      <c r="AI190" s="164"/>
      <c r="AJ190" s="164"/>
      <c r="AK190" s="164"/>
      <c r="AL190" s="164"/>
      <c r="AM190" s="253">
        <f>SUM(H191:AL191)</f>
        <v>0</v>
      </c>
      <c r="AN190" s="368" t="str">
        <f t="shared" ref="AN190" si="172">IFERROR(IF(OR(E190="Ａ",AM190&gt;$AF$205),1,ROUNDDOWN(AM190/$AF$45,1)),"")</f>
        <v/>
      </c>
      <c r="AO190" s="222"/>
      <c r="AP190" s="8"/>
      <c r="AQ190" s="228"/>
      <c r="AR190" s="307"/>
      <c r="AS190" s="308"/>
      <c r="AT190" s="309"/>
      <c r="AU190" s="309"/>
      <c r="AV190" s="309"/>
      <c r="AW190" s="309"/>
      <c r="AX190" s="309"/>
      <c r="AY190" s="310"/>
      <c r="BA190" s="9"/>
    </row>
    <row r="191" spans="1:53" ht="13.5" customHeight="1">
      <c r="A191" s="249"/>
      <c r="B191" s="255"/>
      <c r="C191" s="287"/>
      <c r="D191" s="367"/>
      <c r="E191" s="302"/>
      <c r="F191" s="261"/>
      <c r="G191" s="70" t="s">
        <v>41</v>
      </c>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253"/>
      <c r="AN191" s="368"/>
      <c r="AO191" s="223"/>
      <c r="AP191" s="8"/>
      <c r="AQ191" s="156"/>
      <c r="AR191" s="160"/>
      <c r="AS191" s="161"/>
      <c r="AT191" s="162"/>
      <c r="AU191" s="162"/>
      <c r="AV191" s="162"/>
      <c r="AW191" s="162"/>
      <c r="AX191" s="162"/>
      <c r="AY191" s="163"/>
      <c r="BA191" s="9"/>
    </row>
    <row r="192" spans="1:53" ht="13.5" customHeight="1">
      <c r="A192" s="248" t="str">
        <f>IFERROR(INDEX(【従業者名簿】!F:F,MATCH(F192,【従業者名簿】!C:C,0)),"")</f>
        <v/>
      </c>
      <c r="B192" s="298" t="s">
        <v>33</v>
      </c>
      <c r="C192" s="299" t="str">
        <f t="shared" ref="C192" si="173">IF(AO192="介護福祉士","〇","")</f>
        <v/>
      </c>
      <c r="D192" s="366" t="str">
        <f>IF(A192="","",DATEDIF(A192,$AF$3,"m"))</f>
        <v/>
      </c>
      <c r="E192" s="301"/>
      <c r="F192" s="270"/>
      <c r="G192" s="70" t="s">
        <v>36</v>
      </c>
      <c r="H192" s="164"/>
      <c r="I192" s="164"/>
      <c r="J192" s="164"/>
      <c r="K192" s="164"/>
      <c r="L192" s="164"/>
      <c r="M192" s="164"/>
      <c r="N192" s="164"/>
      <c r="O192" s="164"/>
      <c r="P192" s="164"/>
      <c r="Q192" s="164"/>
      <c r="R192" s="164"/>
      <c r="S192" s="164"/>
      <c r="T192" s="164"/>
      <c r="U192" s="164"/>
      <c r="V192" s="164"/>
      <c r="W192" s="164"/>
      <c r="X192" s="164"/>
      <c r="Y192" s="164"/>
      <c r="Z192" s="164"/>
      <c r="AA192" s="164"/>
      <c r="AB192" s="164"/>
      <c r="AC192" s="164"/>
      <c r="AD192" s="164"/>
      <c r="AE192" s="164"/>
      <c r="AF192" s="164"/>
      <c r="AG192" s="164"/>
      <c r="AH192" s="164"/>
      <c r="AI192" s="164"/>
      <c r="AJ192" s="164"/>
      <c r="AK192" s="164"/>
      <c r="AL192" s="164"/>
      <c r="AM192" s="253">
        <f>SUM(H193:AL193)</f>
        <v>0</v>
      </c>
      <c r="AN192" s="368" t="str">
        <f t="shared" ref="AN192" si="174">IFERROR(IF(OR(E192="Ａ",AM192&gt;$AF$205),1,ROUNDDOWN(AM192/$AF$45,1)),"")</f>
        <v/>
      </c>
      <c r="AO192" s="222"/>
      <c r="AP192" s="8"/>
      <c r="BA192" s="9"/>
    </row>
    <row r="193" spans="1:53" ht="13.5" customHeight="1">
      <c r="A193" s="249"/>
      <c r="B193" s="255"/>
      <c r="C193" s="287"/>
      <c r="D193" s="367"/>
      <c r="E193" s="302"/>
      <c r="F193" s="261"/>
      <c r="G193" s="70" t="s">
        <v>41</v>
      </c>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253"/>
      <c r="AN193" s="368"/>
      <c r="AO193" s="223"/>
      <c r="AP193" s="8"/>
      <c r="AQ193" s="332" t="s">
        <v>199</v>
      </c>
      <c r="AR193" s="334"/>
      <c r="AS193" s="347"/>
      <c r="AT193" s="252" t="s">
        <v>200</v>
      </c>
      <c r="AU193" s="351"/>
      <c r="AV193" s="351"/>
      <c r="AW193" s="252" t="s">
        <v>201</v>
      </c>
      <c r="AX193" s="351"/>
      <c r="AY193" s="351"/>
    </row>
    <row r="194" spans="1:53" ht="13.5" customHeight="1">
      <c r="A194" s="248" t="str">
        <f>IFERROR(INDEX(【従業者名簿】!F:F,MATCH(F194,【従業者名簿】!C:C,0)),"")</f>
        <v/>
      </c>
      <c r="B194" s="298" t="s">
        <v>33</v>
      </c>
      <c r="C194" s="299" t="str">
        <f t="shared" ref="C194" si="175">IF(AO194="介護福祉士","〇","")</f>
        <v/>
      </c>
      <c r="D194" s="366" t="str">
        <f>IF(A194="","",DATEDIF(A194,$AF$3,"m"))</f>
        <v/>
      </c>
      <c r="E194" s="301"/>
      <c r="F194" s="270"/>
      <c r="G194" s="70" t="s">
        <v>36</v>
      </c>
      <c r="H194" s="164"/>
      <c r="I194" s="164"/>
      <c r="J194" s="164"/>
      <c r="K194" s="164"/>
      <c r="L194" s="164"/>
      <c r="M194" s="164"/>
      <c r="N194" s="164"/>
      <c r="O194" s="164"/>
      <c r="P194" s="164"/>
      <c r="Q194" s="164"/>
      <c r="R194" s="164"/>
      <c r="S194" s="164"/>
      <c r="T194" s="164"/>
      <c r="U194" s="164"/>
      <c r="V194" s="164"/>
      <c r="W194" s="164"/>
      <c r="X194" s="164"/>
      <c r="Y194" s="164"/>
      <c r="Z194" s="164"/>
      <c r="AA194" s="164"/>
      <c r="AB194" s="164"/>
      <c r="AC194" s="164"/>
      <c r="AD194" s="164"/>
      <c r="AE194" s="164"/>
      <c r="AF194" s="164"/>
      <c r="AG194" s="164"/>
      <c r="AH194" s="164"/>
      <c r="AI194" s="164"/>
      <c r="AJ194" s="164"/>
      <c r="AK194" s="164"/>
      <c r="AL194" s="164"/>
      <c r="AM194" s="253">
        <f>SUM(H195:AL195)</f>
        <v>0</v>
      </c>
      <c r="AN194" s="368" t="str">
        <f t="shared" ref="AN194" si="176">IFERROR(IF(OR(E194="Ａ",AM194&gt;$AF$205),1,ROUNDDOWN(AM194/$AF$45,1)),"")</f>
        <v/>
      </c>
      <c r="AO194" s="222"/>
      <c r="AP194" s="8"/>
      <c r="AQ194" s="348"/>
      <c r="AR194" s="349"/>
      <c r="AS194" s="350"/>
      <c r="AT194" s="352"/>
      <c r="AU194" s="352"/>
      <c r="AV194" s="352"/>
      <c r="AW194" s="352"/>
      <c r="AX194" s="352"/>
      <c r="AY194" s="352"/>
    </row>
    <row r="195" spans="1:53" ht="13.5" customHeight="1">
      <c r="A195" s="249"/>
      <c r="B195" s="255"/>
      <c r="C195" s="287"/>
      <c r="D195" s="367"/>
      <c r="E195" s="302"/>
      <c r="F195" s="261"/>
      <c r="G195" s="70" t="s">
        <v>41</v>
      </c>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253"/>
      <c r="AN195" s="368"/>
      <c r="AO195" s="223"/>
      <c r="AP195" s="8"/>
      <c r="AQ195" s="210"/>
      <c r="AR195" s="214"/>
      <c r="AS195" s="211"/>
      <c r="AT195" s="353" t="s">
        <v>166</v>
      </c>
      <c r="AU195" s="354"/>
      <c r="AV195" s="355"/>
      <c r="AW195" s="353" t="s">
        <v>167</v>
      </c>
      <c r="AX195" s="356"/>
      <c r="AY195" s="357"/>
    </row>
    <row r="196" spans="1:53" ht="13.5" customHeight="1">
      <c r="A196" s="248" t="str">
        <f>IFERROR(INDEX(【従業者名簿】!F:F,MATCH(F196,【従業者名簿】!C:C,0)),"")</f>
        <v/>
      </c>
      <c r="B196" s="298" t="s">
        <v>33</v>
      </c>
      <c r="C196" s="299" t="str">
        <f t="shared" ref="C196" si="177">IF(AO196="介護福祉士","〇","")</f>
        <v/>
      </c>
      <c r="D196" s="366" t="str">
        <f>IF(A196="","",DATEDIF(A196,$AF$3,"m"))</f>
        <v/>
      </c>
      <c r="E196" s="275"/>
      <c r="F196" s="262"/>
      <c r="G196" s="70" t="s">
        <v>36</v>
      </c>
      <c r="H196" s="75"/>
      <c r="I196" s="75"/>
      <c r="J196" s="75"/>
      <c r="K196" s="75"/>
      <c r="L196" s="75"/>
      <c r="M196" s="75"/>
      <c r="N196" s="75"/>
      <c r="O196" s="75"/>
      <c r="P196" s="75"/>
      <c r="Q196" s="75"/>
      <c r="R196" s="75"/>
      <c r="S196" s="75"/>
      <c r="T196" s="75"/>
      <c r="U196" s="75"/>
      <c r="V196" s="75"/>
      <c r="W196" s="75"/>
      <c r="X196" s="75"/>
      <c r="Y196" s="75"/>
      <c r="Z196" s="75"/>
      <c r="AA196" s="75"/>
      <c r="AB196" s="75"/>
      <c r="AC196" s="75"/>
      <c r="AD196" s="75"/>
      <c r="AE196" s="75"/>
      <c r="AF196" s="75"/>
      <c r="AG196" s="75"/>
      <c r="AH196" s="75"/>
      <c r="AI196" s="75"/>
      <c r="AJ196" s="75"/>
      <c r="AK196" s="75"/>
      <c r="AL196" s="75"/>
      <c r="AM196" s="253">
        <f>SUM(H197:AL197)</f>
        <v>0</v>
      </c>
      <c r="AN196" s="368" t="str">
        <f t="shared" ref="AN196" si="178">IFERROR(IF(OR(E196="Ａ",AM196&gt;$AF$205),1,ROUNDDOWN(AM196/$AF$45,1)),"")</f>
        <v/>
      </c>
      <c r="AO196" s="222"/>
      <c r="AP196" s="8"/>
      <c r="AQ196" s="312" t="s">
        <v>202</v>
      </c>
      <c r="AR196" s="313"/>
      <c r="AS196" s="314"/>
      <c r="AT196" s="315">
        <f>ROUNDDOWN(SUMIF(C174:C239,"〇",AN174:AN239),1)</f>
        <v>0</v>
      </c>
      <c r="AU196" s="316"/>
      <c r="AV196" s="316"/>
      <c r="AW196" s="317" t="e">
        <f>AT196/AM204</f>
        <v>#DIV/0!</v>
      </c>
      <c r="AX196" s="318"/>
      <c r="AY196" s="318"/>
    </row>
    <row r="197" spans="1:53" ht="13.5" customHeight="1">
      <c r="A197" s="249"/>
      <c r="B197" s="255"/>
      <c r="C197" s="287"/>
      <c r="D197" s="367"/>
      <c r="E197" s="260"/>
      <c r="F197" s="262"/>
      <c r="G197" s="70" t="s">
        <v>41</v>
      </c>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253"/>
      <c r="AN197" s="368"/>
      <c r="AO197" s="223"/>
      <c r="AP197" s="8"/>
      <c r="AQ197" s="319" t="s">
        <v>203</v>
      </c>
      <c r="AR197" s="320"/>
      <c r="AS197" s="321"/>
      <c r="AT197" s="316"/>
      <c r="AU197" s="316"/>
      <c r="AV197" s="316"/>
      <c r="AW197" s="318"/>
      <c r="AX197" s="318"/>
      <c r="AY197" s="318"/>
    </row>
    <row r="198" spans="1:53" ht="13.5" customHeight="1">
      <c r="A198" s="248" t="str">
        <f>IFERROR(INDEX(【従業者名簿】!F:F,MATCH(F198,【従業者名簿】!C:C,0)),"")</f>
        <v/>
      </c>
      <c r="B198" s="298" t="s">
        <v>33</v>
      </c>
      <c r="C198" s="299" t="str">
        <f t="shared" ref="C198" si="179">IF(AO198="介護福祉士","〇","")</f>
        <v/>
      </c>
      <c r="D198" s="366" t="str">
        <f>IF(A198="","",DATEDIF(A198,$AF$3,"m"))</f>
        <v/>
      </c>
      <c r="E198" s="275"/>
      <c r="F198" s="262"/>
      <c r="G198" s="70" t="s">
        <v>36</v>
      </c>
      <c r="H198" s="75"/>
      <c r="I198" s="75"/>
      <c r="J198" s="75"/>
      <c r="K198" s="75"/>
      <c r="L198" s="75"/>
      <c r="M198" s="75"/>
      <c r="N198" s="75"/>
      <c r="O198" s="75"/>
      <c r="P198" s="75"/>
      <c r="Q198" s="75"/>
      <c r="R198" s="75"/>
      <c r="S198" s="75"/>
      <c r="T198" s="75"/>
      <c r="U198" s="75"/>
      <c r="V198" s="75"/>
      <c r="W198" s="75"/>
      <c r="X198" s="75"/>
      <c r="Y198" s="75"/>
      <c r="Z198" s="75"/>
      <c r="AA198" s="75"/>
      <c r="AB198" s="75"/>
      <c r="AC198" s="75"/>
      <c r="AD198" s="75"/>
      <c r="AE198" s="75"/>
      <c r="AF198" s="75"/>
      <c r="AG198" s="75"/>
      <c r="AH198" s="75"/>
      <c r="AI198" s="75"/>
      <c r="AJ198" s="75"/>
      <c r="AK198" s="75"/>
      <c r="AL198" s="75"/>
      <c r="AM198" s="253">
        <f>SUM(H199:AL199)</f>
        <v>0</v>
      </c>
      <c r="AN198" s="368" t="str">
        <f t="shared" ref="AN198" si="180">IFERROR(IF(OR(E198="Ａ",AM198&gt;$AF$205),1,ROUNDDOWN(AM198/$AF$45,1)),"")</f>
        <v/>
      </c>
      <c r="AO198" s="222"/>
      <c r="AP198" s="8"/>
      <c r="AQ198" s="312" t="s">
        <v>204</v>
      </c>
      <c r="AR198" s="313"/>
      <c r="AS198" s="314"/>
      <c r="AT198" s="315">
        <f>ROUNDDOWN(SUMIFS(AN174:AN239,C174:C239,"〇",D174:D239,"&gt;="&amp;BA198),1)</f>
        <v>0</v>
      </c>
      <c r="AU198" s="316"/>
      <c r="AV198" s="316"/>
      <c r="AW198" s="317" t="e">
        <f>AT198/AM204</f>
        <v>#DIV/0!</v>
      </c>
      <c r="AX198" s="318"/>
      <c r="AY198" s="318"/>
      <c r="BA198" s="358">
        <f>[1]【算定要件集計】!T7</f>
        <v>120</v>
      </c>
    </row>
    <row r="199" spans="1:53" ht="13.5" customHeight="1">
      <c r="A199" s="249"/>
      <c r="B199" s="255"/>
      <c r="C199" s="287"/>
      <c r="D199" s="367"/>
      <c r="E199" s="260"/>
      <c r="F199" s="262"/>
      <c r="G199" s="70" t="s">
        <v>41</v>
      </c>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253"/>
      <c r="AN199" s="368"/>
      <c r="AO199" s="223"/>
      <c r="AP199" s="8"/>
      <c r="AQ199" s="319" t="s">
        <v>206</v>
      </c>
      <c r="AR199" s="320"/>
      <c r="AS199" s="321"/>
      <c r="AT199" s="316"/>
      <c r="AU199" s="316"/>
      <c r="AV199" s="316"/>
      <c r="AW199" s="318"/>
      <c r="AX199" s="318"/>
      <c r="AY199" s="318"/>
      <c r="BA199" s="359"/>
    </row>
    <row r="200" spans="1:53" ht="13.5" customHeight="1">
      <c r="A200" s="248" t="str">
        <f>IFERROR(INDEX(【従業者名簿】!F:F,MATCH(F200,【従業者名簿】!C:C,0)),"")</f>
        <v/>
      </c>
      <c r="B200" s="298" t="s">
        <v>33</v>
      </c>
      <c r="C200" s="299" t="str">
        <f t="shared" ref="C200" si="181">IF(AO200="介護福祉士","〇","")</f>
        <v/>
      </c>
      <c r="D200" s="366" t="str">
        <f>IF(A200="","",DATEDIF(A200,$AF$3,"m"))</f>
        <v/>
      </c>
      <c r="E200" s="275"/>
      <c r="F200" s="262"/>
      <c r="G200" s="70" t="s">
        <v>36</v>
      </c>
      <c r="H200" s="75"/>
      <c r="I200" s="75"/>
      <c r="J200" s="75"/>
      <c r="K200" s="75"/>
      <c r="L200" s="75"/>
      <c r="M200" s="75"/>
      <c r="N200" s="75"/>
      <c r="O200" s="75"/>
      <c r="P200" s="75"/>
      <c r="Q200" s="75"/>
      <c r="R200" s="75"/>
      <c r="S200" s="75"/>
      <c r="T200" s="75"/>
      <c r="U200" s="75"/>
      <c r="V200" s="75"/>
      <c r="W200" s="75"/>
      <c r="X200" s="75"/>
      <c r="Y200" s="75"/>
      <c r="Z200" s="75"/>
      <c r="AA200" s="75"/>
      <c r="AB200" s="75"/>
      <c r="AC200" s="75"/>
      <c r="AD200" s="75"/>
      <c r="AE200" s="75"/>
      <c r="AF200" s="75"/>
      <c r="AG200" s="75"/>
      <c r="AH200" s="75"/>
      <c r="AI200" s="75"/>
      <c r="AJ200" s="75"/>
      <c r="AK200" s="75"/>
      <c r="AL200" s="75"/>
      <c r="AM200" s="253">
        <f>SUM(H201:AL201)</f>
        <v>0</v>
      </c>
      <c r="AN200" s="368" t="str">
        <f t="shared" ref="AN200" si="182">IFERROR(IF(OR(E200="Ａ",AM200&gt;$AF$205),1,ROUNDDOWN(AM200/$AF$45,1)),"")</f>
        <v/>
      </c>
      <c r="AO200" s="222"/>
      <c r="AP200" s="8"/>
      <c r="AQ200" s="312" t="s">
        <v>207</v>
      </c>
      <c r="AR200" s="313"/>
      <c r="AS200" s="314"/>
      <c r="AT200" s="315">
        <f>ROUNDDOWN(SUM(SUMIF(E174:E239,{"Ａ","Ｂ"},AN174:AN239)),1)</f>
        <v>0</v>
      </c>
      <c r="AU200" s="316"/>
      <c r="AV200" s="316"/>
      <c r="AW200" s="360" t="e">
        <f>AT200/AM204</f>
        <v>#DIV/0!</v>
      </c>
      <c r="AX200" s="361"/>
      <c r="AY200" s="362"/>
      <c r="BA200" s="169"/>
    </row>
    <row r="201" spans="1:53" ht="13.5" customHeight="1">
      <c r="A201" s="249"/>
      <c r="B201" s="255"/>
      <c r="C201" s="287"/>
      <c r="D201" s="367"/>
      <c r="E201" s="260"/>
      <c r="F201" s="262"/>
      <c r="G201" s="70" t="s">
        <v>41</v>
      </c>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253"/>
      <c r="AN201" s="368"/>
      <c r="AO201" s="223"/>
      <c r="AP201" s="8"/>
      <c r="AQ201" s="319" t="s">
        <v>208</v>
      </c>
      <c r="AR201" s="320"/>
      <c r="AS201" s="321"/>
      <c r="AT201" s="316"/>
      <c r="AU201" s="316"/>
      <c r="AV201" s="316"/>
      <c r="AW201" s="363"/>
      <c r="AX201" s="364"/>
      <c r="AY201" s="365"/>
      <c r="BA201" s="170"/>
    </row>
    <row r="202" spans="1:53" ht="13.5" customHeight="1">
      <c r="A202" s="248" t="str">
        <f>IFERROR(INDEX(【従業者名簿】!F:F,MATCH(F202,【従業者名簿】!C:C,0)),"")</f>
        <v/>
      </c>
      <c r="B202" s="298" t="s">
        <v>33</v>
      </c>
      <c r="C202" s="299" t="str">
        <f t="shared" ref="C202" si="183">IF(AO202="介護福祉士","〇","")</f>
        <v/>
      </c>
      <c r="D202" s="366" t="str">
        <f>IF(A202="","",DATEDIF(A202,$AF$3,"m"))</f>
        <v/>
      </c>
      <c r="E202" s="275"/>
      <c r="F202" s="262"/>
      <c r="G202" s="70" t="s">
        <v>36</v>
      </c>
      <c r="H202" s="75"/>
      <c r="I202" s="75"/>
      <c r="J202" s="75"/>
      <c r="K202" s="75"/>
      <c r="L202" s="75"/>
      <c r="M202" s="75"/>
      <c r="N202" s="75"/>
      <c r="O202" s="75"/>
      <c r="P202" s="75"/>
      <c r="Q202" s="75"/>
      <c r="R202" s="75"/>
      <c r="S202" s="75"/>
      <c r="T202" s="75"/>
      <c r="U202" s="75"/>
      <c r="V202" s="75"/>
      <c r="W202" s="75"/>
      <c r="X202" s="75"/>
      <c r="Y202" s="75"/>
      <c r="Z202" s="75"/>
      <c r="AA202" s="75"/>
      <c r="AB202" s="75"/>
      <c r="AC202" s="75"/>
      <c r="AD202" s="75"/>
      <c r="AE202" s="75"/>
      <c r="AF202" s="75"/>
      <c r="AG202" s="75"/>
      <c r="AH202" s="75"/>
      <c r="AI202" s="75"/>
      <c r="AJ202" s="75"/>
      <c r="AK202" s="75"/>
      <c r="AL202" s="75"/>
      <c r="AM202" s="253">
        <f>SUM(H203:AL203)</f>
        <v>0</v>
      </c>
      <c r="AN202" s="368" t="str">
        <f>IFERROR(IF(OR(E202="Ａ",AM202&gt;$AF$205),1,ROUNDDOWN(AM202/$AF$45,1)),"")</f>
        <v/>
      </c>
      <c r="AO202" s="222"/>
      <c r="AP202" s="8"/>
      <c r="AQ202" s="312" t="s">
        <v>207</v>
      </c>
      <c r="AR202" s="313"/>
      <c r="AS202" s="314"/>
      <c r="AT202" s="315">
        <f>ROUNDDOWN(SUMIF(D174:D239,"&gt;="&amp;BA202,AN174:AN239),1)</f>
        <v>0</v>
      </c>
      <c r="AU202" s="316"/>
      <c r="AV202" s="316"/>
      <c r="AW202" s="360" t="e">
        <f>AT202/AM204</f>
        <v>#DIV/0!</v>
      </c>
      <c r="AX202" s="361"/>
      <c r="AY202" s="362"/>
      <c r="BA202" s="358">
        <f>[1]【算定要件集計】!T11</f>
        <v>84</v>
      </c>
    </row>
    <row r="203" spans="1:53" ht="13.5" customHeight="1">
      <c r="A203" s="249"/>
      <c r="B203" s="255"/>
      <c r="C203" s="287"/>
      <c r="D203" s="367"/>
      <c r="E203" s="260"/>
      <c r="F203" s="262"/>
      <c r="G203" s="70" t="s">
        <v>41</v>
      </c>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253"/>
      <c r="AN203" s="368"/>
      <c r="AO203" s="223"/>
      <c r="AP203" s="8"/>
      <c r="AQ203" s="319" t="s">
        <v>210</v>
      </c>
      <c r="AR203" s="320"/>
      <c r="AS203" s="321"/>
      <c r="AT203" s="316"/>
      <c r="AU203" s="316"/>
      <c r="AV203" s="316"/>
      <c r="AW203" s="363"/>
      <c r="AX203" s="364"/>
      <c r="AY203" s="365"/>
      <c r="BA203" s="359"/>
    </row>
    <row r="204" spans="1:53" ht="13.5" customHeight="1">
      <c r="B204" s="332" t="s">
        <v>51</v>
      </c>
      <c r="C204" s="333"/>
      <c r="D204" s="333"/>
      <c r="E204" s="333"/>
      <c r="F204" s="333"/>
      <c r="G204" s="25" t="s">
        <v>49</v>
      </c>
      <c r="H204" s="23"/>
      <c r="I204" s="15"/>
      <c r="J204" s="332" t="s">
        <v>46</v>
      </c>
      <c r="K204" s="334"/>
      <c r="L204" s="334"/>
      <c r="M204" s="334"/>
      <c r="N204" s="334"/>
      <c r="O204" s="334"/>
      <c r="P204" s="334"/>
      <c r="Q204" s="334"/>
      <c r="R204" s="334"/>
      <c r="S204" s="14"/>
      <c r="T204" s="26" t="s">
        <v>50</v>
      </c>
      <c r="U204" s="24"/>
      <c r="V204" s="332" t="s">
        <v>47</v>
      </c>
      <c r="W204" s="334"/>
      <c r="X204" s="334"/>
      <c r="Y204" s="334"/>
      <c r="Z204" s="334"/>
      <c r="AA204" s="334"/>
      <c r="AB204" s="334"/>
      <c r="AC204" s="333"/>
      <c r="AD204" s="333"/>
      <c r="AE204" s="333"/>
      <c r="AF204" s="14" t="s">
        <v>174</v>
      </c>
      <c r="AH204" s="27"/>
      <c r="AI204" s="27"/>
      <c r="AJ204" s="27"/>
      <c r="AK204" s="27"/>
      <c r="AL204" s="27"/>
      <c r="AM204" s="324">
        <f>ROUNDDOWN(SUM(AN174:AN203,AN210:AN239),1)</f>
        <v>0</v>
      </c>
      <c r="AN204" s="325"/>
      <c r="AO204" s="391" t="s">
        <v>173</v>
      </c>
      <c r="AP204" s="10"/>
      <c r="AQ204" s="322"/>
      <c r="AR204" s="323"/>
      <c r="AS204" s="323"/>
      <c r="AT204" s="322"/>
      <c r="AU204" s="323"/>
      <c r="AV204" s="323"/>
      <c r="AW204" s="322"/>
      <c r="AX204" s="323"/>
      <c r="AY204" s="323"/>
    </row>
    <row r="205" spans="1:53" ht="13.5" customHeight="1">
      <c r="B205" s="210"/>
      <c r="C205" s="214"/>
      <c r="D205" s="214"/>
      <c r="E205" s="214"/>
      <c r="F205" s="214"/>
      <c r="G205" s="41">
        <f>$G$45</f>
        <v>0</v>
      </c>
      <c r="H205" s="21" t="s">
        <v>16</v>
      </c>
      <c r="I205" s="20"/>
      <c r="J205" s="335"/>
      <c r="K205" s="336"/>
      <c r="L205" s="336"/>
      <c r="M205" s="336"/>
      <c r="N205" s="336"/>
      <c r="O205" s="336"/>
      <c r="P205" s="336"/>
      <c r="Q205" s="336"/>
      <c r="R205" s="336"/>
      <c r="S205" s="330" t="str">
        <f>$S$45</f>
        <v/>
      </c>
      <c r="T205" s="330"/>
      <c r="U205" s="22" t="s">
        <v>7</v>
      </c>
      <c r="V205" s="335"/>
      <c r="W205" s="336"/>
      <c r="X205" s="336"/>
      <c r="Y205" s="336"/>
      <c r="Z205" s="336"/>
      <c r="AA205" s="336"/>
      <c r="AB205" s="336"/>
      <c r="AC205" s="214"/>
      <c r="AD205" s="214"/>
      <c r="AE205" s="214"/>
      <c r="AF205" s="331" t="str">
        <f>$AF$45</f>
        <v/>
      </c>
      <c r="AG205" s="331"/>
      <c r="AH205" s="21" t="s">
        <v>16</v>
      </c>
      <c r="AI205" s="21"/>
      <c r="AJ205" s="21"/>
      <c r="AK205" s="21"/>
      <c r="AL205" s="21"/>
      <c r="AM205" s="326"/>
      <c r="AN205" s="327"/>
      <c r="AO205" s="329"/>
      <c r="AP205" s="10"/>
      <c r="AQ205" s="323"/>
      <c r="AR205" s="323"/>
      <c r="AS205" s="323"/>
      <c r="AT205" s="323"/>
      <c r="AU205" s="323"/>
      <c r="AV205" s="323"/>
      <c r="AW205" s="323"/>
      <c r="AX205" s="323"/>
      <c r="AY205" s="323"/>
    </row>
    <row r="206" spans="1:53" ht="13.5" customHeight="1">
      <c r="B206" s="43"/>
      <c r="C206" s="43"/>
      <c r="D206" s="43"/>
      <c r="E206" s="7" t="s">
        <v>90</v>
      </c>
      <c r="F206" s="43"/>
      <c r="G206" s="51"/>
      <c r="H206" s="7"/>
      <c r="I206" s="52"/>
      <c r="J206" s="52"/>
      <c r="K206" s="52"/>
      <c r="L206" s="52"/>
      <c r="M206" s="52"/>
      <c r="N206" s="52"/>
      <c r="O206" s="52"/>
      <c r="P206" s="52"/>
      <c r="Q206" s="52"/>
      <c r="R206" s="52"/>
      <c r="S206" s="53"/>
      <c r="T206" s="53"/>
      <c r="U206" s="7"/>
      <c r="V206" s="52"/>
      <c r="W206" s="52"/>
      <c r="X206" s="52"/>
      <c r="Y206" s="52"/>
      <c r="Z206" s="52"/>
      <c r="AA206" s="52"/>
      <c r="AB206" s="52"/>
      <c r="AC206" s="43"/>
      <c r="AD206" s="43"/>
      <c r="AE206" s="43"/>
      <c r="AF206" s="54"/>
      <c r="AG206" s="54"/>
      <c r="AH206" s="7"/>
      <c r="AI206" s="7"/>
      <c r="AJ206" s="7"/>
      <c r="AK206" s="7"/>
      <c r="AL206" s="7"/>
      <c r="AM206" s="137" t="s">
        <v>149</v>
      </c>
      <c r="AN206" s="56"/>
      <c r="AO206" s="57"/>
      <c r="AP206" s="10"/>
    </row>
    <row r="207" spans="1:53" ht="13.5" customHeight="1">
      <c r="B207" s="43"/>
      <c r="C207" s="43"/>
      <c r="D207" s="43"/>
      <c r="E207" s="43"/>
      <c r="F207" s="43"/>
      <c r="G207" s="51"/>
      <c r="H207" s="7"/>
      <c r="I207" s="52"/>
      <c r="J207" s="52"/>
      <c r="K207" s="52"/>
      <c r="L207" s="52"/>
      <c r="M207" s="52"/>
      <c r="N207" s="52"/>
      <c r="O207" s="52"/>
      <c r="P207" s="52"/>
      <c r="Q207" s="52"/>
      <c r="R207" s="52"/>
      <c r="S207" s="53"/>
      <c r="T207" s="53"/>
      <c r="U207" s="7"/>
      <c r="V207" s="52"/>
      <c r="W207" s="52"/>
      <c r="X207" s="52"/>
      <c r="Y207" s="52"/>
      <c r="Z207" s="52"/>
      <c r="AA207" s="52"/>
      <c r="AB207" s="52"/>
      <c r="AC207" s="43"/>
      <c r="AD207" s="43"/>
      <c r="AE207" s="43"/>
      <c r="AF207" s="54"/>
      <c r="AG207" s="54"/>
      <c r="AH207" s="7"/>
      <c r="AI207" s="7"/>
      <c r="AJ207" s="7"/>
      <c r="AK207" s="7"/>
      <c r="AL207" s="7"/>
      <c r="AM207" s="55"/>
      <c r="AN207" s="56"/>
      <c r="AO207" s="57"/>
      <c r="AP207" s="10"/>
    </row>
    <row r="208" spans="1:53" s="6" customFormat="1" ht="18" customHeight="1">
      <c r="A208" s="248" t="s">
        <v>60</v>
      </c>
      <c r="B208" s="238" t="s">
        <v>0</v>
      </c>
      <c r="C208" s="250" t="s">
        <v>203</v>
      </c>
      <c r="D208" s="250" t="s">
        <v>62</v>
      </c>
      <c r="E208" s="250" t="s">
        <v>1</v>
      </c>
      <c r="F208" s="238" t="s">
        <v>3</v>
      </c>
      <c r="G208" s="252" t="s">
        <v>37</v>
      </c>
      <c r="H208" s="18" t="str">
        <f>AF163</f>
        <v/>
      </c>
      <c r="I208" s="18" t="str">
        <f>IFERROR(H208+1,"")</f>
        <v/>
      </c>
      <c r="J208" s="18" t="str">
        <f>IFERROR(I208+1,"")</f>
        <v/>
      </c>
      <c r="K208" s="18" t="str">
        <f t="shared" ref="K208" si="184">IFERROR(J208+1,"")</f>
        <v/>
      </c>
      <c r="L208" s="18" t="str">
        <f t="shared" ref="L208" si="185">IFERROR(K208+1,"")</f>
        <v/>
      </c>
      <c r="M208" s="18" t="str">
        <f t="shared" ref="M208" si="186">IFERROR(L208+1,"")</f>
        <v/>
      </c>
      <c r="N208" s="18" t="str">
        <f t="shared" ref="N208" si="187">IFERROR(M208+1,"")</f>
        <v/>
      </c>
      <c r="O208" s="18" t="str">
        <f t="shared" ref="O208" si="188">IFERROR(N208+1,"")</f>
        <v/>
      </c>
      <c r="P208" s="18" t="str">
        <f t="shared" ref="P208" si="189">IFERROR(O208+1,"")</f>
        <v/>
      </c>
      <c r="Q208" s="18" t="str">
        <f t="shared" ref="Q208" si="190">IFERROR(P208+1,"")</f>
        <v/>
      </c>
      <c r="R208" s="18" t="str">
        <f t="shared" ref="R208" si="191">IFERROR(Q208+1,"")</f>
        <v/>
      </c>
      <c r="S208" s="18" t="str">
        <f t="shared" ref="S208" si="192">IFERROR(R208+1,"")</f>
        <v/>
      </c>
      <c r="T208" s="18" t="str">
        <f t="shared" ref="T208" si="193">IFERROR(S208+1,"")</f>
        <v/>
      </c>
      <c r="U208" s="18" t="str">
        <f t="shared" ref="U208" si="194">IFERROR(T208+1,"")</f>
        <v/>
      </c>
      <c r="V208" s="18" t="str">
        <f t="shared" ref="V208" si="195">IFERROR(U208+1,"")</f>
        <v/>
      </c>
      <c r="W208" s="18" t="str">
        <f t="shared" ref="W208" si="196">IFERROR(V208+1,"")</f>
        <v/>
      </c>
      <c r="X208" s="18" t="str">
        <f t="shared" ref="X208" si="197">IFERROR(W208+1,"")</f>
        <v/>
      </c>
      <c r="Y208" s="18" t="str">
        <f t="shared" ref="Y208" si="198">IFERROR(X208+1,"")</f>
        <v/>
      </c>
      <c r="Z208" s="18" t="str">
        <f t="shared" ref="Z208" si="199">IFERROR(Y208+1,"")</f>
        <v/>
      </c>
      <c r="AA208" s="18" t="str">
        <f t="shared" ref="AA208" si="200">IFERROR(Z208+1,"")</f>
        <v/>
      </c>
      <c r="AB208" s="18" t="str">
        <f t="shared" ref="AB208" si="201">IFERROR(AA208+1,"")</f>
        <v/>
      </c>
      <c r="AC208" s="18" t="str">
        <f t="shared" ref="AC208" si="202">IFERROR(AB208+1,"")</f>
        <v/>
      </c>
      <c r="AD208" s="18" t="str">
        <f t="shared" ref="AD208" si="203">IFERROR(AC208+1,"")</f>
        <v/>
      </c>
      <c r="AE208" s="18" t="str">
        <f t="shared" ref="AE208" si="204">IFERROR(AD208+1,"")</f>
        <v/>
      </c>
      <c r="AF208" s="18" t="str">
        <f t="shared" ref="AF208" si="205">IFERROR(AE208+1,"")</f>
        <v/>
      </c>
      <c r="AG208" s="18" t="str">
        <f t="shared" ref="AG208" si="206">IFERROR(AF208+1,"")</f>
        <v/>
      </c>
      <c r="AH208" s="18" t="str">
        <f t="shared" ref="AH208" si="207">IFERROR(AG208+1,"")</f>
        <v/>
      </c>
      <c r="AI208" s="18" t="str">
        <f t="shared" ref="AI208" si="208">IFERROR(AH208+1,"")</f>
        <v/>
      </c>
      <c r="AJ208" s="18" t="str">
        <f>IFERROR(IF(MONTH(AI208)&lt;&gt;MONTH(AI208+1),"",AI208+1),"")</f>
        <v/>
      </c>
      <c r="AK208" s="18" t="str">
        <f>IFERROR(IF(MONTH(AJ208)&lt;&gt;MONTH(AJ208+1),"",AJ208+1),"")</f>
        <v/>
      </c>
      <c r="AL208" s="18" t="str">
        <f>IFERROR(IF(MONTH(AK208)&lt;&gt;MONTH(AK208+1),"",AK208+1),"")</f>
        <v/>
      </c>
      <c r="AM208" s="263" t="s">
        <v>162</v>
      </c>
      <c r="AN208" s="263" t="s">
        <v>163</v>
      </c>
      <c r="AO208" s="206" t="s">
        <v>133</v>
      </c>
      <c r="AQ208" s="1"/>
      <c r="AR208" s="1"/>
      <c r="AS208" s="1"/>
      <c r="AT208" s="1"/>
      <c r="AU208" s="1"/>
      <c r="AV208" s="1"/>
      <c r="AW208" s="1"/>
      <c r="AX208" s="1"/>
      <c r="AY208" s="1"/>
    </row>
    <row r="209" spans="1:51" s="6" customFormat="1" ht="18" customHeight="1">
      <c r="A209" s="249"/>
      <c r="B209" s="238"/>
      <c r="C209" s="251"/>
      <c r="D209" s="251"/>
      <c r="E209" s="251"/>
      <c r="F209" s="238"/>
      <c r="G209" s="239"/>
      <c r="H209" s="19" t="str">
        <f>H208</f>
        <v/>
      </c>
      <c r="I209" s="19" t="str">
        <f>I208</f>
        <v/>
      </c>
      <c r="J209" s="19" t="str">
        <f t="shared" ref="J209:AL209" si="209">J208</f>
        <v/>
      </c>
      <c r="K209" s="19" t="str">
        <f t="shared" si="209"/>
        <v/>
      </c>
      <c r="L209" s="19" t="str">
        <f t="shared" si="209"/>
        <v/>
      </c>
      <c r="M209" s="19" t="str">
        <f t="shared" si="209"/>
        <v/>
      </c>
      <c r="N209" s="19" t="str">
        <f t="shared" si="209"/>
        <v/>
      </c>
      <c r="O209" s="19" t="str">
        <f t="shared" si="209"/>
        <v/>
      </c>
      <c r="P209" s="19" t="str">
        <f t="shared" si="209"/>
        <v/>
      </c>
      <c r="Q209" s="19" t="str">
        <f t="shared" si="209"/>
        <v/>
      </c>
      <c r="R209" s="19" t="str">
        <f t="shared" si="209"/>
        <v/>
      </c>
      <c r="S209" s="19" t="str">
        <f t="shared" si="209"/>
        <v/>
      </c>
      <c r="T209" s="19" t="str">
        <f t="shared" si="209"/>
        <v/>
      </c>
      <c r="U209" s="19" t="str">
        <f t="shared" si="209"/>
        <v/>
      </c>
      <c r="V209" s="19" t="str">
        <f t="shared" si="209"/>
        <v/>
      </c>
      <c r="W209" s="19" t="str">
        <f t="shared" si="209"/>
        <v/>
      </c>
      <c r="X209" s="19" t="str">
        <f t="shared" si="209"/>
        <v/>
      </c>
      <c r="Y209" s="19" t="str">
        <f t="shared" si="209"/>
        <v/>
      </c>
      <c r="Z209" s="19" t="str">
        <f t="shared" si="209"/>
        <v/>
      </c>
      <c r="AA209" s="19" t="str">
        <f t="shared" si="209"/>
        <v/>
      </c>
      <c r="AB209" s="19" t="str">
        <f t="shared" si="209"/>
        <v/>
      </c>
      <c r="AC209" s="19" t="str">
        <f t="shared" si="209"/>
        <v/>
      </c>
      <c r="AD209" s="19" t="str">
        <f t="shared" si="209"/>
        <v/>
      </c>
      <c r="AE209" s="19" t="str">
        <f t="shared" si="209"/>
        <v/>
      </c>
      <c r="AF209" s="19" t="str">
        <f t="shared" si="209"/>
        <v/>
      </c>
      <c r="AG209" s="19" t="str">
        <f t="shared" si="209"/>
        <v/>
      </c>
      <c r="AH209" s="19" t="str">
        <f t="shared" si="209"/>
        <v/>
      </c>
      <c r="AI209" s="19" t="str">
        <f t="shared" si="209"/>
        <v/>
      </c>
      <c r="AJ209" s="19" t="str">
        <f t="shared" si="209"/>
        <v/>
      </c>
      <c r="AK209" s="19" t="str">
        <f t="shared" si="209"/>
        <v/>
      </c>
      <c r="AL209" s="19" t="str">
        <f t="shared" si="209"/>
        <v/>
      </c>
      <c r="AM209" s="263"/>
      <c r="AN209" s="263"/>
      <c r="AO209" s="207"/>
      <c r="AQ209" s="1"/>
      <c r="AR209" s="1"/>
      <c r="AS209" s="1"/>
      <c r="AT209" s="1"/>
      <c r="AU209" s="1"/>
      <c r="AV209" s="1"/>
      <c r="AW209" s="1"/>
      <c r="AX209" s="1"/>
      <c r="AY209" s="1"/>
    </row>
    <row r="210" spans="1:51" ht="13.5" customHeight="1">
      <c r="A210" s="248" t="str">
        <f>IFERROR(INDEX(【従業者名簿】!F:F,MATCH(F210,【従業者名簿】!C:C,0)),"")</f>
        <v/>
      </c>
      <c r="B210" s="298" t="s">
        <v>33</v>
      </c>
      <c r="C210" s="299" t="str">
        <f>IF(AO210="介護福祉士","〇","")</f>
        <v/>
      </c>
      <c r="D210" s="366" t="str">
        <f>IF(A210="","",DATEDIF(A210,$AF$3,"m"))</f>
        <v/>
      </c>
      <c r="E210" s="301"/>
      <c r="F210" s="270"/>
      <c r="G210" s="70" t="s">
        <v>36</v>
      </c>
      <c r="H210" s="164"/>
      <c r="I210" s="164"/>
      <c r="J210" s="164"/>
      <c r="K210" s="164"/>
      <c r="L210" s="164"/>
      <c r="M210" s="164"/>
      <c r="N210" s="164"/>
      <c r="O210" s="164"/>
      <c r="P210" s="164"/>
      <c r="Q210" s="164"/>
      <c r="R210" s="164"/>
      <c r="S210" s="164"/>
      <c r="T210" s="164"/>
      <c r="U210" s="164"/>
      <c r="V210" s="164"/>
      <c r="W210" s="164"/>
      <c r="X210" s="164"/>
      <c r="Y210" s="164"/>
      <c r="Z210" s="164"/>
      <c r="AA210" s="164"/>
      <c r="AB210" s="164"/>
      <c r="AC210" s="164"/>
      <c r="AD210" s="164"/>
      <c r="AE210" s="164"/>
      <c r="AF210" s="164"/>
      <c r="AG210" s="164"/>
      <c r="AH210" s="164"/>
      <c r="AI210" s="164"/>
      <c r="AJ210" s="164"/>
      <c r="AK210" s="164"/>
      <c r="AL210" s="164"/>
      <c r="AM210" s="253">
        <f>SUM(H211:AL211)</f>
        <v>0</v>
      </c>
      <c r="AN210" s="368" t="str">
        <f>IFERROR(IF(OR(E210="Ａ",AM210&gt;$AF$205),1,ROUNDDOWN(AM210/$AF$205,1)),"")</f>
        <v/>
      </c>
      <c r="AO210" s="222"/>
      <c r="AP210" s="8"/>
    </row>
    <row r="211" spans="1:51" ht="13.5" customHeight="1">
      <c r="A211" s="249"/>
      <c r="B211" s="255"/>
      <c r="C211" s="287"/>
      <c r="D211" s="367"/>
      <c r="E211" s="302"/>
      <c r="F211" s="261"/>
      <c r="G211" s="70" t="s">
        <v>41</v>
      </c>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253"/>
      <c r="AN211" s="368"/>
      <c r="AO211" s="223"/>
      <c r="AP211" s="8"/>
    </row>
    <row r="212" spans="1:51" ht="13.5" customHeight="1">
      <c r="A212" s="248" t="str">
        <f>IFERROR(INDEX(【従業者名簿】!F:F,MATCH(F212,【従業者名簿】!C:C,0)),"")</f>
        <v/>
      </c>
      <c r="B212" s="298" t="s">
        <v>33</v>
      </c>
      <c r="C212" s="299" t="str">
        <f t="shared" ref="C212" si="210">IF(AO212="介護福祉士","〇","")</f>
        <v/>
      </c>
      <c r="D212" s="366" t="str">
        <f>IF(A212="","",DATEDIF(A212,$AF$3,"m"))</f>
        <v/>
      </c>
      <c r="E212" s="301"/>
      <c r="F212" s="262"/>
      <c r="G212" s="70" t="s">
        <v>36</v>
      </c>
      <c r="H212" s="133"/>
      <c r="I212" s="133"/>
      <c r="J212" s="133"/>
      <c r="K212" s="133"/>
      <c r="L212" s="133"/>
      <c r="M212" s="133"/>
      <c r="N212" s="133"/>
      <c r="O212" s="133"/>
      <c r="P212" s="133"/>
      <c r="Q212" s="133"/>
      <c r="R212" s="133"/>
      <c r="S212" s="133"/>
      <c r="T212" s="133"/>
      <c r="U212" s="133"/>
      <c r="V212" s="133"/>
      <c r="W212" s="133"/>
      <c r="X212" s="133"/>
      <c r="Y212" s="133"/>
      <c r="Z212" s="133"/>
      <c r="AA212" s="133"/>
      <c r="AB212" s="133"/>
      <c r="AC212" s="133"/>
      <c r="AD212" s="133"/>
      <c r="AE212" s="133"/>
      <c r="AF212" s="133"/>
      <c r="AG212" s="133"/>
      <c r="AH212" s="133"/>
      <c r="AI212" s="133"/>
      <c r="AJ212" s="133"/>
      <c r="AK212" s="133"/>
      <c r="AL212" s="133"/>
      <c r="AM212" s="253">
        <f>SUM(H213:AL213)</f>
        <v>0</v>
      </c>
      <c r="AN212" s="368" t="str">
        <f t="shared" ref="AN212" si="211">IFERROR(IF(OR(E212="Ａ",AM212&gt;$AF$205),1,ROUNDDOWN(AM212/$AF$205,1)),"")</f>
        <v/>
      </c>
      <c r="AO212" s="372"/>
      <c r="AP212" s="8"/>
    </row>
    <row r="213" spans="1:51" ht="13.5" customHeight="1">
      <c r="A213" s="249"/>
      <c r="B213" s="255"/>
      <c r="C213" s="287"/>
      <c r="D213" s="367"/>
      <c r="E213" s="302"/>
      <c r="F213" s="262"/>
      <c r="G213" s="70" t="s">
        <v>134</v>
      </c>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253"/>
      <c r="AN213" s="368"/>
      <c r="AO213" s="374"/>
      <c r="AP213" s="8"/>
    </row>
    <row r="214" spans="1:51" ht="13.5" customHeight="1">
      <c r="A214" s="248" t="str">
        <f>IFERROR(INDEX(【従業者名簿】!F:F,MATCH(F214,【従業者名簿】!C:C,0)),"")</f>
        <v/>
      </c>
      <c r="B214" s="298" t="s">
        <v>33</v>
      </c>
      <c r="C214" s="299" t="str">
        <f t="shared" ref="C214" si="212">IF(AO214="介護福祉士","〇","")</f>
        <v/>
      </c>
      <c r="D214" s="366" t="str">
        <f>IF(A214="","",DATEDIF(A214,$AF$3,"m"))</f>
        <v/>
      </c>
      <c r="E214" s="301"/>
      <c r="F214" s="262"/>
      <c r="G214" s="70" t="s">
        <v>36</v>
      </c>
      <c r="H214" s="133"/>
      <c r="I214" s="133"/>
      <c r="J214" s="133"/>
      <c r="K214" s="133"/>
      <c r="L214" s="133"/>
      <c r="M214" s="133"/>
      <c r="N214" s="133"/>
      <c r="O214" s="133"/>
      <c r="P214" s="133"/>
      <c r="Q214" s="133"/>
      <c r="R214" s="133"/>
      <c r="S214" s="133"/>
      <c r="T214" s="133"/>
      <c r="U214" s="133"/>
      <c r="V214" s="133"/>
      <c r="W214" s="133"/>
      <c r="X214" s="133"/>
      <c r="Y214" s="133"/>
      <c r="Z214" s="133"/>
      <c r="AA214" s="133"/>
      <c r="AB214" s="133"/>
      <c r="AC214" s="133"/>
      <c r="AD214" s="133"/>
      <c r="AE214" s="133"/>
      <c r="AF214" s="133"/>
      <c r="AG214" s="133"/>
      <c r="AH214" s="133"/>
      <c r="AI214" s="133"/>
      <c r="AJ214" s="133"/>
      <c r="AK214" s="133"/>
      <c r="AL214" s="133"/>
      <c r="AM214" s="253">
        <f>SUM(H215:AL215)</f>
        <v>0</v>
      </c>
      <c r="AN214" s="368" t="str">
        <f t="shared" ref="AN214" si="213">IFERROR(IF(OR(E214="Ａ",AM214&gt;$AF$205),1,ROUNDDOWN(AM214/$AF$205,1)),"")</f>
        <v/>
      </c>
      <c r="AO214" s="372"/>
      <c r="AP214" s="8"/>
    </row>
    <row r="215" spans="1:51" ht="13.5" customHeight="1">
      <c r="A215" s="249"/>
      <c r="B215" s="255"/>
      <c r="C215" s="287"/>
      <c r="D215" s="367"/>
      <c r="E215" s="302"/>
      <c r="F215" s="262"/>
      <c r="G215" s="70" t="s">
        <v>134</v>
      </c>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253"/>
      <c r="AN215" s="368"/>
      <c r="AO215" s="374"/>
      <c r="AP215" s="8"/>
    </row>
    <row r="216" spans="1:51" ht="13.5" customHeight="1">
      <c r="A216" s="248" t="str">
        <f>IFERROR(INDEX(【従業者名簿】!F:F,MATCH(F216,【従業者名簿】!C:C,0)),"")</f>
        <v/>
      </c>
      <c r="B216" s="298" t="s">
        <v>33</v>
      </c>
      <c r="C216" s="299" t="str">
        <f t="shared" ref="C216" si="214">IF(AO216="介護福祉士","〇","")</f>
        <v/>
      </c>
      <c r="D216" s="366" t="str">
        <f t="shared" ref="D216" si="215">IF(A216="","",DATEDIF(A216,$AF$3,"m"))</f>
        <v/>
      </c>
      <c r="E216" s="301"/>
      <c r="F216" s="262"/>
      <c r="G216" s="70" t="s">
        <v>36</v>
      </c>
      <c r="H216" s="133"/>
      <c r="I216" s="133"/>
      <c r="J216" s="133"/>
      <c r="K216" s="133"/>
      <c r="L216" s="133"/>
      <c r="M216" s="133"/>
      <c r="N216" s="133"/>
      <c r="O216" s="133"/>
      <c r="P216" s="133"/>
      <c r="Q216" s="133"/>
      <c r="R216" s="133"/>
      <c r="S216" s="133"/>
      <c r="T216" s="133"/>
      <c r="U216" s="133"/>
      <c r="V216" s="133"/>
      <c r="W216" s="133"/>
      <c r="X216" s="133"/>
      <c r="Y216" s="133"/>
      <c r="Z216" s="133"/>
      <c r="AA216" s="133"/>
      <c r="AB216" s="133"/>
      <c r="AC216" s="133"/>
      <c r="AD216" s="133"/>
      <c r="AE216" s="133"/>
      <c r="AF216" s="133"/>
      <c r="AG216" s="133"/>
      <c r="AH216" s="133"/>
      <c r="AI216" s="133"/>
      <c r="AJ216" s="133"/>
      <c r="AK216" s="133"/>
      <c r="AL216" s="133"/>
      <c r="AM216" s="253">
        <f t="shared" ref="AM216" si="216">SUM(H217:AL217)</f>
        <v>0</v>
      </c>
      <c r="AN216" s="368" t="str">
        <f t="shared" ref="AN216" si="217">IFERROR(IF(OR(E216="Ａ",AM216&gt;$AF$205),1,ROUNDDOWN(AM216/$AF$205,1)),"")</f>
        <v/>
      </c>
      <c r="AO216" s="372"/>
      <c r="AP216" s="8"/>
    </row>
    <row r="217" spans="1:51" ht="13.5" customHeight="1">
      <c r="A217" s="249"/>
      <c r="B217" s="255"/>
      <c r="C217" s="287"/>
      <c r="D217" s="367"/>
      <c r="E217" s="302"/>
      <c r="F217" s="262"/>
      <c r="G217" s="70" t="s">
        <v>134</v>
      </c>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253"/>
      <c r="AN217" s="368"/>
      <c r="AO217" s="374"/>
      <c r="AP217" s="8"/>
    </row>
    <row r="218" spans="1:51" ht="13.5" customHeight="1">
      <c r="A218" s="248" t="str">
        <f>IFERROR(INDEX(【従業者名簿】!F:F,MATCH(F218,【従業者名簿】!C:C,0)),"")</f>
        <v/>
      </c>
      <c r="B218" s="298" t="s">
        <v>33</v>
      </c>
      <c r="C218" s="299" t="str">
        <f t="shared" ref="C218" si="218">IF(AO218="介護福祉士","〇","")</f>
        <v/>
      </c>
      <c r="D218" s="366" t="str">
        <f t="shared" ref="D218" si="219">IF(A218="","",DATEDIF(A218,$AF$3,"m"))</f>
        <v/>
      </c>
      <c r="E218" s="301"/>
      <c r="F218" s="262"/>
      <c r="G218" s="70" t="s">
        <v>36</v>
      </c>
      <c r="H218" s="133"/>
      <c r="I218" s="133"/>
      <c r="J218" s="133"/>
      <c r="K218" s="133"/>
      <c r="L218" s="133"/>
      <c r="M218" s="133"/>
      <c r="N218" s="133"/>
      <c r="O218" s="133"/>
      <c r="P218" s="133"/>
      <c r="Q218" s="133"/>
      <c r="R218" s="133"/>
      <c r="S218" s="133"/>
      <c r="T218" s="133"/>
      <c r="U218" s="133"/>
      <c r="V218" s="133"/>
      <c r="W218" s="133"/>
      <c r="X218" s="133"/>
      <c r="Y218" s="133"/>
      <c r="Z218" s="133"/>
      <c r="AA218" s="133"/>
      <c r="AB218" s="133"/>
      <c r="AC218" s="133"/>
      <c r="AD218" s="133"/>
      <c r="AE218" s="133"/>
      <c r="AF218" s="133"/>
      <c r="AG218" s="133"/>
      <c r="AH218" s="133"/>
      <c r="AI218" s="133"/>
      <c r="AJ218" s="133"/>
      <c r="AK218" s="133"/>
      <c r="AL218" s="133"/>
      <c r="AM218" s="253">
        <f t="shared" ref="AM218" si="220">SUM(H219:AL219)</f>
        <v>0</v>
      </c>
      <c r="AN218" s="368" t="str">
        <f t="shared" ref="AN218" si="221">IFERROR(IF(OR(E218="Ａ",AM218&gt;$AF$205),1,ROUNDDOWN(AM218/$AF$205,1)),"")</f>
        <v/>
      </c>
      <c r="AO218" s="372"/>
      <c r="AP218" s="8"/>
    </row>
    <row r="219" spans="1:51" ht="13.5" customHeight="1">
      <c r="A219" s="249"/>
      <c r="B219" s="255"/>
      <c r="C219" s="287"/>
      <c r="D219" s="367"/>
      <c r="E219" s="302"/>
      <c r="F219" s="262"/>
      <c r="G219" s="70" t="s">
        <v>134</v>
      </c>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253"/>
      <c r="AN219" s="368"/>
      <c r="AO219" s="374"/>
      <c r="AP219" s="8"/>
    </row>
    <row r="220" spans="1:51" ht="13.5" customHeight="1">
      <c r="A220" s="248" t="str">
        <f>IFERROR(INDEX(【従業者名簿】!F:F,MATCH(F220,【従業者名簿】!C:C,0)),"")</f>
        <v/>
      </c>
      <c r="B220" s="298" t="s">
        <v>33</v>
      </c>
      <c r="C220" s="299" t="str">
        <f t="shared" ref="C220" si="222">IF(AO220="介護福祉士","〇","")</f>
        <v/>
      </c>
      <c r="D220" s="366" t="str">
        <f t="shared" ref="D220" si="223">IF(A220="","",DATEDIF(A220,$AF$3,"m"))</f>
        <v/>
      </c>
      <c r="E220" s="301"/>
      <c r="F220" s="262"/>
      <c r="G220" s="70" t="s">
        <v>36</v>
      </c>
      <c r="H220" s="133"/>
      <c r="I220" s="133"/>
      <c r="J220" s="133"/>
      <c r="K220" s="133"/>
      <c r="L220" s="133"/>
      <c r="M220" s="133"/>
      <c r="N220" s="133"/>
      <c r="O220" s="133"/>
      <c r="P220" s="133"/>
      <c r="Q220" s="133"/>
      <c r="R220" s="133"/>
      <c r="S220" s="133"/>
      <c r="T220" s="133"/>
      <c r="U220" s="133"/>
      <c r="V220" s="133"/>
      <c r="W220" s="133"/>
      <c r="X220" s="133"/>
      <c r="Y220" s="133"/>
      <c r="Z220" s="133"/>
      <c r="AA220" s="133"/>
      <c r="AB220" s="133"/>
      <c r="AC220" s="133"/>
      <c r="AD220" s="133"/>
      <c r="AE220" s="133"/>
      <c r="AF220" s="133"/>
      <c r="AG220" s="133"/>
      <c r="AH220" s="133"/>
      <c r="AI220" s="133"/>
      <c r="AJ220" s="133"/>
      <c r="AK220" s="133"/>
      <c r="AL220" s="133"/>
      <c r="AM220" s="253">
        <f t="shared" ref="AM220" si="224">SUM(H221:AL221)</f>
        <v>0</v>
      </c>
      <c r="AN220" s="368" t="str">
        <f t="shared" ref="AN220" si="225">IFERROR(IF(OR(E220="Ａ",AM220&gt;$AF$205),1,ROUNDDOWN(AM220/$AF$205,1)),"")</f>
        <v/>
      </c>
      <c r="AO220" s="372"/>
      <c r="AP220" s="8"/>
    </row>
    <row r="221" spans="1:51" ht="13.5" customHeight="1">
      <c r="A221" s="249"/>
      <c r="B221" s="255"/>
      <c r="C221" s="287"/>
      <c r="D221" s="367"/>
      <c r="E221" s="302"/>
      <c r="F221" s="262"/>
      <c r="G221" s="70" t="s">
        <v>134</v>
      </c>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253"/>
      <c r="AN221" s="368"/>
      <c r="AO221" s="374"/>
      <c r="AP221" s="8"/>
    </row>
    <row r="222" spans="1:51" ht="13.5" customHeight="1">
      <c r="A222" s="248" t="str">
        <f>IFERROR(INDEX(【従業者名簿】!F:F,MATCH(F222,【従業者名簿】!C:C,0)),"")</f>
        <v/>
      </c>
      <c r="B222" s="298" t="s">
        <v>33</v>
      </c>
      <c r="C222" s="299" t="str">
        <f t="shared" ref="C222" si="226">IF(AO222="介護福祉士","〇","")</f>
        <v/>
      </c>
      <c r="D222" s="366" t="str">
        <f t="shared" ref="D222" si="227">IF(A222="","",DATEDIF(A222,$AF$3,"m"))</f>
        <v/>
      </c>
      <c r="E222" s="301"/>
      <c r="F222" s="262"/>
      <c r="G222" s="70" t="s">
        <v>36</v>
      </c>
      <c r="H222" s="133"/>
      <c r="I222" s="133"/>
      <c r="J222" s="133"/>
      <c r="K222" s="133"/>
      <c r="L222" s="133"/>
      <c r="M222" s="133"/>
      <c r="N222" s="133"/>
      <c r="O222" s="133"/>
      <c r="P222" s="133"/>
      <c r="Q222" s="133"/>
      <c r="R222" s="133"/>
      <c r="S222" s="133"/>
      <c r="T222" s="133"/>
      <c r="U222" s="133"/>
      <c r="V222" s="133"/>
      <c r="W222" s="133"/>
      <c r="X222" s="133"/>
      <c r="Y222" s="133"/>
      <c r="Z222" s="133"/>
      <c r="AA222" s="133"/>
      <c r="AB222" s="133"/>
      <c r="AC222" s="133"/>
      <c r="AD222" s="133"/>
      <c r="AE222" s="133"/>
      <c r="AF222" s="133"/>
      <c r="AG222" s="133"/>
      <c r="AH222" s="133"/>
      <c r="AI222" s="133"/>
      <c r="AJ222" s="133"/>
      <c r="AK222" s="133"/>
      <c r="AL222" s="133"/>
      <c r="AM222" s="253">
        <f t="shared" ref="AM222" si="228">SUM(H223:AL223)</f>
        <v>0</v>
      </c>
      <c r="AN222" s="368" t="str">
        <f t="shared" ref="AN222" si="229">IFERROR(IF(OR(E222="Ａ",AM222&gt;$AF$205),1,ROUNDDOWN(AM222/$AF$205,1)),"")</f>
        <v/>
      </c>
      <c r="AO222" s="372"/>
      <c r="AP222" s="8"/>
    </row>
    <row r="223" spans="1:51" ht="13.5" customHeight="1">
      <c r="A223" s="249"/>
      <c r="B223" s="255"/>
      <c r="C223" s="287"/>
      <c r="D223" s="367"/>
      <c r="E223" s="302"/>
      <c r="F223" s="262"/>
      <c r="G223" s="70" t="s">
        <v>134</v>
      </c>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253"/>
      <c r="AN223" s="368"/>
      <c r="AO223" s="374"/>
      <c r="AP223" s="8"/>
    </row>
    <row r="224" spans="1:51" ht="13.5" customHeight="1">
      <c r="A224" s="248" t="str">
        <f>IFERROR(INDEX(【従業者名簿】!F:F,MATCH(F224,【従業者名簿】!C:C,0)),"")</f>
        <v/>
      </c>
      <c r="B224" s="298" t="s">
        <v>33</v>
      </c>
      <c r="C224" s="299" t="str">
        <f t="shared" ref="C224" si="230">IF(AO224="介護福祉士","〇","")</f>
        <v/>
      </c>
      <c r="D224" s="366" t="str">
        <f t="shared" ref="D224" si="231">IF(A224="","",DATEDIF(A224,$AF$3,"m"))</f>
        <v/>
      </c>
      <c r="E224" s="301"/>
      <c r="F224" s="262"/>
      <c r="G224" s="70" t="s">
        <v>36</v>
      </c>
      <c r="H224" s="133"/>
      <c r="I224" s="133"/>
      <c r="J224" s="133"/>
      <c r="K224" s="133"/>
      <c r="L224" s="133"/>
      <c r="M224" s="133"/>
      <c r="N224" s="133"/>
      <c r="O224" s="133"/>
      <c r="P224" s="133"/>
      <c r="Q224" s="133"/>
      <c r="R224" s="133"/>
      <c r="S224" s="133"/>
      <c r="T224" s="133"/>
      <c r="U224" s="133"/>
      <c r="V224" s="133"/>
      <c r="W224" s="133"/>
      <c r="X224" s="133"/>
      <c r="Y224" s="133"/>
      <c r="Z224" s="133"/>
      <c r="AA224" s="133"/>
      <c r="AB224" s="133"/>
      <c r="AC224" s="133"/>
      <c r="AD224" s="133"/>
      <c r="AE224" s="133"/>
      <c r="AF224" s="133"/>
      <c r="AG224" s="133"/>
      <c r="AH224" s="133"/>
      <c r="AI224" s="133"/>
      <c r="AJ224" s="133"/>
      <c r="AK224" s="133"/>
      <c r="AL224" s="133"/>
      <c r="AM224" s="253">
        <f t="shared" ref="AM224" si="232">SUM(H225:AL225)</f>
        <v>0</v>
      </c>
      <c r="AN224" s="368" t="str">
        <f t="shared" ref="AN224" si="233">IFERROR(IF(OR(E224="Ａ",AM224&gt;$AF$205),1,ROUNDDOWN(AM224/$AF$205,1)),"")</f>
        <v/>
      </c>
      <c r="AO224" s="372"/>
      <c r="AP224" s="8"/>
    </row>
    <row r="225" spans="1:51" ht="13.5" customHeight="1">
      <c r="A225" s="249"/>
      <c r="B225" s="255"/>
      <c r="C225" s="287"/>
      <c r="D225" s="367"/>
      <c r="E225" s="302"/>
      <c r="F225" s="262"/>
      <c r="G225" s="70" t="s">
        <v>134</v>
      </c>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253"/>
      <c r="AN225" s="368"/>
      <c r="AO225" s="374"/>
      <c r="AP225" s="8"/>
    </row>
    <row r="226" spans="1:51" ht="13.5" customHeight="1">
      <c r="A226" s="248" t="str">
        <f>IFERROR(INDEX(【従業者名簿】!F:F,MATCH(F226,【従業者名簿】!C:C,0)),"")</f>
        <v/>
      </c>
      <c r="B226" s="298" t="s">
        <v>33</v>
      </c>
      <c r="C226" s="299" t="str">
        <f t="shared" ref="C226" si="234">IF(AO226="介護福祉士","〇","")</f>
        <v/>
      </c>
      <c r="D226" s="366" t="str">
        <f t="shared" ref="D226" si="235">IF(A226="","",DATEDIF(A226,$AF$3,"m"))</f>
        <v/>
      </c>
      <c r="E226" s="301"/>
      <c r="F226" s="262"/>
      <c r="G226" s="70" t="s">
        <v>36</v>
      </c>
      <c r="H226" s="133"/>
      <c r="I226" s="133"/>
      <c r="J226" s="133"/>
      <c r="K226" s="133"/>
      <c r="L226" s="133"/>
      <c r="M226" s="133"/>
      <c r="N226" s="133"/>
      <c r="O226" s="133"/>
      <c r="P226" s="133"/>
      <c r="Q226" s="133"/>
      <c r="R226" s="133"/>
      <c r="S226" s="133"/>
      <c r="T226" s="133"/>
      <c r="U226" s="133"/>
      <c r="V226" s="133"/>
      <c r="W226" s="133"/>
      <c r="X226" s="133"/>
      <c r="Y226" s="133"/>
      <c r="Z226" s="133"/>
      <c r="AA226" s="133"/>
      <c r="AB226" s="133"/>
      <c r="AC226" s="133"/>
      <c r="AD226" s="133"/>
      <c r="AE226" s="133"/>
      <c r="AF226" s="133"/>
      <c r="AG226" s="133"/>
      <c r="AH226" s="133"/>
      <c r="AI226" s="133"/>
      <c r="AJ226" s="133"/>
      <c r="AK226" s="133"/>
      <c r="AL226" s="133"/>
      <c r="AM226" s="253">
        <f t="shared" ref="AM226" si="236">SUM(H227:AL227)</f>
        <v>0</v>
      </c>
      <c r="AN226" s="368" t="str">
        <f t="shared" ref="AN226" si="237">IFERROR(IF(OR(E226="Ａ",AM226&gt;$AF$205),1,ROUNDDOWN(AM226/$AF$205,1)),"")</f>
        <v/>
      </c>
      <c r="AO226" s="372"/>
      <c r="AP226" s="8"/>
    </row>
    <row r="227" spans="1:51" ht="13.5" customHeight="1">
      <c r="A227" s="249"/>
      <c r="B227" s="255"/>
      <c r="C227" s="287"/>
      <c r="D227" s="367"/>
      <c r="E227" s="302"/>
      <c r="F227" s="262"/>
      <c r="G227" s="70" t="s">
        <v>134</v>
      </c>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253"/>
      <c r="AN227" s="368"/>
      <c r="AO227" s="374"/>
      <c r="AP227" s="8"/>
    </row>
    <row r="228" spans="1:51" ht="13.5" customHeight="1">
      <c r="A228" s="248" t="str">
        <f>IFERROR(INDEX(【従業者名簿】!F:F,MATCH(F228,【従業者名簿】!C:C,0)),"")</f>
        <v/>
      </c>
      <c r="B228" s="298" t="s">
        <v>33</v>
      </c>
      <c r="C228" s="299" t="str">
        <f t="shared" ref="C228" si="238">IF(AO228="介護福祉士","〇","")</f>
        <v/>
      </c>
      <c r="D228" s="366" t="str">
        <f t="shared" ref="D228" si="239">IF(A228="","",DATEDIF(A228,$AF$3,"m"))</f>
        <v/>
      </c>
      <c r="E228" s="301"/>
      <c r="F228" s="262"/>
      <c r="G228" s="70" t="s">
        <v>36</v>
      </c>
      <c r="H228" s="133"/>
      <c r="I228" s="133"/>
      <c r="J228" s="133"/>
      <c r="K228" s="133"/>
      <c r="L228" s="133"/>
      <c r="M228" s="133"/>
      <c r="N228" s="133"/>
      <c r="O228" s="133"/>
      <c r="P228" s="133"/>
      <c r="Q228" s="133"/>
      <c r="R228" s="133"/>
      <c r="S228" s="133"/>
      <c r="T228" s="133"/>
      <c r="U228" s="133"/>
      <c r="V228" s="133"/>
      <c r="W228" s="133"/>
      <c r="X228" s="133"/>
      <c r="Y228" s="133"/>
      <c r="Z228" s="133"/>
      <c r="AA228" s="133"/>
      <c r="AB228" s="133"/>
      <c r="AC228" s="133"/>
      <c r="AD228" s="133"/>
      <c r="AE228" s="133"/>
      <c r="AF228" s="133"/>
      <c r="AG228" s="133"/>
      <c r="AH228" s="133"/>
      <c r="AI228" s="133"/>
      <c r="AJ228" s="133"/>
      <c r="AK228" s="133"/>
      <c r="AL228" s="133"/>
      <c r="AM228" s="253">
        <f t="shared" ref="AM228" si="240">SUM(H229:AL229)</f>
        <v>0</v>
      </c>
      <c r="AN228" s="368" t="str">
        <f t="shared" ref="AN228" si="241">IFERROR(IF(OR(E228="Ａ",AM228&gt;$AF$205),1,ROUNDDOWN(AM228/$AF$205,1)),"")</f>
        <v/>
      </c>
      <c r="AO228" s="372"/>
      <c r="AP228" s="8"/>
    </row>
    <row r="229" spans="1:51" ht="13.5" customHeight="1">
      <c r="A229" s="249"/>
      <c r="B229" s="255"/>
      <c r="C229" s="287"/>
      <c r="D229" s="367"/>
      <c r="E229" s="302"/>
      <c r="F229" s="262"/>
      <c r="G229" s="70" t="s">
        <v>134</v>
      </c>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253"/>
      <c r="AN229" s="368"/>
      <c r="AO229" s="374"/>
      <c r="AP229" s="8"/>
    </row>
    <row r="230" spans="1:51" ht="13.5" customHeight="1">
      <c r="A230" s="248" t="str">
        <f>IFERROR(INDEX(【従業者名簿】!F:F,MATCH(F230,【従業者名簿】!C:C,0)),"")</f>
        <v/>
      </c>
      <c r="B230" s="298" t="s">
        <v>33</v>
      </c>
      <c r="C230" s="299" t="str">
        <f t="shared" ref="C230" si="242">IF(AO230="介護福祉士","〇","")</f>
        <v/>
      </c>
      <c r="D230" s="366" t="str">
        <f t="shared" ref="D230" si="243">IF(A230="","",DATEDIF(A230,$AF$3,"m"))</f>
        <v/>
      </c>
      <c r="E230" s="301"/>
      <c r="F230" s="262"/>
      <c r="G230" s="70" t="s">
        <v>36</v>
      </c>
      <c r="H230" s="133"/>
      <c r="I230" s="133"/>
      <c r="J230" s="133"/>
      <c r="K230" s="133"/>
      <c r="L230" s="133"/>
      <c r="M230" s="133"/>
      <c r="N230" s="133"/>
      <c r="O230" s="133"/>
      <c r="P230" s="133"/>
      <c r="Q230" s="133"/>
      <c r="R230" s="133"/>
      <c r="S230" s="133"/>
      <c r="T230" s="133"/>
      <c r="U230" s="133"/>
      <c r="V230" s="133"/>
      <c r="W230" s="133"/>
      <c r="X230" s="133"/>
      <c r="Y230" s="133"/>
      <c r="Z230" s="133"/>
      <c r="AA230" s="133"/>
      <c r="AB230" s="133"/>
      <c r="AC230" s="133"/>
      <c r="AD230" s="133"/>
      <c r="AE230" s="133"/>
      <c r="AF230" s="133"/>
      <c r="AG230" s="133"/>
      <c r="AH230" s="133"/>
      <c r="AI230" s="133"/>
      <c r="AJ230" s="133"/>
      <c r="AK230" s="133"/>
      <c r="AL230" s="133"/>
      <c r="AM230" s="253">
        <f t="shared" ref="AM230" si="244">SUM(H231:AL231)</f>
        <v>0</v>
      </c>
      <c r="AN230" s="368" t="str">
        <f t="shared" ref="AN230" si="245">IFERROR(IF(OR(E230="Ａ",AM230&gt;$AF$205),1,ROUNDDOWN(AM230/$AF$205,1)),"")</f>
        <v/>
      </c>
      <c r="AO230" s="372"/>
      <c r="AP230" s="8"/>
    </row>
    <row r="231" spans="1:51" ht="13.5" customHeight="1">
      <c r="A231" s="249"/>
      <c r="B231" s="255"/>
      <c r="C231" s="287"/>
      <c r="D231" s="367"/>
      <c r="E231" s="302"/>
      <c r="F231" s="262"/>
      <c r="G231" s="70" t="s">
        <v>134</v>
      </c>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253"/>
      <c r="AN231" s="368"/>
      <c r="AO231" s="374"/>
      <c r="AP231" s="8"/>
    </row>
    <row r="232" spans="1:51" ht="13.5" customHeight="1">
      <c r="A232" s="248" t="str">
        <f>IFERROR(INDEX(【従業者名簿】!F:F,MATCH(F232,【従業者名簿】!C:C,0)),"")</f>
        <v/>
      </c>
      <c r="B232" s="298" t="s">
        <v>33</v>
      </c>
      <c r="C232" s="299" t="str">
        <f t="shared" ref="C232" si="246">IF(AO232="介護福祉士","〇","")</f>
        <v/>
      </c>
      <c r="D232" s="366" t="str">
        <f t="shared" ref="D232" si="247">IF(A232="","",DATEDIF(A232,$AF$3,"m"))</f>
        <v/>
      </c>
      <c r="E232" s="301"/>
      <c r="F232" s="262"/>
      <c r="G232" s="70" t="s">
        <v>36</v>
      </c>
      <c r="H232" s="133"/>
      <c r="I232" s="133"/>
      <c r="J232" s="133"/>
      <c r="K232" s="133"/>
      <c r="L232" s="133"/>
      <c r="M232" s="133"/>
      <c r="N232" s="133"/>
      <c r="O232" s="133"/>
      <c r="P232" s="133"/>
      <c r="Q232" s="133"/>
      <c r="R232" s="133"/>
      <c r="S232" s="133"/>
      <c r="T232" s="133"/>
      <c r="U232" s="133"/>
      <c r="V232" s="133"/>
      <c r="W232" s="133"/>
      <c r="X232" s="133"/>
      <c r="Y232" s="133"/>
      <c r="Z232" s="133"/>
      <c r="AA232" s="133"/>
      <c r="AB232" s="133"/>
      <c r="AC232" s="133"/>
      <c r="AD232" s="133"/>
      <c r="AE232" s="133"/>
      <c r="AF232" s="133"/>
      <c r="AG232" s="133"/>
      <c r="AH232" s="133"/>
      <c r="AI232" s="133"/>
      <c r="AJ232" s="133"/>
      <c r="AK232" s="133"/>
      <c r="AL232" s="133"/>
      <c r="AM232" s="253">
        <f t="shared" ref="AM232" si="248">SUM(H233:AL233)</f>
        <v>0</v>
      </c>
      <c r="AN232" s="368" t="str">
        <f t="shared" ref="AN232" si="249">IFERROR(IF(OR(E232="Ａ",AM232&gt;$AF$205),1,ROUNDDOWN(AM232/$AF$205,1)),"")</f>
        <v/>
      </c>
      <c r="AO232" s="372"/>
      <c r="AP232" s="8"/>
    </row>
    <row r="233" spans="1:51" ht="13.5" customHeight="1">
      <c r="A233" s="249"/>
      <c r="B233" s="255"/>
      <c r="C233" s="287"/>
      <c r="D233" s="367"/>
      <c r="E233" s="302"/>
      <c r="F233" s="262"/>
      <c r="G233" s="70" t="s">
        <v>134</v>
      </c>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253"/>
      <c r="AN233" s="368"/>
      <c r="AO233" s="374"/>
      <c r="AP233" s="8"/>
    </row>
    <row r="234" spans="1:51" ht="13.5" customHeight="1">
      <c r="A234" s="248" t="str">
        <f>IFERROR(INDEX(【従業者名簿】!F:F,MATCH(F234,【従業者名簿】!C:C,0)),"")</f>
        <v/>
      </c>
      <c r="B234" s="298" t="s">
        <v>33</v>
      </c>
      <c r="C234" s="299" t="str">
        <f t="shared" ref="C234" si="250">IF(AO234="介護福祉士","〇","")</f>
        <v/>
      </c>
      <c r="D234" s="366" t="str">
        <f t="shared" ref="D234" si="251">IF(A234="","",DATEDIF(A234,$AF$3,"m"))</f>
        <v/>
      </c>
      <c r="E234" s="301"/>
      <c r="F234" s="262"/>
      <c r="G234" s="70" t="s">
        <v>36</v>
      </c>
      <c r="H234" s="133"/>
      <c r="I234" s="133"/>
      <c r="J234" s="133"/>
      <c r="K234" s="133"/>
      <c r="L234" s="133"/>
      <c r="M234" s="133"/>
      <c r="N234" s="133"/>
      <c r="O234" s="133"/>
      <c r="P234" s="133"/>
      <c r="Q234" s="133"/>
      <c r="R234" s="133"/>
      <c r="S234" s="133"/>
      <c r="T234" s="133"/>
      <c r="U234" s="133"/>
      <c r="V234" s="133"/>
      <c r="W234" s="133"/>
      <c r="X234" s="133"/>
      <c r="Y234" s="133"/>
      <c r="Z234" s="133"/>
      <c r="AA234" s="133"/>
      <c r="AB234" s="133"/>
      <c r="AC234" s="133"/>
      <c r="AD234" s="133"/>
      <c r="AE234" s="133"/>
      <c r="AF234" s="133"/>
      <c r="AG234" s="133"/>
      <c r="AH234" s="133"/>
      <c r="AI234" s="133"/>
      <c r="AJ234" s="133"/>
      <c r="AK234" s="133"/>
      <c r="AL234" s="133"/>
      <c r="AM234" s="253">
        <f t="shared" ref="AM234" si="252">SUM(H235:AL235)</f>
        <v>0</v>
      </c>
      <c r="AN234" s="368" t="str">
        <f t="shared" ref="AN234" si="253">IFERROR(IF(OR(E234="Ａ",AM234&gt;$AF$205),1,ROUNDDOWN(AM234/$AF$205,1)),"")</f>
        <v/>
      </c>
      <c r="AO234" s="372"/>
      <c r="AP234" s="8"/>
    </row>
    <row r="235" spans="1:51" ht="13.5" customHeight="1">
      <c r="A235" s="249"/>
      <c r="B235" s="255"/>
      <c r="C235" s="287"/>
      <c r="D235" s="367"/>
      <c r="E235" s="302"/>
      <c r="F235" s="262"/>
      <c r="G235" s="70" t="s">
        <v>134</v>
      </c>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253"/>
      <c r="AN235" s="368"/>
      <c r="AO235" s="374"/>
      <c r="AP235" s="8"/>
    </row>
    <row r="236" spans="1:51" ht="13.5" customHeight="1">
      <c r="A236" s="248" t="str">
        <f>IFERROR(INDEX(【従業者名簿】!F:F,MATCH(F236,【従業者名簿】!C:C,0)),"")</f>
        <v/>
      </c>
      <c r="B236" s="298" t="s">
        <v>33</v>
      </c>
      <c r="C236" s="299" t="str">
        <f t="shared" ref="C236" si="254">IF(AO236="介護福祉士","〇","")</f>
        <v/>
      </c>
      <c r="D236" s="366" t="str">
        <f t="shared" ref="D236" si="255">IF(A236="","",DATEDIF(A236,$AF$3,"m"))</f>
        <v/>
      </c>
      <c r="E236" s="301"/>
      <c r="F236" s="270"/>
      <c r="G236" s="70" t="s">
        <v>36</v>
      </c>
      <c r="H236" s="133"/>
      <c r="I236" s="133"/>
      <c r="J236" s="133"/>
      <c r="K236" s="133"/>
      <c r="L236" s="133"/>
      <c r="M236" s="133"/>
      <c r="N236" s="133"/>
      <c r="O236" s="133"/>
      <c r="P236" s="133"/>
      <c r="Q236" s="133"/>
      <c r="R236" s="133"/>
      <c r="S236" s="133"/>
      <c r="T236" s="133"/>
      <c r="U236" s="133"/>
      <c r="V236" s="133"/>
      <c r="W236" s="133"/>
      <c r="X236" s="133"/>
      <c r="Y236" s="133"/>
      <c r="Z236" s="133"/>
      <c r="AA236" s="133"/>
      <c r="AB236" s="133"/>
      <c r="AC236" s="133"/>
      <c r="AD236" s="133"/>
      <c r="AE236" s="133"/>
      <c r="AF236" s="133"/>
      <c r="AG236" s="133"/>
      <c r="AH236" s="133"/>
      <c r="AI236" s="133"/>
      <c r="AJ236" s="133"/>
      <c r="AK236" s="133"/>
      <c r="AL236" s="133"/>
      <c r="AM236" s="253">
        <f t="shared" ref="AM236" si="256">SUM(H237:AL237)</f>
        <v>0</v>
      </c>
      <c r="AN236" s="368" t="str">
        <f t="shared" ref="AN236" si="257">IFERROR(IF(OR(E236="Ａ",AM236&gt;$AF$205),1,ROUNDDOWN(AM236/$AF$205,1)),"")</f>
        <v/>
      </c>
      <c r="AO236" s="372"/>
      <c r="AP236" s="8"/>
    </row>
    <row r="237" spans="1:51" ht="13.5" customHeight="1">
      <c r="A237" s="249"/>
      <c r="B237" s="255"/>
      <c r="C237" s="287"/>
      <c r="D237" s="367"/>
      <c r="E237" s="302"/>
      <c r="F237" s="261"/>
      <c r="G237" s="70" t="s">
        <v>134</v>
      </c>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253"/>
      <c r="AN237" s="368"/>
      <c r="AO237" s="374"/>
      <c r="AP237" s="8"/>
    </row>
    <row r="238" spans="1:51" ht="13.5" customHeight="1">
      <c r="A238" s="248" t="str">
        <f>IFERROR(INDEX(【従業者名簿】!F:F,MATCH(F238,【従業者名簿】!C:C,0)),"")</f>
        <v/>
      </c>
      <c r="B238" s="298" t="s">
        <v>33</v>
      </c>
      <c r="C238" s="299" t="str">
        <f t="shared" ref="C238" si="258">IF(AO238="介護福祉士","〇","")</f>
        <v/>
      </c>
      <c r="D238" s="366" t="str">
        <f>IF(A238="","",DATEDIF(A238,$AF$3,"m"))</f>
        <v/>
      </c>
      <c r="E238" s="301"/>
      <c r="F238" s="262"/>
      <c r="G238" s="70" t="s">
        <v>36</v>
      </c>
      <c r="H238" s="133"/>
      <c r="I238" s="133"/>
      <c r="J238" s="133"/>
      <c r="K238" s="133"/>
      <c r="L238" s="133"/>
      <c r="M238" s="133"/>
      <c r="N238" s="133"/>
      <c r="O238" s="133"/>
      <c r="P238" s="133"/>
      <c r="Q238" s="133"/>
      <c r="R238" s="133"/>
      <c r="S238" s="133"/>
      <c r="T238" s="133"/>
      <c r="U238" s="133"/>
      <c r="V238" s="133"/>
      <c r="W238" s="133"/>
      <c r="X238" s="133"/>
      <c r="Y238" s="133"/>
      <c r="Z238" s="133"/>
      <c r="AA238" s="133"/>
      <c r="AB238" s="133"/>
      <c r="AC238" s="133"/>
      <c r="AD238" s="133"/>
      <c r="AE238" s="133"/>
      <c r="AF238" s="133"/>
      <c r="AG238" s="133"/>
      <c r="AH238" s="133"/>
      <c r="AI238" s="133"/>
      <c r="AJ238" s="133"/>
      <c r="AK238" s="133"/>
      <c r="AL238" s="133"/>
      <c r="AM238" s="253">
        <f>SUM(H239:AL239)</f>
        <v>0</v>
      </c>
      <c r="AN238" s="368" t="str">
        <f>IFERROR(IF(OR(E238="Ａ",AM238&gt;$AF$205),1,ROUNDDOWN(AM238/$AF$205,1)),"")</f>
        <v/>
      </c>
      <c r="AO238" s="372"/>
      <c r="AP238" s="8"/>
    </row>
    <row r="239" spans="1:51" ht="13.5" customHeight="1">
      <c r="A239" s="249"/>
      <c r="B239" s="255"/>
      <c r="C239" s="287"/>
      <c r="D239" s="367"/>
      <c r="E239" s="302"/>
      <c r="F239" s="262"/>
      <c r="G239" s="70" t="s">
        <v>134</v>
      </c>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253"/>
      <c r="AN239" s="368"/>
      <c r="AO239" s="374"/>
      <c r="AP239" s="8"/>
    </row>
    <row r="240" spans="1:51" ht="13.5" customHeight="1">
      <c r="B240" s="132"/>
      <c r="C240" s="132"/>
      <c r="D240" s="132"/>
      <c r="E240" s="7" t="s">
        <v>137</v>
      </c>
      <c r="F240" s="132"/>
      <c r="G240" s="51"/>
      <c r="H240" s="7"/>
      <c r="I240" s="52"/>
      <c r="J240" s="52"/>
      <c r="K240" s="52"/>
      <c r="L240" s="52"/>
      <c r="M240" s="52"/>
      <c r="N240" s="52"/>
      <c r="O240" s="52"/>
      <c r="P240" s="52"/>
      <c r="Q240" s="52"/>
      <c r="R240" s="52"/>
      <c r="S240" s="53"/>
      <c r="T240" s="53"/>
      <c r="U240" s="7"/>
      <c r="V240" s="52"/>
      <c r="W240" s="52"/>
      <c r="X240" s="52"/>
      <c r="Y240" s="52"/>
      <c r="Z240" s="52"/>
      <c r="AA240" s="52"/>
      <c r="AB240" s="52"/>
      <c r="AC240" s="132"/>
      <c r="AD240" s="132"/>
      <c r="AE240" s="132"/>
      <c r="AF240" s="54"/>
      <c r="AG240" s="54"/>
      <c r="AH240" s="7"/>
      <c r="AI240" s="7"/>
      <c r="AJ240" s="7"/>
      <c r="AK240" s="7"/>
      <c r="AL240" s="7"/>
      <c r="AM240" s="55"/>
      <c r="AN240" s="56"/>
      <c r="AO240" s="57"/>
      <c r="AP240" s="10"/>
      <c r="AQ240" s="132"/>
      <c r="AR240" s="132"/>
      <c r="AS240" s="132"/>
      <c r="AT240" s="58"/>
      <c r="AU240" s="58"/>
      <c r="AV240" s="58"/>
      <c r="AW240" s="59"/>
      <c r="AX240" s="59"/>
      <c r="AY240" s="59"/>
    </row>
  </sheetData>
  <sheetProtection sheet="1" objects="1" scenarios="1"/>
  <mergeCells count="1222">
    <mergeCell ref="BA202:BA203"/>
    <mergeCell ref="AQ203:AS203"/>
    <mergeCell ref="AQ204:AS205"/>
    <mergeCell ref="AT204:AV205"/>
    <mergeCell ref="AW204:AY205"/>
    <mergeCell ref="AO14:AO15"/>
    <mergeCell ref="AO16:AO17"/>
    <mergeCell ref="AO18:AO19"/>
    <mergeCell ref="AO20:AO21"/>
    <mergeCell ref="AO22:AO23"/>
    <mergeCell ref="AO94:AO95"/>
    <mergeCell ref="AO96:AO97"/>
    <mergeCell ref="AO98:AO99"/>
    <mergeCell ref="AO100:AO101"/>
    <mergeCell ref="AO102:AO103"/>
    <mergeCell ref="AO174:AO175"/>
    <mergeCell ref="AO176:AO177"/>
    <mergeCell ref="AO178:AO179"/>
    <mergeCell ref="AO180:AO181"/>
    <mergeCell ref="AO182:AO183"/>
    <mergeCell ref="BA122:BA123"/>
    <mergeCell ref="AQ123:AS123"/>
    <mergeCell ref="AQ124:AS125"/>
    <mergeCell ref="AT124:AV125"/>
    <mergeCell ref="AW124:AY125"/>
    <mergeCell ref="AQ193:AS195"/>
    <mergeCell ref="AT193:AV194"/>
    <mergeCell ref="AW193:AY194"/>
    <mergeCell ref="AT195:AV195"/>
    <mergeCell ref="AW195:AY195"/>
    <mergeCell ref="AQ196:AS196"/>
    <mergeCell ref="AT196:AV197"/>
    <mergeCell ref="AW196:AY197"/>
    <mergeCell ref="AQ197:AS197"/>
    <mergeCell ref="AT198:AV199"/>
    <mergeCell ref="AW198:AY199"/>
    <mergeCell ref="BA198:BA199"/>
    <mergeCell ref="AQ199:AS199"/>
    <mergeCell ref="BA42:BA43"/>
    <mergeCell ref="AQ43:AS43"/>
    <mergeCell ref="AQ44:AS45"/>
    <mergeCell ref="AT44:AV45"/>
    <mergeCell ref="AW44:AY45"/>
    <mergeCell ref="AQ113:AS115"/>
    <mergeCell ref="AT113:AV114"/>
    <mergeCell ref="AW113:AY114"/>
    <mergeCell ref="AT115:AV115"/>
    <mergeCell ref="AW115:AY115"/>
    <mergeCell ref="AQ116:AS116"/>
    <mergeCell ref="AT116:AV117"/>
    <mergeCell ref="AW116:AY117"/>
    <mergeCell ref="AQ117:AS117"/>
    <mergeCell ref="AT118:AV119"/>
    <mergeCell ref="AW118:AY119"/>
    <mergeCell ref="BA118:BA119"/>
    <mergeCell ref="AQ119:AS119"/>
    <mergeCell ref="AT42:AV43"/>
    <mergeCell ref="AW42:AY43"/>
    <mergeCell ref="AQ106:AR106"/>
    <mergeCell ref="AS106:AY106"/>
    <mergeCell ref="AQ107:AR107"/>
    <mergeCell ref="AS107:AY107"/>
    <mergeCell ref="AQ104:AR104"/>
    <mergeCell ref="AS104:AT104"/>
    <mergeCell ref="AQ33:AS35"/>
    <mergeCell ref="AT33:AV34"/>
    <mergeCell ref="AW33:AY34"/>
    <mergeCell ref="AT35:AV35"/>
    <mergeCell ref="AW35:AY35"/>
    <mergeCell ref="AQ36:AS36"/>
    <mergeCell ref="AT36:AV37"/>
    <mergeCell ref="AW36:AY37"/>
    <mergeCell ref="AQ37:AS37"/>
    <mergeCell ref="AT38:AV39"/>
    <mergeCell ref="AW38:AY39"/>
    <mergeCell ref="BA38:BA39"/>
    <mergeCell ref="AQ39:AS39"/>
    <mergeCell ref="AQ40:AS40"/>
    <mergeCell ref="AT40:AV41"/>
    <mergeCell ref="AW40:AY41"/>
    <mergeCell ref="AQ41:AS41"/>
    <mergeCell ref="AQ38:AS38"/>
    <mergeCell ref="A238:A239"/>
    <mergeCell ref="B238:B239"/>
    <mergeCell ref="C238:C239"/>
    <mergeCell ref="D238:D239"/>
    <mergeCell ref="E238:E239"/>
    <mergeCell ref="F238:F239"/>
    <mergeCell ref="AM238:AM239"/>
    <mergeCell ref="AN238:AN239"/>
    <mergeCell ref="AO238:AO239"/>
    <mergeCell ref="A236:A237"/>
    <mergeCell ref="B236:B237"/>
    <mergeCell ref="C236:C237"/>
    <mergeCell ref="D236:D237"/>
    <mergeCell ref="E236:E237"/>
    <mergeCell ref="F236:F237"/>
    <mergeCell ref="AM236:AM237"/>
    <mergeCell ref="AN236:AN237"/>
    <mergeCell ref="AO236:AO237"/>
    <mergeCell ref="A234:A235"/>
    <mergeCell ref="B234:B235"/>
    <mergeCell ref="C234:C235"/>
    <mergeCell ref="D234:D235"/>
    <mergeCell ref="E234:E235"/>
    <mergeCell ref="F234:F235"/>
    <mergeCell ref="AM234:AM235"/>
    <mergeCell ref="AN234:AN235"/>
    <mergeCell ref="AO234:AO235"/>
    <mergeCell ref="A232:A233"/>
    <mergeCell ref="B232:B233"/>
    <mergeCell ref="C232:C233"/>
    <mergeCell ref="D232:D233"/>
    <mergeCell ref="E232:E233"/>
    <mergeCell ref="F232:F233"/>
    <mergeCell ref="AM232:AM233"/>
    <mergeCell ref="AN232:AN233"/>
    <mergeCell ref="AO232:AO233"/>
    <mergeCell ref="A230:A231"/>
    <mergeCell ref="B230:B231"/>
    <mergeCell ref="C230:C231"/>
    <mergeCell ref="D230:D231"/>
    <mergeCell ref="E230:E231"/>
    <mergeCell ref="F230:F231"/>
    <mergeCell ref="AM230:AM231"/>
    <mergeCell ref="AN230:AN231"/>
    <mergeCell ref="AO230:AO231"/>
    <mergeCell ref="A228:A229"/>
    <mergeCell ref="B228:B229"/>
    <mergeCell ref="C228:C229"/>
    <mergeCell ref="D228:D229"/>
    <mergeCell ref="E228:E229"/>
    <mergeCell ref="F228:F229"/>
    <mergeCell ref="AM228:AM229"/>
    <mergeCell ref="AN228:AN229"/>
    <mergeCell ref="AO228:AO229"/>
    <mergeCell ref="A226:A227"/>
    <mergeCell ref="B226:B227"/>
    <mergeCell ref="C226:C227"/>
    <mergeCell ref="D226:D227"/>
    <mergeCell ref="E226:E227"/>
    <mergeCell ref="F226:F227"/>
    <mergeCell ref="AM226:AM227"/>
    <mergeCell ref="AN226:AN227"/>
    <mergeCell ref="AO226:AO227"/>
    <mergeCell ref="A224:A225"/>
    <mergeCell ref="B224:B225"/>
    <mergeCell ref="C224:C225"/>
    <mergeCell ref="D224:D225"/>
    <mergeCell ref="E224:E225"/>
    <mergeCell ref="F224:F225"/>
    <mergeCell ref="AM224:AM225"/>
    <mergeCell ref="AN224:AN225"/>
    <mergeCell ref="AO224:AO225"/>
    <mergeCell ref="A222:A223"/>
    <mergeCell ref="B222:B223"/>
    <mergeCell ref="C222:C223"/>
    <mergeCell ref="D222:D223"/>
    <mergeCell ref="E222:E223"/>
    <mergeCell ref="F222:F223"/>
    <mergeCell ref="AM222:AM223"/>
    <mergeCell ref="AN222:AN223"/>
    <mergeCell ref="AO222:AO223"/>
    <mergeCell ref="A220:A221"/>
    <mergeCell ref="B220:B221"/>
    <mergeCell ref="C220:C221"/>
    <mergeCell ref="D220:D221"/>
    <mergeCell ref="E220:E221"/>
    <mergeCell ref="F220:F221"/>
    <mergeCell ref="AM220:AM221"/>
    <mergeCell ref="AN220:AN221"/>
    <mergeCell ref="AO220:AO221"/>
    <mergeCell ref="A218:A219"/>
    <mergeCell ref="B218:B219"/>
    <mergeCell ref="C218:C219"/>
    <mergeCell ref="D218:D219"/>
    <mergeCell ref="E218:E219"/>
    <mergeCell ref="F218:F219"/>
    <mergeCell ref="AM218:AM219"/>
    <mergeCell ref="AN218:AN219"/>
    <mergeCell ref="AO218:AO219"/>
    <mergeCell ref="A216:A217"/>
    <mergeCell ref="B216:B217"/>
    <mergeCell ref="C216:C217"/>
    <mergeCell ref="D216:D217"/>
    <mergeCell ref="E216:E217"/>
    <mergeCell ref="F216:F217"/>
    <mergeCell ref="AM216:AM217"/>
    <mergeCell ref="AN216:AN217"/>
    <mergeCell ref="AO216:AO217"/>
    <mergeCell ref="A214:A215"/>
    <mergeCell ref="B214:B215"/>
    <mergeCell ref="C214:C215"/>
    <mergeCell ref="D214:D215"/>
    <mergeCell ref="E214:E215"/>
    <mergeCell ref="F214:F215"/>
    <mergeCell ref="AM214:AM215"/>
    <mergeCell ref="AN214:AN215"/>
    <mergeCell ref="AO214:AO215"/>
    <mergeCell ref="A212:A213"/>
    <mergeCell ref="B212:B213"/>
    <mergeCell ref="C212:C213"/>
    <mergeCell ref="D212:D213"/>
    <mergeCell ref="E212:E213"/>
    <mergeCell ref="F212:F213"/>
    <mergeCell ref="AM212:AM213"/>
    <mergeCell ref="AN212:AN213"/>
    <mergeCell ref="AO212:AO213"/>
    <mergeCell ref="AO208:AO209"/>
    <mergeCell ref="A210:A211"/>
    <mergeCell ref="B210:B211"/>
    <mergeCell ref="C210:C211"/>
    <mergeCell ref="D210:D211"/>
    <mergeCell ref="E210:E211"/>
    <mergeCell ref="F210:F211"/>
    <mergeCell ref="AM210:AM211"/>
    <mergeCell ref="AN210:AN211"/>
    <mergeCell ref="AO210:AO211"/>
    <mergeCell ref="A208:A209"/>
    <mergeCell ref="B208:B209"/>
    <mergeCell ref="C208:C209"/>
    <mergeCell ref="D208:D209"/>
    <mergeCell ref="E208:E209"/>
    <mergeCell ref="F208:F209"/>
    <mergeCell ref="G208:G209"/>
    <mergeCell ref="AM208:AM209"/>
    <mergeCell ref="AN208:AN209"/>
    <mergeCell ref="A158:A159"/>
    <mergeCell ref="B158:B159"/>
    <mergeCell ref="C158:C159"/>
    <mergeCell ref="D158:D159"/>
    <mergeCell ref="E158:E159"/>
    <mergeCell ref="F158:F159"/>
    <mergeCell ref="AM158:AM159"/>
    <mergeCell ref="AN158:AN159"/>
    <mergeCell ref="AO158:AO159"/>
    <mergeCell ref="A156:A157"/>
    <mergeCell ref="B156:B157"/>
    <mergeCell ref="C156:C157"/>
    <mergeCell ref="D156:D157"/>
    <mergeCell ref="E156:E157"/>
    <mergeCell ref="F156:F157"/>
    <mergeCell ref="AM156:AM157"/>
    <mergeCell ref="AN156:AN157"/>
    <mergeCell ref="AO156:AO157"/>
    <mergeCell ref="A154:A155"/>
    <mergeCell ref="B154:B155"/>
    <mergeCell ref="C154:C155"/>
    <mergeCell ref="D154:D155"/>
    <mergeCell ref="E154:E155"/>
    <mergeCell ref="F154:F155"/>
    <mergeCell ref="AM154:AM155"/>
    <mergeCell ref="AN154:AN155"/>
    <mergeCell ref="AO154:AO155"/>
    <mergeCell ref="A152:A153"/>
    <mergeCell ref="B152:B153"/>
    <mergeCell ref="C152:C153"/>
    <mergeCell ref="D152:D153"/>
    <mergeCell ref="E152:E153"/>
    <mergeCell ref="F152:F153"/>
    <mergeCell ref="AM152:AM153"/>
    <mergeCell ref="AN152:AN153"/>
    <mergeCell ref="AO152:AO153"/>
    <mergeCell ref="A150:A151"/>
    <mergeCell ref="B150:B151"/>
    <mergeCell ref="C150:C151"/>
    <mergeCell ref="D150:D151"/>
    <mergeCell ref="E150:E151"/>
    <mergeCell ref="F150:F151"/>
    <mergeCell ref="AM150:AM151"/>
    <mergeCell ref="AN150:AN151"/>
    <mergeCell ref="AO150:AO151"/>
    <mergeCell ref="A148:A149"/>
    <mergeCell ref="B148:B149"/>
    <mergeCell ref="C148:C149"/>
    <mergeCell ref="D148:D149"/>
    <mergeCell ref="E148:E149"/>
    <mergeCell ref="F148:F149"/>
    <mergeCell ref="AM148:AM149"/>
    <mergeCell ref="AN148:AN149"/>
    <mergeCell ref="AO148:AO149"/>
    <mergeCell ref="A146:A147"/>
    <mergeCell ref="B146:B147"/>
    <mergeCell ref="C146:C147"/>
    <mergeCell ref="D146:D147"/>
    <mergeCell ref="E146:E147"/>
    <mergeCell ref="F146:F147"/>
    <mergeCell ref="AM146:AM147"/>
    <mergeCell ref="AN146:AN147"/>
    <mergeCell ref="AO146:AO147"/>
    <mergeCell ref="A144:A145"/>
    <mergeCell ref="B144:B145"/>
    <mergeCell ref="C144:C145"/>
    <mergeCell ref="D144:D145"/>
    <mergeCell ref="E144:E145"/>
    <mergeCell ref="F144:F145"/>
    <mergeCell ref="AM144:AM145"/>
    <mergeCell ref="AN144:AN145"/>
    <mergeCell ref="AO144:AO145"/>
    <mergeCell ref="A142:A143"/>
    <mergeCell ref="B142:B143"/>
    <mergeCell ref="C142:C143"/>
    <mergeCell ref="D142:D143"/>
    <mergeCell ref="E142:E143"/>
    <mergeCell ref="F142:F143"/>
    <mergeCell ref="AM142:AM143"/>
    <mergeCell ref="AN142:AN143"/>
    <mergeCell ref="AO142:AO143"/>
    <mergeCell ref="A140:A141"/>
    <mergeCell ref="B140:B141"/>
    <mergeCell ref="C140:C141"/>
    <mergeCell ref="D140:D141"/>
    <mergeCell ref="E140:E141"/>
    <mergeCell ref="F140:F141"/>
    <mergeCell ref="AM140:AM141"/>
    <mergeCell ref="AN140:AN141"/>
    <mergeCell ref="AO140:AO141"/>
    <mergeCell ref="A138:A139"/>
    <mergeCell ref="B138:B139"/>
    <mergeCell ref="C138:C139"/>
    <mergeCell ref="D138:D139"/>
    <mergeCell ref="E138:E139"/>
    <mergeCell ref="F138:F139"/>
    <mergeCell ref="AM138:AM139"/>
    <mergeCell ref="AN138:AN139"/>
    <mergeCell ref="AO138:AO139"/>
    <mergeCell ref="A136:A137"/>
    <mergeCell ref="B136:B137"/>
    <mergeCell ref="C136:C137"/>
    <mergeCell ref="D136:D137"/>
    <mergeCell ref="E136:E137"/>
    <mergeCell ref="F136:F137"/>
    <mergeCell ref="AM136:AM137"/>
    <mergeCell ref="AN136:AN137"/>
    <mergeCell ref="AO136:AO137"/>
    <mergeCell ref="A134:A135"/>
    <mergeCell ref="B134:B135"/>
    <mergeCell ref="C134:C135"/>
    <mergeCell ref="D134:D135"/>
    <mergeCell ref="E134:E135"/>
    <mergeCell ref="F134:F135"/>
    <mergeCell ref="AM134:AM135"/>
    <mergeCell ref="AN134:AN135"/>
    <mergeCell ref="AO134:AO135"/>
    <mergeCell ref="A132:A133"/>
    <mergeCell ref="B132:B133"/>
    <mergeCell ref="C132:C133"/>
    <mergeCell ref="D132:D133"/>
    <mergeCell ref="E132:E133"/>
    <mergeCell ref="F132:F133"/>
    <mergeCell ref="AM132:AM133"/>
    <mergeCell ref="AN132:AN133"/>
    <mergeCell ref="AO132:AO133"/>
    <mergeCell ref="AO128:AO129"/>
    <mergeCell ref="A130:A131"/>
    <mergeCell ref="B130:B131"/>
    <mergeCell ref="C130:C131"/>
    <mergeCell ref="D130:D131"/>
    <mergeCell ref="E130:E131"/>
    <mergeCell ref="F130:F131"/>
    <mergeCell ref="AM130:AM131"/>
    <mergeCell ref="AN130:AN131"/>
    <mergeCell ref="AO130:AO131"/>
    <mergeCell ref="A128:A129"/>
    <mergeCell ref="B128:B129"/>
    <mergeCell ref="C128:C129"/>
    <mergeCell ref="D128:D129"/>
    <mergeCell ref="E128:E129"/>
    <mergeCell ref="F128:F129"/>
    <mergeCell ref="G128:G129"/>
    <mergeCell ref="AM128:AM129"/>
    <mergeCell ref="AN128:AN129"/>
    <mergeCell ref="A78:A79"/>
    <mergeCell ref="B78:B79"/>
    <mergeCell ref="C78:C79"/>
    <mergeCell ref="D78:D79"/>
    <mergeCell ref="E78:E79"/>
    <mergeCell ref="F78:F79"/>
    <mergeCell ref="AM78:AM79"/>
    <mergeCell ref="AN78:AN79"/>
    <mergeCell ref="AO78:AO79"/>
    <mergeCell ref="A76:A77"/>
    <mergeCell ref="B76:B77"/>
    <mergeCell ref="C76:C77"/>
    <mergeCell ref="D76:D77"/>
    <mergeCell ref="E76:E77"/>
    <mergeCell ref="F76:F77"/>
    <mergeCell ref="AM76:AM77"/>
    <mergeCell ref="AN76:AN77"/>
    <mergeCell ref="AO76:AO77"/>
    <mergeCell ref="A74:A75"/>
    <mergeCell ref="B74:B75"/>
    <mergeCell ref="C74:C75"/>
    <mergeCell ref="D74:D75"/>
    <mergeCell ref="E74:E75"/>
    <mergeCell ref="F74:F75"/>
    <mergeCell ref="AM74:AM75"/>
    <mergeCell ref="AN74:AN75"/>
    <mergeCell ref="AO74:AO75"/>
    <mergeCell ref="A72:A73"/>
    <mergeCell ref="B72:B73"/>
    <mergeCell ref="C72:C73"/>
    <mergeCell ref="D72:D73"/>
    <mergeCell ref="E72:E73"/>
    <mergeCell ref="F72:F73"/>
    <mergeCell ref="AM72:AM73"/>
    <mergeCell ref="AN72:AN73"/>
    <mergeCell ref="AO72:AO73"/>
    <mergeCell ref="A70:A71"/>
    <mergeCell ref="B70:B71"/>
    <mergeCell ref="C70:C71"/>
    <mergeCell ref="D70:D71"/>
    <mergeCell ref="E70:E71"/>
    <mergeCell ref="F70:F71"/>
    <mergeCell ref="AM70:AM71"/>
    <mergeCell ref="AN70:AN71"/>
    <mergeCell ref="AO70:AO71"/>
    <mergeCell ref="A68:A69"/>
    <mergeCell ref="B68:B69"/>
    <mergeCell ref="C68:C69"/>
    <mergeCell ref="D68:D69"/>
    <mergeCell ref="E68:E69"/>
    <mergeCell ref="F68:F69"/>
    <mergeCell ref="AM68:AM69"/>
    <mergeCell ref="AN68:AN69"/>
    <mergeCell ref="AO68:AO69"/>
    <mergeCell ref="A66:A67"/>
    <mergeCell ref="B66:B67"/>
    <mergeCell ref="C66:C67"/>
    <mergeCell ref="D66:D67"/>
    <mergeCell ref="E66:E67"/>
    <mergeCell ref="F66:F67"/>
    <mergeCell ref="AM66:AM67"/>
    <mergeCell ref="AN66:AN67"/>
    <mergeCell ref="AO66:AO67"/>
    <mergeCell ref="A64:A65"/>
    <mergeCell ref="B64:B65"/>
    <mergeCell ref="C64:C65"/>
    <mergeCell ref="D64:D65"/>
    <mergeCell ref="E64:E65"/>
    <mergeCell ref="F64:F65"/>
    <mergeCell ref="AM64:AM65"/>
    <mergeCell ref="AN64:AN65"/>
    <mergeCell ref="AO64:AO65"/>
    <mergeCell ref="A62:A63"/>
    <mergeCell ref="B62:B63"/>
    <mergeCell ref="C62:C63"/>
    <mergeCell ref="D62:D63"/>
    <mergeCell ref="E62:E63"/>
    <mergeCell ref="F62:F63"/>
    <mergeCell ref="AM62:AM63"/>
    <mergeCell ref="AN62:AN63"/>
    <mergeCell ref="AO62:AO63"/>
    <mergeCell ref="A60:A61"/>
    <mergeCell ref="B60:B61"/>
    <mergeCell ref="C60:C61"/>
    <mergeCell ref="D60:D61"/>
    <mergeCell ref="E60:E61"/>
    <mergeCell ref="F60:F61"/>
    <mergeCell ref="AM60:AM61"/>
    <mergeCell ref="AN60:AN61"/>
    <mergeCell ref="AO60:AO61"/>
    <mergeCell ref="A58:A59"/>
    <mergeCell ref="B58:B59"/>
    <mergeCell ref="C58:C59"/>
    <mergeCell ref="D58:D59"/>
    <mergeCell ref="E58:E59"/>
    <mergeCell ref="F58:F59"/>
    <mergeCell ref="AM58:AM59"/>
    <mergeCell ref="AN58:AN59"/>
    <mergeCell ref="AO58:AO59"/>
    <mergeCell ref="A56:A57"/>
    <mergeCell ref="B56:B57"/>
    <mergeCell ref="C56:C57"/>
    <mergeCell ref="D56:D57"/>
    <mergeCell ref="E56:E57"/>
    <mergeCell ref="F56:F57"/>
    <mergeCell ref="AM56:AM57"/>
    <mergeCell ref="AN56:AN57"/>
    <mergeCell ref="AO56:AO57"/>
    <mergeCell ref="A54:A55"/>
    <mergeCell ref="B54:B55"/>
    <mergeCell ref="C54:C55"/>
    <mergeCell ref="D54:D55"/>
    <mergeCell ref="E54:E55"/>
    <mergeCell ref="F54:F55"/>
    <mergeCell ref="AM54:AM55"/>
    <mergeCell ref="AN54:AN55"/>
    <mergeCell ref="AO54:AO55"/>
    <mergeCell ref="A52:A53"/>
    <mergeCell ref="B52:B53"/>
    <mergeCell ref="C52:C53"/>
    <mergeCell ref="D52:D53"/>
    <mergeCell ref="E52:E53"/>
    <mergeCell ref="F52:F53"/>
    <mergeCell ref="AM52:AM53"/>
    <mergeCell ref="AN52:AN53"/>
    <mergeCell ref="AO52:AO53"/>
    <mergeCell ref="AO48:AO49"/>
    <mergeCell ref="A50:A51"/>
    <mergeCell ref="B50:B51"/>
    <mergeCell ref="C50:C51"/>
    <mergeCell ref="D50:D51"/>
    <mergeCell ref="E50:E51"/>
    <mergeCell ref="F50:F51"/>
    <mergeCell ref="AM50:AM51"/>
    <mergeCell ref="AN50:AN51"/>
    <mergeCell ref="AO50:AO51"/>
    <mergeCell ref="A48:A49"/>
    <mergeCell ref="B48:B49"/>
    <mergeCell ref="C48:C49"/>
    <mergeCell ref="D48:D49"/>
    <mergeCell ref="E48:E49"/>
    <mergeCell ref="F48:F49"/>
    <mergeCell ref="G48:G49"/>
    <mergeCell ref="AM48:AM49"/>
    <mergeCell ref="AN48:AN49"/>
    <mergeCell ref="B1:E1"/>
    <mergeCell ref="B3:C3"/>
    <mergeCell ref="D3:K3"/>
    <mergeCell ref="L3:N3"/>
    <mergeCell ref="O3:U3"/>
    <mergeCell ref="V3:X3"/>
    <mergeCell ref="Y3:Z3"/>
    <mergeCell ref="AA3:AE3"/>
    <mergeCell ref="AF3:AK3"/>
    <mergeCell ref="AF5:AG5"/>
    <mergeCell ref="A6:A7"/>
    <mergeCell ref="B6:B7"/>
    <mergeCell ref="C6:C7"/>
    <mergeCell ref="D6:D7"/>
    <mergeCell ref="E6:E7"/>
    <mergeCell ref="F6:F7"/>
    <mergeCell ref="G6:G7"/>
    <mergeCell ref="AS6:AW7"/>
    <mergeCell ref="AX6:AY7"/>
    <mergeCell ref="A8:A9"/>
    <mergeCell ref="B8:B9"/>
    <mergeCell ref="C8:C9"/>
    <mergeCell ref="D8:D9"/>
    <mergeCell ref="E8:E9"/>
    <mergeCell ref="F8:F9"/>
    <mergeCell ref="AM8:AM9"/>
    <mergeCell ref="AN8:AN9"/>
    <mergeCell ref="AO8:AO9"/>
    <mergeCell ref="AQ8:AR8"/>
    <mergeCell ref="AS8:AT8"/>
    <mergeCell ref="AV8:AW8"/>
    <mergeCell ref="AQ9:AR9"/>
    <mergeCell ref="AS9:AT9"/>
    <mergeCell ref="AV9:AW9"/>
    <mergeCell ref="F10:F11"/>
    <mergeCell ref="AM10:AM11"/>
    <mergeCell ref="AN10:AN11"/>
    <mergeCell ref="AO10:AO11"/>
    <mergeCell ref="AN6:AN7"/>
    <mergeCell ref="AO6:AO7"/>
    <mergeCell ref="AQ6:AR7"/>
    <mergeCell ref="AQ10:AR10"/>
    <mergeCell ref="AS10:AT10"/>
    <mergeCell ref="AV10:AW10"/>
    <mergeCell ref="AQ11:AR11"/>
    <mergeCell ref="AS11:AT11"/>
    <mergeCell ref="AV11:AW11"/>
    <mergeCell ref="A12:A13"/>
    <mergeCell ref="B12:B13"/>
    <mergeCell ref="C12:C13"/>
    <mergeCell ref="D12:D13"/>
    <mergeCell ref="E12:E13"/>
    <mergeCell ref="F12:F13"/>
    <mergeCell ref="AM12:AM13"/>
    <mergeCell ref="AN12:AN13"/>
    <mergeCell ref="AO12:AO13"/>
    <mergeCell ref="AQ12:AR12"/>
    <mergeCell ref="AS12:AT12"/>
    <mergeCell ref="AV12:AW12"/>
    <mergeCell ref="AQ13:AR13"/>
    <mergeCell ref="AS13:AT13"/>
    <mergeCell ref="AV13:AW13"/>
    <mergeCell ref="A10:A11"/>
    <mergeCell ref="B10:B11"/>
    <mergeCell ref="C10:C11"/>
    <mergeCell ref="AM6:AM7"/>
    <mergeCell ref="D10:D11"/>
    <mergeCell ref="A14:A19"/>
    <mergeCell ref="B14:B15"/>
    <mergeCell ref="C14:C19"/>
    <mergeCell ref="D14:D19"/>
    <mergeCell ref="E14:E19"/>
    <mergeCell ref="F14:F19"/>
    <mergeCell ref="B18:B19"/>
    <mergeCell ref="AM14:AM15"/>
    <mergeCell ref="AN14:AN19"/>
    <mergeCell ref="B16:B17"/>
    <mergeCell ref="AM16:AM17"/>
    <mergeCell ref="AQ14:AR14"/>
    <mergeCell ref="AS14:AT14"/>
    <mergeCell ref="AV14:AW14"/>
    <mergeCell ref="AQ15:AR15"/>
    <mergeCell ref="AS15:AT15"/>
    <mergeCell ref="AV15:AW15"/>
    <mergeCell ref="AM18:AM19"/>
    <mergeCell ref="AQ18:AR18"/>
    <mergeCell ref="AS18:AT18"/>
    <mergeCell ref="AV18:AW18"/>
    <mergeCell ref="AQ19:AR19"/>
    <mergeCell ref="AS19:AT19"/>
    <mergeCell ref="AV19:AW19"/>
    <mergeCell ref="AQ16:AR16"/>
    <mergeCell ref="AS16:AT16"/>
    <mergeCell ref="AV16:AW16"/>
    <mergeCell ref="AQ17:AR17"/>
    <mergeCell ref="AS17:AT17"/>
    <mergeCell ref="AV17:AW17"/>
    <mergeCell ref="E10:E11"/>
    <mergeCell ref="A20:A23"/>
    <mergeCell ref="B20:B21"/>
    <mergeCell ref="C20:C23"/>
    <mergeCell ref="D20:D23"/>
    <mergeCell ref="E20:E23"/>
    <mergeCell ref="F20:F23"/>
    <mergeCell ref="B22:B23"/>
    <mergeCell ref="AM20:AM21"/>
    <mergeCell ref="AN20:AN23"/>
    <mergeCell ref="AQ20:AR20"/>
    <mergeCell ref="AS20:AT20"/>
    <mergeCell ref="AV20:AW20"/>
    <mergeCell ref="AQ21:AR21"/>
    <mergeCell ref="AS21:AT21"/>
    <mergeCell ref="AV21:AW21"/>
    <mergeCell ref="AM22:AM23"/>
    <mergeCell ref="AQ22:AR22"/>
    <mergeCell ref="AS22:AT22"/>
    <mergeCell ref="AV22:AW22"/>
    <mergeCell ref="AQ23:AR23"/>
    <mergeCell ref="AS23:AT23"/>
    <mergeCell ref="AV23:AW23"/>
    <mergeCell ref="AQ26:AR26"/>
    <mergeCell ref="AS26:AY26"/>
    <mergeCell ref="AQ27:AR27"/>
    <mergeCell ref="AS27:AY27"/>
    <mergeCell ref="A24:A25"/>
    <mergeCell ref="B24:B25"/>
    <mergeCell ref="C24:C25"/>
    <mergeCell ref="D24:D25"/>
    <mergeCell ref="E24:E25"/>
    <mergeCell ref="A26:A27"/>
    <mergeCell ref="B26:B27"/>
    <mergeCell ref="C26:C27"/>
    <mergeCell ref="D26:D27"/>
    <mergeCell ref="E26:E27"/>
    <mergeCell ref="F26:F27"/>
    <mergeCell ref="AM26:AM27"/>
    <mergeCell ref="AN26:AN27"/>
    <mergeCell ref="AO26:AO27"/>
    <mergeCell ref="F24:F25"/>
    <mergeCell ref="AM24:AM25"/>
    <mergeCell ref="AN24:AN25"/>
    <mergeCell ref="AO24:AO25"/>
    <mergeCell ref="AQ24:AR24"/>
    <mergeCell ref="AS24:AT24"/>
    <mergeCell ref="AV24:AW24"/>
    <mergeCell ref="AQ25:AR25"/>
    <mergeCell ref="AS25:AT25"/>
    <mergeCell ref="AV25:AW25"/>
    <mergeCell ref="AQ28:AR28"/>
    <mergeCell ref="AS28:AY28"/>
    <mergeCell ref="AS29:AY29"/>
    <mergeCell ref="A30:A31"/>
    <mergeCell ref="B30:B31"/>
    <mergeCell ref="C30:C31"/>
    <mergeCell ref="D30:D31"/>
    <mergeCell ref="E30:E31"/>
    <mergeCell ref="F30:F31"/>
    <mergeCell ref="AM30:AM31"/>
    <mergeCell ref="AN30:AN31"/>
    <mergeCell ref="AO30:AO31"/>
    <mergeCell ref="AQ30:AR30"/>
    <mergeCell ref="AS30:AY30"/>
    <mergeCell ref="A28:A29"/>
    <mergeCell ref="B28:B29"/>
    <mergeCell ref="C28:C29"/>
    <mergeCell ref="D28:D29"/>
    <mergeCell ref="E28:E29"/>
    <mergeCell ref="F28:F29"/>
    <mergeCell ref="AM28:AM29"/>
    <mergeCell ref="AN28:AN29"/>
    <mergeCell ref="AO28:AO29"/>
    <mergeCell ref="A32:A33"/>
    <mergeCell ref="B32:B33"/>
    <mergeCell ref="C32:C33"/>
    <mergeCell ref="D32:D33"/>
    <mergeCell ref="E32:E33"/>
    <mergeCell ref="F32:F33"/>
    <mergeCell ref="AM32:AM33"/>
    <mergeCell ref="AN32:AN33"/>
    <mergeCell ref="AO32:AO33"/>
    <mergeCell ref="A36:A37"/>
    <mergeCell ref="B36:B37"/>
    <mergeCell ref="C36:C37"/>
    <mergeCell ref="D36:D37"/>
    <mergeCell ref="E36:E37"/>
    <mergeCell ref="F36:F37"/>
    <mergeCell ref="AM36:AM37"/>
    <mergeCell ref="AN36:AN37"/>
    <mergeCell ref="AO36:AO37"/>
    <mergeCell ref="A34:A35"/>
    <mergeCell ref="B34:B35"/>
    <mergeCell ref="C34:C35"/>
    <mergeCell ref="D34:D35"/>
    <mergeCell ref="E34:E35"/>
    <mergeCell ref="F34:F35"/>
    <mergeCell ref="AM34:AM35"/>
    <mergeCell ref="AN34:AN35"/>
    <mergeCell ref="AO34:AO35"/>
    <mergeCell ref="AM40:AM41"/>
    <mergeCell ref="AN40:AN41"/>
    <mergeCell ref="AO40:AO41"/>
    <mergeCell ref="A40:A41"/>
    <mergeCell ref="B40:B41"/>
    <mergeCell ref="C40:C41"/>
    <mergeCell ref="D40:D41"/>
    <mergeCell ref="E40:E41"/>
    <mergeCell ref="F40:F41"/>
    <mergeCell ref="A38:A39"/>
    <mergeCell ref="B38:B39"/>
    <mergeCell ref="C38:C39"/>
    <mergeCell ref="D38:D39"/>
    <mergeCell ref="E38:E39"/>
    <mergeCell ref="F38:F39"/>
    <mergeCell ref="AM38:AM39"/>
    <mergeCell ref="AN38:AN39"/>
    <mergeCell ref="AO38:AO39"/>
    <mergeCell ref="A42:A43"/>
    <mergeCell ref="B42:B43"/>
    <mergeCell ref="C42:C43"/>
    <mergeCell ref="D42:D43"/>
    <mergeCell ref="E42:E43"/>
    <mergeCell ref="F42:F43"/>
    <mergeCell ref="AM42:AM43"/>
    <mergeCell ref="AN42:AN43"/>
    <mergeCell ref="AO42:AO43"/>
    <mergeCell ref="AQ42:AS42"/>
    <mergeCell ref="B44:F45"/>
    <mergeCell ref="J44:R45"/>
    <mergeCell ref="V44:AE45"/>
    <mergeCell ref="AM44:AN45"/>
    <mergeCell ref="AO44:AO45"/>
    <mergeCell ref="S45:T45"/>
    <mergeCell ref="AF45:AG45"/>
    <mergeCell ref="B83:C83"/>
    <mergeCell ref="D83:K83"/>
    <mergeCell ref="L83:N83"/>
    <mergeCell ref="O83:U83"/>
    <mergeCell ref="V83:X83"/>
    <mergeCell ref="Y83:Z83"/>
    <mergeCell ref="AA83:AE83"/>
    <mergeCell ref="AF83:AK83"/>
    <mergeCell ref="AF85:AG85"/>
    <mergeCell ref="AX86:AY87"/>
    <mergeCell ref="A88:A89"/>
    <mergeCell ref="B88:B89"/>
    <mergeCell ref="C88:C89"/>
    <mergeCell ref="D88:D89"/>
    <mergeCell ref="E88:E89"/>
    <mergeCell ref="F88:F89"/>
    <mergeCell ref="AM88:AM89"/>
    <mergeCell ref="AN88:AN89"/>
    <mergeCell ref="AO88:AO89"/>
    <mergeCell ref="AQ88:AR88"/>
    <mergeCell ref="AS88:AT88"/>
    <mergeCell ref="AV88:AW88"/>
    <mergeCell ref="AQ89:AR89"/>
    <mergeCell ref="AS89:AT89"/>
    <mergeCell ref="AV89:AW89"/>
    <mergeCell ref="A86:A87"/>
    <mergeCell ref="B86:B87"/>
    <mergeCell ref="C86:C87"/>
    <mergeCell ref="D86:D87"/>
    <mergeCell ref="E86:E87"/>
    <mergeCell ref="F86:F87"/>
    <mergeCell ref="G86:G87"/>
    <mergeCell ref="AM86:AM87"/>
    <mergeCell ref="AO86:AO87"/>
    <mergeCell ref="AQ86:AR87"/>
    <mergeCell ref="AS86:AW87"/>
    <mergeCell ref="AN86:AN87"/>
    <mergeCell ref="AQ90:AR90"/>
    <mergeCell ref="AS90:AT90"/>
    <mergeCell ref="AV90:AW90"/>
    <mergeCell ref="AQ91:AR91"/>
    <mergeCell ref="AS91:AT91"/>
    <mergeCell ref="AV91:AW91"/>
    <mergeCell ref="AQ92:AR92"/>
    <mergeCell ref="AS92:AT92"/>
    <mergeCell ref="AV92:AW92"/>
    <mergeCell ref="AQ93:AR93"/>
    <mergeCell ref="AS93:AT93"/>
    <mergeCell ref="AV93:AW93"/>
    <mergeCell ref="AS98:AT98"/>
    <mergeCell ref="AV98:AW98"/>
    <mergeCell ref="AQ99:AR99"/>
    <mergeCell ref="AS99:AT99"/>
    <mergeCell ref="AV99:AW99"/>
    <mergeCell ref="AQ96:AR96"/>
    <mergeCell ref="AS96:AT96"/>
    <mergeCell ref="AV96:AW96"/>
    <mergeCell ref="AQ97:AR97"/>
    <mergeCell ref="AS97:AT97"/>
    <mergeCell ref="AV97:AW97"/>
    <mergeCell ref="A90:A91"/>
    <mergeCell ref="B90:B91"/>
    <mergeCell ref="C90:C91"/>
    <mergeCell ref="A92:A93"/>
    <mergeCell ref="B92:B93"/>
    <mergeCell ref="C92:C93"/>
    <mergeCell ref="D92:D93"/>
    <mergeCell ref="E92:E93"/>
    <mergeCell ref="F92:F93"/>
    <mergeCell ref="AM92:AM93"/>
    <mergeCell ref="AN92:AN93"/>
    <mergeCell ref="AO92:AO93"/>
    <mergeCell ref="D90:D91"/>
    <mergeCell ref="E90:E91"/>
    <mergeCell ref="F90:F91"/>
    <mergeCell ref="AM90:AM91"/>
    <mergeCell ref="AN90:AN91"/>
    <mergeCell ref="AO90:AO91"/>
    <mergeCell ref="AQ100:AR100"/>
    <mergeCell ref="AS100:AT100"/>
    <mergeCell ref="AV100:AW100"/>
    <mergeCell ref="AQ101:AR101"/>
    <mergeCell ref="AS101:AT101"/>
    <mergeCell ref="AV101:AW101"/>
    <mergeCell ref="AM102:AM103"/>
    <mergeCell ref="AQ102:AR102"/>
    <mergeCell ref="AS102:AT102"/>
    <mergeCell ref="AV102:AW102"/>
    <mergeCell ref="AQ103:AR103"/>
    <mergeCell ref="AS103:AT103"/>
    <mergeCell ref="AV103:AW103"/>
    <mergeCell ref="A94:A99"/>
    <mergeCell ref="B94:B95"/>
    <mergeCell ref="C94:C99"/>
    <mergeCell ref="D94:D99"/>
    <mergeCell ref="E94:E99"/>
    <mergeCell ref="F94:F99"/>
    <mergeCell ref="B98:B99"/>
    <mergeCell ref="AM94:AM95"/>
    <mergeCell ref="AN94:AN99"/>
    <mergeCell ref="B96:B97"/>
    <mergeCell ref="AM96:AM97"/>
    <mergeCell ref="AQ94:AR94"/>
    <mergeCell ref="AS94:AT94"/>
    <mergeCell ref="AV94:AW94"/>
    <mergeCell ref="AQ95:AR95"/>
    <mergeCell ref="AS95:AT95"/>
    <mergeCell ref="AV95:AW95"/>
    <mergeCell ref="AM98:AM99"/>
    <mergeCell ref="AQ98:AR98"/>
    <mergeCell ref="A106:A107"/>
    <mergeCell ref="B106:B107"/>
    <mergeCell ref="C106:C107"/>
    <mergeCell ref="D106:D107"/>
    <mergeCell ref="E106:E107"/>
    <mergeCell ref="F106:F107"/>
    <mergeCell ref="AM106:AM107"/>
    <mergeCell ref="AN106:AN107"/>
    <mergeCell ref="AO106:AO107"/>
    <mergeCell ref="F104:F105"/>
    <mergeCell ref="AM104:AM105"/>
    <mergeCell ref="AN104:AN105"/>
    <mergeCell ref="AO104:AO105"/>
    <mergeCell ref="A100:A103"/>
    <mergeCell ref="B100:B101"/>
    <mergeCell ref="C100:C103"/>
    <mergeCell ref="D100:D103"/>
    <mergeCell ref="E100:E103"/>
    <mergeCell ref="F100:F103"/>
    <mergeCell ref="B102:B103"/>
    <mergeCell ref="AM100:AM101"/>
    <mergeCell ref="AN100:AN103"/>
    <mergeCell ref="AV104:AW104"/>
    <mergeCell ref="AQ105:AR105"/>
    <mergeCell ref="AS105:AT105"/>
    <mergeCell ref="AV105:AW105"/>
    <mergeCell ref="AQ108:AR108"/>
    <mergeCell ref="AS108:AY108"/>
    <mergeCell ref="AS109:AY109"/>
    <mergeCell ref="A110:A111"/>
    <mergeCell ref="B110:B111"/>
    <mergeCell ref="C110:C111"/>
    <mergeCell ref="D110:D111"/>
    <mergeCell ref="E110:E111"/>
    <mergeCell ref="F110:F111"/>
    <mergeCell ref="AM110:AM111"/>
    <mergeCell ref="AN110:AN111"/>
    <mergeCell ref="AO110:AO111"/>
    <mergeCell ref="AQ110:AR110"/>
    <mergeCell ref="AS110:AY110"/>
    <mergeCell ref="A108:A109"/>
    <mergeCell ref="B108:B109"/>
    <mergeCell ref="C108:C109"/>
    <mergeCell ref="D108:D109"/>
    <mergeCell ref="E108:E109"/>
    <mergeCell ref="F108:F109"/>
    <mergeCell ref="AM108:AM109"/>
    <mergeCell ref="AN108:AN109"/>
    <mergeCell ref="AO108:AO109"/>
    <mergeCell ref="A104:A105"/>
    <mergeCell ref="B104:B105"/>
    <mergeCell ref="C104:C105"/>
    <mergeCell ref="D104:D105"/>
    <mergeCell ref="E104:E105"/>
    <mergeCell ref="A112:A113"/>
    <mergeCell ref="B112:B113"/>
    <mergeCell ref="C112:C113"/>
    <mergeCell ref="D112:D113"/>
    <mergeCell ref="E112:E113"/>
    <mergeCell ref="F112:F113"/>
    <mergeCell ref="AM112:AM113"/>
    <mergeCell ref="AN112:AN113"/>
    <mergeCell ref="AO112:AO113"/>
    <mergeCell ref="A116:A117"/>
    <mergeCell ref="B116:B117"/>
    <mergeCell ref="C116:C117"/>
    <mergeCell ref="D116:D117"/>
    <mergeCell ref="E116:E117"/>
    <mergeCell ref="F116:F117"/>
    <mergeCell ref="AM116:AM117"/>
    <mergeCell ref="AN116:AN117"/>
    <mergeCell ref="AO116:AO117"/>
    <mergeCell ref="A114:A115"/>
    <mergeCell ref="B114:B115"/>
    <mergeCell ref="C114:C115"/>
    <mergeCell ref="D114:D115"/>
    <mergeCell ref="E114:E115"/>
    <mergeCell ref="F114:F115"/>
    <mergeCell ref="AM114:AM115"/>
    <mergeCell ref="AN114:AN115"/>
    <mergeCell ref="AO114:AO115"/>
    <mergeCell ref="AQ118:AS118"/>
    <mergeCell ref="AM120:AM121"/>
    <mergeCell ref="AN120:AN121"/>
    <mergeCell ref="AO120:AO121"/>
    <mergeCell ref="A120:A121"/>
    <mergeCell ref="B120:B121"/>
    <mergeCell ref="C120:C121"/>
    <mergeCell ref="D120:D121"/>
    <mergeCell ref="E120:E121"/>
    <mergeCell ref="F120:F121"/>
    <mergeCell ref="A118:A119"/>
    <mergeCell ref="B118:B119"/>
    <mergeCell ref="C118:C119"/>
    <mergeCell ref="D118:D119"/>
    <mergeCell ref="E118:E119"/>
    <mergeCell ref="F118:F119"/>
    <mergeCell ref="AM118:AM119"/>
    <mergeCell ref="AN118:AN119"/>
    <mergeCell ref="AO118:AO119"/>
    <mergeCell ref="AQ120:AS120"/>
    <mergeCell ref="AT120:AV121"/>
    <mergeCell ref="AW120:AY121"/>
    <mergeCell ref="AQ121:AS121"/>
    <mergeCell ref="A122:A123"/>
    <mergeCell ref="B122:B123"/>
    <mergeCell ref="C122:C123"/>
    <mergeCell ref="D122:D123"/>
    <mergeCell ref="E122:E123"/>
    <mergeCell ref="F122:F123"/>
    <mergeCell ref="AM122:AM123"/>
    <mergeCell ref="AN122:AN123"/>
    <mergeCell ref="AO122:AO123"/>
    <mergeCell ref="AQ122:AS122"/>
    <mergeCell ref="B124:F125"/>
    <mergeCell ref="J124:R125"/>
    <mergeCell ref="V124:AE125"/>
    <mergeCell ref="AM124:AN125"/>
    <mergeCell ref="AO124:AO125"/>
    <mergeCell ref="S125:T125"/>
    <mergeCell ref="AF125:AG125"/>
    <mergeCell ref="AT122:AV123"/>
    <mergeCell ref="AW122:AY123"/>
    <mergeCell ref="B163:C163"/>
    <mergeCell ref="D163:K163"/>
    <mergeCell ref="L163:N163"/>
    <mergeCell ref="O163:U163"/>
    <mergeCell ref="V163:X163"/>
    <mergeCell ref="Y163:Z163"/>
    <mergeCell ref="AA163:AE163"/>
    <mergeCell ref="AF163:AK163"/>
    <mergeCell ref="AF165:AG165"/>
    <mergeCell ref="AX166:AY167"/>
    <mergeCell ref="A168:A169"/>
    <mergeCell ref="B168:B169"/>
    <mergeCell ref="C168:C169"/>
    <mergeCell ref="D168:D169"/>
    <mergeCell ref="E168:E169"/>
    <mergeCell ref="F168:F169"/>
    <mergeCell ref="AM168:AM169"/>
    <mergeCell ref="AN168:AN169"/>
    <mergeCell ref="AO168:AO169"/>
    <mergeCell ref="AQ168:AR168"/>
    <mergeCell ref="AS168:AT168"/>
    <mergeCell ref="AV168:AW168"/>
    <mergeCell ref="AQ169:AR169"/>
    <mergeCell ref="AS169:AT169"/>
    <mergeCell ref="AV169:AW169"/>
    <mergeCell ref="A166:A167"/>
    <mergeCell ref="B166:B167"/>
    <mergeCell ref="C166:C167"/>
    <mergeCell ref="D166:D167"/>
    <mergeCell ref="E166:E167"/>
    <mergeCell ref="F166:F167"/>
    <mergeCell ref="G166:G167"/>
    <mergeCell ref="AM166:AM167"/>
    <mergeCell ref="AO166:AO167"/>
    <mergeCell ref="AQ166:AR167"/>
    <mergeCell ref="AS166:AW167"/>
    <mergeCell ref="AN166:AN167"/>
    <mergeCell ref="AQ170:AR170"/>
    <mergeCell ref="AS170:AT170"/>
    <mergeCell ref="AV170:AW170"/>
    <mergeCell ref="AQ171:AR171"/>
    <mergeCell ref="AS171:AT171"/>
    <mergeCell ref="AV171:AW171"/>
    <mergeCell ref="AQ172:AR172"/>
    <mergeCell ref="AS172:AT172"/>
    <mergeCell ref="AV172:AW172"/>
    <mergeCell ref="AQ173:AR173"/>
    <mergeCell ref="AS173:AT173"/>
    <mergeCell ref="AV173:AW173"/>
    <mergeCell ref="A170:A171"/>
    <mergeCell ref="B170:B171"/>
    <mergeCell ref="C170:C171"/>
    <mergeCell ref="A172:A173"/>
    <mergeCell ref="B172:B173"/>
    <mergeCell ref="C172:C173"/>
    <mergeCell ref="D172:D173"/>
    <mergeCell ref="E172:E173"/>
    <mergeCell ref="F172:F173"/>
    <mergeCell ref="AM172:AM173"/>
    <mergeCell ref="AN172:AN173"/>
    <mergeCell ref="AO172:AO173"/>
    <mergeCell ref="D170:D171"/>
    <mergeCell ref="E170:E171"/>
    <mergeCell ref="F170:F171"/>
    <mergeCell ref="AM170:AM171"/>
    <mergeCell ref="AN170:AN171"/>
    <mergeCell ref="AO170:AO171"/>
    <mergeCell ref="A174:A179"/>
    <mergeCell ref="B174:B175"/>
    <mergeCell ref="C174:C179"/>
    <mergeCell ref="D174:D179"/>
    <mergeCell ref="E174:E179"/>
    <mergeCell ref="F174:F179"/>
    <mergeCell ref="B178:B179"/>
    <mergeCell ref="AM174:AM175"/>
    <mergeCell ref="AN174:AN179"/>
    <mergeCell ref="B176:B177"/>
    <mergeCell ref="AM176:AM177"/>
    <mergeCell ref="AQ174:AR174"/>
    <mergeCell ref="AS174:AT174"/>
    <mergeCell ref="AV174:AW174"/>
    <mergeCell ref="AQ175:AR175"/>
    <mergeCell ref="AS175:AT175"/>
    <mergeCell ref="AV175:AW175"/>
    <mergeCell ref="AM178:AM179"/>
    <mergeCell ref="AQ178:AR178"/>
    <mergeCell ref="AS178:AT178"/>
    <mergeCell ref="AV178:AW178"/>
    <mergeCell ref="AQ179:AR179"/>
    <mergeCell ref="AS179:AT179"/>
    <mergeCell ref="AV179:AW179"/>
    <mergeCell ref="AQ176:AR176"/>
    <mergeCell ref="AS176:AT176"/>
    <mergeCell ref="AV176:AW176"/>
    <mergeCell ref="AQ177:AR177"/>
    <mergeCell ref="AS177:AT177"/>
    <mergeCell ref="AV177:AW177"/>
    <mergeCell ref="A180:A183"/>
    <mergeCell ref="B180:B181"/>
    <mergeCell ref="C180:C183"/>
    <mergeCell ref="D180:D183"/>
    <mergeCell ref="E180:E183"/>
    <mergeCell ref="F180:F183"/>
    <mergeCell ref="B182:B183"/>
    <mergeCell ref="AM180:AM181"/>
    <mergeCell ref="AN180:AN183"/>
    <mergeCell ref="AQ180:AR180"/>
    <mergeCell ref="AS180:AT180"/>
    <mergeCell ref="AV180:AW180"/>
    <mergeCell ref="AQ181:AR181"/>
    <mergeCell ref="AS181:AT181"/>
    <mergeCell ref="AV181:AW181"/>
    <mergeCell ref="AM182:AM183"/>
    <mergeCell ref="AQ182:AR182"/>
    <mergeCell ref="AS182:AT182"/>
    <mergeCell ref="AV182:AW182"/>
    <mergeCell ref="AQ183:AR183"/>
    <mergeCell ref="AS183:AT183"/>
    <mergeCell ref="AV183:AW183"/>
    <mergeCell ref="AQ186:AR186"/>
    <mergeCell ref="AS186:AY186"/>
    <mergeCell ref="AQ187:AR187"/>
    <mergeCell ref="AS187:AY187"/>
    <mergeCell ref="A184:A185"/>
    <mergeCell ref="B184:B185"/>
    <mergeCell ref="C184:C185"/>
    <mergeCell ref="D184:D185"/>
    <mergeCell ref="E184:E185"/>
    <mergeCell ref="A186:A187"/>
    <mergeCell ref="B186:B187"/>
    <mergeCell ref="C186:C187"/>
    <mergeCell ref="D186:D187"/>
    <mergeCell ref="E186:E187"/>
    <mergeCell ref="F186:F187"/>
    <mergeCell ref="AM186:AM187"/>
    <mergeCell ref="AN186:AN187"/>
    <mergeCell ref="AO186:AO187"/>
    <mergeCell ref="F184:F185"/>
    <mergeCell ref="AM184:AM185"/>
    <mergeCell ref="AN184:AN185"/>
    <mergeCell ref="AO184:AO185"/>
    <mergeCell ref="AQ184:AR184"/>
    <mergeCell ref="AS184:AT184"/>
    <mergeCell ref="AV184:AW184"/>
    <mergeCell ref="AQ185:AR185"/>
    <mergeCell ref="AS185:AT185"/>
    <mergeCell ref="AV185:AW185"/>
    <mergeCell ref="AQ188:AR188"/>
    <mergeCell ref="AS188:AY188"/>
    <mergeCell ref="AS189:AY189"/>
    <mergeCell ref="A190:A191"/>
    <mergeCell ref="B190:B191"/>
    <mergeCell ref="C190:C191"/>
    <mergeCell ref="D190:D191"/>
    <mergeCell ref="E190:E191"/>
    <mergeCell ref="F190:F191"/>
    <mergeCell ref="AM190:AM191"/>
    <mergeCell ref="AN190:AN191"/>
    <mergeCell ref="AO190:AO191"/>
    <mergeCell ref="AQ190:AR190"/>
    <mergeCell ref="AS190:AY190"/>
    <mergeCell ref="A188:A189"/>
    <mergeCell ref="B188:B189"/>
    <mergeCell ref="C188:C189"/>
    <mergeCell ref="D188:D189"/>
    <mergeCell ref="E188:E189"/>
    <mergeCell ref="F188:F189"/>
    <mergeCell ref="AM188:AM189"/>
    <mergeCell ref="AN188:AN189"/>
    <mergeCell ref="AO188:AO189"/>
    <mergeCell ref="A192:A193"/>
    <mergeCell ref="B192:B193"/>
    <mergeCell ref="C192:C193"/>
    <mergeCell ref="D192:D193"/>
    <mergeCell ref="E192:E193"/>
    <mergeCell ref="F192:F193"/>
    <mergeCell ref="AM192:AM193"/>
    <mergeCell ref="AN192:AN193"/>
    <mergeCell ref="AO192:AO193"/>
    <mergeCell ref="A194:A195"/>
    <mergeCell ref="B194:B195"/>
    <mergeCell ref="C194:C195"/>
    <mergeCell ref="D194:D195"/>
    <mergeCell ref="E194:E195"/>
    <mergeCell ref="F194:F195"/>
    <mergeCell ref="AM194:AM195"/>
    <mergeCell ref="AN194:AN195"/>
    <mergeCell ref="AO194:AO195"/>
    <mergeCell ref="A196:A197"/>
    <mergeCell ref="A198:A199"/>
    <mergeCell ref="AO198:AO199"/>
    <mergeCell ref="AQ200:AS200"/>
    <mergeCell ref="B204:F205"/>
    <mergeCell ref="J204:R205"/>
    <mergeCell ref="V204:AE205"/>
    <mergeCell ref="AM204:AN205"/>
    <mergeCell ref="AO204:AO205"/>
    <mergeCell ref="S205:T205"/>
    <mergeCell ref="AF205:AG205"/>
    <mergeCell ref="AM202:AM203"/>
    <mergeCell ref="AN202:AN203"/>
    <mergeCell ref="AQ198:AS198"/>
    <mergeCell ref="AM200:AM201"/>
    <mergeCell ref="AN200:AN201"/>
    <mergeCell ref="AO200:AO201"/>
    <mergeCell ref="B196:B197"/>
    <mergeCell ref="C196:C197"/>
    <mergeCell ref="D196:D197"/>
    <mergeCell ref="E196:E197"/>
    <mergeCell ref="F196:F197"/>
    <mergeCell ref="AM196:AM197"/>
    <mergeCell ref="AN196:AN197"/>
    <mergeCell ref="AO196:AO197"/>
    <mergeCell ref="B198:B199"/>
    <mergeCell ref="C198:C199"/>
    <mergeCell ref="D198:D199"/>
    <mergeCell ref="E198:E199"/>
    <mergeCell ref="F198:F199"/>
    <mergeCell ref="AM198:AM199"/>
    <mergeCell ref="AN198:AN199"/>
    <mergeCell ref="AT200:AV201"/>
    <mergeCell ref="AW200:AY201"/>
    <mergeCell ref="AQ201:AS201"/>
    <mergeCell ref="AT202:AV203"/>
    <mergeCell ref="AW202:AY203"/>
    <mergeCell ref="A200:A201"/>
    <mergeCell ref="B200:B201"/>
    <mergeCell ref="C200:C201"/>
    <mergeCell ref="D200:D201"/>
    <mergeCell ref="E200:E201"/>
    <mergeCell ref="F200:F201"/>
    <mergeCell ref="AO202:AO203"/>
    <mergeCell ref="AQ202:AS202"/>
    <mergeCell ref="A202:A203"/>
    <mergeCell ref="B202:B203"/>
    <mergeCell ref="C202:C203"/>
    <mergeCell ref="D202:D203"/>
    <mergeCell ref="E202:E203"/>
    <mergeCell ref="F202:F203"/>
  </mergeCells>
  <phoneticPr fontId="2"/>
  <dataValidations count="1">
    <dataValidation type="list" allowBlank="1" showInputMessage="1" showErrorMessage="1" sqref="E14:E43 E130:E159 E94:E123 E174:E203 E50:E79 E210:E239">
      <formula1>$BA$10:$BA$13</formula1>
    </dataValidation>
  </dataValidations>
  <printOptions horizontalCentered="1"/>
  <pageMargins left="0.19685039370078741" right="0.19685039370078741" top="0.70866141732283472" bottom="0.19685039370078741" header="0.19685039370078741" footer="0.19685039370078741"/>
  <pageSetup paperSize="9" scale="89" fitToHeight="0" orientation="landscape" r:id="rId1"/>
  <headerFooter alignWithMargins="0">
    <oddFooter>&amp;C&amp;P／&amp;N</oddFooter>
  </headerFooter>
  <rowBreaks count="5" manualBreakCount="5">
    <brk id="47" max="16383" man="1"/>
    <brk id="81" min="1" max="50" man="1"/>
    <brk id="127" max="16383" man="1"/>
    <brk id="161" min="1" max="50" man="1"/>
    <brk id="207" max="16383" man="1"/>
  </rowBreaks>
  <colBreaks count="1" manualBreakCount="1">
    <brk id="1"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8000"/>
    <pageSetUpPr fitToPage="1"/>
  </sheetPr>
  <dimension ref="A1:BA240"/>
  <sheetViews>
    <sheetView showZeros="0" view="pageBreakPreview" zoomScaleNormal="130" zoomScaleSheetLayoutView="100" zoomScalePageLayoutView="115" workbookViewId="0">
      <pane xSplit="1" ySplit="7" topLeftCell="B8" activePane="bottomRight" state="frozen"/>
      <selection activeCell="B4" sqref="B4:AY4"/>
      <selection pane="topRight" activeCell="B4" sqref="B4:AY4"/>
      <selection pane="bottomLeft" activeCell="B4" sqref="B4:AY4"/>
      <selection pane="bottomRight" activeCell="O3" sqref="O3:U3"/>
    </sheetView>
  </sheetViews>
  <sheetFormatPr defaultRowHeight="12"/>
  <cols>
    <col min="1" max="1" width="9" style="1"/>
    <col min="2" max="2" width="7.625" style="1" customWidth="1"/>
    <col min="3" max="4" width="4.625" style="1" customWidth="1"/>
    <col min="5" max="5" width="3.625" style="1" customWidth="1"/>
    <col min="6" max="6" width="11.375" style="1" customWidth="1"/>
    <col min="7" max="7" width="4.625" style="1" customWidth="1"/>
    <col min="8" max="38" width="2.625" style="1" customWidth="1"/>
    <col min="39" max="39" width="5.125" style="1" customWidth="1"/>
    <col min="40" max="40" width="5.625" style="1" customWidth="1"/>
    <col min="41" max="41" width="10.625" style="1" customWidth="1"/>
    <col min="42" max="42" width="0.875" style="1" customWidth="1"/>
    <col min="43" max="51" width="2.625" style="1" customWidth="1"/>
    <col min="52" max="16384" width="9" style="1"/>
  </cols>
  <sheetData>
    <row r="1" spans="1:53" ht="18" customHeight="1">
      <c r="B1" s="232"/>
      <c r="C1" s="232"/>
      <c r="D1" s="232"/>
      <c r="E1" s="232"/>
      <c r="AP1" s="11"/>
      <c r="AQ1" s="11"/>
      <c r="AR1" s="11"/>
      <c r="AY1" s="13"/>
    </row>
    <row r="2" spans="1:53" ht="18" customHeight="1">
      <c r="B2" s="2" t="s">
        <v>2</v>
      </c>
      <c r="C2" s="2"/>
      <c r="D2" s="2"/>
      <c r="E2" s="2"/>
      <c r="F2" s="2"/>
      <c r="G2" s="2"/>
      <c r="H2" s="2"/>
      <c r="I2" s="2"/>
      <c r="J2" s="2"/>
      <c r="AF2" s="3"/>
      <c r="AO2" s="3"/>
      <c r="AY2" s="3" t="s">
        <v>212</v>
      </c>
    </row>
    <row r="3" spans="1:53" ht="18" customHeight="1">
      <c r="B3" s="233" t="s">
        <v>22</v>
      </c>
      <c r="C3" s="234"/>
      <c r="D3" s="235">
        <f>【算定要件集計】!B3</f>
        <v>0</v>
      </c>
      <c r="E3" s="236"/>
      <c r="F3" s="236"/>
      <c r="G3" s="236"/>
      <c r="H3" s="236"/>
      <c r="I3" s="236"/>
      <c r="J3" s="236"/>
      <c r="K3" s="237"/>
      <c r="L3" s="238" t="s">
        <v>21</v>
      </c>
      <c r="M3" s="239"/>
      <c r="N3" s="239"/>
      <c r="O3" s="392" t="s">
        <v>216</v>
      </c>
      <c r="P3" s="393"/>
      <c r="Q3" s="393"/>
      <c r="R3" s="393"/>
      <c r="S3" s="393"/>
      <c r="T3" s="393"/>
      <c r="U3" s="394"/>
      <c r="V3" s="233" t="s">
        <v>23</v>
      </c>
      <c r="W3" s="243"/>
      <c r="X3" s="203"/>
      <c r="Y3" s="244"/>
      <c r="Z3" s="245"/>
      <c r="AA3" s="233" t="s">
        <v>40</v>
      </c>
      <c r="AB3" s="246"/>
      <c r="AC3" s="246"/>
      <c r="AD3" s="246"/>
      <c r="AE3" s="247"/>
      <c r="AF3" s="375" t="str">
        <f>【算定要件集計】!K15</f>
        <v/>
      </c>
      <c r="AG3" s="376"/>
      <c r="AH3" s="376"/>
      <c r="AI3" s="376"/>
      <c r="AJ3" s="377"/>
      <c r="AK3" s="378"/>
      <c r="AO3" s="5"/>
    </row>
    <row r="4" spans="1:53" ht="5.0999999999999996" customHeight="1"/>
    <row r="5" spans="1:53" ht="16.5" customHeight="1">
      <c r="G5" s="5" t="s">
        <v>44</v>
      </c>
      <c r="H5" s="46"/>
      <c r="I5" s="1" t="s">
        <v>43</v>
      </c>
      <c r="J5" s="46"/>
      <c r="K5" s="1" t="s">
        <v>24</v>
      </c>
      <c r="M5" s="46"/>
      <c r="N5" s="1" t="s">
        <v>43</v>
      </c>
      <c r="O5" s="46"/>
      <c r="P5" s="1" t="s">
        <v>25</v>
      </c>
      <c r="R5" s="7"/>
      <c r="U5" s="7"/>
      <c r="V5" s="7"/>
      <c r="W5" s="7"/>
      <c r="X5" s="7"/>
      <c r="Y5" s="7"/>
      <c r="AE5" s="5" t="s">
        <v>42</v>
      </c>
      <c r="AF5" s="220">
        <f>【算定要件集計】!$K$5</f>
        <v>0</v>
      </c>
      <c r="AG5" s="379"/>
      <c r="AH5" s="7" t="s">
        <v>31</v>
      </c>
      <c r="AI5" s="7"/>
      <c r="AJ5" s="7"/>
      <c r="AL5" s="5" t="s">
        <v>32</v>
      </c>
      <c r="AM5" s="47">
        <f>【算定要件集計】!$N$5</f>
        <v>0</v>
      </c>
      <c r="AN5" s="7" t="s">
        <v>31</v>
      </c>
      <c r="AQ5" s="1" t="s">
        <v>27</v>
      </c>
    </row>
    <row r="6" spans="1:53" s="6" customFormat="1" ht="18" customHeight="1">
      <c r="A6" s="248" t="s">
        <v>60</v>
      </c>
      <c r="B6" s="238" t="s">
        <v>0</v>
      </c>
      <c r="C6" s="250" t="s">
        <v>203</v>
      </c>
      <c r="D6" s="250" t="s">
        <v>62</v>
      </c>
      <c r="E6" s="250" t="s">
        <v>1</v>
      </c>
      <c r="F6" s="238" t="s">
        <v>3</v>
      </c>
      <c r="G6" s="252" t="s">
        <v>37</v>
      </c>
      <c r="H6" s="18" t="str">
        <f>AF3</f>
        <v/>
      </c>
      <c r="I6" s="18" t="str">
        <f>IFERROR(H6+1,"")</f>
        <v/>
      </c>
      <c r="J6" s="18" t="str">
        <f>IFERROR(I6+1,"")</f>
        <v/>
      </c>
      <c r="K6" s="18" t="str">
        <f t="shared" ref="K6:AI6" si="0">IFERROR(J6+1,"")</f>
        <v/>
      </c>
      <c r="L6" s="18" t="str">
        <f t="shared" si="0"/>
        <v/>
      </c>
      <c r="M6" s="18" t="str">
        <f t="shared" si="0"/>
        <v/>
      </c>
      <c r="N6" s="18" t="str">
        <f t="shared" si="0"/>
        <v/>
      </c>
      <c r="O6" s="18" t="str">
        <f t="shared" si="0"/>
        <v/>
      </c>
      <c r="P6" s="18" t="str">
        <f t="shared" si="0"/>
        <v/>
      </c>
      <c r="Q6" s="18" t="str">
        <f t="shared" si="0"/>
        <v/>
      </c>
      <c r="R6" s="18" t="str">
        <f t="shared" si="0"/>
        <v/>
      </c>
      <c r="S6" s="18" t="str">
        <f t="shared" si="0"/>
        <v/>
      </c>
      <c r="T6" s="18" t="str">
        <f t="shared" si="0"/>
        <v/>
      </c>
      <c r="U6" s="18" t="str">
        <f t="shared" si="0"/>
        <v/>
      </c>
      <c r="V6" s="18" t="str">
        <f t="shared" si="0"/>
        <v/>
      </c>
      <c r="W6" s="18" t="str">
        <f t="shared" si="0"/>
        <v/>
      </c>
      <c r="X6" s="18" t="str">
        <f t="shared" si="0"/>
        <v/>
      </c>
      <c r="Y6" s="18" t="str">
        <f t="shared" si="0"/>
        <v/>
      </c>
      <c r="Z6" s="18" t="str">
        <f t="shared" si="0"/>
        <v/>
      </c>
      <c r="AA6" s="18" t="str">
        <f t="shared" si="0"/>
        <v/>
      </c>
      <c r="AB6" s="18" t="str">
        <f t="shared" si="0"/>
        <v/>
      </c>
      <c r="AC6" s="18" t="str">
        <f t="shared" si="0"/>
        <v/>
      </c>
      <c r="AD6" s="18" t="str">
        <f t="shared" si="0"/>
        <v/>
      </c>
      <c r="AE6" s="18" t="str">
        <f t="shared" si="0"/>
        <v/>
      </c>
      <c r="AF6" s="18" t="str">
        <f t="shared" si="0"/>
        <v/>
      </c>
      <c r="AG6" s="18" t="str">
        <f t="shared" si="0"/>
        <v/>
      </c>
      <c r="AH6" s="18" t="str">
        <f t="shared" si="0"/>
        <v/>
      </c>
      <c r="AI6" s="18" t="str">
        <f t="shared" si="0"/>
        <v/>
      </c>
      <c r="AJ6" s="18" t="str">
        <f>IFERROR(IF(MONTH(AI6)&lt;&gt;MONTH(AI6+1),"",AI6+1),"")</f>
        <v/>
      </c>
      <c r="AK6" s="18" t="str">
        <f>IFERROR(IF(MONTH(AJ6)&lt;&gt;MONTH(AJ6+1),"",AJ6+1),"")</f>
        <v/>
      </c>
      <c r="AL6" s="18" t="str">
        <f>IFERROR(IF(MONTH(AK6)&lt;&gt;MONTH(AK6+1),"",AK6+1),"")</f>
        <v/>
      </c>
      <c r="AM6" s="263" t="s">
        <v>162</v>
      </c>
      <c r="AN6" s="263" t="s">
        <v>163</v>
      </c>
      <c r="AO6" s="206" t="s">
        <v>133</v>
      </c>
      <c r="AQ6" s="208" t="s">
        <v>36</v>
      </c>
      <c r="AR6" s="209"/>
      <c r="AS6" s="208" t="s">
        <v>39</v>
      </c>
      <c r="AT6" s="212"/>
      <c r="AU6" s="212"/>
      <c r="AV6" s="212"/>
      <c r="AW6" s="213"/>
      <c r="AX6" s="208" t="s">
        <v>16</v>
      </c>
      <c r="AY6" s="215"/>
    </row>
    <row r="7" spans="1:53" s="6" customFormat="1" ht="18" customHeight="1">
      <c r="A7" s="249"/>
      <c r="B7" s="238"/>
      <c r="C7" s="251"/>
      <c r="D7" s="251"/>
      <c r="E7" s="251"/>
      <c r="F7" s="238"/>
      <c r="G7" s="239"/>
      <c r="H7" s="19" t="str">
        <f>H6</f>
        <v/>
      </c>
      <c r="I7" s="19" t="str">
        <f>I6</f>
        <v/>
      </c>
      <c r="J7" s="19" t="str">
        <f t="shared" ref="J7:AL7" si="1">J6</f>
        <v/>
      </c>
      <c r="K7" s="19" t="str">
        <f t="shared" si="1"/>
        <v/>
      </c>
      <c r="L7" s="19" t="str">
        <f t="shared" si="1"/>
        <v/>
      </c>
      <c r="M7" s="19" t="str">
        <f t="shared" si="1"/>
        <v/>
      </c>
      <c r="N7" s="19" t="str">
        <f t="shared" si="1"/>
        <v/>
      </c>
      <c r="O7" s="19" t="str">
        <f t="shared" si="1"/>
        <v/>
      </c>
      <c r="P7" s="19" t="str">
        <f t="shared" si="1"/>
        <v/>
      </c>
      <c r="Q7" s="19" t="str">
        <f t="shared" si="1"/>
        <v/>
      </c>
      <c r="R7" s="19" t="str">
        <f t="shared" si="1"/>
        <v/>
      </c>
      <c r="S7" s="19" t="str">
        <f t="shared" si="1"/>
        <v/>
      </c>
      <c r="T7" s="19" t="str">
        <f t="shared" si="1"/>
        <v/>
      </c>
      <c r="U7" s="19" t="str">
        <f t="shared" si="1"/>
        <v/>
      </c>
      <c r="V7" s="19" t="str">
        <f t="shared" si="1"/>
        <v/>
      </c>
      <c r="W7" s="19" t="str">
        <f t="shared" si="1"/>
        <v/>
      </c>
      <c r="X7" s="19" t="str">
        <f t="shared" si="1"/>
        <v/>
      </c>
      <c r="Y7" s="19" t="str">
        <f t="shared" si="1"/>
        <v/>
      </c>
      <c r="Z7" s="19" t="str">
        <f t="shared" si="1"/>
        <v/>
      </c>
      <c r="AA7" s="19" t="str">
        <f t="shared" si="1"/>
        <v/>
      </c>
      <c r="AB7" s="19" t="str">
        <f t="shared" si="1"/>
        <v/>
      </c>
      <c r="AC7" s="19" t="str">
        <f t="shared" si="1"/>
        <v/>
      </c>
      <c r="AD7" s="19" t="str">
        <f t="shared" si="1"/>
        <v/>
      </c>
      <c r="AE7" s="19" t="str">
        <f t="shared" si="1"/>
        <v/>
      </c>
      <c r="AF7" s="19" t="str">
        <f t="shared" si="1"/>
        <v/>
      </c>
      <c r="AG7" s="19" t="str">
        <f t="shared" si="1"/>
        <v/>
      </c>
      <c r="AH7" s="19" t="str">
        <f t="shared" si="1"/>
        <v/>
      </c>
      <c r="AI7" s="19" t="str">
        <f t="shared" si="1"/>
        <v/>
      </c>
      <c r="AJ7" s="19" t="str">
        <f t="shared" si="1"/>
        <v/>
      </c>
      <c r="AK7" s="19" t="str">
        <f t="shared" si="1"/>
        <v/>
      </c>
      <c r="AL7" s="19" t="str">
        <f t="shared" si="1"/>
        <v/>
      </c>
      <c r="AM7" s="263"/>
      <c r="AN7" s="263"/>
      <c r="AO7" s="207"/>
      <c r="AQ7" s="210"/>
      <c r="AR7" s="211"/>
      <c r="AS7" s="210"/>
      <c r="AT7" s="214"/>
      <c r="AU7" s="214"/>
      <c r="AV7" s="214"/>
      <c r="AW7" s="211"/>
      <c r="AX7" s="210"/>
      <c r="AY7" s="211"/>
    </row>
    <row r="8" spans="1:53" s="6" customFormat="1" ht="13.5" customHeight="1">
      <c r="A8" s="248"/>
      <c r="B8" s="255" t="s">
        <v>4</v>
      </c>
      <c r="C8" s="257" t="s">
        <v>48</v>
      </c>
      <c r="D8" s="257" t="s">
        <v>48</v>
      </c>
      <c r="E8" s="259" t="s">
        <v>10</v>
      </c>
      <c r="F8" s="261"/>
      <c r="G8" s="70" t="s">
        <v>36</v>
      </c>
      <c r="H8" s="75"/>
      <c r="I8" s="75"/>
      <c r="J8" s="75"/>
      <c r="K8" s="75"/>
      <c r="L8" s="75"/>
      <c r="M8" s="75"/>
      <c r="N8" s="75"/>
      <c r="O8" s="75"/>
      <c r="P8" s="75"/>
      <c r="Q8" s="75"/>
      <c r="R8" s="75"/>
      <c r="S8" s="75"/>
      <c r="T8" s="75"/>
      <c r="U8" s="75"/>
      <c r="V8" s="75"/>
      <c r="W8" s="75"/>
      <c r="X8" s="75"/>
      <c r="Y8" s="75"/>
      <c r="Z8" s="75"/>
      <c r="AA8" s="75"/>
      <c r="AB8" s="75"/>
      <c r="AC8" s="75"/>
      <c r="AD8" s="75"/>
      <c r="AE8" s="75"/>
      <c r="AF8" s="75"/>
      <c r="AG8" s="75"/>
      <c r="AH8" s="75"/>
      <c r="AI8" s="75"/>
      <c r="AJ8" s="75"/>
      <c r="AK8" s="75"/>
      <c r="AL8" s="75"/>
      <c r="AM8" s="253">
        <f>SUM(H9:AL9)</f>
        <v>0</v>
      </c>
      <c r="AN8" s="254" t="s">
        <v>48</v>
      </c>
      <c r="AO8" s="223"/>
      <c r="AQ8" s="228"/>
      <c r="AR8" s="369"/>
      <c r="AS8" s="224"/>
      <c r="AT8" s="225"/>
      <c r="AU8" s="12" t="s">
        <v>26</v>
      </c>
      <c r="AV8" s="226"/>
      <c r="AW8" s="227"/>
      <c r="AX8" s="156"/>
      <c r="AY8" s="167" t="s">
        <v>34</v>
      </c>
      <c r="BA8" s="44" t="s">
        <v>95</v>
      </c>
    </row>
    <row r="9" spans="1:53" ht="13.5" customHeight="1">
      <c r="A9" s="249"/>
      <c r="B9" s="256"/>
      <c r="C9" s="258"/>
      <c r="D9" s="258"/>
      <c r="E9" s="260"/>
      <c r="F9" s="262"/>
      <c r="G9" s="70" t="s">
        <v>16</v>
      </c>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253"/>
      <c r="AN9" s="254"/>
      <c r="AO9" s="374"/>
      <c r="AQ9" s="228"/>
      <c r="AR9" s="369"/>
      <c r="AS9" s="224"/>
      <c r="AT9" s="225"/>
      <c r="AU9" s="12" t="s">
        <v>26</v>
      </c>
      <c r="AV9" s="226"/>
      <c r="AW9" s="227"/>
      <c r="AX9" s="156"/>
      <c r="AY9" s="167" t="s">
        <v>34</v>
      </c>
      <c r="BA9" s="165" t="s">
        <v>66</v>
      </c>
    </row>
    <row r="10" spans="1:53" ht="13.5" customHeight="1">
      <c r="A10" s="248"/>
      <c r="B10" s="273" t="s">
        <v>5</v>
      </c>
      <c r="C10" s="257" t="s">
        <v>48</v>
      </c>
      <c r="D10" s="257" t="s">
        <v>48</v>
      </c>
      <c r="E10" s="275" t="s">
        <v>10</v>
      </c>
      <c r="F10" s="262"/>
      <c r="G10" s="70" t="s">
        <v>36</v>
      </c>
      <c r="H10" s="75"/>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5"/>
      <c r="AL10" s="75"/>
      <c r="AM10" s="253">
        <f>SUM(H11:AL11)</f>
        <v>0</v>
      </c>
      <c r="AN10" s="254" t="s">
        <v>48</v>
      </c>
      <c r="AO10" s="372"/>
      <c r="AQ10" s="228"/>
      <c r="AR10" s="369"/>
      <c r="AS10" s="224"/>
      <c r="AT10" s="225"/>
      <c r="AU10" s="12" t="s">
        <v>26</v>
      </c>
      <c r="AV10" s="226"/>
      <c r="AW10" s="227"/>
      <c r="AX10" s="156"/>
      <c r="AY10" s="167" t="s">
        <v>34</v>
      </c>
      <c r="BA10" s="69" t="s">
        <v>10</v>
      </c>
    </row>
    <row r="11" spans="1:53" ht="13.5" customHeight="1">
      <c r="A11" s="249"/>
      <c r="B11" s="274"/>
      <c r="C11" s="258"/>
      <c r="D11" s="258"/>
      <c r="E11" s="260"/>
      <c r="F11" s="262"/>
      <c r="G11" s="71" t="s">
        <v>41</v>
      </c>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276"/>
      <c r="AN11" s="272"/>
      <c r="AO11" s="374"/>
      <c r="AQ11" s="228"/>
      <c r="AR11" s="369"/>
      <c r="AS11" s="224"/>
      <c r="AT11" s="225"/>
      <c r="AU11" s="12" t="s">
        <v>26</v>
      </c>
      <c r="AV11" s="226"/>
      <c r="AW11" s="227"/>
      <c r="AX11" s="156"/>
      <c r="AY11" s="167" t="s">
        <v>34</v>
      </c>
      <c r="BA11" s="69" t="s">
        <v>64</v>
      </c>
    </row>
    <row r="12" spans="1:53" ht="13.5" customHeight="1">
      <c r="A12" s="248"/>
      <c r="B12" s="265" t="s">
        <v>38</v>
      </c>
      <c r="C12" s="257" t="s">
        <v>48</v>
      </c>
      <c r="D12" s="257" t="s">
        <v>48</v>
      </c>
      <c r="E12" s="268" t="s">
        <v>48</v>
      </c>
      <c r="F12" s="270"/>
      <c r="G12" s="70" t="s">
        <v>36</v>
      </c>
      <c r="H12" s="75"/>
      <c r="I12" s="75"/>
      <c r="J12" s="75"/>
      <c r="K12" s="75"/>
      <c r="L12" s="75"/>
      <c r="M12" s="75"/>
      <c r="N12" s="75"/>
      <c r="O12" s="75"/>
      <c r="P12" s="75"/>
      <c r="Q12" s="75"/>
      <c r="R12" s="75"/>
      <c r="S12" s="75"/>
      <c r="T12" s="75"/>
      <c r="U12" s="75"/>
      <c r="V12" s="75"/>
      <c r="W12" s="75"/>
      <c r="X12" s="75"/>
      <c r="Y12" s="75"/>
      <c r="Z12" s="75"/>
      <c r="AA12" s="75"/>
      <c r="AB12" s="75"/>
      <c r="AC12" s="75"/>
      <c r="AD12" s="75"/>
      <c r="AE12" s="75"/>
      <c r="AF12" s="75"/>
      <c r="AG12" s="75"/>
      <c r="AH12" s="75"/>
      <c r="AI12" s="75"/>
      <c r="AJ12" s="75"/>
      <c r="AK12" s="75"/>
      <c r="AL12" s="75"/>
      <c r="AM12" s="253">
        <f>SUM(H13:AL13)</f>
        <v>0</v>
      </c>
      <c r="AN12" s="254" t="s">
        <v>48</v>
      </c>
      <c r="AO12" s="372"/>
      <c r="AQ12" s="228"/>
      <c r="AR12" s="369"/>
      <c r="AS12" s="224"/>
      <c r="AT12" s="225"/>
      <c r="AU12" s="12" t="s">
        <v>26</v>
      </c>
      <c r="AV12" s="226"/>
      <c r="AW12" s="227"/>
      <c r="AX12" s="156"/>
      <c r="AY12" s="167" t="s">
        <v>34</v>
      </c>
      <c r="BA12" s="69" t="s">
        <v>15</v>
      </c>
    </row>
    <row r="13" spans="1:53" ht="13.5" customHeight="1" thickBot="1">
      <c r="A13" s="264"/>
      <c r="B13" s="266"/>
      <c r="C13" s="267"/>
      <c r="D13" s="267"/>
      <c r="E13" s="269"/>
      <c r="F13" s="271"/>
      <c r="G13" s="72" t="s">
        <v>41</v>
      </c>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1"/>
      <c r="AN13" s="341"/>
      <c r="AO13" s="373"/>
      <c r="AQ13" s="228"/>
      <c r="AR13" s="369"/>
      <c r="AS13" s="224"/>
      <c r="AT13" s="225"/>
      <c r="AU13" s="12" t="s">
        <v>26</v>
      </c>
      <c r="AV13" s="226"/>
      <c r="AW13" s="227"/>
      <c r="AX13" s="156"/>
      <c r="AY13" s="167" t="s">
        <v>34</v>
      </c>
      <c r="BA13" s="69" t="s">
        <v>65</v>
      </c>
    </row>
    <row r="14" spans="1:53" ht="13.5" customHeight="1" thickTop="1">
      <c r="A14" s="283" t="str">
        <f>IFERROR(INDEX(【従業者名簿】!F:F,MATCH(届出後10月!F14,【従業者名簿】!C:C,0)),"")</f>
        <v/>
      </c>
      <c r="B14" s="255" t="s">
        <v>4</v>
      </c>
      <c r="C14" s="285" t="str">
        <f>IF(AO14="介護福祉士","〇","")</f>
        <v/>
      </c>
      <c r="D14" s="367" t="str">
        <f>IF(A14="","",DATEDIF(A14,$AF$3,"m"))</f>
        <v/>
      </c>
      <c r="E14" s="290" t="s">
        <v>102</v>
      </c>
      <c r="F14" s="293"/>
      <c r="G14" s="73" t="s">
        <v>36</v>
      </c>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278">
        <f>SUM(H15:AL15)</f>
        <v>0</v>
      </c>
      <c r="AN14" s="280" t="str">
        <f>IFERROR(IF(SUM(AM14:AM19)&gt;$AF$45,1,ROUNDDOWN(SUM(AM14:AM19)/$AF$45,1)),"")</f>
        <v/>
      </c>
      <c r="AO14" s="343"/>
      <c r="AQ14" s="228"/>
      <c r="AR14" s="369"/>
      <c r="AS14" s="224"/>
      <c r="AT14" s="225"/>
      <c r="AU14" s="12" t="s">
        <v>26</v>
      </c>
      <c r="AV14" s="226"/>
      <c r="AW14" s="227"/>
      <c r="AX14" s="156"/>
      <c r="AY14" s="167" t="s">
        <v>34</v>
      </c>
    </row>
    <row r="15" spans="1:53" ht="13.5" customHeight="1">
      <c r="A15" s="284"/>
      <c r="B15" s="256"/>
      <c r="C15" s="286"/>
      <c r="D15" s="370"/>
      <c r="E15" s="291"/>
      <c r="F15" s="293"/>
      <c r="G15" s="70" t="s">
        <v>41</v>
      </c>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253"/>
      <c r="AN15" s="280"/>
      <c r="AO15" s="344"/>
      <c r="AQ15" s="228"/>
      <c r="AR15" s="369"/>
      <c r="AS15" s="224"/>
      <c r="AT15" s="225"/>
      <c r="AU15" s="12" t="s">
        <v>26</v>
      </c>
      <c r="AV15" s="226"/>
      <c r="AW15" s="227"/>
      <c r="AX15" s="156"/>
      <c r="AY15" s="167" t="s">
        <v>34</v>
      </c>
    </row>
    <row r="16" spans="1:53" ht="13.5" customHeight="1">
      <c r="A16" s="284"/>
      <c r="B16" s="273" t="s">
        <v>5</v>
      </c>
      <c r="C16" s="286"/>
      <c r="D16" s="370"/>
      <c r="E16" s="291"/>
      <c r="F16" s="293"/>
      <c r="G16" s="73" t="s">
        <v>36</v>
      </c>
      <c r="H16" s="38"/>
      <c r="I16" s="38"/>
      <c r="J16" s="38"/>
      <c r="K16" s="38"/>
      <c r="L16" s="164"/>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278">
        <f>SUM(H17:AL17)</f>
        <v>0</v>
      </c>
      <c r="AN16" s="280"/>
      <c r="AO16" s="345"/>
      <c r="AQ16" s="228"/>
      <c r="AR16" s="369"/>
      <c r="AS16" s="224"/>
      <c r="AT16" s="225"/>
      <c r="AU16" s="12" t="s">
        <v>26</v>
      </c>
      <c r="AV16" s="226"/>
      <c r="AW16" s="227"/>
      <c r="AX16" s="156"/>
      <c r="AY16" s="167" t="s">
        <v>34</v>
      </c>
    </row>
    <row r="17" spans="1:51" ht="13.5" customHeight="1">
      <c r="A17" s="284"/>
      <c r="B17" s="297"/>
      <c r="C17" s="286"/>
      <c r="D17" s="370"/>
      <c r="E17" s="291"/>
      <c r="F17" s="293"/>
      <c r="G17" s="70" t="s">
        <v>41</v>
      </c>
      <c r="H17" s="35"/>
      <c r="I17" s="35"/>
      <c r="J17" s="35"/>
      <c r="K17" s="35"/>
      <c r="L17" s="36"/>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253"/>
      <c r="AN17" s="280"/>
      <c r="AO17" s="344"/>
      <c r="AQ17" s="228"/>
      <c r="AR17" s="369"/>
      <c r="AS17" s="224"/>
      <c r="AT17" s="225"/>
      <c r="AU17" s="12" t="s">
        <v>26</v>
      </c>
      <c r="AV17" s="226"/>
      <c r="AW17" s="227"/>
      <c r="AX17" s="156"/>
      <c r="AY17" s="167" t="s">
        <v>34</v>
      </c>
    </row>
    <row r="18" spans="1:51" ht="13.5" customHeight="1">
      <c r="A18" s="284"/>
      <c r="B18" s="296" t="s">
        <v>33</v>
      </c>
      <c r="C18" s="286"/>
      <c r="D18" s="370"/>
      <c r="E18" s="291"/>
      <c r="F18" s="294"/>
      <c r="G18" s="73" t="s">
        <v>36</v>
      </c>
      <c r="H18" s="38"/>
      <c r="I18" s="38"/>
      <c r="J18" s="38"/>
      <c r="K18" s="38"/>
      <c r="L18" s="164"/>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278">
        <f>SUM(H19:AL19)</f>
        <v>0</v>
      </c>
      <c r="AN18" s="281"/>
      <c r="AO18" s="345"/>
      <c r="AQ18" s="228"/>
      <c r="AR18" s="369"/>
      <c r="AS18" s="224"/>
      <c r="AT18" s="225"/>
      <c r="AU18" s="12" t="s">
        <v>26</v>
      </c>
      <c r="AV18" s="226"/>
      <c r="AW18" s="227"/>
      <c r="AX18" s="156"/>
      <c r="AY18" s="167" t="s">
        <v>34</v>
      </c>
    </row>
    <row r="19" spans="1:51" ht="13.5" customHeight="1">
      <c r="A19" s="284"/>
      <c r="B19" s="255"/>
      <c r="C19" s="287"/>
      <c r="D19" s="370"/>
      <c r="E19" s="292"/>
      <c r="F19" s="295"/>
      <c r="G19" s="70" t="s">
        <v>41</v>
      </c>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253"/>
      <c r="AN19" s="281"/>
      <c r="AO19" s="346"/>
      <c r="AQ19" s="228"/>
      <c r="AR19" s="369"/>
      <c r="AS19" s="224"/>
      <c r="AT19" s="225"/>
      <c r="AU19" s="12" t="s">
        <v>26</v>
      </c>
      <c r="AV19" s="226"/>
      <c r="AW19" s="227"/>
      <c r="AX19" s="156"/>
      <c r="AY19" s="167" t="s">
        <v>34</v>
      </c>
    </row>
    <row r="20" spans="1:51" ht="13.5" customHeight="1">
      <c r="A20" s="305" t="str">
        <f>IFERROR(INDEX(【従業者名簿】!F:F,MATCH(届出後10月!F20,【従業者名簿】!C:C,0)),"")</f>
        <v/>
      </c>
      <c r="B20" s="273" t="s">
        <v>5</v>
      </c>
      <c r="C20" s="299" t="str">
        <f>IF(AO20="介護福祉士","〇","")</f>
        <v/>
      </c>
      <c r="D20" s="370" t="str">
        <f>IF(A20="","",DATEDIF(A20,$AF$3,"m"))</f>
        <v/>
      </c>
      <c r="E20" s="306" t="s">
        <v>102</v>
      </c>
      <c r="F20" s="262"/>
      <c r="G20" s="70" t="s">
        <v>36</v>
      </c>
      <c r="H20" s="164"/>
      <c r="I20" s="164"/>
      <c r="J20" s="164"/>
      <c r="K20" s="164"/>
      <c r="L20" s="164"/>
      <c r="M20" s="164"/>
      <c r="N20" s="164"/>
      <c r="O20" s="164"/>
      <c r="P20" s="164"/>
      <c r="Q20" s="164"/>
      <c r="R20" s="164"/>
      <c r="S20" s="164"/>
      <c r="T20" s="164"/>
      <c r="U20" s="164"/>
      <c r="V20" s="164"/>
      <c r="W20" s="164"/>
      <c r="X20" s="164"/>
      <c r="Y20" s="164"/>
      <c r="Z20" s="164"/>
      <c r="AA20" s="164"/>
      <c r="AB20" s="164"/>
      <c r="AC20" s="164"/>
      <c r="AD20" s="164"/>
      <c r="AE20" s="164"/>
      <c r="AF20" s="164"/>
      <c r="AG20" s="164"/>
      <c r="AH20" s="164"/>
      <c r="AI20" s="164"/>
      <c r="AJ20" s="164"/>
      <c r="AK20" s="164"/>
      <c r="AL20" s="164"/>
      <c r="AM20" s="278">
        <f>SUM(H21:AL21)</f>
        <v>0</v>
      </c>
      <c r="AN20" s="279" t="str">
        <f>IFERROR(IF(SUM(AM20:AM23)&gt;$AF$45,1,ROUNDDOWN(SUM(AM20:AM23)/$AF$45,1)),"")</f>
        <v/>
      </c>
      <c r="AO20" s="222"/>
      <c r="AP20" s="8"/>
      <c r="AQ20" s="228"/>
      <c r="AR20" s="369"/>
      <c r="AS20" s="224"/>
      <c r="AT20" s="225"/>
      <c r="AU20" s="12" t="s">
        <v>26</v>
      </c>
      <c r="AV20" s="226"/>
      <c r="AW20" s="227"/>
      <c r="AX20" s="156"/>
      <c r="AY20" s="167" t="s">
        <v>34</v>
      </c>
    </row>
    <row r="21" spans="1:51" ht="13.5" customHeight="1">
      <c r="A21" s="284"/>
      <c r="B21" s="297"/>
      <c r="C21" s="286"/>
      <c r="D21" s="370"/>
      <c r="E21" s="291"/>
      <c r="F21" s="262"/>
      <c r="G21" s="70" t="s">
        <v>41</v>
      </c>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253"/>
      <c r="AN21" s="280"/>
      <c r="AO21" s="344"/>
      <c r="AP21" s="8"/>
      <c r="AQ21" s="228"/>
      <c r="AR21" s="369"/>
      <c r="AS21" s="224"/>
      <c r="AT21" s="225"/>
      <c r="AU21" s="12" t="s">
        <v>26</v>
      </c>
      <c r="AV21" s="226"/>
      <c r="AW21" s="227"/>
      <c r="AX21" s="156"/>
      <c r="AY21" s="167" t="s">
        <v>34</v>
      </c>
    </row>
    <row r="22" spans="1:51" ht="13.5" customHeight="1">
      <c r="A22" s="284"/>
      <c r="B22" s="304" t="s">
        <v>33</v>
      </c>
      <c r="C22" s="286"/>
      <c r="D22" s="370"/>
      <c r="E22" s="291"/>
      <c r="F22" s="277"/>
      <c r="G22" s="70" t="s">
        <v>36</v>
      </c>
      <c r="H22" s="164"/>
      <c r="I22" s="164"/>
      <c r="J22" s="164"/>
      <c r="K22" s="164"/>
      <c r="L22" s="164"/>
      <c r="M22" s="164"/>
      <c r="N22" s="164"/>
      <c r="O22" s="164"/>
      <c r="P22" s="164"/>
      <c r="Q22" s="164"/>
      <c r="R22" s="164"/>
      <c r="S22" s="164"/>
      <c r="T22" s="164"/>
      <c r="U22" s="164"/>
      <c r="V22" s="164"/>
      <c r="W22" s="164"/>
      <c r="X22" s="164"/>
      <c r="Y22" s="164"/>
      <c r="Z22" s="164"/>
      <c r="AA22" s="164"/>
      <c r="AB22" s="164"/>
      <c r="AC22" s="164"/>
      <c r="AD22" s="164"/>
      <c r="AE22" s="164"/>
      <c r="AF22" s="164"/>
      <c r="AG22" s="164"/>
      <c r="AH22" s="164"/>
      <c r="AI22" s="164"/>
      <c r="AJ22" s="164"/>
      <c r="AK22" s="164"/>
      <c r="AL22" s="164"/>
      <c r="AM22" s="253">
        <f>SUM(H23:AL23)</f>
        <v>0</v>
      </c>
      <c r="AN22" s="281"/>
      <c r="AO22" s="345"/>
      <c r="AP22" s="8"/>
      <c r="AQ22" s="228"/>
      <c r="AR22" s="369"/>
      <c r="AS22" s="224"/>
      <c r="AT22" s="225"/>
      <c r="AU22" s="12" t="s">
        <v>26</v>
      </c>
      <c r="AV22" s="226"/>
      <c r="AW22" s="227"/>
      <c r="AX22" s="156"/>
      <c r="AY22" s="167" t="s">
        <v>34</v>
      </c>
    </row>
    <row r="23" spans="1:51" ht="13.5" customHeight="1">
      <c r="A23" s="284"/>
      <c r="B23" s="304"/>
      <c r="C23" s="287"/>
      <c r="D23" s="370"/>
      <c r="E23" s="292"/>
      <c r="F23" s="277"/>
      <c r="G23" s="70" t="s">
        <v>41</v>
      </c>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253"/>
      <c r="AN23" s="282"/>
      <c r="AO23" s="346"/>
      <c r="AP23" s="8"/>
      <c r="AQ23" s="228"/>
      <c r="AR23" s="369"/>
      <c r="AS23" s="224"/>
      <c r="AT23" s="225"/>
      <c r="AU23" s="12" t="s">
        <v>26</v>
      </c>
      <c r="AV23" s="226"/>
      <c r="AW23" s="227"/>
      <c r="AX23" s="156"/>
      <c r="AY23" s="167" t="s">
        <v>34</v>
      </c>
    </row>
    <row r="24" spans="1:51" ht="13.5" customHeight="1">
      <c r="A24" s="248" t="str">
        <f>IFERROR(INDEX(【従業者名簿】!F:F,MATCH(F24,【従業者名簿】!C:C,0)),"")</f>
        <v/>
      </c>
      <c r="B24" s="298" t="s">
        <v>33</v>
      </c>
      <c r="C24" s="299" t="str">
        <f>IF(AO24="介護福祉士","〇","")</f>
        <v/>
      </c>
      <c r="D24" s="366" t="str">
        <f>IF(A24="","",DATEDIF(A24,$AF$3,"m"))</f>
        <v/>
      </c>
      <c r="E24" s="301"/>
      <c r="F24" s="270"/>
      <c r="G24" s="70" t="s">
        <v>36</v>
      </c>
      <c r="H24" s="164"/>
      <c r="I24" s="164"/>
      <c r="J24" s="164"/>
      <c r="K24" s="164"/>
      <c r="L24" s="164"/>
      <c r="M24" s="164"/>
      <c r="N24" s="164"/>
      <c r="O24" s="40"/>
      <c r="P24" s="164"/>
      <c r="Q24" s="164"/>
      <c r="R24" s="164"/>
      <c r="S24" s="164"/>
      <c r="T24" s="164"/>
      <c r="U24" s="38"/>
      <c r="V24" s="38"/>
      <c r="W24" s="164"/>
      <c r="X24" s="164"/>
      <c r="Y24" s="164"/>
      <c r="Z24" s="164"/>
      <c r="AA24" s="164"/>
      <c r="AB24" s="164"/>
      <c r="AC24" s="164"/>
      <c r="AD24" s="164"/>
      <c r="AE24" s="164"/>
      <c r="AF24" s="164"/>
      <c r="AG24" s="164"/>
      <c r="AH24" s="164"/>
      <c r="AI24" s="164"/>
      <c r="AJ24" s="164"/>
      <c r="AK24" s="164"/>
      <c r="AL24" s="164"/>
      <c r="AM24" s="253">
        <f>SUM(H25:AL25)</f>
        <v>0</v>
      </c>
      <c r="AN24" s="368" t="str">
        <f>IFERROR(IF(OR(E24="Ａ",AM24&gt;$AF$45),1,ROUNDDOWN(AM24/$AF$45,1)),"")</f>
        <v/>
      </c>
      <c r="AO24" s="222"/>
      <c r="AP24" s="8"/>
      <c r="AQ24" s="228"/>
      <c r="AR24" s="369"/>
      <c r="AS24" s="224"/>
      <c r="AT24" s="226"/>
      <c r="AU24" s="12" t="s">
        <v>26</v>
      </c>
      <c r="AV24" s="226"/>
      <c r="AW24" s="311"/>
      <c r="AX24" s="156"/>
      <c r="AY24" s="167" t="s">
        <v>34</v>
      </c>
    </row>
    <row r="25" spans="1:51" ht="13.5" customHeight="1">
      <c r="A25" s="249"/>
      <c r="B25" s="255"/>
      <c r="C25" s="287"/>
      <c r="D25" s="367"/>
      <c r="E25" s="302"/>
      <c r="F25" s="261"/>
      <c r="G25" s="70" t="s">
        <v>41</v>
      </c>
      <c r="H25" s="35"/>
      <c r="I25" s="35"/>
      <c r="J25" s="35"/>
      <c r="K25" s="35"/>
      <c r="L25" s="35"/>
      <c r="M25" s="35"/>
      <c r="N25" s="35"/>
      <c r="O25" s="48"/>
      <c r="P25" s="35"/>
      <c r="Q25" s="35"/>
      <c r="R25" s="35"/>
      <c r="S25" s="35"/>
      <c r="T25" s="35"/>
      <c r="U25" s="35"/>
      <c r="V25" s="35"/>
      <c r="W25" s="35"/>
      <c r="X25" s="35"/>
      <c r="Y25" s="35"/>
      <c r="Z25" s="35"/>
      <c r="AA25" s="35"/>
      <c r="AB25" s="35"/>
      <c r="AC25" s="35"/>
      <c r="AD25" s="35"/>
      <c r="AE25" s="35"/>
      <c r="AF25" s="35"/>
      <c r="AG25" s="39"/>
      <c r="AH25" s="35"/>
      <c r="AI25" s="35"/>
      <c r="AJ25" s="35"/>
      <c r="AK25" s="35"/>
      <c r="AL25" s="35"/>
      <c r="AM25" s="253"/>
      <c r="AN25" s="368"/>
      <c r="AO25" s="223"/>
      <c r="AP25" s="8"/>
      <c r="AQ25" s="228"/>
      <c r="AR25" s="369"/>
      <c r="AS25" s="224"/>
      <c r="AT25" s="226"/>
      <c r="AU25" s="12" t="s">
        <v>26</v>
      </c>
      <c r="AV25" s="226"/>
      <c r="AW25" s="311"/>
      <c r="AX25" s="156"/>
      <c r="AY25" s="167" t="s">
        <v>34</v>
      </c>
    </row>
    <row r="26" spans="1:51" ht="13.5" customHeight="1">
      <c r="A26" s="248" t="str">
        <f>IFERROR(INDEX(【従業者名簿】!F:F,MATCH(F26,【従業者名簿】!C:C,0)),"")</f>
        <v/>
      </c>
      <c r="B26" s="298" t="s">
        <v>33</v>
      </c>
      <c r="C26" s="299" t="str">
        <f t="shared" ref="C26" si="2">IF(AO26="介護福祉士","〇","")</f>
        <v/>
      </c>
      <c r="D26" s="366" t="str">
        <f>IF(A26="","",DATEDIF(A26,$AF$3,"m"))</f>
        <v/>
      </c>
      <c r="E26" s="301"/>
      <c r="F26" s="270"/>
      <c r="G26" s="70" t="s">
        <v>36</v>
      </c>
      <c r="H26" s="164"/>
      <c r="I26" s="164"/>
      <c r="J26" s="164"/>
      <c r="K26" s="164"/>
      <c r="L26" s="164"/>
      <c r="M26" s="164"/>
      <c r="N26" s="164"/>
      <c r="O26" s="164"/>
      <c r="P26" s="164"/>
      <c r="Q26" s="40"/>
      <c r="R26" s="164"/>
      <c r="S26" s="164"/>
      <c r="T26" s="164"/>
      <c r="U26" s="164"/>
      <c r="V26" s="164"/>
      <c r="W26" s="164"/>
      <c r="X26" s="164"/>
      <c r="Y26" s="164"/>
      <c r="Z26" s="164"/>
      <c r="AA26" s="164"/>
      <c r="AB26" s="164"/>
      <c r="AC26" s="164"/>
      <c r="AD26" s="164"/>
      <c r="AE26" s="40"/>
      <c r="AF26" s="164"/>
      <c r="AG26" s="164"/>
      <c r="AH26" s="164"/>
      <c r="AI26" s="164"/>
      <c r="AJ26" s="164"/>
      <c r="AK26" s="164"/>
      <c r="AL26" s="164"/>
      <c r="AM26" s="253">
        <f>SUM(H27:AL27)</f>
        <v>0</v>
      </c>
      <c r="AN26" s="368" t="str">
        <f t="shared" ref="AN26" si="3">IFERROR(IF(OR(E26="Ａ",AM26&gt;$AF$45),1,ROUNDDOWN(AM26/$AF$45,1)),"")</f>
        <v/>
      </c>
      <c r="AO26" s="222"/>
      <c r="AP26" s="8"/>
      <c r="AQ26" s="228" t="s">
        <v>19</v>
      </c>
      <c r="AR26" s="307"/>
      <c r="AS26" s="308" t="s">
        <v>20</v>
      </c>
      <c r="AT26" s="309"/>
      <c r="AU26" s="309"/>
      <c r="AV26" s="309"/>
      <c r="AW26" s="309"/>
      <c r="AX26" s="309"/>
      <c r="AY26" s="310"/>
    </row>
    <row r="27" spans="1:51" ht="13.5" customHeight="1">
      <c r="A27" s="249"/>
      <c r="B27" s="255"/>
      <c r="C27" s="287"/>
      <c r="D27" s="367"/>
      <c r="E27" s="302"/>
      <c r="F27" s="261"/>
      <c r="G27" s="70" t="s">
        <v>41</v>
      </c>
      <c r="H27" s="35"/>
      <c r="I27" s="35"/>
      <c r="J27" s="35"/>
      <c r="K27" s="35"/>
      <c r="L27" s="35"/>
      <c r="M27" s="35"/>
      <c r="N27" s="35"/>
      <c r="O27" s="35"/>
      <c r="P27" s="35"/>
      <c r="Q27" s="48"/>
      <c r="R27" s="35"/>
      <c r="S27" s="35"/>
      <c r="T27" s="35"/>
      <c r="U27" s="35"/>
      <c r="V27" s="35"/>
      <c r="W27" s="35"/>
      <c r="X27" s="35"/>
      <c r="Y27" s="35"/>
      <c r="Z27" s="35"/>
      <c r="AA27" s="35"/>
      <c r="AB27" s="35"/>
      <c r="AC27" s="35"/>
      <c r="AD27" s="35"/>
      <c r="AE27" s="48"/>
      <c r="AF27" s="35"/>
      <c r="AG27" s="35"/>
      <c r="AH27" s="35"/>
      <c r="AI27" s="35"/>
      <c r="AJ27" s="35"/>
      <c r="AK27" s="35"/>
      <c r="AL27" s="35"/>
      <c r="AM27" s="253"/>
      <c r="AN27" s="368"/>
      <c r="AO27" s="223"/>
      <c r="AP27" s="8"/>
      <c r="AQ27" s="228" t="s">
        <v>28</v>
      </c>
      <c r="AR27" s="307"/>
      <c r="AS27" s="308" t="s">
        <v>29</v>
      </c>
      <c r="AT27" s="309"/>
      <c r="AU27" s="309"/>
      <c r="AV27" s="309"/>
      <c r="AW27" s="309"/>
      <c r="AX27" s="309"/>
      <c r="AY27" s="310"/>
    </row>
    <row r="28" spans="1:51" ht="13.5" customHeight="1">
      <c r="A28" s="248" t="str">
        <f>IFERROR(INDEX(【従業者名簿】!F:F,MATCH(F28,【従業者名簿】!C:C,0)),"")</f>
        <v/>
      </c>
      <c r="B28" s="298" t="s">
        <v>33</v>
      </c>
      <c r="C28" s="299" t="str">
        <f t="shared" ref="C28" si="4">IF(AO28="介護福祉士","〇","")</f>
        <v/>
      </c>
      <c r="D28" s="366" t="str">
        <f>IF(A28="","",DATEDIF(A28,$AF$3,"m"))</f>
        <v/>
      </c>
      <c r="E28" s="301"/>
      <c r="F28" s="270"/>
      <c r="G28" s="70" t="s">
        <v>36</v>
      </c>
      <c r="H28" s="164"/>
      <c r="I28" s="164"/>
      <c r="J28" s="164"/>
      <c r="K28" s="164"/>
      <c r="L28" s="164"/>
      <c r="M28" s="164"/>
      <c r="N28" s="164"/>
      <c r="O28" s="164"/>
      <c r="P28" s="164"/>
      <c r="Q28" s="164"/>
      <c r="R28" s="164"/>
      <c r="S28" s="164"/>
      <c r="T28" s="164"/>
      <c r="U28" s="164"/>
      <c r="V28" s="164"/>
      <c r="W28" s="164"/>
      <c r="X28" s="164"/>
      <c r="Y28" s="164"/>
      <c r="Z28" s="164"/>
      <c r="AA28" s="164"/>
      <c r="AB28" s="164"/>
      <c r="AC28" s="164"/>
      <c r="AD28" s="164"/>
      <c r="AE28" s="164"/>
      <c r="AF28" s="164"/>
      <c r="AG28" s="164"/>
      <c r="AH28" s="164"/>
      <c r="AI28" s="164"/>
      <c r="AJ28" s="164"/>
      <c r="AK28" s="164"/>
      <c r="AL28" s="164"/>
      <c r="AM28" s="253">
        <f>SUM(H29:AL29)</f>
        <v>0</v>
      </c>
      <c r="AN28" s="368" t="str">
        <f t="shared" ref="AN28" si="5">IFERROR(IF(OR(E28="Ａ",AM28&gt;$AF$45),1,ROUNDDOWN(AM28/$AF$45,1)),"")</f>
        <v/>
      </c>
      <c r="AO28" s="222"/>
      <c r="AP28" s="8"/>
      <c r="AQ28" s="228" t="s">
        <v>11</v>
      </c>
      <c r="AR28" s="307"/>
      <c r="AS28" s="308" t="s">
        <v>30</v>
      </c>
      <c r="AT28" s="309"/>
      <c r="AU28" s="309"/>
      <c r="AV28" s="309"/>
      <c r="AW28" s="309"/>
      <c r="AX28" s="309"/>
      <c r="AY28" s="310"/>
    </row>
    <row r="29" spans="1:51" ht="13.5" customHeight="1">
      <c r="A29" s="249"/>
      <c r="B29" s="255"/>
      <c r="C29" s="287"/>
      <c r="D29" s="367"/>
      <c r="E29" s="302"/>
      <c r="F29" s="261"/>
      <c r="G29" s="70" t="s">
        <v>41</v>
      </c>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253"/>
      <c r="AN29" s="368"/>
      <c r="AO29" s="223"/>
      <c r="AP29" s="8"/>
      <c r="AQ29" s="156"/>
      <c r="AR29" s="160"/>
      <c r="AS29" s="308"/>
      <c r="AT29" s="309"/>
      <c r="AU29" s="309"/>
      <c r="AV29" s="309"/>
      <c r="AW29" s="309"/>
      <c r="AX29" s="309"/>
      <c r="AY29" s="310"/>
    </row>
    <row r="30" spans="1:51" ht="13.5" customHeight="1">
      <c r="A30" s="248" t="str">
        <f>IFERROR(INDEX(【従業者名簿】!F:F,MATCH(F30,【従業者名簿】!C:C,0)),"")</f>
        <v/>
      </c>
      <c r="B30" s="298" t="s">
        <v>33</v>
      </c>
      <c r="C30" s="299" t="str">
        <f t="shared" ref="C30" si="6">IF(AO30="介護福祉士","〇","")</f>
        <v/>
      </c>
      <c r="D30" s="366" t="str">
        <f>IF(A30="","",DATEDIF(A30,$AF$3,"m"))</f>
        <v/>
      </c>
      <c r="E30" s="301"/>
      <c r="F30" s="270"/>
      <c r="G30" s="70" t="s">
        <v>36</v>
      </c>
      <c r="H30" s="164"/>
      <c r="I30" s="164"/>
      <c r="J30" s="164"/>
      <c r="K30" s="164"/>
      <c r="L30" s="164"/>
      <c r="M30" s="164"/>
      <c r="N30" s="164"/>
      <c r="O30" s="164"/>
      <c r="P30" s="164"/>
      <c r="Q30" s="164"/>
      <c r="R30" s="164"/>
      <c r="S30" s="164"/>
      <c r="T30" s="164"/>
      <c r="U30" s="164"/>
      <c r="V30" s="164"/>
      <c r="W30" s="164"/>
      <c r="X30" s="164"/>
      <c r="Y30" s="164"/>
      <c r="Z30" s="164"/>
      <c r="AA30" s="164"/>
      <c r="AB30" s="164"/>
      <c r="AC30" s="164"/>
      <c r="AD30" s="164"/>
      <c r="AE30" s="164"/>
      <c r="AF30" s="164"/>
      <c r="AG30" s="164"/>
      <c r="AH30" s="164"/>
      <c r="AI30" s="164"/>
      <c r="AJ30" s="164"/>
      <c r="AK30" s="164"/>
      <c r="AL30" s="164"/>
      <c r="AM30" s="253">
        <f>SUM(H31:AL31)</f>
        <v>0</v>
      </c>
      <c r="AN30" s="368" t="str">
        <f t="shared" ref="AN30" si="7">IFERROR(IF(OR(E30="Ａ",AM30&gt;$AF$45),1,ROUNDDOWN(AM30/$AF$45,1)),"")</f>
        <v/>
      </c>
      <c r="AO30" s="222"/>
      <c r="AP30" s="8"/>
      <c r="AQ30" s="228"/>
      <c r="AR30" s="307"/>
      <c r="AS30" s="308"/>
      <c r="AT30" s="309"/>
      <c r="AU30" s="309"/>
      <c r="AV30" s="309"/>
      <c r="AW30" s="309"/>
      <c r="AX30" s="309"/>
      <c r="AY30" s="310"/>
    </row>
    <row r="31" spans="1:51" ht="13.5" customHeight="1">
      <c r="A31" s="249"/>
      <c r="B31" s="255"/>
      <c r="C31" s="287"/>
      <c r="D31" s="367"/>
      <c r="E31" s="302"/>
      <c r="F31" s="261"/>
      <c r="G31" s="70" t="s">
        <v>41</v>
      </c>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253"/>
      <c r="AN31" s="368"/>
      <c r="AO31" s="223"/>
      <c r="AP31" s="8"/>
      <c r="AQ31" s="156"/>
      <c r="AR31" s="160"/>
      <c r="AS31" s="161"/>
      <c r="AT31" s="162"/>
      <c r="AU31" s="162"/>
      <c r="AV31" s="162"/>
      <c r="AW31" s="162"/>
      <c r="AX31" s="162"/>
      <c r="AY31" s="163"/>
    </row>
    <row r="32" spans="1:51" ht="13.5" customHeight="1">
      <c r="A32" s="248" t="str">
        <f>IFERROR(INDEX(【従業者名簿】!F:F,MATCH(F32,【従業者名簿】!C:C,0)),"")</f>
        <v/>
      </c>
      <c r="B32" s="298" t="s">
        <v>33</v>
      </c>
      <c r="C32" s="299" t="str">
        <f t="shared" ref="C32" si="8">IF(AO32="介護福祉士","〇","")</f>
        <v/>
      </c>
      <c r="D32" s="366" t="str">
        <f>IF(A32="","",DATEDIF(A32,$AF$3,"m"))</f>
        <v/>
      </c>
      <c r="E32" s="301"/>
      <c r="F32" s="270"/>
      <c r="G32" s="70" t="s">
        <v>36</v>
      </c>
      <c r="H32" s="164"/>
      <c r="I32" s="164"/>
      <c r="J32" s="164"/>
      <c r="K32" s="164"/>
      <c r="L32" s="164"/>
      <c r="M32" s="164"/>
      <c r="N32" s="164"/>
      <c r="O32" s="164"/>
      <c r="P32" s="164"/>
      <c r="Q32" s="164"/>
      <c r="R32" s="164"/>
      <c r="S32" s="164"/>
      <c r="T32" s="164"/>
      <c r="U32" s="164"/>
      <c r="V32" s="164"/>
      <c r="W32" s="164"/>
      <c r="X32" s="164"/>
      <c r="Y32" s="164"/>
      <c r="Z32" s="164"/>
      <c r="AA32" s="164"/>
      <c r="AB32" s="164"/>
      <c r="AC32" s="164"/>
      <c r="AD32" s="164"/>
      <c r="AE32" s="164"/>
      <c r="AF32" s="164"/>
      <c r="AG32" s="164"/>
      <c r="AH32" s="164"/>
      <c r="AI32" s="164"/>
      <c r="AJ32" s="164"/>
      <c r="AK32" s="164"/>
      <c r="AL32" s="164"/>
      <c r="AM32" s="253">
        <f>SUM(H33:AL33)</f>
        <v>0</v>
      </c>
      <c r="AN32" s="368" t="str">
        <f t="shared" ref="AN32" si="9">IFERROR(IF(OR(E32="Ａ",AM32&gt;$AF$45),1,ROUNDDOWN(AM32/$AF$45,1)),"")</f>
        <v/>
      </c>
      <c r="AO32" s="222"/>
      <c r="AP32" s="8"/>
    </row>
    <row r="33" spans="1:53" ht="13.5" customHeight="1">
      <c r="A33" s="249"/>
      <c r="B33" s="255"/>
      <c r="C33" s="287"/>
      <c r="D33" s="367"/>
      <c r="E33" s="302"/>
      <c r="F33" s="261"/>
      <c r="G33" s="70" t="s">
        <v>41</v>
      </c>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253"/>
      <c r="AN33" s="368"/>
      <c r="AO33" s="223"/>
      <c r="AP33" s="8"/>
      <c r="AQ33" s="332" t="s">
        <v>199</v>
      </c>
      <c r="AR33" s="334"/>
      <c r="AS33" s="347"/>
      <c r="AT33" s="252" t="s">
        <v>200</v>
      </c>
      <c r="AU33" s="351"/>
      <c r="AV33" s="351"/>
      <c r="AW33" s="252" t="s">
        <v>201</v>
      </c>
      <c r="AX33" s="351"/>
      <c r="AY33" s="351"/>
    </row>
    <row r="34" spans="1:53" ht="13.5" customHeight="1">
      <c r="A34" s="248" t="str">
        <f>IFERROR(INDEX(【従業者名簿】!F:F,MATCH(F34,【従業者名簿】!C:C,0)),"")</f>
        <v/>
      </c>
      <c r="B34" s="298" t="s">
        <v>33</v>
      </c>
      <c r="C34" s="299" t="str">
        <f t="shared" ref="C34" si="10">IF(AO34="介護福祉士","〇","")</f>
        <v/>
      </c>
      <c r="D34" s="366" t="str">
        <f>IF(A34="","",DATEDIF(A34,$AF$3,"m"))</f>
        <v/>
      </c>
      <c r="E34" s="301"/>
      <c r="F34" s="270"/>
      <c r="G34" s="70" t="s">
        <v>36</v>
      </c>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4"/>
      <c r="AF34" s="164"/>
      <c r="AG34" s="164"/>
      <c r="AH34" s="164"/>
      <c r="AI34" s="164"/>
      <c r="AJ34" s="164"/>
      <c r="AK34" s="164"/>
      <c r="AL34" s="164"/>
      <c r="AM34" s="253">
        <f>SUM(H35:AL35)</f>
        <v>0</v>
      </c>
      <c r="AN34" s="368" t="str">
        <f t="shared" ref="AN34" si="11">IFERROR(IF(OR(E34="Ａ",AM34&gt;$AF$45),1,ROUNDDOWN(AM34/$AF$45,1)),"")</f>
        <v/>
      </c>
      <c r="AO34" s="222"/>
      <c r="AP34" s="8"/>
      <c r="AQ34" s="348"/>
      <c r="AR34" s="349"/>
      <c r="AS34" s="350"/>
      <c r="AT34" s="352"/>
      <c r="AU34" s="352"/>
      <c r="AV34" s="352"/>
      <c r="AW34" s="352"/>
      <c r="AX34" s="352"/>
      <c r="AY34" s="352"/>
    </row>
    <row r="35" spans="1:53" ht="13.5" customHeight="1">
      <c r="A35" s="249"/>
      <c r="B35" s="255"/>
      <c r="C35" s="287"/>
      <c r="D35" s="367"/>
      <c r="E35" s="302"/>
      <c r="F35" s="261"/>
      <c r="G35" s="70" t="s">
        <v>41</v>
      </c>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253"/>
      <c r="AN35" s="368"/>
      <c r="AO35" s="223"/>
      <c r="AP35" s="8"/>
      <c r="AQ35" s="210"/>
      <c r="AR35" s="214"/>
      <c r="AS35" s="211"/>
      <c r="AT35" s="353" t="s">
        <v>166</v>
      </c>
      <c r="AU35" s="354"/>
      <c r="AV35" s="355"/>
      <c r="AW35" s="353" t="s">
        <v>167</v>
      </c>
      <c r="AX35" s="356"/>
      <c r="AY35" s="357"/>
    </row>
    <row r="36" spans="1:53" ht="13.5" customHeight="1">
      <c r="A36" s="248" t="str">
        <f>IFERROR(INDEX(【従業者名簿】!F:F,MATCH(F36,【従業者名簿】!C:C,0)),"")</f>
        <v/>
      </c>
      <c r="B36" s="298" t="s">
        <v>33</v>
      </c>
      <c r="C36" s="299" t="str">
        <f t="shared" ref="C36" si="12">IF(AO36="介護福祉士","〇","")</f>
        <v/>
      </c>
      <c r="D36" s="366" t="str">
        <f>IF(A36="","",DATEDIF(A36,$AF$3,"m"))</f>
        <v/>
      </c>
      <c r="E36" s="301"/>
      <c r="F36" s="262"/>
      <c r="G36" s="70" t="s">
        <v>36</v>
      </c>
      <c r="H36" s="75"/>
      <c r="I36" s="75"/>
      <c r="J36" s="75"/>
      <c r="K36" s="75"/>
      <c r="L36" s="75"/>
      <c r="M36" s="75"/>
      <c r="N36" s="75"/>
      <c r="O36" s="75"/>
      <c r="P36" s="75"/>
      <c r="Q36" s="75"/>
      <c r="R36" s="75"/>
      <c r="S36" s="75"/>
      <c r="T36" s="75"/>
      <c r="U36" s="75"/>
      <c r="V36" s="75"/>
      <c r="W36" s="75"/>
      <c r="X36" s="75"/>
      <c r="Y36" s="75"/>
      <c r="Z36" s="75"/>
      <c r="AA36" s="75"/>
      <c r="AB36" s="75"/>
      <c r="AC36" s="75"/>
      <c r="AD36" s="75"/>
      <c r="AE36" s="75"/>
      <c r="AF36" s="75"/>
      <c r="AG36" s="75"/>
      <c r="AH36" s="75"/>
      <c r="AI36" s="75"/>
      <c r="AJ36" s="75"/>
      <c r="AK36" s="75"/>
      <c r="AL36" s="75"/>
      <c r="AM36" s="253">
        <f>SUM(H37:AL37)</f>
        <v>0</v>
      </c>
      <c r="AN36" s="368" t="str">
        <f t="shared" ref="AN36" si="13">IFERROR(IF(OR(E36="Ａ",AM36&gt;$AF$45),1,ROUNDDOWN(AM36/$AF$45,1)),"")</f>
        <v/>
      </c>
      <c r="AO36" s="222"/>
      <c r="AP36" s="8"/>
      <c r="AQ36" s="312" t="s">
        <v>202</v>
      </c>
      <c r="AR36" s="313"/>
      <c r="AS36" s="314"/>
      <c r="AT36" s="315">
        <f>ROUNDDOWN(SUMIF(C14:C79,"〇",AN14:AN79),1)</f>
        <v>0</v>
      </c>
      <c r="AU36" s="316"/>
      <c r="AV36" s="316"/>
      <c r="AW36" s="317" t="e">
        <f>AT36/AM44</f>
        <v>#DIV/0!</v>
      </c>
      <c r="AX36" s="318"/>
      <c r="AY36" s="318"/>
    </row>
    <row r="37" spans="1:53" ht="13.5" customHeight="1">
      <c r="A37" s="249"/>
      <c r="B37" s="255"/>
      <c r="C37" s="287"/>
      <c r="D37" s="367"/>
      <c r="E37" s="302"/>
      <c r="F37" s="262"/>
      <c r="G37" s="70" t="s">
        <v>41</v>
      </c>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253"/>
      <c r="AN37" s="368"/>
      <c r="AO37" s="223"/>
      <c r="AP37" s="8"/>
      <c r="AQ37" s="319" t="s">
        <v>203</v>
      </c>
      <c r="AR37" s="320"/>
      <c r="AS37" s="321"/>
      <c r="AT37" s="316"/>
      <c r="AU37" s="316"/>
      <c r="AV37" s="316"/>
      <c r="AW37" s="318"/>
      <c r="AX37" s="318"/>
      <c r="AY37" s="318"/>
    </row>
    <row r="38" spans="1:53" ht="13.5" customHeight="1">
      <c r="A38" s="248" t="str">
        <f>IFERROR(INDEX(【従業者名簿】!F:F,MATCH(F38,【従業者名簿】!C:C,0)),"")</f>
        <v/>
      </c>
      <c r="B38" s="298" t="s">
        <v>33</v>
      </c>
      <c r="C38" s="299" t="str">
        <f t="shared" ref="C38" si="14">IF(AO38="介護福祉士","〇","")</f>
        <v/>
      </c>
      <c r="D38" s="366" t="str">
        <f>IF(A38="","",DATEDIF(A38,$AF$3,"m"))</f>
        <v/>
      </c>
      <c r="E38" s="301"/>
      <c r="F38" s="262"/>
      <c r="G38" s="70" t="s">
        <v>36</v>
      </c>
      <c r="H38" s="75"/>
      <c r="I38" s="75"/>
      <c r="J38" s="75"/>
      <c r="K38" s="75"/>
      <c r="L38" s="75"/>
      <c r="M38" s="75"/>
      <c r="N38" s="75"/>
      <c r="O38" s="75"/>
      <c r="P38" s="75"/>
      <c r="Q38" s="75"/>
      <c r="R38" s="75"/>
      <c r="S38" s="75"/>
      <c r="T38" s="75"/>
      <c r="U38" s="75"/>
      <c r="V38" s="75"/>
      <c r="W38" s="75"/>
      <c r="X38" s="75"/>
      <c r="Y38" s="75"/>
      <c r="Z38" s="75"/>
      <c r="AA38" s="75"/>
      <c r="AB38" s="75"/>
      <c r="AC38" s="75"/>
      <c r="AD38" s="75"/>
      <c r="AE38" s="75"/>
      <c r="AF38" s="75"/>
      <c r="AG38" s="75"/>
      <c r="AH38" s="75"/>
      <c r="AI38" s="75"/>
      <c r="AJ38" s="75"/>
      <c r="AK38" s="75"/>
      <c r="AL38" s="75"/>
      <c r="AM38" s="253">
        <f>SUM(H39:AL39)</f>
        <v>0</v>
      </c>
      <c r="AN38" s="368" t="str">
        <f t="shared" ref="AN38" si="15">IFERROR(IF(OR(E38="Ａ",AM38&gt;$AF$45),1,ROUNDDOWN(AM38/$AF$45,1)),"")</f>
        <v/>
      </c>
      <c r="AO38" s="222"/>
      <c r="AP38" s="8"/>
      <c r="AQ38" s="312" t="s">
        <v>204</v>
      </c>
      <c r="AR38" s="313"/>
      <c r="AS38" s="314"/>
      <c r="AT38" s="315">
        <f>ROUNDDOWN(SUMIFS(AN14:AN79,C14:C79,"〇",D14:D79,"&gt;="&amp;BA38),1)</f>
        <v>0</v>
      </c>
      <c r="AU38" s="316"/>
      <c r="AV38" s="316"/>
      <c r="AW38" s="317" t="e">
        <f>AT38/AM44</f>
        <v>#DIV/0!</v>
      </c>
      <c r="AX38" s="318"/>
      <c r="AY38" s="318"/>
      <c r="BA38" s="358">
        <f>[1]【算定要件集計】!T7</f>
        <v>120</v>
      </c>
    </row>
    <row r="39" spans="1:53" ht="13.5" customHeight="1">
      <c r="A39" s="249"/>
      <c r="B39" s="255"/>
      <c r="C39" s="287"/>
      <c r="D39" s="367"/>
      <c r="E39" s="302"/>
      <c r="F39" s="262"/>
      <c r="G39" s="70" t="s">
        <v>41</v>
      </c>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253"/>
      <c r="AN39" s="368"/>
      <c r="AO39" s="223"/>
      <c r="AP39" s="8"/>
      <c r="AQ39" s="319" t="s">
        <v>206</v>
      </c>
      <c r="AR39" s="320"/>
      <c r="AS39" s="321"/>
      <c r="AT39" s="316"/>
      <c r="AU39" s="316"/>
      <c r="AV39" s="316"/>
      <c r="AW39" s="318"/>
      <c r="AX39" s="318"/>
      <c r="AY39" s="318"/>
      <c r="BA39" s="359"/>
    </row>
    <row r="40" spans="1:53" ht="13.5" customHeight="1">
      <c r="A40" s="248" t="str">
        <f>IFERROR(INDEX(【従業者名簿】!F:F,MATCH(F40,【従業者名簿】!C:C,0)),"")</f>
        <v/>
      </c>
      <c r="B40" s="298" t="s">
        <v>33</v>
      </c>
      <c r="C40" s="299" t="str">
        <f t="shared" ref="C40" si="16">IF(AO40="介護福祉士","〇","")</f>
        <v/>
      </c>
      <c r="D40" s="366" t="str">
        <f>IF(A40="","",DATEDIF(A40,$AF$3,"m"))</f>
        <v/>
      </c>
      <c r="E40" s="301"/>
      <c r="F40" s="262"/>
      <c r="G40" s="70" t="s">
        <v>36</v>
      </c>
      <c r="H40" s="75"/>
      <c r="I40" s="75"/>
      <c r="J40" s="75"/>
      <c r="K40" s="75"/>
      <c r="L40" s="75"/>
      <c r="M40" s="75"/>
      <c r="N40" s="75"/>
      <c r="O40" s="75"/>
      <c r="P40" s="75"/>
      <c r="Q40" s="75"/>
      <c r="R40" s="75"/>
      <c r="S40" s="75"/>
      <c r="T40" s="75"/>
      <c r="U40" s="75"/>
      <c r="V40" s="75"/>
      <c r="W40" s="75"/>
      <c r="X40" s="75"/>
      <c r="Y40" s="75"/>
      <c r="Z40" s="75"/>
      <c r="AA40" s="75"/>
      <c r="AB40" s="75"/>
      <c r="AC40" s="75"/>
      <c r="AD40" s="75"/>
      <c r="AE40" s="75"/>
      <c r="AF40" s="75"/>
      <c r="AG40" s="75"/>
      <c r="AH40" s="75"/>
      <c r="AI40" s="75"/>
      <c r="AJ40" s="75"/>
      <c r="AK40" s="75"/>
      <c r="AL40" s="75"/>
      <c r="AM40" s="253">
        <f>SUM(H41:AL41)</f>
        <v>0</v>
      </c>
      <c r="AN40" s="368" t="str">
        <f t="shared" ref="AN40" si="17">IFERROR(IF(OR(E40="Ａ",AM40&gt;$AF$45),1,ROUNDDOWN(AM40/$AF$45,1)),"")</f>
        <v/>
      </c>
      <c r="AO40" s="222"/>
      <c r="AP40" s="8"/>
      <c r="AQ40" s="312" t="s">
        <v>207</v>
      </c>
      <c r="AR40" s="313"/>
      <c r="AS40" s="314"/>
      <c r="AT40" s="315">
        <f>ROUNDDOWN(SUM(SUMIF(E14:E79,{"Ａ","Ｂ"},AN14:AN79)),1)</f>
        <v>0</v>
      </c>
      <c r="AU40" s="316"/>
      <c r="AV40" s="316"/>
      <c r="AW40" s="360" t="e">
        <f>AT40/AM44</f>
        <v>#DIV/0!</v>
      </c>
      <c r="AX40" s="361"/>
      <c r="AY40" s="362"/>
      <c r="BA40" s="169"/>
    </row>
    <row r="41" spans="1:53" ht="13.5" customHeight="1">
      <c r="A41" s="249"/>
      <c r="B41" s="255"/>
      <c r="C41" s="287"/>
      <c r="D41" s="367"/>
      <c r="E41" s="302"/>
      <c r="F41" s="262"/>
      <c r="G41" s="70" t="s">
        <v>41</v>
      </c>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253"/>
      <c r="AN41" s="368"/>
      <c r="AO41" s="223"/>
      <c r="AP41" s="8"/>
      <c r="AQ41" s="319" t="s">
        <v>208</v>
      </c>
      <c r="AR41" s="320"/>
      <c r="AS41" s="321"/>
      <c r="AT41" s="316"/>
      <c r="AU41" s="316"/>
      <c r="AV41" s="316"/>
      <c r="AW41" s="363"/>
      <c r="AX41" s="364"/>
      <c r="AY41" s="365"/>
      <c r="BA41" s="170"/>
    </row>
    <row r="42" spans="1:53" ht="13.5" customHeight="1">
      <c r="A42" s="248" t="str">
        <f>IFERROR(INDEX(【従業者名簿】!F:F,MATCH(F42,【従業者名簿】!C:C,0)),"")</f>
        <v/>
      </c>
      <c r="B42" s="298" t="s">
        <v>33</v>
      </c>
      <c r="C42" s="299" t="str">
        <f t="shared" ref="C42" si="18">IF(AO42="介護福祉士","〇","")</f>
        <v/>
      </c>
      <c r="D42" s="366" t="str">
        <f>IF(A42="","",DATEDIF(A42,$AF$3,"m"))</f>
        <v/>
      </c>
      <c r="E42" s="275"/>
      <c r="F42" s="262"/>
      <c r="G42" s="70" t="s">
        <v>36</v>
      </c>
      <c r="H42" s="75"/>
      <c r="I42" s="75"/>
      <c r="J42" s="75"/>
      <c r="K42" s="75"/>
      <c r="L42" s="75"/>
      <c r="M42" s="75"/>
      <c r="N42" s="75"/>
      <c r="O42" s="75"/>
      <c r="P42" s="75"/>
      <c r="Q42" s="75"/>
      <c r="R42" s="75"/>
      <c r="S42" s="75"/>
      <c r="T42" s="75"/>
      <c r="U42" s="75"/>
      <c r="V42" s="75"/>
      <c r="W42" s="75"/>
      <c r="X42" s="75"/>
      <c r="Y42" s="75"/>
      <c r="Z42" s="75"/>
      <c r="AA42" s="75"/>
      <c r="AB42" s="75"/>
      <c r="AC42" s="75"/>
      <c r="AD42" s="75"/>
      <c r="AE42" s="75"/>
      <c r="AF42" s="75"/>
      <c r="AG42" s="75"/>
      <c r="AH42" s="75"/>
      <c r="AI42" s="75"/>
      <c r="AJ42" s="75"/>
      <c r="AK42" s="75"/>
      <c r="AL42" s="75"/>
      <c r="AM42" s="253">
        <f>SUM(H43:AL43)</f>
        <v>0</v>
      </c>
      <c r="AN42" s="368" t="str">
        <f>IFERROR(IF(OR(E42="Ａ",AM42&gt;$AF$45),1,ROUNDDOWN(AM42/$AF$45,1)),"")</f>
        <v/>
      </c>
      <c r="AO42" s="222"/>
      <c r="AP42" s="8"/>
      <c r="AQ42" s="312" t="s">
        <v>207</v>
      </c>
      <c r="AR42" s="313"/>
      <c r="AS42" s="314"/>
      <c r="AT42" s="315">
        <f>ROUNDDOWN(SUMIF(D14:D79,"&gt;="&amp;BA42,AN14:AN79),1)</f>
        <v>0</v>
      </c>
      <c r="AU42" s="316"/>
      <c r="AV42" s="316"/>
      <c r="AW42" s="360" t="e">
        <f>AT42/AM44</f>
        <v>#DIV/0!</v>
      </c>
      <c r="AX42" s="361"/>
      <c r="AY42" s="362"/>
      <c r="BA42" s="358">
        <f>[1]【算定要件集計】!T11</f>
        <v>84</v>
      </c>
    </row>
    <row r="43" spans="1:53" ht="13.5" customHeight="1">
      <c r="A43" s="249"/>
      <c r="B43" s="255"/>
      <c r="C43" s="287"/>
      <c r="D43" s="367"/>
      <c r="E43" s="260"/>
      <c r="F43" s="262"/>
      <c r="G43" s="70" t="s">
        <v>41</v>
      </c>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253"/>
      <c r="AN43" s="368"/>
      <c r="AO43" s="223"/>
      <c r="AP43" s="8"/>
      <c r="AQ43" s="319" t="s">
        <v>210</v>
      </c>
      <c r="AR43" s="320"/>
      <c r="AS43" s="321"/>
      <c r="AT43" s="316"/>
      <c r="AU43" s="316"/>
      <c r="AV43" s="316"/>
      <c r="AW43" s="363"/>
      <c r="AX43" s="364"/>
      <c r="AY43" s="365"/>
      <c r="BA43" s="359"/>
    </row>
    <row r="44" spans="1:53" ht="13.5" customHeight="1">
      <c r="B44" s="332" t="s">
        <v>51</v>
      </c>
      <c r="C44" s="333"/>
      <c r="D44" s="333"/>
      <c r="E44" s="333"/>
      <c r="F44" s="333"/>
      <c r="G44" s="25" t="s">
        <v>49</v>
      </c>
      <c r="H44" s="23"/>
      <c r="I44" s="15"/>
      <c r="J44" s="332" t="s">
        <v>46</v>
      </c>
      <c r="K44" s="334"/>
      <c r="L44" s="334"/>
      <c r="M44" s="334"/>
      <c r="N44" s="334"/>
      <c r="O44" s="334"/>
      <c r="P44" s="334"/>
      <c r="Q44" s="334"/>
      <c r="R44" s="334"/>
      <c r="S44" s="14"/>
      <c r="T44" s="26" t="s">
        <v>50</v>
      </c>
      <c r="U44" s="24"/>
      <c r="V44" s="332" t="s">
        <v>47</v>
      </c>
      <c r="W44" s="334"/>
      <c r="X44" s="334"/>
      <c r="Y44" s="334"/>
      <c r="Z44" s="334"/>
      <c r="AA44" s="334"/>
      <c r="AB44" s="334"/>
      <c r="AC44" s="333"/>
      <c r="AD44" s="333"/>
      <c r="AE44" s="333"/>
      <c r="AF44" s="14" t="s">
        <v>164</v>
      </c>
      <c r="AH44" s="27"/>
      <c r="AI44" s="27"/>
      <c r="AJ44" s="27"/>
      <c r="AK44" s="27"/>
      <c r="AL44" s="27"/>
      <c r="AM44" s="324">
        <f>ROUNDDOWN(SUM(AN14:AN43,AN50:AN79),1)</f>
        <v>0</v>
      </c>
      <c r="AN44" s="325"/>
      <c r="AO44" s="391" t="s">
        <v>173</v>
      </c>
      <c r="AP44" s="10"/>
      <c r="AQ44" s="322"/>
      <c r="AR44" s="323"/>
      <c r="AS44" s="323"/>
      <c r="AT44" s="322"/>
      <c r="AU44" s="323"/>
      <c r="AV44" s="323"/>
      <c r="AW44" s="322"/>
      <c r="AX44" s="323"/>
      <c r="AY44" s="323"/>
    </row>
    <row r="45" spans="1:53" ht="13.5" customHeight="1">
      <c r="B45" s="210"/>
      <c r="C45" s="214"/>
      <c r="D45" s="214"/>
      <c r="E45" s="214"/>
      <c r="F45" s="214"/>
      <c r="G45" s="41">
        <f>AF5</f>
        <v>0</v>
      </c>
      <c r="H45" s="21" t="s">
        <v>16</v>
      </c>
      <c r="I45" s="20"/>
      <c r="J45" s="335"/>
      <c r="K45" s="336"/>
      <c r="L45" s="336"/>
      <c r="M45" s="336"/>
      <c r="N45" s="336"/>
      <c r="O45" s="336"/>
      <c r="P45" s="336"/>
      <c r="Q45" s="336"/>
      <c r="R45" s="336"/>
      <c r="S45" s="330" t="str">
        <f>IFERROR((AM5/AF5*4)+(COUNT(H6:AL6)-28)*(AM5/AF5/7),"")</f>
        <v/>
      </c>
      <c r="T45" s="330"/>
      <c r="U45" s="22" t="s">
        <v>7</v>
      </c>
      <c r="V45" s="335"/>
      <c r="W45" s="336"/>
      <c r="X45" s="336"/>
      <c r="Y45" s="336"/>
      <c r="Z45" s="336"/>
      <c r="AA45" s="336"/>
      <c r="AB45" s="336"/>
      <c r="AC45" s="214"/>
      <c r="AD45" s="214"/>
      <c r="AE45" s="214"/>
      <c r="AF45" s="331" t="str">
        <f>IFERROR(ROUNDDOWN(G45*S45,0),"")</f>
        <v/>
      </c>
      <c r="AG45" s="331"/>
      <c r="AH45" s="21" t="s">
        <v>16</v>
      </c>
      <c r="AI45" s="21"/>
      <c r="AJ45" s="21"/>
      <c r="AK45" s="21"/>
      <c r="AL45" s="21"/>
      <c r="AM45" s="326"/>
      <c r="AN45" s="327"/>
      <c r="AO45" s="329"/>
      <c r="AP45" s="10"/>
      <c r="AQ45" s="323"/>
      <c r="AR45" s="323"/>
      <c r="AS45" s="323"/>
      <c r="AT45" s="323"/>
      <c r="AU45" s="323"/>
      <c r="AV45" s="323"/>
      <c r="AW45" s="323"/>
      <c r="AX45" s="323"/>
      <c r="AY45" s="323"/>
    </row>
    <row r="46" spans="1:53" ht="13.5" customHeight="1">
      <c r="B46" s="43"/>
      <c r="C46" s="43"/>
      <c r="D46" s="43"/>
      <c r="E46" s="7" t="s">
        <v>90</v>
      </c>
      <c r="F46" s="43"/>
      <c r="G46" s="51"/>
      <c r="H46" s="7"/>
      <c r="I46" s="52"/>
      <c r="J46" s="52"/>
      <c r="K46" s="52"/>
      <c r="L46" s="52"/>
      <c r="M46" s="52"/>
      <c r="N46" s="52"/>
      <c r="O46" s="52"/>
      <c r="P46" s="52"/>
      <c r="Q46" s="52"/>
      <c r="R46" s="52"/>
      <c r="S46" s="53"/>
      <c r="T46" s="53"/>
      <c r="U46" s="7"/>
      <c r="V46" s="52"/>
      <c r="W46" s="52"/>
      <c r="X46" s="52"/>
      <c r="Y46" s="52"/>
      <c r="Z46" s="52"/>
      <c r="AA46" s="52"/>
      <c r="AB46" s="52"/>
      <c r="AC46" s="43"/>
      <c r="AD46" s="43"/>
      <c r="AE46" s="43"/>
      <c r="AF46" s="54"/>
      <c r="AG46" s="54"/>
      <c r="AH46" s="7"/>
      <c r="AI46" s="7"/>
      <c r="AJ46" s="7"/>
      <c r="AK46" s="7"/>
      <c r="AL46" s="7"/>
      <c r="AM46" s="137" t="s">
        <v>149</v>
      </c>
      <c r="AN46" s="56"/>
      <c r="AO46" s="57"/>
      <c r="AP46" s="10"/>
      <c r="AQ46" s="159"/>
      <c r="AR46" s="159"/>
      <c r="AS46" s="159"/>
      <c r="AT46" s="58"/>
      <c r="AU46" s="58"/>
      <c r="AV46" s="58"/>
      <c r="AW46" s="59"/>
      <c r="AX46" s="59"/>
      <c r="AY46" s="59"/>
    </row>
    <row r="47" spans="1:53" ht="13.5" customHeight="1">
      <c r="B47" s="43"/>
      <c r="C47" s="43"/>
      <c r="D47" s="43"/>
      <c r="E47" s="7"/>
      <c r="F47" s="43"/>
      <c r="G47" s="51"/>
      <c r="H47" s="7"/>
      <c r="I47" s="52"/>
      <c r="J47" s="52"/>
      <c r="K47" s="52"/>
      <c r="L47" s="52"/>
      <c r="M47" s="52"/>
      <c r="N47" s="52"/>
      <c r="O47" s="52"/>
      <c r="P47" s="52"/>
      <c r="Q47" s="52"/>
      <c r="R47" s="52"/>
      <c r="S47" s="53"/>
      <c r="T47" s="53"/>
      <c r="U47" s="7"/>
      <c r="V47" s="52"/>
      <c r="W47" s="52"/>
      <c r="X47" s="52"/>
      <c r="Y47" s="52"/>
      <c r="Z47" s="52"/>
      <c r="AA47" s="52"/>
      <c r="AB47" s="52"/>
      <c r="AC47" s="43"/>
      <c r="AD47" s="43"/>
      <c r="AE47" s="43"/>
      <c r="AF47" s="54"/>
      <c r="AG47" s="54"/>
      <c r="AH47" s="7"/>
      <c r="AI47" s="7"/>
      <c r="AJ47" s="7"/>
      <c r="AK47" s="7"/>
      <c r="AL47" s="7"/>
      <c r="AM47" s="55"/>
      <c r="AN47" s="56"/>
      <c r="AO47" s="57"/>
      <c r="AP47" s="10"/>
      <c r="AQ47" s="159"/>
      <c r="AR47" s="159"/>
      <c r="AS47" s="159"/>
      <c r="AT47" s="58"/>
      <c r="AU47" s="58"/>
      <c r="AV47" s="58"/>
      <c r="AW47" s="59"/>
      <c r="AX47" s="59"/>
      <c r="AY47" s="59"/>
    </row>
    <row r="48" spans="1:53" s="6" customFormat="1" ht="18" customHeight="1">
      <c r="A48" s="248" t="s">
        <v>60</v>
      </c>
      <c r="B48" s="238" t="s">
        <v>0</v>
      </c>
      <c r="C48" s="250" t="s">
        <v>203</v>
      </c>
      <c r="D48" s="250" t="s">
        <v>62</v>
      </c>
      <c r="E48" s="250" t="s">
        <v>1</v>
      </c>
      <c r="F48" s="238" t="s">
        <v>3</v>
      </c>
      <c r="G48" s="252" t="s">
        <v>37</v>
      </c>
      <c r="H48" s="18" t="str">
        <f>AF3</f>
        <v/>
      </c>
      <c r="I48" s="18" t="str">
        <f>IFERROR(H48+1,"")</f>
        <v/>
      </c>
      <c r="J48" s="18" t="str">
        <f>IFERROR(I48+1,"")</f>
        <v/>
      </c>
      <c r="K48" s="18" t="str">
        <f t="shared" ref="K48:AI48" si="19">IFERROR(J48+1,"")</f>
        <v/>
      </c>
      <c r="L48" s="18" t="str">
        <f t="shared" si="19"/>
        <v/>
      </c>
      <c r="M48" s="18" t="str">
        <f t="shared" si="19"/>
        <v/>
      </c>
      <c r="N48" s="18" t="str">
        <f t="shared" si="19"/>
        <v/>
      </c>
      <c r="O48" s="18" t="str">
        <f t="shared" si="19"/>
        <v/>
      </c>
      <c r="P48" s="18" t="str">
        <f t="shared" si="19"/>
        <v/>
      </c>
      <c r="Q48" s="18" t="str">
        <f t="shared" si="19"/>
        <v/>
      </c>
      <c r="R48" s="18" t="str">
        <f t="shared" si="19"/>
        <v/>
      </c>
      <c r="S48" s="18" t="str">
        <f t="shared" si="19"/>
        <v/>
      </c>
      <c r="T48" s="18" t="str">
        <f t="shared" si="19"/>
        <v/>
      </c>
      <c r="U48" s="18" t="str">
        <f t="shared" si="19"/>
        <v/>
      </c>
      <c r="V48" s="18" t="str">
        <f t="shared" si="19"/>
        <v/>
      </c>
      <c r="W48" s="18" t="str">
        <f t="shared" si="19"/>
        <v/>
      </c>
      <c r="X48" s="18" t="str">
        <f t="shared" si="19"/>
        <v/>
      </c>
      <c r="Y48" s="18" t="str">
        <f t="shared" si="19"/>
        <v/>
      </c>
      <c r="Z48" s="18" t="str">
        <f t="shared" si="19"/>
        <v/>
      </c>
      <c r="AA48" s="18" t="str">
        <f t="shared" si="19"/>
        <v/>
      </c>
      <c r="AB48" s="18" t="str">
        <f t="shared" si="19"/>
        <v/>
      </c>
      <c r="AC48" s="18" t="str">
        <f t="shared" si="19"/>
        <v/>
      </c>
      <c r="AD48" s="18" t="str">
        <f t="shared" si="19"/>
        <v/>
      </c>
      <c r="AE48" s="18" t="str">
        <f t="shared" si="19"/>
        <v/>
      </c>
      <c r="AF48" s="18" t="str">
        <f t="shared" si="19"/>
        <v/>
      </c>
      <c r="AG48" s="18" t="str">
        <f t="shared" si="19"/>
        <v/>
      </c>
      <c r="AH48" s="18" t="str">
        <f t="shared" si="19"/>
        <v/>
      </c>
      <c r="AI48" s="18" t="str">
        <f t="shared" si="19"/>
        <v/>
      </c>
      <c r="AJ48" s="18" t="str">
        <f>IFERROR(IF(MONTH(AI48)&lt;&gt;MONTH(AI48+1),"",AI48+1),"")</f>
        <v/>
      </c>
      <c r="AK48" s="18" t="str">
        <f>IFERROR(IF(MONTH(AJ48)&lt;&gt;MONTH(AJ48+1),"",AJ48+1),"")</f>
        <v/>
      </c>
      <c r="AL48" s="18" t="str">
        <f>IFERROR(IF(MONTH(AK48)&lt;&gt;MONTH(AK48+1),"",AK48+1),"")</f>
        <v/>
      </c>
      <c r="AM48" s="263" t="s">
        <v>162</v>
      </c>
      <c r="AN48" s="263" t="s">
        <v>163</v>
      </c>
      <c r="AO48" s="206" t="s">
        <v>133</v>
      </c>
      <c r="AQ48" s="1"/>
      <c r="AR48" s="1"/>
      <c r="AS48" s="1"/>
      <c r="AT48" s="1"/>
      <c r="AU48" s="1"/>
      <c r="AV48" s="1"/>
      <c r="AW48" s="1"/>
      <c r="AX48" s="1"/>
      <c r="AY48" s="1"/>
    </row>
    <row r="49" spans="1:51" s="6" customFormat="1" ht="18" customHeight="1">
      <c r="A49" s="249"/>
      <c r="B49" s="238"/>
      <c r="C49" s="251"/>
      <c r="D49" s="251"/>
      <c r="E49" s="251"/>
      <c r="F49" s="238"/>
      <c r="G49" s="239"/>
      <c r="H49" s="19" t="str">
        <f>H48</f>
        <v/>
      </c>
      <c r="I49" s="19" t="str">
        <f>I48</f>
        <v/>
      </c>
      <c r="J49" s="19" t="str">
        <f t="shared" ref="J49:AL49" si="20">J48</f>
        <v/>
      </c>
      <c r="K49" s="19" t="str">
        <f t="shared" si="20"/>
        <v/>
      </c>
      <c r="L49" s="19" t="str">
        <f t="shared" si="20"/>
        <v/>
      </c>
      <c r="M49" s="19" t="str">
        <f t="shared" si="20"/>
        <v/>
      </c>
      <c r="N49" s="19" t="str">
        <f t="shared" si="20"/>
        <v/>
      </c>
      <c r="O49" s="19" t="str">
        <f t="shared" si="20"/>
        <v/>
      </c>
      <c r="P49" s="19" t="str">
        <f t="shared" si="20"/>
        <v/>
      </c>
      <c r="Q49" s="19" t="str">
        <f t="shared" si="20"/>
        <v/>
      </c>
      <c r="R49" s="19" t="str">
        <f t="shared" si="20"/>
        <v/>
      </c>
      <c r="S49" s="19" t="str">
        <f t="shared" si="20"/>
        <v/>
      </c>
      <c r="T49" s="19" t="str">
        <f t="shared" si="20"/>
        <v/>
      </c>
      <c r="U49" s="19" t="str">
        <f t="shared" si="20"/>
        <v/>
      </c>
      <c r="V49" s="19" t="str">
        <f t="shared" si="20"/>
        <v/>
      </c>
      <c r="W49" s="19" t="str">
        <f t="shared" si="20"/>
        <v/>
      </c>
      <c r="X49" s="19" t="str">
        <f t="shared" si="20"/>
        <v/>
      </c>
      <c r="Y49" s="19" t="str">
        <f t="shared" si="20"/>
        <v/>
      </c>
      <c r="Z49" s="19" t="str">
        <f t="shared" si="20"/>
        <v/>
      </c>
      <c r="AA49" s="19" t="str">
        <f t="shared" si="20"/>
        <v/>
      </c>
      <c r="AB49" s="19" t="str">
        <f t="shared" si="20"/>
        <v/>
      </c>
      <c r="AC49" s="19" t="str">
        <f t="shared" si="20"/>
        <v/>
      </c>
      <c r="AD49" s="19" t="str">
        <f t="shared" si="20"/>
        <v/>
      </c>
      <c r="AE49" s="19" t="str">
        <f t="shared" si="20"/>
        <v/>
      </c>
      <c r="AF49" s="19" t="str">
        <f t="shared" si="20"/>
        <v/>
      </c>
      <c r="AG49" s="19" t="str">
        <f t="shared" si="20"/>
        <v/>
      </c>
      <c r="AH49" s="19" t="str">
        <f t="shared" si="20"/>
        <v/>
      </c>
      <c r="AI49" s="19" t="str">
        <f t="shared" si="20"/>
        <v/>
      </c>
      <c r="AJ49" s="19" t="str">
        <f t="shared" si="20"/>
        <v/>
      </c>
      <c r="AK49" s="19" t="str">
        <f t="shared" si="20"/>
        <v/>
      </c>
      <c r="AL49" s="19" t="str">
        <f t="shared" si="20"/>
        <v/>
      </c>
      <c r="AM49" s="263"/>
      <c r="AN49" s="263"/>
      <c r="AO49" s="207"/>
      <c r="AQ49" s="1"/>
      <c r="AR49" s="1"/>
      <c r="AS49" s="1"/>
      <c r="AT49" s="1"/>
      <c r="AU49" s="1"/>
      <c r="AV49" s="1"/>
      <c r="AW49" s="1"/>
      <c r="AX49" s="1"/>
      <c r="AY49" s="1"/>
    </row>
    <row r="50" spans="1:51" ht="13.5" customHeight="1">
      <c r="A50" s="248" t="str">
        <f>IFERROR(INDEX(【従業者名簿】!F:F,MATCH(F50,【従業者名簿】!C:C,0)),"")</f>
        <v/>
      </c>
      <c r="B50" s="298" t="s">
        <v>33</v>
      </c>
      <c r="C50" s="299" t="str">
        <f>IF(AO50="介護福祉士","〇","")</f>
        <v/>
      </c>
      <c r="D50" s="366" t="str">
        <f>IF(A50="","",DATEDIF(A50,$AF$3,"m"))</f>
        <v/>
      </c>
      <c r="E50" s="301"/>
      <c r="F50" s="270"/>
      <c r="G50" s="70" t="s">
        <v>36</v>
      </c>
      <c r="H50" s="164"/>
      <c r="I50" s="164"/>
      <c r="J50" s="164"/>
      <c r="K50" s="164"/>
      <c r="L50" s="164"/>
      <c r="M50" s="164"/>
      <c r="N50" s="164"/>
      <c r="O50" s="164"/>
      <c r="P50" s="164"/>
      <c r="Q50" s="164"/>
      <c r="R50" s="164"/>
      <c r="S50" s="164"/>
      <c r="T50" s="164"/>
      <c r="U50" s="164"/>
      <c r="V50" s="164"/>
      <c r="W50" s="164"/>
      <c r="X50" s="164"/>
      <c r="Y50" s="164"/>
      <c r="Z50" s="164"/>
      <c r="AA50" s="164"/>
      <c r="AB50" s="164"/>
      <c r="AC50" s="164"/>
      <c r="AD50" s="164"/>
      <c r="AE50" s="164"/>
      <c r="AF50" s="164"/>
      <c r="AG50" s="164"/>
      <c r="AH50" s="164"/>
      <c r="AI50" s="164"/>
      <c r="AJ50" s="164"/>
      <c r="AK50" s="164"/>
      <c r="AL50" s="164"/>
      <c r="AM50" s="253">
        <f>SUM(H51:AL51)</f>
        <v>0</v>
      </c>
      <c r="AN50" s="389" t="str">
        <f>IFERROR(IF(OR(E50="Ａ",AM50&gt;$AF$45),1,ROUNDDOWN(AM50/$AF$45,1)),"")</f>
        <v/>
      </c>
      <c r="AO50" s="222"/>
      <c r="AP50" s="8"/>
    </row>
    <row r="51" spans="1:51" ht="13.5" customHeight="1">
      <c r="A51" s="249"/>
      <c r="B51" s="255"/>
      <c r="C51" s="287"/>
      <c r="D51" s="367"/>
      <c r="E51" s="302"/>
      <c r="F51" s="261"/>
      <c r="G51" s="70" t="s">
        <v>139</v>
      </c>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253"/>
      <c r="AN51" s="389"/>
      <c r="AO51" s="223"/>
      <c r="AP51" s="8"/>
    </row>
    <row r="52" spans="1:51" ht="13.5" customHeight="1">
      <c r="A52" s="248" t="str">
        <f>IFERROR(INDEX(【従業者名簿】!F:F,MATCH(F52,【従業者名簿】!C:C,0)),"")</f>
        <v/>
      </c>
      <c r="B52" s="298" t="s">
        <v>33</v>
      </c>
      <c r="C52" s="299" t="str">
        <f t="shared" ref="C52" si="21">IF(AO52="介護福祉士","〇","")</f>
        <v/>
      </c>
      <c r="D52" s="366" t="str">
        <f>IF(A52="","",DATEDIF(A52,$AF$3,"m"))</f>
        <v/>
      </c>
      <c r="E52" s="301"/>
      <c r="F52" s="262"/>
      <c r="G52" s="70" t="s">
        <v>36</v>
      </c>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c r="AI52" s="133"/>
      <c r="AJ52" s="133"/>
      <c r="AK52" s="133"/>
      <c r="AL52" s="133"/>
      <c r="AM52" s="253">
        <f>SUM(H53:AL53)</f>
        <v>0</v>
      </c>
      <c r="AN52" s="389" t="str">
        <f t="shared" ref="AN52" si="22">IFERROR(IF(OR(E52="Ａ",AM52&gt;$AF$45),1,ROUNDDOWN(AM52/$AF$45,1)),"")</f>
        <v/>
      </c>
      <c r="AO52" s="372"/>
      <c r="AP52" s="8"/>
    </row>
    <row r="53" spans="1:51" ht="13.5" customHeight="1">
      <c r="A53" s="249"/>
      <c r="B53" s="255"/>
      <c r="C53" s="287"/>
      <c r="D53" s="367"/>
      <c r="E53" s="302"/>
      <c r="F53" s="262"/>
      <c r="G53" s="70" t="s">
        <v>139</v>
      </c>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253"/>
      <c r="AN53" s="389"/>
      <c r="AO53" s="374"/>
      <c r="AP53" s="8"/>
    </row>
    <row r="54" spans="1:51" ht="13.5" customHeight="1">
      <c r="A54" s="248" t="str">
        <f>IFERROR(INDEX(【従業者名簿】!F:F,MATCH(F54,【従業者名簿】!C:C,0)),"")</f>
        <v/>
      </c>
      <c r="B54" s="298" t="s">
        <v>33</v>
      </c>
      <c r="C54" s="299" t="str">
        <f t="shared" ref="C54" si="23">IF(AO54="介護福祉士","〇","")</f>
        <v/>
      </c>
      <c r="D54" s="366" t="str">
        <f>IF(A54="","",DATEDIF(A54,$AF$3,"m"))</f>
        <v/>
      </c>
      <c r="E54" s="301"/>
      <c r="F54" s="262"/>
      <c r="G54" s="70" t="s">
        <v>36</v>
      </c>
      <c r="H54" s="133"/>
      <c r="I54" s="133"/>
      <c r="J54" s="133"/>
      <c r="K54" s="133"/>
      <c r="L54" s="133"/>
      <c r="M54" s="133"/>
      <c r="N54" s="133"/>
      <c r="O54" s="133"/>
      <c r="P54" s="133"/>
      <c r="Q54" s="133"/>
      <c r="R54" s="133"/>
      <c r="S54" s="133"/>
      <c r="T54" s="133"/>
      <c r="U54" s="133"/>
      <c r="V54" s="133"/>
      <c r="W54" s="133"/>
      <c r="X54" s="133"/>
      <c r="Y54" s="133"/>
      <c r="Z54" s="133"/>
      <c r="AA54" s="133"/>
      <c r="AB54" s="133"/>
      <c r="AC54" s="133"/>
      <c r="AD54" s="133"/>
      <c r="AE54" s="133"/>
      <c r="AF54" s="133"/>
      <c r="AG54" s="133"/>
      <c r="AH54" s="133"/>
      <c r="AI54" s="133"/>
      <c r="AJ54" s="133"/>
      <c r="AK54" s="133"/>
      <c r="AL54" s="133"/>
      <c r="AM54" s="253">
        <f>SUM(H55:AL55)</f>
        <v>0</v>
      </c>
      <c r="AN54" s="389" t="str">
        <f t="shared" ref="AN54" si="24">IFERROR(IF(OR(E54="Ａ",AM54&gt;$AF$45),1,ROUNDDOWN(AM54/$AF$45,1)),"")</f>
        <v/>
      </c>
      <c r="AO54" s="372"/>
      <c r="AP54" s="8"/>
    </row>
    <row r="55" spans="1:51" ht="13.5" customHeight="1">
      <c r="A55" s="249"/>
      <c r="B55" s="255"/>
      <c r="C55" s="287"/>
      <c r="D55" s="367"/>
      <c r="E55" s="302"/>
      <c r="F55" s="262"/>
      <c r="G55" s="70" t="s">
        <v>139</v>
      </c>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253"/>
      <c r="AN55" s="389"/>
      <c r="AO55" s="374"/>
      <c r="AP55" s="8"/>
    </row>
    <row r="56" spans="1:51" ht="13.5" customHeight="1">
      <c r="A56" s="248" t="str">
        <f>IFERROR(INDEX(【従業者名簿】!F:F,MATCH(F56,【従業者名簿】!C:C,0)),"")</f>
        <v/>
      </c>
      <c r="B56" s="298" t="s">
        <v>33</v>
      </c>
      <c r="C56" s="299" t="str">
        <f t="shared" ref="C56" si="25">IF(AO56="介護福祉士","〇","")</f>
        <v/>
      </c>
      <c r="D56" s="366" t="str">
        <f t="shared" ref="D56" si="26">IF(A56="","",DATEDIF(A56,$AF$3,"m"))</f>
        <v/>
      </c>
      <c r="E56" s="301"/>
      <c r="F56" s="262"/>
      <c r="G56" s="70" t="s">
        <v>36</v>
      </c>
      <c r="H56" s="133"/>
      <c r="I56" s="133"/>
      <c r="J56" s="133"/>
      <c r="K56" s="133"/>
      <c r="L56" s="133"/>
      <c r="M56" s="133"/>
      <c r="N56" s="133"/>
      <c r="O56" s="133"/>
      <c r="P56" s="133"/>
      <c r="Q56" s="133"/>
      <c r="R56" s="133"/>
      <c r="S56" s="133"/>
      <c r="T56" s="133"/>
      <c r="U56" s="133"/>
      <c r="V56" s="133"/>
      <c r="W56" s="133"/>
      <c r="X56" s="133"/>
      <c r="Y56" s="133"/>
      <c r="Z56" s="133"/>
      <c r="AA56" s="133"/>
      <c r="AB56" s="133"/>
      <c r="AC56" s="133"/>
      <c r="AD56" s="133"/>
      <c r="AE56" s="133"/>
      <c r="AF56" s="133"/>
      <c r="AG56" s="133"/>
      <c r="AH56" s="133"/>
      <c r="AI56" s="133"/>
      <c r="AJ56" s="133"/>
      <c r="AK56" s="133"/>
      <c r="AL56" s="133"/>
      <c r="AM56" s="253">
        <f t="shared" ref="AM56" si="27">SUM(H57:AL57)</f>
        <v>0</v>
      </c>
      <c r="AN56" s="389" t="str">
        <f t="shared" ref="AN56" si="28">IFERROR(IF(OR(E56="Ａ",AM56&gt;$AF$45),1,ROUNDDOWN(AM56/$AF$45,1)),"")</f>
        <v/>
      </c>
      <c r="AO56" s="372"/>
      <c r="AP56" s="8"/>
    </row>
    <row r="57" spans="1:51" ht="13.5" customHeight="1">
      <c r="A57" s="249"/>
      <c r="B57" s="255"/>
      <c r="C57" s="287"/>
      <c r="D57" s="367"/>
      <c r="E57" s="302"/>
      <c r="F57" s="262"/>
      <c r="G57" s="70" t="s">
        <v>134</v>
      </c>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253"/>
      <c r="AN57" s="389"/>
      <c r="AO57" s="374"/>
      <c r="AP57" s="8"/>
    </row>
    <row r="58" spans="1:51" ht="13.5" customHeight="1">
      <c r="A58" s="248" t="str">
        <f>IFERROR(INDEX(【従業者名簿】!F:F,MATCH(F58,【従業者名簿】!C:C,0)),"")</f>
        <v/>
      </c>
      <c r="B58" s="298" t="s">
        <v>33</v>
      </c>
      <c r="C58" s="299" t="str">
        <f t="shared" ref="C58" si="29">IF(AO58="介護福祉士","〇","")</f>
        <v/>
      </c>
      <c r="D58" s="366" t="str">
        <f t="shared" ref="D58" si="30">IF(A58="","",DATEDIF(A58,$AF$3,"m"))</f>
        <v/>
      </c>
      <c r="E58" s="301"/>
      <c r="F58" s="262"/>
      <c r="G58" s="70" t="s">
        <v>36</v>
      </c>
      <c r="H58" s="133"/>
      <c r="I58" s="133"/>
      <c r="J58" s="133"/>
      <c r="K58" s="133"/>
      <c r="L58" s="133"/>
      <c r="M58" s="133"/>
      <c r="N58" s="133"/>
      <c r="O58" s="133"/>
      <c r="P58" s="133"/>
      <c r="Q58" s="133"/>
      <c r="R58" s="133"/>
      <c r="S58" s="133"/>
      <c r="T58" s="133"/>
      <c r="U58" s="133"/>
      <c r="V58" s="133"/>
      <c r="W58" s="133"/>
      <c r="X58" s="133"/>
      <c r="Y58" s="133"/>
      <c r="Z58" s="133"/>
      <c r="AA58" s="133"/>
      <c r="AB58" s="133"/>
      <c r="AC58" s="133"/>
      <c r="AD58" s="133"/>
      <c r="AE58" s="133"/>
      <c r="AF58" s="133"/>
      <c r="AG58" s="133"/>
      <c r="AH58" s="133"/>
      <c r="AI58" s="133"/>
      <c r="AJ58" s="133"/>
      <c r="AK58" s="133"/>
      <c r="AL58" s="133"/>
      <c r="AM58" s="253">
        <f t="shared" ref="AM58" si="31">SUM(H59:AL59)</f>
        <v>0</v>
      </c>
      <c r="AN58" s="389" t="str">
        <f t="shared" ref="AN58" si="32">IFERROR(IF(OR(E58="Ａ",AM58&gt;$AF$45),1,ROUNDDOWN(AM58/$AF$45,1)),"")</f>
        <v/>
      </c>
      <c r="AO58" s="372"/>
      <c r="AP58" s="8"/>
    </row>
    <row r="59" spans="1:51" ht="13.5" customHeight="1">
      <c r="A59" s="249"/>
      <c r="B59" s="255"/>
      <c r="C59" s="287"/>
      <c r="D59" s="367"/>
      <c r="E59" s="302"/>
      <c r="F59" s="262"/>
      <c r="G59" s="70" t="s">
        <v>134</v>
      </c>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253"/>
      <c r="AN59" s="389"/>
      <c r="AO59" s="374"/>
      <c r="AP59" s="8"/>
    </row>
    <row r="60" spans="1:51" ht="13.5" customHeight="1">
      <c r="A60" s="248" t="str">
        <f>IFERROR(INDEX(【従業者名簿】!F:F,MATCH(F60,【従業者名簿】!C:C,0)),"")</f>
        <v/>
      </c>
      <c r="B60" s="298" t="s">
        <v>33</v>
      </c>
      <c r="C60" s="299" t="str">
        <f t="shared" ref="C60" si="33">IF(AO60="介護福祉士","〇","")</f>
        <v/>
      </c>
      <c r="D60" s="366" t="str">
        <f t="shared" ref="D60" si="34">IF(A60="","",DATEDIF(A60,$AF$3,"m"))</f>
        <v/>
      </c>
      <c r="E60" s="301"/>
      <c r="F60" s="262"/>
      <c r="G60" s="70" t="s">
        <v>36</v>
      </c>
      <c r="H60" s="133"/>
      <c r="I60" s="133"/>
      <c r="J60" s="133"/>
      <c r="K60" s="133"/>
      <c r="L60" s="133"/>
      <c r="M60" s="133"/>
      <c r="N60" s="133"/>
      <c r="O60" s="133"/>
      <c r="P60" s="133"/>
      <c r="Q60" s="133"/>
      <c r="R60" s="133"/>
      <c r="S60" s="133"/>
      <c r="T60" s="133"/>
      <c r="U60" s="133"/>
      <c r="V60" s="133"/>
      <c r="W60" s="133"/>
      <c r="X60" s="133"/>
      <c r="Y60" s="133"/>
      <c r="Z60" s="133"/>
      <c r="AA60" s="133"/>
      <c r="AB60" s="133"/>
      <c r="AC60" s="133"/>
      <c r="AD60" s="133"/>
      <c r="AE60" s="133"/>
      <c r="AF60" s="133"/>
      <c r="AG60" s="133"/>
      <c r="AH60" s="133"/>
      <c r="AI60" s="133"/>
      <c r="AJ60" s="133"/>
      <c r="AK60" s="133"/>
      <c r="AL60" s="133"/>
      <c r="AM60" s="253">
        <f t="shared" ref="AM60" si="35">SUM(H61:AL61)</f>
        <v>0</v>
      </c>
      <c r="AN60" s="389" t="str">
        <f t="shared" ref="AN60" si="36">IFERROR(IF(OR(E60="Ａ",AM60&gt;$AF$45),1,ROUNDDOWN(AM60/$AF$45,1)),"")</f>
        <v/>
      </c>
      <c r="AO60" s="372"/>
      <c r="AP60" s="8"/>
    </row>
    <row r="61" spans="1:51" ht="13.5" customHeight="1">
      <c r="A61" s="249"/>
      <c r="B61" s="255"/>
      <c r="C61" s="287"/>
      <c r="D61" s="367"/>
      <c r="E61" s="302"/>
      <c r="F61" s="262"/>
      <c r="G61" s="70" t="s">
        <v>134</v>
      </c>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253"/>
      <c r="AN61" s="389"/>
      <c r="AO61" s="374"/>
      <c r="AP61" s="8"/>
    </row>
    <row r="62" spans="1:51" ht="13.5" customHeight="1">
      <c r="A62" s="248" t="str">
        <f>IFERROR(INDEX(【従業者名簿】!F:F,MATCH(F62,【従業者名簿】!C:C,0)),"")</f>
        <v/>
      </c>
      <c r="B62" s="298" t="s">
        <v>33</v>
      </c>
      <c r="C62" s="299" t="str">
        <f t="shared" ref="C62" si="37">IF(AO62="介護福祉士","〇","")</f>
        <v/>
      </c>
      <c r="D62" s="366" t="str">
        <f t="shared" ref="D62" si="38">IF(A62="","",DATEDIF(A62,$AF$3,"m"))</f>
        <v/>
      </c>
      <c r="E62" s="301"/>
      <c r="F62" s="262"/>
      <c r="G62" s="70" t="s">
        <v>36</v>
      </c>
      <c r="H62" s="133"/>
      <c r="I62" s="133"/>
      <c r="J62" s="133"/>
      <c r="K62" s="133"/>
      <c r="L62" s="133"/>
      <c r="M62" s="133"/>
      <c r="N62" s="133"/>
      <c r="O62" s="133"/>
      <c r="P62" s="133"/>
      <c r="Q62" s="133"/>
      <c r="R62" s="133"/>
      <c r="S62" s="133"/>
      <c r="T62" s="133"/>
      <c r="U62" s="133"/>
      <c r="V62" s="133"/>
      <c r="W62" s="133"/>
      <c r="X62" s="133"/>
      <c r="Y62" s="133"/>
      <c r="Z62" s="133"/>
      <c r="AA62" s="133"/>
      <c r="AB62" s="133"/>
      <c r="AC62" s="133"/>
      <c r="AD62" s="133"/>
      <c r="AE62" s="133"/>
      <c r="AF62" s="133"/>
      <c r="AG62" s="133"/>
      <c r="AH62" s="133"/>
      <c r="AI62" s="133"/>
      <c r="AJ62" s="133"/>
      <c r="AK62" s="133"/>
      <c r="AL62" s="133"/>
      <c r="AM62" s="253">
        <f t="shared" ref="AM62" si="39">SUM(H63:AL63)</f>
        <v>0</v>
      </c>
      <c r="AN62" s="389" t="str">
        <f t="shared" ref="AN62" si="40">IFERROR(IF(OR(E62="Ａ",AM62&gt;$AF$45),1,ROUNDDOWN(AM62/$AF$45,1)),"")</f>
        <v/>
      </c>
      <c r="AO62" s="372"/>
      <c r="AP62" s="8"/>
    </row>
    <row r="63" spans="1:51" ht="13.5" customHeight="1">
      <c r="A63" s="249"/>
      <c r="B63" s="255"/>
      <c r="C63" s="287"/>
      <c r="D63" s="367"/>
      <c r="E63" s="302"/>
      <c r="F63" s="262"/>
      <c r="G63" s="70" t="s">
        <v>134</v>
      </c>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253"/>
      <c r="AN63" s="389"/>
      <c r="AO63" s="374"/>
      <c r="AP63" s="8"/>
    </row>
    <row r="64" spans="1:51" ht="13.5" customHeight="1">
      <c r="A64" s="248" t="str">
        <f>IFERROR(INDEX(【従業者名簿】!F:F,MATCH(F64,【従業者名簿】!C:C,0)),"")</f>
        <v/>
      </c>
      <c r="B64" s="298" t="s">
        <v>33</v>
      </c>
      <c r="C64" s="299" t="str">
        <f t="shared" ref="C64" si="41">IF(AO64="介護福祉士","〇","")</f>
        <v/>
      </c>
      <c r="D64" s="366" t="str">
        <f t="shared" ref="D64" si="42">IF(A64="","",DATEDIF(A64,$AF$3,"m"))</f>
        <v/>
      </c>
      <c r="E64" s="301"/>
      <c r="F64" s="262"/>
      <c r="G64" s="70" t="s">
        <v>36</v>
      </c>
      <c r="H64" s="133"/>
      <c r="I64" s="133"/>
      <c r="J64" s="133"/>
      <c r="K64" s="133"/>
      <c r="L64" s="133"/>
      <c r="M64" s="133"/>
      <c r="N64" s="133"/>
      <c r="O64" s="133"/>
      <c r="P64" s="133"/>
      <c r="Q64" s="133"/>
      <c r="R64" s="133"/>
      <c r="S64" s="133"/>
      <c r="T64" s="133"/>
      <c r="U64" s="133"/>
      <c r="V64" s="133"/>
      <c r="W64" s="133"/>
      <c r="X64" s="133"/>
      <c r="Y64" s="133"/>
      <c r="Z64" s="133"/>
      <c r="AA64" s="133"/>
      <c r="AB64" s="133"/>
      <c r="AC64" s="133"/>
      <c r="AD64" s="133"/>
      <c r="AE64" s="133"/>
      <c r="AF64" s="133"/>
      <c r="AG64" s="133"/>
      <c r="AH64" s="133"/>
      <c r="AI64" s="133"/>
      <c r="AJ64" s="133"/>
      <c r="AK64" s="133"/>
      <c r="AL64" s="133"/>
      <c r="AM64" s="253">
        <f t="shared" ref="AM64" si="43">SUM(H65:AL65)</f>
        <v>0</v>
      </c>
      <c r="AN64" s="389" t="str">
        <f t="shared" ref="AN64" si="44">IFERROR(IF(OR(E64="Ａ",AM64&gt;$AF$45),1,ROUNDDOWN(AM64/$AF$45,1)),"")</f>
        <v/>
      </c>
      <c r="AO64" s="372"/>
      <c r="AP64" s="8"/>
    </row>
    <row r="65" spans="1:51" ht="13.5" customHeight="1">
      <c r="A65" s="249"/>
      <c r="B65" s="255"/>
      <c r="C65" s="287"/>
      <c r="D65" s="367"/>
      <c r="E65" s="302"/>
      <c r="F65" s="262"/>
      <c r="G65" s="70" t="s">
        <v>134</v>
      </c>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253"/>
      <c r="AN65" s="389"/>
      <c r="AO65" s="374"/>
      <c r="AP65" s="8"/>
    </row>
    <row r="66" spans="1:51" ht="13.5" customHeight="1">
      <c r="A66" s="248" t="str">
        <f>IFERROR(INDEX(【従業者名簿】!F:F,MATCH(F66,【従業者名簿】!C:C,0)),"")</f>
        <v/>
      </c>
      <c r="B66" s="298" t="s">
        <v>33</v>
      </c>
      <c r="C66" s="299" t="str">
        <f t="shared" ref="C66" si="45">IF(AO66="介護福祉士","〇","")</f>
        <v/>
      </c>
      <c r="D66" s="366" t="str">
        <f t="shared" ref="D66" si="46">IF(A66="","",DATEDIF(A66,$AF$3,"m"))</f>
        <v/>
      </c>
      <c r="E66" s="301"/>
      <c r="F66" s="262"/>
      <c r="G66" s="70" t="s">
        <v>36</v>
      </c>
      <c r="H66" s="133"/>
      <c r="I66" s="133"/>
      <c r="J66" s="133"/>
      <c r="K66" s="133"/>
      <c r="L66" s="133"/>
      <c r="M66" s="133"/>
      <c r="N66" s="133"/>
      <c r="O66" s="133"/>
      <c r="P66" s="133"/>
      <c r="Q66" s="133"/>
      <c r="R66" s="133"/>
      <c r="S66" s="133"/>
      <c r="T66" s="133"/>
      <c r="U66" s="133"/>
      <c r="V66" s="133"/>
      <c r="W66" s="133"/>
      <c r="X66" s="133"/>
      <c r="Y66" s="133"/>
      <c r="Z66" s="133"/>
      <c r="AA66" s="133"/>
      <c r="AB66" s="133"/>
      <c r="AC66" s="133"/>
      <c r="AD66" s="133"/>
      <c r="AE66" s="133"/>
      <c r="AF66" s="133"/>
      <c r="AG66" s="133"/>
      <c r="AH66" s="133"/>
      <c r="AI66" s="133"/>
      <c r="AJ66" s="133"/>
      <c r="AK66" s="133"/>
      <c r="AL66" s="133"/>
      <c r="AM66" s="253">
        <f t="shared" ref="AM66" si="47">SUM(H67:AL67)</f>
        <v>0</v>
      </c>
      <c r="AN66" s="389" t="str">
        <f t="shared" ref="AN66" si="48">IFERROR(IF(OR(E66="Ａ",AM66&gt;$AF$45),1,ROUNDDOWN(AM66/$AF$45,1)),"")</f>
        <v/>
      </c>
      <c r="AO66" s="372"/>
      <c r="AP66" s="8"/>
    </row>
    <row r="67" spans="1:51" ht="13.5" customHeight="1">
      <c r="A67" s="249"/>
      <c r="B67" s="255"/>
      <c r="C67" s="287"/>
      <c r="D67" s="367"/>
      <c r="E67" s="302"/>
      <c r="F67" s="262"/>
      <c r="G67" s="70" t="s">
        <v>134</v>
      </c>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253"/>
      <c r="AN67" s="389"/>
      <c r="AO67" s="374"/>
      <c r="AP67" s="8"/>
    </row>
    <row r="68" spans="1:51" ht="13.5" customHeight="1">
      <c r="A68" s="248" t="str">
        <f>IFERROR(INDEX(【従業者名簿】!F:F,MATCH(F68,【従業者名簿】!C:C,0)),"")</f>
        <v/>
      </c>
      <c r="B68" s="298" t="s">
        <v>33</v>
      </c>
      <c r="C68" s="299" t="str">
        <f t="shared" ref="C68" si="49">IF(AO68="介護福祉士","〇","")</f>
        <v/>
      </c>
      <c r="D68" s="366" t="str">
        <f t="shared" ref="D68" si="50">IF(A68="","",DATEDIF(A68,$AF$3,"m"))</f>
        <v/>
      </c>
      <c r="E68" s="301"/>
      <c r="F68" s="262"/>
      <c r="G68" s="70" t="s">
        <v>36</v>
      </c>
      <c r="H68" s="133"/>
      <c r="I68" s="133"/>
      <c r="J68" s="133"/>
      <c r="K68" s="133"/>
      <c r="L68" s="133"/>
      <c r="M68" s="133"/>
      <c r="N68" s="133"/>
      <c r="O68" s="133"/>
      <c r="P68" s="133"/>
      <c r="Q68" s="133"/>
      <c r="R68" s="133"/>
      <c r="S68" s="133"/>
      <c r="T68" s="133"/>
      <c r="U68" s="133"/>
      <c r="V68" s="133"/>
      <c r="W68" s="133"/>
      <c r="X68" s="133"/>
      <c r="Y68" s="133"/>
      <c r="Z68" s="133"/>
      <c r="AA68" s="133"/>
      <c r="AB68" s="133"/>
      <c r="AC68" s="133"/>
      <c r="AD68" s="133"/>
      <c r="AE68" s="133"/>
      <c r="AF68" s="133"/>
      <c r="AG68" s="133"/>
      <c r="AH68" s="133"/>
      <c r="AI68" s="133"/>
      <c r="AJ68" s="133"/>
      <c r="AK68" s="133"/>
      <c r="AL68" s="133"/>
      <c r="AM68" s="253">
        <f t="shared" ref="AM68" si="51">SUM(H69:AL69)</f>
        <v>0</v>
      </c>
      <c r="AN68" s="389" t="str">
        <f t="shared" ref="AN68" si="52">IFERROR(IF(OR(E68="Ａ",AM68&gt;$AF$45),1,ROUNDDOWN(AM68/$AF$45,1)),"")</f>
        <v/>
      </c>
      <c r="AO68" s="372"/>
      <c r="AP68" s="8"/>
    </row>
    <row r="69" spans="1:51" ht="13.5" customHeight="1">
      <c r="A69" s="249"/>
      <c r="B69" s="255"/>
      <c r="C69" s="287"/>
      <c r="D69" s="367"/>
      <c r="E69" s="302"/>
      <c r="F69" s="262"/>
      <c r="G69" s="70" t="s">
        <v>134</v>
      </c>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253"/>
      <c r="AN69" s="389"/>
      <c r="AO69" s="374"/>
      <c r="AP69" s="8"/>
    </row>
    <row r="70" spans="1:51" ht="13.5" customHeight="1">
      <c r="A70" s="248" t="str">
        <f>IFERROR(INDEX(【従業者名簿】!F:F,MATCH(F70,【従業者名簿】!C:C,0)),"")</f>
        <v/>
      </c>
      <c r="B70" s="298" t="s">
        <v>33</v>
      </c>
      <c r="C70" s="299" t="str">
        <f t="shared" ref="C70" si="53">IF(AO70="介護福祉士","〇","")</f>
        <v/>
      </c>
      <c r="D70" s="366" t="str">
        <f t="shared" ref="D70" si="54">IF(A70="","",DATEDIF(A70,$AF$3,"m"))</f>
        <v/>
      </c>
      <c r="E70" s="301"/>
      <c r="F70" s="262"/>
      <c r="G70" s="70" t="s">
        <v>36</v>
      </c>
      <c r="H70" s="133"/>
      <c r="I70" s="133"/>
      <c r="J70" s="133"/>
      <c r="K70" s="133"/>
      <c r="L70" s="133"/>
      <c r="M70" s="133"/>
      <c r="N70" s="133"/>
      <c r="O70" s="133"/>
      <c r="P70" s="133"/>
      <c r="Q70" s="133"/>
      <c r="R70" s="133"/>
      <c r="S70" s="133"/>
      <c r="T70" s="133"/>
      <c r="U70" s="133"/>
      <c r="V70" s="133"/>
      <c r="W70" s="133"/>
      <c r="X70" s="133"/>
      <c r="Y70" s="133"/>
      <c r="Z70" s="133"/>
      <c r="AA70" s="133"/>
      <c r="AB70" s="133"/>
      <c r="AC70" s="133"/>
      <c r="AD70" s="133"/>
      <c r="AE70" s="133"/>
      <c r="AF70" s="133"/>
      <c r="AG70" s="133"/>
      <c r="AH70" s="133"/>
      <c r="AI70" s="133"/>
      <c r="AJ70" s="133"/>
      <c r="AK70" s="133"/>
      <c r="AL70" s="133"/>
      <c r="AM70" s="253">
        <f t="shared" ref="AM70" si="55">SUM(H71:AL71)</f>
        <v>0</v>
      </c>
      <c r="AN70" s="389" t="str">
        <f t="shared" ref="AN70" si="56">IFERROR(IF(OR(E70="Ａ",AM70&gt;$AF$45),1,ROUNDDOWN(AM70/$AF$45,1)),"")</f>
        <v/>
      </c>
      <c r="AO70" s="372"/>
      <c r="AP70" s="8"/>
    </row>
    <row r="71" spans="1:51" ht="13.5" customHeight="1">
      <c r="A71" s="249"/>
      <c r="B71" s="255"/>
      <c r="C71" s="287"/>
      <c r="D71" s="367"/>
      <c r="E71" s="302"/>
      <c r="F71" s="262"/>
      <c r="G71" s="70" t="s">
        <v>134</v>
      </c>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253"/>
      <c r="AN71" s="389"/>
      <c r="AO71" s="374"/>
      <c r="AP71" s="8"/>
    </row>
    <row r="72" spans="1:51" ht="13.5" customHeight="1">
      <c r="A72" s="248" t="str">
        <f>IFERROR(INDEX(【従業者名簿】!F:F,MATCH(F72,【従業者名簿】!C:C,0)),"")</f>
        <v/>
      </c>
      <c r="B72" s="298" t="s">
        <v>33</v>
      </c>
      <c r="C72" s="299" t="str">
        <f t="shared" ref="C72" si="57">IF(AO72="介護福祉士","〇","")</f>
        <v/>
      </c>
      <c r="D72" s="366" t="str">
        <f t="shared" ref="D72" si="58">IF(A72="","",DATEDIF(A72,$AF$3,"m"))</f>
        <v/>
      </c>
      <c r="E72" s="301"/>
      <c r="F72" s="262"/>
      <c r="G72" s="70" t="s">
        <v>36</v>
      </c>
      <c r="H72" s="133"/>
      <c r="I72" s="133"/>
      <c r="J72" s="133"/>
      <c r="K72" s="133"/>
      <c r="L72" s="133"/>
      <c r="M72" s="133"/>
      <c r="N72" s="133"/>
      <c r="O72" s="133"/>
      <c r="P72" s="133"/>
      <c r="Q72" s="133"/>
      <c r="R72" s="133"/>
      <c r="S72" s="133"/>
      <c r="T72" s="133"/>
      <c r="U72" s="133"/>
      <c r="V72" s="133"/>
      <c r="W72" s="133"/>
      <c r="X72" s="133"/>
      <c r="Y72" s="133"/>
      <c r="Z72" s="133"/>
      <c r="AA72" s="133"/>
      <c r="AB72" s="133"/>
      <c r="AC72" s="133"/>
      <c r="AD72" s="133"/>
      <c r="AE72" s="133"/>
      <c r="AF72" s="133"/>
      <c r="AG72" s="133"/>
      <c r="AH72" s="133"/>
      <c r="AI72" s="133"/>
      <c r="AJ72" s="133"/>
      <c r="AK72" s="133"/>
      <c r="AL72" s="133"/>
      <c r="AM72" s="253">
        <f t="shared" ref="AM72" si="59">SUM(H73:AL73)</f>
        <v>0</v>
      </c>
      <c r="AN72" s="389" t="str">
        <f t="shared" ref="AN72" si="60">IFERROR(IF(OR(E72="Ａ",AM72&gt;$AF$45),1,ROUNDDOWN(AM72/$AF$45,1)),"")</f>
        <v/>
      </c>
      <c r="AO72" s="372"/>
      <c r="AP72" s="8"/>
    </row>
    <row r="73" spans="1:51" ht="13.5" customHeight="1">
      <c r="A73" s="249"/>
      <c r="B73" s="255"/>
      <c r="C73" s="287"/>
      <c r="D73" s="367"/>
      <c r="E73" s="302"/>
      <c r="F73" s="262"/>
      <c r="G73" s="70" t="s">
        <v>134</v>
      </c>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253"/>
      <c r="AN73" s="389"/>
      <c r="AO73" s="374"/>
      <c r="AP73" s="8"/>
    </row>
    <row r="74" spans="1:51" ht="13.5" customHeight="1">
      <c r="A74" s="248" t="str">
        <f>IFERROR(INDEX(【従業者名簿】!F:F,MATCH(F74,【従業者名簿】!C:C,0)),"")</f>
        <v/>
      </c>
      <c r="B74" s="298" t="s">
        <v>33</v>
      </c>
      <c r="C74" s="299" t="str">
        <f t="shared" ref="C74" si="61">IF(AO74="介護福祉士","〇","")</f>
        <v/>
      </c>
      <c r="D74" s="366" t="str">
        <f t="shared" ref="D74" si="62">IF(A74="","",DATEDIF(A74,$AF$3,"m"))</f>
        <v/>
      </c>
      <c r="E74" s="301"/>
      <c r="F74" s="262"/>
      <c r="G74" s="70" t="s">
        <v>36</v>
      </c>
      <c r="H74" s="133"/>
      <c r="I74" s="133"/>
      <c r="J74" s="133"/>
      <c r="K74" s="133"/>
      <c r="L74" s="133"/>
      <c r="M74" s="133"/>
      <c r="N74" s="133"/>
      <c r="O74" s="133"/>
      <c r="P74" s="133"/>
      <c r="Q74" s="133"/>
      <c r="R74" s="133"/>
      <c r="S74" s="133"/>
      <c r="T74" s="133"/>
      <c r="U74" s="133"/>
      <c r="V74" s="133"/>
      <c r="W74" s="133"/>
      <c r="X74" s="133"/>
      <c r="Y74" s="133"/>
      <c r="Z74" s="133"/>
      <c r="AA74" s="133"/>
      <c r="AB74" s="133"/>
      <c r="AC74" s="133"/>
      <c r="AD74" s="133"/>
      <c r="AE74" s="133"/>
      <c r="AF74" s="133"/>
      <c r="AG74" s="133"/>
      <c r="AH74" s="133"/>
      <c r="AI74" s="133"/>
      <c r="AJ74" s="133"/>
      <c r="AK74" s="133"/>
      <c r="AL74" s="133"/>
      <c r="AM74" s="253">
        <f t="shared" ref="AM74" si="63">SUM(H75:AL75)</f>
        <v>0</v>
      </c>
      <c r="AN74" s="389" t="str">
        <f t="shared" ref="AN74" si="64">IFERROR(IF(OR(E74="Ａ",AM74&gt;$AF$45),1,ROUNDDOWN(AM74/$AF$45,1)),"")</f>
        <v/>
      </c>
      <c r="AO74" s="372"/>
      <c r="AP74" s="8"/>
    </row>
    <row r="75" spans="1:51" ht="13.5" customHeight="1">
      <c r="A75" s="249"/>
      <c r="B75" s="255"/>
      <c r="C75" s="287"/>
      <c r="D75" s="367"/>
      <c r="E75" s="302"/>
      <c r="F75" s="262"/>
      <c r="G75" s="70" t="s">
        <v>134</v>
      </c>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253"/>
      <c r="AN75" s="389"/>
      <c r="AO75" s="374"/>
      <c r="AP75" s="8"/>
    </row>
    <row r="76" spans="1:51" ht="13.5" customHeight="1">
      <c r="A76" s="248" t="str">
        <f>IFERROR(INDEX(【従業者名簿】!F:F,MATCH(F76,【従業者名簿】!C:C,0)),"")</f>
        <v/>
      </c>
      <c r="B76" s="298" t="s">
        <v>33</v>
      </c>
      <c r="C76" s="299" t="str">
        <f t="shared" ref="C76" si="65">IF(AO76="介護福祉士","〇","")</f>
        <v/>
      </c>
      <c r="D76" s="366" t="str">
        <f t="shared" ref="D76" si="66">IF(A76="","",DATEDIF(A76,$AF$3,"m"))</f>
        <v/>
      </c>
      <c r="E76" s="301"/>
      <c r="F76" s="270"/>
      <c r="G76" s="70" t="s">
        <v>36</v>
      </c>
      <c r="H76" s="133"/>
      <c r="I76" s="133"/>
      <c r="J76" s="133"/>
      <c r="K76" s="133"/>
      <c r="L76" s="133"/>
      <c r="M76" s="133"/>
      <c r="N76" s="133"/>
      <c r="O76" s="133"/>
      <c r="P76" s="133"/>
      <c r="Q76" s="133"/>
      <c r="R76" s="133"/>
      <c r="S76" s="133"/>
      <c r="T76" s="133"/>
      <c r="U76" s="133"/>
      <c r="V76" s="133"/>
      <c r="W76" s="133"/>
      <c r="X76" s="133"/>
      <c r="Y76" s="133"/>
      <c r="Z76" s="133"/>
      <c r="AA76" s="133"/>
      <c r="AB76" s="133"/>
      <c r="AC76" s="133"/>
      <c r="AD76" s="133"/>
      <c r="AE76" s="133"/>
      <c r="AF76" s="133"/>
      <c r="AG76" s="133"/>
      <c r="AH76" s="133"/>
      <c r="AI76" s="133"/>
      <c r="AJ76" s="133"/>
      <c r="AK76" s="133"/>
      <c r="AL76" s="133"/>
      <c r="AM76" s="253">
        <f t="shared" ref="AM76" si="67">SUM(H77:AL77)</f>
        <v>0</v>
      </c>
      <c r="AN76" s="389" t="str">
        <f t="shared" ref="AN76" si="68">IFERROR(IF(OR(E76="Ａ",AM76&gt;$AF$45),1,ROUNDDOWN(AM76/$AF$45,1)),"")</f>
        <v/>
      </c>
      <c r="AO76" s="372"/>
      <c r="AP76" s="8"/>
    </row>
    <row r="77" spans="1:51" ht="13.5" customHeight="1">
      <c r="A77" s="249"/>
      <c r="B77" s="255"/>
      <c r="C77" s="287"/>
      <c r="D77" s="367"/>
      <c r="E77" s="302"/>
      <c r="F77" s="261"/>
      <c r="G77" s="70" t="s">
        <v>134</v>
      </c>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253"/>
      <c r="AN77" s="389"/>
      <c r="AO77" s="374"/>
      <c r="AP77" s="8"/>
    </row>
    <row r="78" spans="1:51" ht="13.5" customHeight="1">
      <c r="A78" s="248" t="str">
        <f>IFERROR(INDEX(【従業者名簿】!F:F,MATCH(F78,【従業者名簿】!C:C,0)),"")</f>
        <v/>
      </c>
      <c r="B78" s="298" t="s">
        <v>33</v>
      </c>
      <c r="C78" s="299" t="str">
        <f t="shared" ref="C78" si="69">IF(AO78="介護福祉士","〇","")</f>
        <v/>
      </c>
      <c r="D78" s="366" t="str">
        <f>IF(A78="","",DATEDIF(A78,$AF$3,"m"))</f>
        <v/>
      </c>
      <c r="E78" s="301"/>
      <c r="F78" s="262"/>
      <c r="G78" s="70" t="s">
        <v>36</v>
      </c>
      <c r="H78" s="133"/>
      <c r="I78" s="133"/>
      <c r="J78" s="133"/>
      <c r="K78" s="133"/>
      <c r="L78" s="133"/>
      <c r="M78" s="133"/>
      <c r="N78" s="133"/>
      <c r="O78" s="133"/>
      <c r="P78" s="133"/>
      <c r="Q78" s="133"/>
      <c r="R78" s="133"/>
      <c r="S78" s="133"/>
      <c r="T78" s="133"/>
      <c r="U78" s="133"/>
      <c r="V78" s="133"/>
      <c r="W78" s="133"/>
      <c r="X78" s="133"/>
      <c r="Y78" s="133"/>
      <c r="Z78" s="133"/>
      <c r="AA78" s="133"/>
      <c r="AB78" s="133"/>
      <c r="AC78" s="133"/>
      <c r="AD78" s="133"/>
      <c r="AE78" s="133"/>
      <c r="AF78" s="133"/>
      <c r="AG78" s="133"/>
      <c r="AH78" s="133"/>
      <c r="AI78" s="133"/>
      <c r="AJ78" s="133"/>
      <c r="AK78" s="133"/>
      <c r="AL78" s="133"/>
      <c r="AM78" s="253">
        <f>SUM(H79:AL79)</f>
        <v>0</v>
      </c>
      <c r="AN78" s="389" t="str">
        <f>IFERROR(IF(OR(E78="Ａ",AM78&gt;$AF$45),1,ROUNDDOWN(AM78/$AF$45,1)),"")</f>
        <v/>
      </c>
      <c r="AO78" s="372"/>
      <c r="AP78" s="8"/>
    </row>
    <row r="79" spans="1:51" ht="13.5" customHeight="1">
      <c r="A79" s="249"/>
      <c r="B79" s="255"/>
      <c r="C79" s="287"/>
      <c r="D79" s="367"/>
      <c r="E79" s="302"/>
      <c r="F79" s="262"/>
      <c r="G79" s="70" t="s">
        <v>134</v>
      </c>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253"/>
      <c r="AN79" s="389"/>
      <c r="AO79" s="374"/>
      <c r="AP79" s="8"/>
    </row>
    <row r="80" spans="1:51" ht="13.5" customHeight="1">
      <c r="B80" s="132"/>
      <c r="C80" s="132"/>
      <c r="D80" s="132"/>
      <c r="E80" s="7" t="s">
        <v>137</v>
      </c>
      <c r="F80" s="132"/>
      <c r="G80" s="51"/>
      <c r="H80" s="7"/>
      <c r="I80" s="52"/>
      <c r="J80" s="52"/>
      <c r="K80" s="52"/>
      <c r="L80" s="52"/>
      <c r="M80" s="52"/>
      <c r="N80" s="52"/>
      <c r="O80" s="52"/>
      <c r="P80" s="52"/>
      <c r="Q80" s="52"/>
      <c r="R80" s="52"/>
      <c r="S80" s="53"/>
      <c r="T80" s="53"/>
      <c r="U80" s="7"/>
      <c r="V80" s="52"/>
      <c r="W80" s="52"/>
      <c r="X80" s="52"/>
      <c r="Y80" s="52"/>
      <c r="Z80" s="52"/>
      <c r="AA80" s="52"/>
      <c r="AB80" s="52"/>
      <c r="AC80" s="132"/>
      <c r="AD80" s="132"/>
      <c r="AE80" s="132"/>
      <c r="AF80" s="54"/>
      <c r="AG80" s="54"/>
      <c r="AH80" s="7"/>
      <c r="AI80" s="7"/>
      <c r="AJ80" s="7"/>
      <c r="AK80" s="7"/>
      <c r="AL80" s="7"/>
      <c r="AM80" s="55"/>
      <c r="AN80" s="56"/>
      <c r="AO80" s="57"/>
      <c r="AP80" s="10"/>
      <c r="AQ80" s="159"/>
      <c r="AR80" s="159"/>
      <c r="AS80" s="159"/>
      <c r="AT80" s="58"/>
      <c r="AU80" s="58"/>
      <c r="AV80" s="58"/>
      <c r="AW80" s="59"/>
      <c r="AX80" s="59"/>
      <c r="AY80" s="59"/>
    </row>
    <row r="81" spans="1:53" ht="13.5" customHeight="1">
      <c r="B81" s="132"/>
      <c r="C81" s="132"/>
      <c r="D81" s="132"/>
      <c r="E81" s="7"/>
      <c r="F81" s="132"/>
      <c r="G81" s="51"/>
      <c r="H81" s="7"/>
      <c r="I81" s="52"/>
      <c r="J81" s="52"/>
      <c r="K81" s="52"/>
      <c r="L81" s="52"/>
      <c r="M81" s="52"/>
      <c r="N81" s="52"/>
      <c r="O81" s="52"/>
      <c r="P81" s="52"/>
      <c r="Q81" s="52"/>
      <c r="R81" s="52"/>
      <c r="S81" s="53"/>
      <c r="T81" s="53"/>
      <c r="U81" s="7"/>
      <c r="V81" s="52"/>
      <c r="W81" s="52"/>
      <c r="X81" s="52"/>
      <c r="Y81" s="52"/>
      <c r="Z81" s="52"/>
      <c r="AA81" s="52"/>
      <c r="AB81" s="52"/>
      <c r="AC81" s="132"/>
      <c r="AD81" s="132"/>
      <c r="AE81" s="132"/>
      <c r="AF81" s="54"/>
      <c r="AG81" s="54"/>
      <c r="AH81" s="7"/>
      <c r="AI81" s="7"/>
      <c r="AJ81" s="7"/>
      <c r="AK81" s="7"/>
      <c r="AL81" s="7"/>
      <c r="AM81" s="55"/>
      <c r="AN81" s="56"/>
      <c r="AO81" s="57"/>
      <c r="AP81" s="10"/>
      <c r="AQ81" s="159"/>
      <c r="AR81" s="159"/>
      <c r="AS81" s="159"/>
      <c r="AT81" s="58"/>
      <c r="AU81" s="58"/>
      <c r="AV81" s="58"/>
      <c r="AW81" s="59"/>
      <c r="AX81" s="59"/>
      <c r="AY81" s="59"/>
    </row>
    <row r="82" spans="1:53" ht="18" customHeight="1">
      <c r="B82" s="2" t="s">
        <v>2</v>
      </c>
      <c r="C82" s="2"/>
      <c r="D82" s="2"/>
      <c r="E82" s="2"/>
      <c r="F82" s="2"/>
      <c r="G82" s="2"/>
      <c r="H82" s="2"/>
      <c r="I82" s="2"/>
      <c r="J82" s="2"/>
      <c r="AF82" s="3"/>
      <c r="AO82" s="3"/>
      <c r="AY82" s="3" t="s">
        <v>35</v>
      </c>
      <c r="BA82" s="9"/>
    </row>
    <row r="83" spans="1:53" ht="18" customHeight="1">
      <c r="B83" s="233" t="s">
        <v>22</v>
      </c>
      <c r="C83" s="234"/>
      <c r="D83" s="235">
        <f>【算定要件集計】!$B$3</f>
        <v>0</v>
      </c>
      <c r="E83" s="236"/>
      <c r="F83" s="236"/>
      <c r="G83" s="236"/>
      <c r="H83" s="236"/>
      <c r="I83" s="236"/>
      <c r="J83" s="236"/>
      <c r="K83" s="237"/>
      <c r="L83" s="238" t="s">
        <v>21</v>
      </c>
      <c r="M83" s="239"/>
      <c r="N83" s="239"/>
      <c r="O83" s="240"/>
      <c r="P83" s="241"/>
      <c r="Q83" s="241"/>
      <c r="R83" s="241"/>
      <c r="S83" s="241"/>
      <c r="T83" s="241"/>
      <c r="U83" s="242"/>
      <c r="V83" s="233" t="s">
        <v>23</v>
      </c>
      <c r="W83" s="243"/>
      <c r="X83" s="203"/>
      <c r="Y83" s="244"/>
      <c r="Z83" s="245"/>
      <c r="AA83" s="233" t="s">
        <v>40</v>
      </c>
      <c r="AB83" s="246"/>
      <c r="AC83" s="246"/>
      <c r="AD83" s="246"/>
      <c r="AE83" s="247"/>
      <c r="AF83" s="375" t="str">
        <f>$AF$3</f>
        <v/>
      </c>
      <c r="AG83" s="376"/>
      <c r="AH83" s="376"/>
      <c r="AI83" s="376"/>
      <c r="AJ83" s="377"/>
      <c r="AK83" s="378"/>
      <c r="AO83" s="5"/>
      <c r="BA83" s="9"/>
    </row>
    <row r="84" spans="1:53" ht="5.0999999999999996" customHeight="1">
      <c r="BA84" s="9"/>
    </row>
    <row r="85" spans="1:53" ht="16.5" customHeight="1">
      <c r="G85" s="5" t="s">
        <v>44</v>
      </c>
      <c r="H85" s="49">
        <f>$H$5</f>
        <v>0</v>
      </c>
      <c r="I85" s="50" t="s">
        <v>43</v>
      </c>
      <c r="J85" s="49">
        <f>$J$5</f>
        <v>0</v>
      </c>
      <c r="K85" s="50" t="s">
        <v>24</v>
      </c>
      <c r="L85" s="50"/>
      <c r="M85" s="49">
        <f>$M$5</f>
        <v>0</v>
      </c>
      <c r="N85" s="50" t="s">
        <v>43</v>
      </c>
      <c r="O85" s="49">
        <f>$O$5</f>
        <v>0</v>
      </c>
      <c r="P85" s="1" t="s">
        <v>25</v>
      </c>
      <c r="R85" s="7"/>
      <c r="U85" s="7"/>
      <c r="V85" s="7"/>
      <c r="W85" s="7"/>
      <c r="X85" s="7"/>
      <c r="Y85" s="7"/>
      <c r="AE85" s="5" t="s">
        <v>42</v>
      </c>
      <c r="AF85" s="220">
        <f>$AF$5</f>
        <v>0</v>
      </c>
      <c r="AG85" s="379"/>
      <c r="AH85" s="7" t="s">
        <v>31</v>
      </c>
      <c r="AI85" s="7"/>
      <c r="AJ85" s="7"/>
      <c r="AL85" s="5" t="s">
        <v>32</v>
      </c>
      <c r="AM85" s="47">
        <f>$AM$5</f>
        <v>0</v>
      </c>
      <c r="AN85" s="7" t="s">
        <v>31</v>
      </c>
      <c r="AQ85" s="1" t="s">
        <v>27</v>
      </c>
      <c r="BA85" s="9"/>
    </row>
    <row r="86" spans="1:53" s="6" customFormat="1" ht="18" customHeight="1">
      <c r="A86" s="248" t="s">
        <v>60</v>
      </c>
      <c r="B86" s="238" t="s">
        <v>0</v>
      </c>
      <c r="C86" s="250" t="s">
        <v>203</v>
      </c>
      <c r="D86" s="250" t="s">
        <v>62</v>
      </c>
      <c r="E86" s="250" t="s">
        <v>1</v>
      </c>
      <c r="F86" s="238" t="s">
        <v>3</v>
      </c>
      <c r="G86" s="252" t="s">
        <v>37</v>
      </c>
      <c r="H86" s="18" t="str">
        <f>AF83</f>
        <v/>
      </c>
      <c r="I86" s="18" t="str">
        <f>IFERROR(H86+1,"")</f>
        <v/>
      </c>
      <c r="J86" s="18" t="str">
        <f t="shared" ref="J86:AI86" si="70">IFERROR(I86+1,"")</f>
        <v/>
      </c>
      <c r="K86" s="18" t="str">
        <f t="shared" si="70"/>
        <v/>
      </c>
      <c r="L86" s="18" t="str">
        <f t="shared" si="70"/>
        <v/>
      </c>
      <c r="M86" s="18" t="str">
        <f t="shared" si="70"/>
        <v/>
      </c>
      <c r="N86" s="18" t="str">
        <f t="shared" si="70"/>
        <v/>
      </c>
      <c r="O86" s="18" t="str">
        <f t="shared" si="70"/>
        <v/>
      </c>
      <c r="P86" s="18" t="str">
        <f t="shared" si="70"/>
        <v/>
      </c>
      <c r="Q86" s="18" t="str">
        <f t="shared" si="70"/>
        <v/>
      </c>
      <c r="R86" s="18" t="str">
        <f t="shared" si="70"/>
        <v/>
      </c>
      <c r="S86" s="18" t="str">
        <f t="shared" si="70"/>
        <v/>
      </c>
      <c r="T86" s="18" t="str">
        <f t="shared" si="70"/>
        <v/>
      </c>
      <c r="U86" s="18" t="str">
        <f t="shared" si="70"/>
        <v/>
      </c>
      <c r="V86" s="18" t="str">
        <f t="shared" si="70"/>
        <v/>
      </c>
      <c r="W86" s="18" t="str">
        <f t="shared" si="70"/>
        <v/>
      </c>
      <c r="X86" s="18" t="str">
        <f t="shared" si="70"/>
        <v/>
      </c>
      <c r="Y86" s="18" t="str">
        <f t="shared" si="70"/>
        <v/>
      </c>
      <c r="Z86" s="18" t="str">
        <f t="shared" si="70"/>
        <v/>
      </c>
      <c r="AA86" s="18" t="str">
        <f t="shared" si="70"/>
        <v/>
      </c>
      <c r="AB86" s="18" t="str">
        <f t="shared" si="70"/>
        <v/>
      </c>
      <c r="AC86" s="18" t="str">
        <f t="shared" si="70"/>
        <v/>
      </c>
      <c r="AD86" s="18" t="str">
        <f t="shared" si="70"/>
        <v/>
      </c>
      <c r="AE86" s="18" t="str">
        <f t="shared" si="70"/>
        <v/>
      </c>
      <c r="AF86" s="18" t="str">
        <f t="shared" si="70"/>
        <v/>
      </c>
      <c r="AG86" s="18" t="str">
        <f t="shared" si="70"/>
        <v/>
      </c>
      <c r="AH86" s="18" t="str">
        <f t="shared" si="70"/>
        <v/>
      </c>
      <c r="AI86" s="18" t="str">
        <f t="shared" si="70"/>
        <v/>
      </c>
      <c r="AJ86" s="18" t="str">
        <f>IFERROR(IF(MONTH(AI86)&lt;&gt;MONTH(AI86+1),"",AI86+1),"")</f>
        <v/>
      </c>
      <c r="AK86" s="18" t="str">
        <f>IFERROR(IF(MONTH(AJ86)&lt;&gt;MONTH(AJ86+1),"",AJ86+1),"")</f>
        <v/>
      </c>
      <c r="AL86" s="18" t="str">
        <f>IFERROR(IF(MONTH(AK86)&lt;&gt;MONTH(AK86+1),"",AK86+1),"")</f>
        <v/>
      </c>
      <c r="AM86" s="263" t="s">
        <v>162</v>
      </c>
      <c r="AN86" s="263" t="s">
        <v>163</v>
      </c>
      <c r="AO86" s="206" t="s">
        <v>133</v>
      </c>
      <c r="AQ86" s="208" t="s">
        <v>36</v>
      </c>
      <c r="AR86" s="209"/>
      <c r="AS86" s="208" t="s">
        <v>39</v>
      </c>
      <c r="AT86" s="212"/>
      <c r="AU86" s="212"/>
      <c r="AV86" s="212"/>
      <c r="AW86" s="213"/>
      <c r="AX86" s="208" t="s">
        <v>16</v>
      </c>
      <c r="AY86" s="215"/>
      <c r="BA86" s="9"/>
    </row>
    <row r="87" spans="1:53" s="6" customFormat="1" ht="18" customHeight="1">
      <c r="A87" s="249"/>
      <c r="B87" s="238"/>
      <c r="C87" s="251"/>
      <c r="D87" s="251"/>
      <c r="E87" s="251"/>
      <c r="F87" s="238"/>
      <c r="G87" s="239"/>
      <c r="H87" s="19" t="str">
        <f>H86</f>
        <v/>
      </c>
      <c r="I87" s="19" t="str">
        <f>I86</f>
        <v/>
      </c>
      <c r="J87" s="19" t="str">
        <f t="shared" ref="J87:AL87" si="71">J86</f>
        <v/>
      </c>
      <c r="K87" s="19" t="str">
        <f t="shared" si="71"/>
        <v/>
      </c>
      <c r="L87" s="19" t="str">
        <f t="shared" si="71"/>
        <v/>
      </c>
      <c r="M87" s="19" t="str">
        <f t="shared" si="71"/>
        <v/>
      </c>
      <c r="N87" s="19" t="str">
        <f t="shared" si="71"/>
        <v/>
      </c>
      <c r="O87" s="19" t="str">
        <f t="shared" si="71"/>
        <v/>
      </c>
      <c r="P87" s="19" t="str">
        <f t="shared" si="71"/>
        <v/>
      </c>
      <c r="Q87" s="19" t="str">
        <f t="shared" si="71"/>
        <v/>
      </c>
      <c r="R87" s="19" t="str">
        <f t="shared" si="71"/>
        <v/>
      </c>
      <c r="S87" s="19" t="str">
        <f t="shared" si="71"/>
        <v/>
      </c>
      <c r="T87" s="19" t="str">
        <f t="shared" si="71"/>
        <v/>
      </c>
      <c r="U87" s="19" t="str">
        <f t="shared" si="71"/>
        <v/>
      </c>
      <c r="V87" s="19" t="str">
        <f t="shared" si="71"/>
        <v/>
      </c>
      <c r="W87" s="19" t="str">
        <f t="shared" si="71"/>
        <v/>
      </c>
      <c r="X87" s="19" t="str">
        <f t="shared" si="71"/>
        <v/>
      </c>
      <c r="Y87" s="19" t="str">
        <f t="shared" si="71"/>
        <v/>
      </c>
      <c r="Z87" s="19" t="str">
        <f t="shared" si="71"/>
        <v/>
      </c>
      <c r="AA87" s="19" t="str">
        <f t="shared" si="71"/>
        <v/>
      </c>
      <c r="AB87" s="19" t="str">
        <f t="shared" si="71"/>
        <v/>
      </c>
      <c r="AC87" s="19" t="str">
        <f t="shared" si="71"/>
        <v/>
      </c>
      <c r="AD87" s="19" t="str">
        <f t="shared" si="71"/>
        <v/>
      </c>
      <c r="AE87" s="19" t="str">
        <f t="shared" si="71"/>
        <v/>
      </c>
      <c r="AF87" s="19" t="str">
        <f t="shared" si="71"/>
        <v/>
      </c>
      <c r="AG87" s="19" t="str">
        <f t="shared" si="71"/>
        <v/>
      </c>
      <c r="AH87" s="19" t="str">
        <f t="shared" si="71"/>
        <v/>
      </c>
      <c r="AI87" s="19" t="str">
        <f t="shared" si="71"/>
        <v/>
      </c>
      <c r="AJ87" s="19" t="str">
        <f t="shared" si="71"/>
        <v/>
      </c>
      <c r="AK87" s="19" t="str">
        <f t="shared" si="71"/>
        <v/>
      </c>
      <c r="AL87" s="19" t="str">
        <f t="shared" si="71"/>
        <v/>
      </c>
      <c r="AM87" s="263"/>
      <c r="AN87" s="263"/>
      <c r="AO87" s="207"/>
      <c r="AQ87" s="210"/>
      <c r="AR87" s="211"/>
      <c r="AS87" s="210"/>
      <c r="AT87" s="214"/>
      <c r="AU87" s="214"/>
      <c r="AV87" s="214"/>
      <c r="AW87" s="211"/>
      <c r="AX87" s="210"/>
      <c r="AY87" s="211"/>
      <c r="BA87" s="9"/>
    </row>
    <row r="88" spans="1:53" s="6" customFormat="1" ht="13.5" customHeight="1">
      <c r="A88" s="248"/>
      <c r="B88" s="255" t="s">
        <v>4</v>
      </c>
      <c r="C88" s="257" t="s">
        <v>48</v>
      </c>
      <c r="D88" s="257" t="s">
        <v>48</v>
      </c>
      <c r="E88" s="259" t="s">
        <v>10</v>
      </c>
      <c r="F88" s="261"/>
      <c r="G88" s="70" t="s">
        <v>36</v>
      </c>
      <c r="H88" s="75"/>
      <c r="I88" s="75"/>
      <c r="J88" s="75"/>
      <c r="K88" s="75"/>
      <c r="L88" s="75"/>
      <c r="M88" s="75"/>
      <c r="N88" s="75"/>
      <c r="O88" s="75"/>
      <c r="P88" s="75"/>
      <c r="Q88" s="75"/>
      <c r="R88" s="75"/>
      <c r="S88" s="75"/>
      <c r="T88" s="75"/>
      <c r="U88" s="75"/>
      <c r="V88" s="75"/>
      <c r="W88" s="75"/>
      <c r="X88" s="75"/>
      <c r="Y88" s="75"/>
      <c r="Z88" s="75"/>
      <c r="AA88" s="75"/>
      <c r="AB88" s="75"/>
      <c r="AC88" s="75"/>
      <c r="AD88" s="75"/>
      <c r="AE88" s="75"/>
      <c r="AF88" s="75"/>
      <c r="AG88" s="75"/>
      <c r="AH88" s="75"/>
      <c r="AI88" s="75"/>
      <c r="AJ88" s="75"/>
      <c r="AK88" s="75"/>
      <c r="AL88" s="75"/>
      <c r="AM88" s="253">
        <f>SUM(H89:AL89)</f>
        <v>0</v>
      </c>
      <c r="AN88" s="254" t="s">
        <v>48</v>
      </c>
      <c r="AO88" s="223"/>
      <c r="AQ88" s="228"/>
      <c r="AR88" s="369"/>
      <c r="AS88" s="224"/>
      <c r="AT88" s="225"/>
      <c r="AU88" s="12" t="s">
        <v>26</v>
      </c>
      <c r="AV88" s="226"/>
      <c r="AW88" s="227"/>
      <c r="AX88" s="156"/>
      <c r="AY88" s="167" t="s">
        <v>34</v>
      </c>
      <c r="BA88" s="9"/>
    </row>
    <row r="89" spans="1:53" ht="13.5" customHeight="1">
      <c r="A89" s="249"/>
      <c r="B89" s="256"/>
      <c r="C89" s="258"/>
      <c r="D89" s="258"/>
      <c r="E89" s="260"/>
      <c r="F89" s="262"/>
      <c r="G89" s="70" t="s">
        <v>16</v>
      </c>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253"/>
      <c r="AN89" s="254"/>
      <c r="AO89" s="374"/>
      <c r="AQ89" s="228"/>
      <c r="AR89" s="369"/>
      <c r="AS89" s="224"/>
      <c r="AT89" s="225"/>
      <c r="AU89" s="12" t="s">
        <v>26</v>
      </c>
      <c r="AV89" s="226"/>
      <c r="AW89" s="227"/>
      <c r="AX89" s="156"/>
      <c r="AY89" s="167" t="s">
        <v>34</v>
      </c>
      <c r="BA89" s="9"/>
    </row>
    <row r="90" spans="1:53" ht="13.5" customHeight="1">
      <c r="A90" s="248"/>
      <c r="B90" s="273" t="s">
        <v>5</v>
      </c>
      <c r="C90" s="257" t="s">
        <v>48</v>
      </c>
      <c r="D90" s="257" t="s">
        <v>48</v>
      </c>
      <c r="E90" s="275" t="s">
        <v>10</v>
      </c>
      <c r="F90" s="262"/>
      <c r="G90" s="70" t="s">
        <v>36</v>
      </c>
      <c r="H90" s="75"/>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253">
        <f>SUM(H91:AL91)</f>
        <v>0</v>
      </c>
      <c r="AN90" s="254" t="s">
        <v>48</v>
      </c>
      <c r="AO90" s="372"/>
      <c r="AQ90" s="228"/>
      <c r="AR90" s="369"/>
      <c r="AS90" s="224"/>
      <c r="AT90" s="225"/>
      <c r="AU90" s="12" t="s">
        <v>26</v>
      </c>
      <c r="AV90" s="226"/>
      <c r="AW90" s="227"/>
      <c r="AX90" s="156"/>
      <c r="AY90" s="167" t="s">
        <v>34</v>
      </c>
      <c r="BA90" s="9"/>
    </row>
    <row r="91" spans="1:53" ht="13.5" customHeight="1">
      <c r="A91" s="249"/>
      <c r="B91" s="274"/>
      <c r="C91" s="258"/>
      <c r="D91" s="258"/>
      <c r="E91" s="260"/>
      <c r="F91" s="262"/>
      <c r="G91" s="71" t="s">
        <v>41</v>
      </c>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276"/>
      <c r="AN91" s="272"/>
      <c r="AO91" s="374"/>
      <c r="AQ91" s="228"/>
      <c r="AR91" s="369"/>
      <c r="AS91" s="224"/>
      <c r="AT91" s="225"/>
      <c r="AU91" s="12" t="s">
        <v>26</v>
      </c>
      <c r="AV91" s="226"/>
      <c r="AW91" s="227"/>
      <c r="AX91" s="156"/>
      <c r="AY91" s="167" t="s">
        <v>34</v>
      </c>
      <c r="BA91" s="9"/>
    </row>
    <row r="92" spans="1:53" ht="13.5" customHeight="1">
      <c r="A92" s="248"/>
      <c r="B92" s="265" t="s">
        <v>38</v>
      </c>
      <c r="C92" s="257" t="s">
        <v>48</v>
      </c>
      <c r="D92" s="257" t="s">
        <v>48</v>
      </c>
      <c r="E92" s="268" t="s">
        <v>48</v>
      </c>
      <c r="F92" s="270"/>
      <c r="G92" s="70" t="s">
        <v>36</v>
      </c>
      <c r="H92" s="75"/>
      <c r="I92" s="75"/>
      <c r="J92" s="75"/>
      <c r="K92" s="75"/>
      <c r="L92" s="75"/>
      <c r="M92" s="75"/>
      <c r="N92" s="75"/>
      <c r="O92" s="75"/>
      <c r="P92" s="75"/>
      <c r="Q92" s="75"/>
      <c r="R92" s="75"/>
      <c r="S92" s="75"/>
      <c r="T92" s="75"/>
      <c r="U92" s="75"/>
      <c r="V92" s="75"/>
      <c r="W92" s="75"/>
      <c r="X92" s="75"/>
      <c r="Y92" s="75"/>
      <c r="Z92" s="75"/>
      <c r="AA92" s="75"/>
      <c r="AB92" s="75"/>
      <c r="AC92" s="75"/>
      <c r="AD92" s="75"/>
      <c r="AE92" s="75"/>
      <c r="AF92" s="75"/>
      <c r="AG92" s="75"/>
      <c r="AH92" s="75"/>
      <c r="AI92" s="75"/>
      <c r="AJ92" s="75"/>
      <c r="AK92" s="75"/>
      <c r="AL92" s="75"/>
      <c r="AM92" s="253">
        <f>SUM(H93:AL93)</f>
        <v>0</v>
      </c>
      <c r="AN92" s="254" t="s">
        <v>48</v>
      </c>
      <c r="AO92" s="372"/>
      <c r="AQ92" s="228"/>
      <c r="AR92" s="369"/>
      <c r="AS92" s="224"/>
      <c r="AT92" s="225"/>
      <c r="AU92" s="12" t="s">
        <v>26</v>
      </c>
      <c r="AV92" s="226"/>
      <c r="AW92" s="227"/>
      <c r="AX92" s="156"/>
      <c r="AY92" s="167" t="s">
        <v>34</v>
      </c>
      <c r="BA92" s="9"/>
    </row>
    <row r="93" spans="1:53" ht="13.5" customHeight="1" thickBot="1">
      <c r="A93" s="264"/>
      <c r="B93" s="266"/>
      <c r="C93" s="267"/>
      <c r="D93" s="267"/>
      <c r="E93" s="269"/>
      <c r="F93" s="271"/>
      <c r="G93" s="72" t="s">
        <v>41</v>
      </c>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1"/>
      <c r="AN93" s="341"/>
      <c r="AO93" s="373"/>
      <c r="AQ93" s="228"/>
      <c r="AR93" s="369"/>
      <c r="AS93" s="224"/>
      <c r="AT93" s="225"/>
      <c r="AU93" s="12" t="s">
        <v>26</v>
      </c>
      <c r="AV93" s="226"/>
      <c r="AW93" s="227"/>
      <c r="AX93" s="156"/>
      <c r="AY93" s="167" t="s">
        <v>34</v>
      </c>
      <c r="BA93" s="9"/>
    </row>
    <row r="94" spans="1:53" ht="13.5" customHeight="1" thickTop="1">
      <c r="A94" s="283" t="str">
        <f>IFERROR(INDEX(【従業者名簿】!F:F,MATCH(届出後10月!F94,【従業者名簿】!C:C,0)),"")</f>
        <v/>
      </c>
      <c r="B94" s="255" t="s">
        <v>4</v>
      </c>
      <c r="C94" s="285" t="str">
        <f>IF(AO94="介護福祉士","〇","")</f>
        <v/>
      </c>
      <c r="D94" s="367" t="str">
        <f>IF(A94="","",DATEDIF(A94,$AF$3,"m"))</f>
        <v/>
      </c>
      <c r="E94" s="290" t="s">
        <v>102</v>
      </c>
      <c r="F94" s="293"/>
      <c r="G94" s="73" t="s">
        <v>36</v>
      </c>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278">
        <f>SUM(H95:AL95)</f>
        <v>0</v>
      </c>
      <c r="AN94" s="386" t="str">
        <f>IFERROR(IF(SUM(AM94:AM99)&gt;$AF$125,1,ROUNDDOWN(SUM(AM94:AM99)/$AF$125,1)),"")</f>
        <v/>
      </c>
      <c r="AO94" s="343"/>
      <c r="AQ94" s="228"/>
      <c r="AR94" s="369"/>
      <c r="AS94" s="224"/>
      <c r="AT94" s="225"/>
      <c r="AU94" s="12" t="s">
        <v>26</v>
      </c>
      <c r="AV94" s="226"/>
      <c r="AW94" s="227"/>
      <c r="AX94" s="156"/>
      <c r="AY94" s="167" t="s">
        <v>34</v>
      </c>
      <c r="BA94" s="9"/>
    </row>
    <row r="95" spans="1:53" ht="13.5" customHeight="1">
      <c r="A95" s="284"/>
      <c r="B95" s="256"/>
      <c r="C95" s="286"/>
      <c r="D95" s="370"/>
      <c r="E95" s="291"/>
      <c r="F95" s="293"/>
      <c r="G95" s="70" t="s">
        <v>41</v>
      </c>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253"/>
      <c r="AN95" s="386"/>
      <c r="AO95" s="344"/>
      <c r="AQ95" s="228"/>
      <c r="AR95" s="369"/>
      <c r="AS95" s="224"/>
      <c r="AT95" s="225"/>
      <c r="AU95" s="12" t="s">
        <v>26</v>
      </c>
      <c r="AV95" s="226"/>
      <c r="AW95" s="227"/>
      <c r="AX95" s="156"/>
      <c r="AY95" s="167" t="s">
        <v>34</v>
      </c>
      <c r="BA95" s="9"/>
    </row>
    <row r="96" spans="1:53" ht="13.5" customHeight="1">
      <c r="A96" s="284"/>
      <c r="B96" s="273" t="s">
        <v>5</v>
      </c>
      <c r="C96" s="286"/>
      <c r="D96" s="370"/>
      <c r="E96" s="291"/>
      <c r="F96" s="293"/>
      <c r="G96" s="73" t="s">
        <v>36</v>
      </c>
      <c r="H96" s="38"/>
      <c r="I96" s="38"/>
      <c r="J96" s="38"/>
      <c r="K96" s="38"/>
      <c r="L96" s="164"/>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278">
        <f>SUM(H97:AL97)</f>
        <v>0</v>
      </c>
      <c r="AN96" s="386"/>
      <c r="AO96" s="345"/>
      <c r="AQ96" s="228"/>
      <c r="AR96" s="369"/>
      <c r="AS96" s="224"/>
      <c r="AT96" s="225"/>
      <c r="AU96" s="12" t="s">
        <v>26</v>
      </c>
      <c r="AV96" s="226"/>
      <c r="AW96" s="227"/>
      <c r="AX96" s="156"/>
      <c r="AY96" s="167" t="s">
        <v>34</v>
      </c>
      <c r="BA96" s="9"/>
    </row>
    <row r="97" spans="1:53" ht="13.5" customHeight="1">
      <c r="A97" s="284"/>
      <c r="B97" s="297"/>
      <c r="C97" s="286"/>
      <c r="D97" s="370"/>
      <c r="E97" s="291"/>
      <c r="F97" s="293"/>
      <c r="G97" s="70" t="s">
        <v>41</v>
      </c>
      <c r="H97" s="35"/>
      <c r="I97" s="35"/>
      <c r="J97" s="35"/>
      <c r="K97" s="35"/>
      <c r="L97" s="36"/>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253"/>
      <c r="AN97" s="386"/>
      <c r="AO97" s="344"/>
      <c r="AQ97" s="228"/>
      <c r="AR97" s="369"/>
      <c r="AS97" s="224"/>
      <c r="AT97" s="225"/>
      <c r="AU97" s="12" t="s">
        <v>26</v>
      </c>
      <c r="AV97" s="226"/>
      <c r="AW97" s="227"/>
      <c r="AX97" s="156"/>
      <c r="AY97" s="167" t="s">
        <v>34</v>
      </c>
      <c r="BA97" s="9"/>
    </row>
    <row r="98" spans="1:53" ht="13.5" customHeight="1">
      <c r="A98" s="284"/>
      <c r="B98" s="296" t="s">
        <v>33</v>
      </c>
      <c r="C98" s="286"/>
      <c r="D98" s="370"/>
      <c r="E98" s="291"/>
      <c r="F98" s="294"/>
      <c r="G98" s="73" t="s">
        <v>36</v>
      </c>
      <c r="H98" s="38"/>
      <c r="I98" s="38"/>
      <c r="J98" s="38"/>
      <c r="K98" s="38"/>
      <c r="L98" s="164"/>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278">
        <f>SUM(H99:AL99)</f>
        <v>0</v>
      </c>
      <c r="AN98" s="387"/>
      <c r="AO98" s="345"/>
      <c r="AQ98" s="228"/>
      <c r="AR98" s="369"/>
      <c r="AS98" s="224"/>
      <c r="AT98" s="225"/>
      <c r="AU98" s="12" t="s">
        <v>26</v>
      </c>
      <c r="AV98" s="226"/>
      <c r="AW98" s="227"/>
      <c r="AX98" s="156"/>
      <c r="AY98" s="167" t="s">
        <v>34</v>
      </c>
      <c r="BA98" s="9"/>
    </row>
    <row r="99" spans="1:53" ht="13.5" customHeight="1">
      <c r="A99" s="284"/>
      <c r="B99" s="255"/>
      <c r="C99" s="287"/>
      <c r="D99" s="370"/>
      <c r="E99" s="292"/>
      <c r="F99" s="295"/>
      <c r="G99" s="70" t="s">
        <v>41</v>
      </c>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253"/>
      <c r="AN99" s="387"/>
      <c r="AO99" s="346"/>
      <c r="AQ99" s="228"/>
      <c r="AR99" s="369"/>
      <c r="AS99" s="224"/>
      <c r="AT99" s="225"/>
      <c r="AU99" s="12" t="s">
        <v>26</v>
      </c>
      <c r="AV99" s="226"/>
      <c r="AW99" s="227"/>
      <c r="AX99" s="156"/>
      <c r="AY99" s="167" t="s">
        <v>34</v>
      </c>
      <c r="BA99" s="9"/>
    </row>
    <row r="100" spans="1:53" ht="13.5" customHeight="1">
      <c r="A100" s="305" t="str">
        <f>IFERROR(INDEX(【従業者名簿】!F:F,MATCH(届出後10月!F100,【従業者名簿】!C:C,0)),"")</f>
        <v/>
      </c>
      <c r="B100" s="273" t="s">
        <v>5</v>
      </c>
      <c r="C100" s="299" t="str">
        <f>IF(AO100="介護福祉士","〇","")</f>
        <v/>
      </c>
      <c r="D100" s="370" t="str">
        <f>IF(A100="","",DATEDIF(A100,$AF$3,"m"))</f>
        <v/>
      </c>
      <c r="E100" s="306" t="s">
        <v>102</v>
      </c>
      <c r="F100" s="262"/>
      <c r="G100" s="70" t="s">
        <v>36</v>
      </c>
      <c r="H100" s="164"/>
      <c r="I100" s="164"/>
      <c r="J100" s="164"/>
      <c r="K100" s="164"/>
      <c r="L100" s="164"/>
      <c r="M100" s="164"/>
      <c r="N100" s="164"/>
      <c r="O100" s="164"/>
      <c r="P100" s="164"/>
      <c r="Q100" s="164"/>
      <c r="R100" s="164"/>
      <c r="S100" s="164"/>
      <c r="T100" s="164"/>
      <c r="U100" s="164"/>
      <c r="V100" s="164"/>
      <c r="W100" s="164"/>
      <c r="X100" s="164"/>
      <c r="Y100" s="164"/>
      <c r="Z100" s="164"/>
      <c r="AA100" s="164"/>
      <c r="AB100" s="164"/>
      <c r="AC100" s="164"/>
      <c r="AD100" s="164"/>
      <c r="AE100" s="164"/>
      <c r="AF100" s="164"/>
      <c r="AG100" s="164"/>
      <c r="AH100" s="164"/>
      <c r="AI100" s="164"/>
      <c r="AJ100" s="164"/>
      <c r="AK100" s="164"/>
      <c r="AL100" s="164"/>
      <c r="AM100" s="278">
        <f>SUM(H101:AL101)</f>
        <v>0</v>
      </c>
      <c r="AN100" s="385" t="str">
        <f>IFERROR(IF(SUM(AM100:AM103)&gt;$AF$125,1,ROUNDDOWN(SUM(AM100:AM103)/$AF$125,1)),"")</f>
        <v/>
      </c>
      <c r="AO100" s="222"/>
      <c r="AP100" s="8"/>
      <c r="AQ100" s="228"/>
      <c r="AR100" s="369"/>
      <c r="AS100" s="224"/>
      <c r="AT100" s="225"/>
      <c r="AU100" s="12" t="s">
        <v>26</v>
      </c>
      <c r="AV100" s="226"/>
      <c r="AW100" s="227"/>
      <c r="AX100" s="156"/>
      <c r="AY100" s="167" t="s">
        <v>34</v>
      </c>
      <c r="BA100" s="9"/>
    </row>
    <row r="101" spans="1:53" ht="13.5" customHeight="1">
      <c r="A101" s="284"/>
      <c r="B101" s="297"/>
      <c r="C101" s="286"/>
      <c r="D101" s="370"/>
      <c r="E101" s="291"/>
      <c r="F101" s="262"/>
      <c r="G101" s="70" t="s">
        <v>41</v>
      </c>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253"/>
      <c r="AN101" s="386"/>
      <c r="AO101" s="344"/>
      <c r="AP101" s="8"/>
      <c r="AQ101" s="228"/>
      <c r="AR101" s="369"/>
      <c r="AS101" s="224"/>
      <c r="AT101" s="225"/>
      <c r="AU101" s="12" t="s">
        <v>26</v>
      </c>
      <c r="AV101" s="226"/>
      <c r="AW101" s="227"/>
      <c r="AX101" s="156"/>
      <c r="AY101" s="167" t="s">
        <v>34</v>
      </c>
      <c r="BA101" s="9"/>
    </row>
    <row r="102" spans="1:53" ht="13.5" customHeight="1">
      <c r="A102" s="284"/>
      <c r="B102" s="304" t="s">
        <v>33</v>
      </c>
      <c r="C102" s="286"/>
      <c r="D102" s="370"/>
      <c r="E102" s="291"/>
      <c r="F102" s="277"/>
      <c r="G102" s="70" t="s">
        <v>36</v>
      </c>
      <c r="H102" s="164"/>
      <c r="I102" s="164"/>
      <c r="J102" s="164"/>
      <c r="K102" s="164"/>
      <c r="L102" s="164"/>
      <c r="M102" s="164"/>
      <c r="N102" s="164"/>
      <c r="O102" s="164"/>
      <c r="P102" s="164"/>
      <c r="Q102" s="164"/>
      <c r="R102" s="164"/>
      <c r="S102" s="164"/>
      <c r="T102" s="164"/>
      <c r="U102" s="164"/>
      <c r="V102" s="164"/>
      <c r="W102" s="164"/>
      <c r="X102" s="164"/>
      <c r="Y102" s="164"/>
      <c r="Z102" s="164"/>
      <c r="AA102" s="164"/>
      <c r="AB102" s="164"/>
      <c r="AC102" s="164"/>
      <c r="AD102" s="164"/>
      <c r="AE102" s="164"/>
      <c r="AF102" s="164"/>
      <c r="AG102" s="164"/>
      <c r="AH102" s="164"/>
      <c r="AI102" s="164"/>
      <c r="AJ102" s="164"/>
      <c r="AK102" s="164"/>
      <c r="AL102" s="164"/>
      <c r="AM102" s="253">
        <f>SUM(H103:AL103)</f>
        <v>0</v>
      </c>
      <c r="AN102" s="387"/>
      <c r="AO102" s="345"/>
      <c r="AP102" s="8"/>
      <c r="AQ102" s="228"/>
      <c r="AR102" s="369"/>
      <c r="AS102" s="224"/>
      <c r="AT102" s="225"/>
      <c r="AU102" s="12" t="s">
        <v>26</v>
      </c>
      <c r="AV102" s="226"/>
      <c r="AW102" s="227"/>
      <c r="AX102" s="156"/>
      <c r="AY102" s="167" t="s">
        <v>34</v>
      </c>
      <c r="BA102" s="9"/>
    </row>
    <row r="103" spans="1:53" ht="13.5" customHeight="1">
      <c r="A103" s="284"/>
      <c r="B103" s="304"/>
      <c r="C103" s="287"/>
      <c r="D103" s="370"/>
      <c r="E103" s="292"/>
      <c r="F103" s="277"/>
      <c r="G103" s="70" t="s">
        <v>41</v>
      </c>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253"/>
      <c r="AN103" s="388"/>
      <c r="AO103" s="346"/>
      <c r="AP103" s="8"/>
      <c r="AQ103" s="228"/>
      <c r="AR103" s="369"/>
      <c r="AS103" s="224"/>
      <c r="AT103" s="225"/>
      <c r="AU103" s="12" t="s">
        <v>26</v>
      </c>
      <c r="AV103" s="226"/>
      <c r="AW103" s="227"/>
      <c r="AX103" s="156"/>
      <c r="AY103" s="167" t="s">
        <v>34</v>
      </c>
      <c r="BA103" s="9"/>
    </row>
    <row r="104" spans="1:53" ht="13.5" customHeight="1">
      <c r="A104" s="248" t="str">
        <f>IFERROR(INDEX(【従業者名簿】!F:F,MATCH(F104,【従業者名簿】!C:C,0)),"")</f>
        <v/>
      </c>
      <c r="B104" s="298" t="s">
        <v>33</v>
      </c>
      <c r="C104" s="299" t="str">
        <f>IF(AO104="介護福祉士","〇","")</f>
        <v/>
      </c>
      <c r="D104" s="366" t="str">
        <f>IF(A104="","",DATEDIF(A104,$AF$3,"m"))</f>
        <v/>
      </c>
      <c r="E104" s="301"/>
      <c r="F104" s="270"/>
      <c r="G104" s="70" t="s">
        <v>36</v>
      </c>
      <c r="H104" s="164"/>
      <c r="I104" s="164"/>
      <c r="J104" s="164"/>
      <c r="K104" s="164"/>
      <c r="L104" s="164"/>
      <c r="M104" s="164"/>
      <c r="N104" s="164"/>
      <c r="O104" s="40"/>
      <c r="P104" s="164"/>
      <c r="Q104" s="164"/>
      <c r="R104" s="164"/>
      <c r="S104" s="164"/>
      <c r="T104" s="164"/>
      <c r="U104" s="38"/>
      <c r="V104" s="38"/>
      <c r="W104" s="164"/>
      <c r="X104" s="164"/>
      <c r="Y104" s="164"/>
      <c r="Z104" s="164"/>
      <c r="AA104" s="164"/>
      <c r="AB104" s="164"/>
      <c r="AC104" s="164"/>
      <c r="AD104" s="164"/>
      <c r="AE104" s="164"/>
      <c r="AF104" s="164"/>
      <c r="AG104" s="164"/>
      <c r="AH104" s="164"/>
      <c r="AI104" s="164"/>
      <c r="AJ104" s="164"/>
      <c r="AK104" s="164"/>
      <c r="AL104" s="164"/>
      <c r="AM104" s="253">
        <f>SUM(H105:AL105)</f>
        <v>0</v>
      </c>
      <c r="AN104" s="380" t="str">
        <f>IFERROR(IF(OR(E104="Ａ",AM104&gt;$AF$125),1,ROUNDDOWN(AM104/$AF$125,1)),"")</f>
        <v/>
      </c>
      <c r="AO104" s="222"/>
      <c r="AP104" s="8"/>
      <c r="AQ104" s="228"/>
      <c r="AR104" s="369"/>
      <c r="AS104" s="224"/>
      <c r="AT104" s="226"/>
      <c r="AU104" s="12" t="s">
        <v>26</v>
      </c>
      <c r="AV104" s="226"/>
      <c r="AW104" s="311"/>
      <c r="AX104" s="156"/>
      <c r="AY104" s="167" t="s">
        <v>34</v>
      </c>
      <c r="BA104" s="9"/>
    </row>
    <row r="105" spans="1:53" ht="13.5" customHeight="1">
      <c r="A105" s="249"/>
      <c r="B105" s="255"/>
      <c r="C105" s="287"/>
      <c r="D105" s="367"/>
      <c r="E105" s="302"/>
      <c r="F105" s="261"/>
      <c r="G105" s="70" t="s">
        <v>41</v>
      </c>
      <c r="H105" s="35"/>
      <c r="I105" s="35"/>
      <c r="J105" s="35"/>
      <c r="K105" s="35"/>
      <c r="L105" s="35"/>
      <c r="M105" s="35"/>
      <c r="N105" s="35"/>
      <c r="O105" s="48"/>
      <c r="P105" s="35"/>
      <c r="Q105" s="35"/>
      <c r="R105" s="35"/>
      <c r="S105" s="35"/>
      <c r="T105" s="35"/>
      <c r="U105" s="35"/>
      <c r="V105" s="35"/>
      <c r="W105" s="35"/>
      <c r="X105" s="35"/>
      <c r="Y105" s="35"/>
      <c r="Z105" s="35"/>
      <c r="AA105" s="35"/>
      <c r="AB105" s="35"/>
      <c r="AC105" s="35"/>
      <c r="AD105" s="35"/>
      <c r="AE105" s="35"/>
      <c r="AF105" s="35"/>
      <c r="AG105" s="39"/>
      <c r="AH105" s="35"/>
      <c r="AI105" s="35"/>
      <c r="AJ105" s="35"/>
      <c r="AK105" s="35"/>
      <c r="AL105" s="35"/>
      <c r="AM105" s="253"/>
      <c r="AN105" s="380"/>
      <c r="AO105" s="223"/>
      <c r="AP105" s="8"/>
      <c r="AQ105" s="228"/>
      <c r="AR105" s="369"/>
      <c r="AS105" s="224"/>
      <c r="AT105" s="226"/>
      <c r="AU105" s="12" t="s">
        <v>26</v>
      </c>
      <c r="AV105" s="226"/>
      <c r="AW105" s="311"/>
      <c r="AX105" s="156"/>
      <c r="AY105" s="167" t="s">
        <v>34</v>
      </c>
      <c r="BA105" s="9"/>
    </row>
    <row r="106" spans="1:53" ht="13.5" customHeight="1">
      <c r="A106" s="248" t="str">
        <f>IFERROR(INDEX(【従業者名簿】!F:F,MATCH(F106,【従業者名簿】!C:C,0)),"")</f>
        <v/>
      </c>
      <c r="B106" s="298" t="s">
        <v>33</v>
      </c>
      <c r="C106" s="299" t="str">
        <f t="shared" ref="C106" si="72">IF(AO106="介護福祉士","〇","")</f>
        <v/>
      </c>
      <c r="D106" s="366" t="str">
        <f>IF(A106="","",DATEDIF(A106,$AF$3,"m"))</f>
        <v/>
      </c>
      <c r="E106" s="301"/>
      <c r="F106" s="270"/>
      <c r="G106" s="70" t="s">
        <v>36</v>
      </c>
      <c r="H106" s="164"/>
      <c r="I106" s="164"/>
      <c r="J106" s="164"/>
      <c r="K106" s="164"/>
      <c r="L106" s="164"/>
      <c r="M106" s="164"/>
      <c r="N106" s="164"/>
      <c r="O106" s="164"/>
      <c r="P106" s="164"/>
      <c r="Q106" s="40"/>
      <c r="R106" s="164"/>
      <c r="S106" s="164"/>
      <c r="T106" s="164"/>
      <c r="U106" s="164"/>
      <c r="V106" s="164"/>
      <c r="W106" s="164"/>
      <c r="X106" s="164"/>
      <c r="Y106" s="164"/>
      <c r="Z106" s="164"/>
      <c r="AA106" s="164"/>
      <c r="AB106" s="164"/>
      <c r="AC106" s="164"/>
      <c r="AD106" s="164"/>
      <c r="AE106" s="40"/>
      <c r="AF106" s="164"/>
      <c r="AG106" s="164"/>
      <c r="AH106" s="164"/>
      <c r="AI106" s="164"/>
      <c r="AJ106" s="164"/>
      <c r="AK106" s="164"/>
      <c r="AL106" s="164"/>
      <c r="AM106" s="253">
        <f>SUM(H107:AL107)</f>
        <v>0</v>
      </c>
      <c r="AN106" s="380" t="str">
        <f t="shared" ref="AN106" si="73">IFERROR(IF(OR(E106="Ａ",AM106&gt;$AF$125),1,ROUNDDOWN(AM106/$AF$125,1)),"")</f>
        <v/>
      </c>
      <c r="AO106" s="222"/>
      <c r="AP106" s="8"/>
      <c r="AQ106" s="228" t="s">
        <v>19</v>
      </c>
      <c r="AR106" s="307"/>
      <c r="AS106" s="308" t="s">
        <v>20</v>
      </c>
      <c r="AT106" s="309"/>
      <c r="AU106" s="309"/>
      <c r="AV106" s="309"/>
      <c r="AW106" s="309"/>
      <c r="AX106" s="309"/>
      <c r="AY106" s="310"/>
      <c r="BA106" s="9"/>
    </row>
    <row r="107" spans="1:53" ht="13.5" customHeight="1">
      <c r="A107" s="249"/>
      <c r="B107" s="255"/>
      <c r="C107" s="287"/>
      <c r="D107" s="367"/>
      <c r="E107" s="302"/>
      <c r="F107" s="261"/>
      <c r="G107" s="70" t="s">
        <v>41</v>
      </c>
      <c r="H107" s="35"/>
      <c r="I107" s="35"/>
      <c r="J107" s="35"/>
      <c r="K107" s="35"/>
      <c r="L107" s="35"/>
      <c r="M107" s="35"/>
      <c r="N107" s="35"/>
      <c r="O107" s="35"/>
      <c r="P107" s="35"/>
      <c r="Q107" s="48"/>
      <c r="R107" s="35"/>
      <c r="S107" s="35"/>
      <c r="T107" s="35"/>
      <c r="U107" s="35"/>
      <c r="V107" s="35"/>
      <c r="W107" s="35"/>
      <c r="X107" s="35"/>
      <c r="Y107" s="35"/>
      <c r="Z107" s="35"/>
      <c r="AA107" s="35"/>
      <c r="AB107" s="35"/>
      <c r="AC107" s="35"/>
      <c r="AD107" s="35"/>
      <c r="AE107" s="48"/>
      <c r="AF107" s="35"/>
      <c r="AG107" s="35"/>
      <c r="AH107" s="35"/>
      <c r="AI107" s="35"/>
      <c r="AJ107" s="35"/>
      <c r="AK107" s="35"/>
      <c r="AL107" s="35"/>
      <c r="AM107" s="253"/>
      <c r="AN107" s="380"/>
      <c r="AO107" s="223"/>
      <c r="AP107" s="8"/>
      <c r="AQ107" s="228" t="s">
        <v>28</v>
      </c>
      <c r="AR107" s="307"/>
      <c r="AS107" s="308" t="s">
        <v>29</v>
      </c>
      <c r="AT107" s="309"/>
      <c r="AU107" s="309"/>
      <c r="AV107" s="309"/>
      <c r="AW107" s="309"/>
      <c r="AX107" s="309"/>
      <c r="AY107" s="310"/>
      <c r="BA107" s="9"/>
    </row>
    <row r="108" spans="1:53" ht="13.5" customHeight="1">
      <c r="A108" s="248" t="str">
        <f>IFERROR(INDEX(【従業者名簿】!F:F,MATCH(F108,【従業者名簿】!C:C,0)),"")</f>
        <v/>
      </c>
      <c r="B108" s="298" t="s">
        <v>33</v>
      </c>
      <c r="C108" s="299" t="str">
        <f t="shared" ref="C108" si="74">IF(AO108="介護福祉士","〇","")</f>
        <v/>
      </c>
      <c r="D108" s="366" t="str">
        <f>IF(A108="","",DATEDIF(A108,$AF$3,"m"))</f>
        <v/>
      </c>
      <c r="E108" s="301"/>
      <c r="F108" s="270"/>
      <c r="G108" s="70" t="s">
        <v>36</v>
      </c>
      <c r="H108" s="164"/>
      <c r="I108" s="164"/>
      <c r="J108" s="164"/>
      <c r="K108" s="164"/>
      <c r="L108" s="164"/>
      <c r="M108" s="164"/>
      <c r="N108" s="164"/>
      <c r="O108" s="164"/>
      <c r="P108" s="164"/>
      <c r="Q108" s="164"/>
      <c r="R108" s="164"/>
      <c r="S108" s="164"/>
      <c r="T108" s="164"/>
      <c r="U108" s="164"/>
      <c r="V108" s="164"/>
      <c r="W108" s="164"/>
      <c r="X108" s="164"/>
      <c r="Y108" s="164"/>
      <c r="Z108" s="164"/>
      <c r="AA108" s="164"/>
      <c r="AB108" s="164"/>
      <c r="AC108" s="164"/>
      <c r="AD108" s="164"/>
      <c r="AE108" s="164"/>
      <c r="AF108" s="164"/>
      <c r="AG108" s="164"/>
      <c r="AH108" s="164"/>
      <c r="AI108" s="164"/>
      <c r="AJ108" s="164"/>
      <c r="AK108" s="164"/>
      <c r="AL108" s="164"/>
      <c r="AM108" s="253">
        <f>SUM(H109:AL109)</f>
        <v>0</v>
      </c>
      <c r="AN108" s="380" t="str">
        <f t="shared" ref="AN108" si="75">IFERROR(IF(OR(E108="Ａ",AM108&gt;$AF$125),1,ROUNDDOWN(AM108/$AF$125,1)),"")</f>
        <v/>
      </c>
      <c r="AO108" s="222"/>
      <c r="AP108" s="8"/>
      <c r="AQ108" s="228" t="s">
        <v>11</v>
      </c>
      <c r="AR108" s="307"/>
      <c r="AS108" s="308" t="s">
        <v>30</v>
      </c>
      <c r="AT108" s="309"/>
      <c r="AU108" s="309"/>
      <c r="AV108" s="309"/>
      <c r="AW108" s="309"/>
      <c r="AX108" s="309"/>
      <c r="AY108" s="310"/>
      <c r="BA108" s="9"/>
    </row>
    <row r="109" spans="1:53" ht="13.5" customHeight="1">
      <c r="A109" s="249"/>
      <c r="B109" s="255"/>
      <c r="C109" s="287"/>
      <c r="D109" s="367"/>
      <c r="E109" s="302"/>
      <c r="F109" s="261"/>
      <c r="G109" s="70" t="s">
        <v>41</v>
      </c>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253"/>
      <c r="AN109" s="380"/>
      <c r="AO109" s="223"/>
      <c r="AP109" s="8"/>
      <c r="AQ109" s="156"/>
      <c r="AR109" s="160"/>
      <c r="AS109" s="308"/>
      <c r="AT109" s="309"/>
      <c r="AU109" s="309"/>
      <c r="AV109" s="309"/>
      <c r="AW109" s="309"/>
      <c r="AX109" s="309"/>
      <c r="AY109" s="310"/>
      <c r="BA109" s="9"/>
    </row>
    <row r="110" spans="1:53" ht="13.5" customHeight="1">
      <c r="A110" s="248" t="str">
        <f>IFERROR(INDEX(【従業者名簿】!F:F,MATCH(F110,【従業者名簿】!C:C,0)),"")</f>
        <v/>
      </c>
      <c r="B110" s="298" t="s">
        <v>33</v>
      </c>
      <c r="C110" s="299" t="str">
        <f t="shared" ref="C110" si="76">IF(AO110="介護福祉士","〇","")</f>
        <v/>
      </c>
      <c r="D110" s="366" t="str">
        <f>IF(A110="","",DATEDIF(A110,$AF$3,"m"))</f>
        <v/>
      </c>
      <c r="E110" s="301"/>
      <c r="F110" s="270"/>
      <c r="G110" s="70" t="s">
        <v>36</v>
      </c>
      <c r="H110" s="164"/>
      <c r="I110" s="164"/>
      <c r="J110" s="164"/>
      <c r="K110" s="164"/>
      <c r="L110" s="164"/>
      <c r="M110" s="164"/>
      <c r="N110" s="164"/>
      <c r="O110" s="164"/>
      <c r="P110" s="164"/>
      <c r="Q110" s="164"/>
      <c r="R110" s="164"/>
      <c r="S110" s="164"/>
      <c r="T110" s="164"/>
      <c r="U110" s="164"/>
      <c r="V110" s="164"/>
      <c r="W110" s="164"/>
      <c r="X110" s="164"/>
      <c r="Y110" s="164"/>
      <c r="Z110" s="164"/>
      <c r="AA110" s="164"/>
      <c r="AB110" s="164"/>
      <c r="AC110" s="164"/>
      <c r="AD110" s="164"/>
      <c r="AE110" s="164"/>
      <c r="AF110" s="164"/>
      <c r="AG110" s="164"/>
      <c r="AH110" s="164"/>
      <c r="AI110" s="164"/>
      <c r="AJ110" s="164"/>
      <c r="AK110" s="164"/>
      <c r="AL110" s="164"/>
      <c r="AM110" s="253">
        <f>SUM(H111:AL111)</f>
        <v>0</v>
      </c>
      <c r="AN110" s="380" t="str">
        <f t="shared" ref="AN110" si="77">IFERROR(IF(OR(E110="Ａ",AM110&gt;$AF$125),1,ROUNDDOWN(AM110/$AF$125,1)),"")</f>
        <v/>
      </c>
      <c r="AO110" s="222"/>
      <c r="AP110" s="8"/>
      <c r="AQ110" s="228"/>
      <c r="AR110" s="307"/>
      <c r="AS110" s="308"/>
      <c r="AT110" s="309"/>
      <c r="AU110" s="309"/>
      <c r="AV110" s="309"/>
      <c r="AW110" s="309"/>
      <c r="AX110" s="309"/>
      <c r="AY110" s="310"/>
      <c r="BA110" s="9"/>
    </row>
    <row r="111" spans="1:53" ht="13.5" customHeight="1">
      <c r="A111" s="249"/>
      <c r="B111" s="255"/>
      <c r="C111" s="287"/>
      <c r="D111" s="367"/>
      <c r="E111" s="302"/>
      <c r="F111" s="261"/>
      <c r="G111" s="70" t="s">
        <v>41</v>
      </c>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253"/>
      <c r="AN111" s="380"/>
      <c r="AO111" s="223"/>
      <c r="AP111" s="8"/>
      <c r="AQ111" s="156"/>
      <c r="AR111" s="160"/>
      <c r="AS111" s="161"/>
      <c r="AT111" s="162"/>
      <c r="AU111" s="162"/>
      <c r="AV111" s="162"/>
      <c r="AW111" s="162"/>
      <c r="AX111" s="162"/>
      <c r="AY111" s="163"/>
      <c r="BA111" s="9"/>
    </row>
    <row r="112" spans="1:53" ht="13.5" customHeight="1">
      <c r="A112" s="248" t="str">
        <f>IFERROR(INDEX(【従業者名簿】!F:F,MATCH(F112,【従業者名簿】!C:C,0)),"")</f>
        <v/>
      </c>
      <c r="B112" s="298" t="s">
        <v>33</v>
      </c>
      <c r="C112" s="299" t="str">
        <f t="shared" ref="C112" si="78">IF(AO112="介護福祉士","〇","")</f>
        <v/>
      </c>
      <c r="D112" s="366" t="str">
        <f>IF(A112="","",DATEDIF(A112,$AF$3,"m"))</f>
        <v/>
      </c>
      <c r="E112" s="301"/>
      <c r="F112" s="270"/>
      <c r="G112" s="70" t="s">
        <v>36</v>
      </c>
      <c r="H112" s="164"/>
      <c r="I112" s="164"/>
      <c r="J112" s="164"/>
      <c r="K112" s="164"/>
      <c r="L112" s="164"/>
      <c r="M112" s="164"/>
      <c r="N112" s="164"/>
      <c r="O112" s="164"/>
      <c r="P112" s="164"/>
      <c r="Q112" s="164"/>
      <c r="R112" s="164"/>
      <c r="S112" s="164"/>
      <c r="T112" s="164"/>
      <c r="U112" s="164"/>
      <c r="V112" s="164"/>
      <c r="W112" s="164"/>
      <c r="X112" s="164"/>
      <c r="Y112" s="164"/>
      <c r="Z112" s="164"/>
      <c r="AA112" s="164"/>
      <c r="AB112" s="164"/>
      <c r="AC112" s="164"/>
      <c r="AD112" s="164"/>
      <c r="AE112" s="164"/>
      <c r="AF112" s="164"/>
      <c r="AG112" s="164"/>
      <c r="AH112" s="164"/>
      <c r="AI112" s="164"/>
      <c r="AJ112" s="164"/>
      <c r="AK112" s="164"/>
      <c r="AL112" s="164"/>
      <c r="AM112" s="253">
        <f>SUM(H113:AL113)</f>
        <v>0</v>
      </c>
      <c r="AN112" s="380" t="str">
        <f t="shared" ref="AN112" si="79">IFERROR(IF(OR(E112="Ａ",AM112&gt;$AF$125),1,ROUNDDOWN(AM112/$AF$125,1)),"")</f>
        <v/>
      </c>
      <c r="AO112" s="222"/>
      <c r="AP112" s="8"/>
      <c r="BA112" s="9"/>
    </row>
    <row r="113" spans="1:53" ht="13.5" customHeight="1">
      <c r="A113" s="249"/>
      <c r="B113" s="255"/>
      <c r="C113" s="287"/>
      <c r="D113" s="367"/>
      <c r="E113" s="302"/>
      <c r="F113" s="261"/>
      <c r="G113" s="70" t="s">
        <v>41</v>
      </c>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253"/>
      <c r="AN113" s="380"/>
      <c r="AO113" s="223"/>
      <c r="AP113" s="8"/>
      <c r="AQ113" s="332" t="s">
        <v>199</v>
      </c>
      <c r="AR113" s="334"/>
      <c r="AS113" s="347"/>
      <c r="AT113" s="252" t="s">
        <v>200</v>
      </c>
      <c r="AU113" s="351"/>
      <c r="AV113" s="351"/>
      <c r="AW113" s="252" t="s">
        <v>201</v>
      </c>
      <c r="AX113" s="351"/>
      <c r="AY113" s="351"/>
    </row>
    <row r="114" spans="1:53" ht="13.5" customHeight="1">
      <c r="A114" s="248" t="str">
        <f>IFERROR(INDEX(【従業者名簿】!F:F,MATCH(F114,【従業者名簿】!C:C,0)),"")</f>
        <v/>
      </c>
      <c r="B114" s="298" t="s">
        <v>33</v>
      </c>
      <c r="C114" s="299" t="str">
        <f t="shared" ref="C114" si="80">IF(AO114="介護福祉士","〇","")</f>
        <v/>
      </c>
      <c r="D114" s="366" t="str">
        <f>IF(A114="","",DATEDIF(A114,$AF$3,"m"))</f>
        <v/>
      </c>
      <c r="E114" s="301"/>
      <c r="F114" s="270"/>
      <c r="G114" s="70" t="s">
        <v>36</v>
      </c>
      <c r="H114" s="164"/>
      <c r="I114" s="164"/>
      <c r="J114" s="164"/>
      <c r="K114" s="164"/>
      <c r="L114" s="164"/>
      <c r="M114" s="164"/>
      <c r="N114" s="164"/>
      <c r="O114" s="164"/>
      <c r="P114" s="164"/>
      <c r="Q114" s="164"/>
      <c r="R114" s="164"/>
      <c r="S114" s="164"/>
      <c r="T114" s="164"/>
      <c r="U114" s="164"/>
      <c r="V114" s="164"/>
      <c r="W114" s="164"/>
      <c r="X114" s="164"/>
      <c r="Y114" s="164"/>
      <c r="Z114" s="164"/>
      <c r="AA114" s="164"/>
      <c r="AB114" s="164"/>
      <c r="AC114" s="164"/>
      <c r="AD114" s="164"/>
      <c r="AE114" s="164"/>
      <c r="AF114" s="164"/>
      <c r="AG114" s="164"/>
      <c r="AH114" s="164"/>
      <c r="AI114" s="164"/>
      <c r="AJ114" s="164"/>
      <c r="AK114" s="164"/>
      <c r="AL114" s="164"/>
      <c r="AM114" s="253">
        <f>SUM(H115:AL115)</f>
        <v>0</v>
      </c>
      <c r="AN114" s="380" t="str">
        <f t="shared" ref="AN114" si="81">IFERROR(IF(OR(E114="Ａ",AM114&gt;$AF$125),1,ROUNDDOWN(AM114/$AF$125,1)),"")</f>
        <v/>
      </c>
      <c r="AO114" s="222"/>
      <c r="AP114" s="8"/>
      <c r="AQ114" s="348"/>
      <c r="AR114" s="349"/>
      <c r="AS114" s="350"/>
      <c r="AT114" s="352"/>
      <c r="AU114" s="352"/>
      <c r="AV114" s="352"/>
      <c r="AW114" s="352"/>
      <c r="AX114" s="352"/>
      <c r="AY114" s="352"/>
    </row>
    <row r="115" spans="1:53" ht="13.5" customHeight="1">
      <c r="A115" s="249"/>
      <c r="B115" s="255"/>
      <c r="C115" s="287"/>
      <c r="D115" s="367"/>
      <c r="E115" s="302"/>
      <c r="F115" s="261"/>
      <c r="G115" s="70" t="s">
        <v>41</v>
      </c>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253"/>
      <c r="AN115" s="380"/>
      <c r="AO115" s="223"/>
      <c r="AP115" s="8"/>
      <c r="AQ115" s="210"/>
      <c r="AR115" s="214"/>
      <c r="AS115" s="211"/>
      <c r="AT115" s="353" t="s">
        <v>166</v>
      </c>
      <c r="AU115" s="354"/>
      <c r="AV115" s="355"/>
      <c r="AW115" s="353" t="s">
        <v>167</v>
      </c>
      <c r="AX115" s="356"/>
      <c r="AY115" s="357"/>
    </row>
    <row r="116" spans="1:53" ht="13.5" customHeight="1">
      <c r="A116" s="248" t="str">
        <f>IFERROR(INDEX(【従業者名簿】!F:F,MATCH(F116,【従業者名簿】!C:C,0)),"")</f>
        <v/>
      </c>
      <c r="B116" s="298" t="s">
        <v>33</v>
      </c>
      <c r="C116" s="299" t="str">
        <f t="shared" ref="C116" si="82">IF(AO116="介護福祉士","〇","")</f>
        <v/>
      </c>
      <c r="D116" s="366" t="str">
        <f>IF(A116="","",DATEDIF(A116,$AF$3,"m"))</f>
        <v/>
      </c>
      <c r="E116" s="275"/>
      <c r="F116" s="262"/>
      <c r="G116" s="70" t="s">
        <v>36</v>
      </c>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5"/>
      <c r="AJ116" s="75"/>
      <c r="AK116" s="75"/>
      <c r="AL116" s="75"/>
      <c r="AM116" s="253">
        <f>SUM(H117:AL117)</f>
        <v>0</v>
      </c>
      <c r="AN116" s="380" t="str">
        <f t="shared" ref="AN116" si="83">IFERROR(IF(OR(E116="Ａ",AM116&gt;$AF$125),1,ROUNDDOWN(AM116/$AF$125,1)),"")</f>
        <v/>
      </c>
      <c r="AO116" s="222"/>
      <c r="AP116" s="8"/>
      <c r="AQ116" s="312" t="s">
        <v>202</v>
      </c>
      <c r="AR116" s="313"/>
      <c r="AS116" s="314"/>
      <c r="AT116" s="315">
        <f>ROUNDDOWN(SUMIF(C94:C159,"〇",AN94:AN159),1)</f>
        <v>0</v>
      </c>
      <c r="AU116" s="316"/>
      <c r="AV116" s="316"/>
      <c r="AW116" s="317" t="e">
        <f>AT116/AM124</f>
        <v>#DIV/0!</v>
      </c>
      <c r="AX116" s="318"/>
      <c r="AY116" s="318"/>
    </row>
    <row r="117" spans="1:53" ht="13.5" customHeight="1">
      <c r="A117" s="249"/>
      <c r="B117" s="255"/>
      <c r="C117" s="287"/>
      <c r="D117" s="367"/>
      <c r="E117" s="260"/>
      <c r="F117" s="262"/>
      <c r="G117" s="70" t="s">
        <v>41</v>
      </c>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253"/>
      <c r="AN117" s="380"/>
      <c r="AO117" s="223"/>
      <c r="AP117" s="8"/>
      <c r="AQ117" s="319" t="s">
        <v>203</v>
      </c>
      <c r="AR117" s="320"/>
      <c r="AS117" s="321"/>
      <c r="AT117" s="316"/>
      <c r="AU117" s="316"/>
      <c r="AV117" s="316"/>
      <c r="AW117" s="318"/>
      <c r="AX117" s="318"/>
      <c r="AY117" s="318"/>
    </row>
    <row r="118" spans="1:53" ht="13.5" customHeight="1">
      <c r="A118" s="248" t="str">
        <f>IFERROR(INDEX(【従業者名簿】!F:F,MATCH(F118,【従業者名簿】!C:C,0)),"")</f>
        <v/>
      </c>
      <c r="B118" s="298" t="s">
        <v>33</v>
      </c>
      <c r="C118" s="299" t="str">
        <f t="shared" ref="C118" si="84">IF(AO118="介護福祉士","〇","")</f>
        <v/>
      </c>
      <c r="D118" s="366" t="str">
        <f>IF(A118="","",DATEDIF(A118,$AF$3,"m"))</f>
        <v/>
      </c>
      <c r="E118" s="275"/>
      <c r="F118" s="262"/>
      <c r="G118" s="70" t="s">
        <v>36</v>
      </c>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253">
        <f>SUM(H119:AL119)</f>
        <v>0</v>
      </c>
      <c r="AN118" s="380" t="str">
        <f t="shared" ref="AN118" si="85">IFERROR(IF(OR(E118="Ａ",AM118&gt;$AF$125),1,ROUNDDOWN(AM118/$AF$125,1)),"")</f>
        <v/>
      </c>
      <c r="AO118" s="222"/>
      <c r="AP118" s="8"/>
      <c r="AQ118" s="312" t="s">
        <v>204</v>
      </c>
      <c r="AR118" s="313"/>
      <c r="AS118" s="314"/>
      <c r="AT118" s="315">
        <f>ROUNDDOWN(SUMIFS(AN94:AN159,C94:C159,"〇",D94:D159,"&gt;="&amp;BA118),1)</f>
        <v>0</v>
      </c>
      <c r="AU118" s="316"/>
      <c r="AV118" s="316"/>
      <c r="AW118" s="317" t="e">
        <f>AT118/AM124</f>
        <v>#DIV/0!</v>
      </c>
      <c r="AX118" s="318"/>
      <c r="AY118" s="318"/>
      <c r="BA118" s="358">
        <f>[1]【算定要件集計】!T7</f>
        <v>120</v>
      </c>
    </row>
    <row r="119" spans="1:53" ht="13.5" customHeight="1">
      <c r="A119" s="249"/>
      <c r="B119" s="255"/>
      <c r="C119" s="287"/>
      <c r="D119" s="367"/>
      <c r="E119" s="260"/>
      <c r="F119" s="262"/>
      <c r="G119" s="70" t="s">
        <v>41</v>
      </c>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253"/>
      <c r="AN119" s="380"/>
      <c r="AO119" s="223"/>
      <c r="AP119" s="8"/>
      <c r="AQ119" s="319" t="s">
        <v>206</v>
      </c>
      <c r="AR119" s="320"/>
      <c r="AS119" s="321"/>
      <c r="AT119" s="316"/>
      <c r="AU119" s="316"/>
      <c r="AV119" s="316"/>
      <c r="AW119" s="318"/>
      <c r="AX119" s="318"/>
      <c r="AY119" s="318"/>
      <c r="BA119" s="359"/>
    </row>
    <row r="120" spans="1:53" ht="13.5" customHeight="1">
      <c r="A120" s="248" t="str">
        <f>IFERROR(INDEX(【従業者名簿】!F:F,MATCH(F120,【従業者名簿】!C:C,0)),"")</f>
        <v/>
      </c>
      <c r="B120" s="298" t="s">
        <v>33</v>
      </c>
      <c r="C120" s="299" t="str">
        <f t="shared" ref="C120" si="86">IF(AO120="介護福祉士","〇","")</f>
        <v/>
      </c>
      <c r="D120" s="366" t="str">
        <f>IF(A120="","",DATEDIF(A120,$AF$3,"m"))</f>
        <v/>
      </c>
      <c r="E120" s="275"/>
      <c r="F120" s="262"/>
      <c r="G120" s="70" t="s">
        <v>36</v>
      </c>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c r="AE120" s="75"/>
      <c r="AF120" s="75"/>
      <c r="AG120" s="75"/>
      <c r="AH120" s="75"/>
      <c r="AI120" s="75"/>
      <c r="AJ120" s="75"/>
      <c r="AK120" s="75"/>
      <c r="AL120" s="75"/>
      <c r="AM120" s="253">
        <f>SUM(H121:AL121)</f>
        <v>0</v>
      </c>
      <c r="AN120" s="380" t="str">
        <f t="shared" ref="AN120" si="87">IFERROR(IF(OR(E120="Ａ",AM120&gt;$AF$125),1,ROUNDDOWN(AM120/$AF$125,1)),"")</f>
        <v/>
      </c>
      <c r="AO120" s="222"/>
      <c r="AP120" s="8"/>
      <c r="AQ120" s="312" t="s">
        <v>207</v>
      </c>
      <c r="AR120" s="313"/>
      <c r="AS120" s="314"/>
      <c r="AT120" s="315">
        <f>ROUNDDOWN(SUM(SUMIF(E94:E159,{"Ａ","Ｂ"},AN94:AN159)),1)</f>
        <v>0</v>
      </c>
      <c r="AU120" s="316"/>
      <c r="AV120" s="316"/>
      <c r="AW120" s="360" t="e">
        <f>AT120/AM124</f>
        <v>#DIV/0!</v>
      </c>
      <c r="AX120" s="361"/>
      <c r="AY120" s="362"/>
      <c r="BA120" s="169"/>
    </row>
    <row r="121" spans="1:53" ht="13.5" customHeight="1">
      <c r="A121" s="249"/>
      <c r="B121" s="255"/>
      <c r="C121" s="287"/>
      <c r="D121" s="367"/>
      <c r="E121" s="260"/>
      <c r="F121" s="262"/>
      <c r="G121" s="70" t="s">
        <v>41</v>
      </c>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253"/>
      <c r="AN121" s="380"/>
      <c r="AO121" s="223"/>
      <c r="AP121" s="8"/>
      <c r="AQ121" s="319" t="s">
        <v>208</v>
      </c>
      <c r="AR121" s="320"/>
      <c r="AS121" s="321"/>
      <c r="AT121" s="316"/>
      <c r="AU121" s="316"/>
      <c r="AV121" s="316"/>
      <c r="AW121" s="363"/>
      <c r="AX121" s="364"/>
      <c r="AY121" s="365"/>
      <c r="BA121" s="170"/>
    </row>
    <row r="122" spans="1:53" ht="13.5" customHeight="1">
      <c r="A122" s="248" t="str">
        <f>IFERROR(INDEX(【従業者名簿】!F:F,MATCH(F122,【従業者名簿】!C:C,0)),"")</f>
        <v/>
      </c>
      <c r="B122" s="298" t="s">
        <v>33</v>
      </c>
      <c r="C122" s="299" t="str">
        <f t="shared" ref="C122" si="88">IF(AO122="介護福祉士","〇","")</f>
        <v/>
      </c>
      <c r="D122" s="366" t="str">
        <f>IF(A122="","",DATEDIF(A122,$AF$3,"m"))</f>
        <v/>
      </c>
      <c r="E122" s="275"/>
      <c r="F122" s="262"/>
      <c r="G122" s="70" t="s">
        <v>36</v>
      </c>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c r="AE122" s="75"/>
      <c r="AF122" s="75"/>
      <c r="AG122" s="75"/>
      <c r="AH122" s="75"/>
      <c r="AI122" s="75"/>
      <c r="AJ122" s="75"/>
      <c r="AK122" s="75"/>
      <c r="AL122" s="75"/>
      <c r="AM122" s="253">
        <f>SUM(H123:AL123)</f>
        <v>0</v>
      </c>
      <c r="AN122" s="380" t="str">
        <f t="shared" ref="AN122" si="89">IFERROR(IF(OR(E122="Ａ",AM122&gt;$AF$125),1,ROUNDDOWN(AM122/$AF$125,1)),"")</f>
        <v/>
      </c>
      <c r="AO122" s="222"/>
      <c r="AP122" s="8"/>
      <c r="AQ122" s="312" t="s">
        <v>207</v>
      </c>
      <c r="AR122" s="313"/>
      <c r="AS122" s="314"/>
      <c r="AT122" s="315">
        <f>ROUNDDOWN(SUMIF(D94:D159,"&gt;="&amp;BA122,AN94:AN159),1)</f>
        <v>0</v>
      </c>
      <c r="AU122" s="316"/>
      <c r="AV122" s="316"/>
      <c r="AW122" s="360" t="e">
        <f>AT122/AM124</f>
        <v>#DIV/0!</v>
      </c>
      <c r="AX122" s="361"/>
      <c r="AY122" s="362"/>
      <c r="BA122" s="358">
        <f>[1]【算定要件集計】!T11</f>
        <v>84</v>
      </c>
    </row>
    <row r="123" spans="1:53" ht="13.5" customHeight="1">
      <c r="A123" s="249"/>
      <c r="B123" s="255"/>
      <c r="C123" s="287"/>
      <c r="D123" s="367"/>
      <c r="E123" s="260"/>
      <c r="F123" s="262"/>
      <c r="G123" s="70" t="s">
        <v>41</v>
      </c>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253"/>
      <c r="AN123" s="380"/>
      <c r="AO123" s="223"/>
      <c r="AP123" s="8"/>
      <c r="AQ123" s="319" t="s">
        <v>210</v>
      </c>
      <c r="AR123" s="320"/>
      <c r="AS123" s="321"/>
      <c r="AT123" s="316"/>
      <c r="AU123" s="316"/>
      <c r="AV123" s="316"/>
      <c r="AW123" s="363"/>
      <c r="AX123" s="364"/>
      <c r="AY123" s="365"/>
      <c r="BA123" s="359"/>
    </row>
    <row r="124" spans="1:53" ht="13.5" customHeight="1">
      <c r="B124" s="332" t="s">
        <v>51</v>
      </c>
      <c r="C124" s="333"/>
      <c r="D124" s="333"/>
      <c r="E124" s="333"/>
      <c r="F124" s="333"/>
      <c r="G124" s="25" t="s">
        <v>49</v>
      </c>
      <c r="H124" s="23"/>
      <c r="I124" s="15"/>
      <c r="J124" s="332" t="s">
        <v>46</v>
      </c>
      <c r="K124" s="334"/>
      <c r="L124" s="334"/>
      <c r="M124" s="334"/>
      <c r="N124" s="334"/>
      <c r="O124" s="334"/>
      <c r="P124" s="334"/>
      <c r="Q124" s="334"/>
      <c r="R124" s="334"/>
      <c r="S124" s="14"/>
      <c r="T124" s="26" t="s">
        <v>50</v>
      </c>
      <c r="U124" s="24"/>
      <c r="V124" s="332" t="s">
        <v>47</v>
      </c>
      <c r="W124" s="334"/>
      <c r="X124" s="334"/>
      <c r="Y124" s="334"/>
      <c r="Z124" s="334"/>
      <c r="AA124" s="334"/>
      <c r="AB124" s="334"/>
      <c r="AC124" s="333"/>
      <c r="AD124" s="333"/>
      <c r="AE124" s="333"/>
      <c r="AF124" s="14" t="s">
        <v>164</v>
      </c>
      <c r="AH124" s="27"/>
      <c r="AI124" s="27"/>
      <c r="AJ124" s="27"/>
      <c r="AK124" s="27"/>
      <c r="AL124" s="27"/>
      <c r="AM124" s="381">
        <f>ROUNDDOWN(SUM(AN94:AN123,AN130:AN159),1)</f>
        <v>0</v>
      </c>
      <c r="AN124" s="382"/>
      <c r="AO124" s="391" t="s">
        <v>173</v>
      </c>
      <c r="AP124" s="10"/>
      <c r="AQ124" s="322"/>
      <c r="AR124" s="323"/>
      <c r="AS124" s="323"/>
      <c r="AT124" s="322"/>
      <c r="AU124" s="323"/>
      <c r="AV124" s="323"/>
      <c r="AW124" s="322"/>
      <c r="AX124" s="323"/>
      <c r="AY124" s="323"/>
    </row>
    <row r="125" spans="1:53" ht="13.5" customHeight="1">
      <c r="B125" s="210"/>
      <c r="C125" s="214"/>
      <c r="D125" s="214"/>
      <c r="E125" s="214"/>
      <c r="F125" s="214"/>
      <c r="G125" s="41">
        <f>$G$45</f>
        <v>0</v>
      </c>
      <c r="H125" s="21" t="s">
        <v>16</v>
      </c>
      <c r="I125" s="20"/>
      <c r="J125" s="335"/>
      <c r="K125" s="336"/>
      <c r="L125" s="336"/>
      <c r="M125" s="336"/>
      <c r="N125" s="336"/>
      <c r="O125" s="336"/>
      <c r="P125" s="336"/>
      <c r="Q125" s="336"/>
      <c r="R125" s="336"/>
      <c r="S125" s="330" t="str">
        <f>$S$45</f>
        <v/>
      </c>
      <c r="T125" s="330"/>
      <c r="U125" s="22" t="s">
        <v>7</v>
      </c>
      <c r="V125" s="335"/>
      <c r="W125" s="336"/>
      <c r="X125" s="336"/>
      <c r="Y125" s="336"/>
      <c r="Z125" s="336"/>
      <c r="AA125" s="336"/>
      <c r="AB125" s="336"/>
      <c r="AC125" s="214"/>
      <c r="AD125" s="214"/>
      <c r="AE125" s="214"/>
      <c r="AF125" s="331" t="str">
        <f>$AF$45</f>
        <v/>
      </c>
      <c r="AG125" s="331"/>
      <c r="AH125" s="21" t="s">
        <v>16</v>
      </c>
      <c r="AI125" s="21"/>
      <c r="AJ125" s="21"/>
      <c r="AK125" s="21"/>
      <c r="AL125" s="21"/>
      <c r="AM125" s="383"/>
      <c r="AN125" s="384"/>
      <c r="AO125" s="329"/>
      <c r="AP125" s="10"/>
      <c r="AQ125" s="323"/>
      <c r="AR125" s="323"/>
      <c r="AS125" s="323"/>
      <c r="AT125" s="323"/>
      <c r="AU125" s="323"/>
      <c r="AV125" s="323"/>
      <c r="AW125" s="323"/>
      <c r="AX125" s="323"/>
      <c r="AY125" s="323"/>
    </row>
    <row r="126" spans="1:53" ht="13.5" customHeight="1">
      <c r="B126" s="43"/>
      <c r="C126" s="43"/>
      <c r="D126" s="43"/>
      <c r="E126" s="7" t="s">
        <v>90</v>
      </c>
      <c r="F126" s="43"/>
      <c r="G126" s="51"/>
      <c r="H126" s="7"/>
      <c r="I126" s="52"/>
      <c r="J126" s="52"/>
      <c r="K126" s="52"/>
      <c r="L126" s="52"/>
      <c r="M126" s="52"/>
      <c r="N126" s="52"/>
      <c r="O126" s="52"/>
      <c r="P126" s="52"/>
      <c r="Q126" s="52"/>
      <c r="R126" s="52"/>
      <c r="S126" s="53"/>
      <c r="T126" s="53"/>
      <c r="U126" s="7"/>
      <c r="V126" s="52"/>
      <c r="W126" s="52"/>
      <c r="X126" s="52"/>
      <c r="Y126" s="52"/>
      <c r="Z126" s="52"/>
      <c r="AA126" s="52"/>
      <c r="AB126" s="52"/>
      <c r="AC126" s="43"/>
      <c r="AD126" s="43"/>
      <c r="AE126" s="43"/>
      <c r="AF126" s="54"/>
      <c r="AG126" s="54"/>
      <c r="AH126" s="7"/>
      <c r="AI126" s="7"/>
      <c r="AJ126" s="7"/>
      <c r="AK126" s="7"/>
      <c r="AL126" s="7"/>
      <c r="AM126" s="137" t="s">
        <v>149</v>
      </c>
      <c r="AN126" s="56"/>
      <c r="AO126" s="57"/>
      <c r="AP126" s="10"/>
      <c r="AQ126" s="159"/>
      <c r="AR126" s="159"/>
      <c r="AS126" s="159"/>
      <c r="AT126" s="58"/>
      <c r="AU126" s="58"/>
      <c r="AV126" s="58"/>
      <c r="AW126" s="59"/>
      <c r="AX126" s="59"/>
      <c r="AY126" s="59"/>
      <c r="BA126" s="9"/>
    </row>
    <row r="127" spans="1:53" ht="13.5" customHeight="1">
      <c r="B127" s="43"/>
      <c r="C127" s="43"/>
      <c r="D127" s="43"/>
      <c r="E127" s="43"/>
      <c r="F127" s="43"/>
      <c r="G127" s="51"/>
      <c r="H127" s="7"/>
      <c r="I127" s="52"/>
      <c r="J127" s="52"/>
      <c r="K127" s="52"/>
      <c r="L127" s="52"/>
      <c r="M127" s="52"/>
      <c r="N127" s="52"/>
      <c r="O127" s="52"/>
      <c r="P127" s="52"/>
      <c r="Q127" s="52"/>
      <c r="R127" s="52"/>
      <c r="S127" s="53"/>
      <c r="T127" s="53"/>
      <c r="U127" s="7"/>
      <c r="V127" s="52"/>
      <c r="W127" s="52"/>
      <c r="X127" s="52"/>
      <c r="Y127" s="52"/>
      <c r="Z127" s="52"/>
      <c r="AA127" s="52"/>
      <c r="AB127" s="52"/>
      <c r="AC127" s="43"/>
      <c r="AD127" s="43"/>
      <c r="AE127" s="43"/>
      <c r="AF127" s="54"/>
      <c r="AG127" s="54"/>
      <c r="AH127" s="7"/>
      <c r="AI127" s="7"/>
      <c r="AJ127" s="7"/>
      <c r="AK127" s="7"/>
      <c r="AL127" s="7"/>
      <c r="AM127" s="55"/>
      <c r="AN127" s="56"/>
      <c r="AO127" s="57"/>
      <c r="AP127" s="10"/>
      <c r="AQ127" s="42"/>
      <c r="AR127" s="42"/>
      <c r="AS127" s="42"/>
      <c r="AT127" s="58"/>
      <c r="AU127" s="58"/>
      <c r="AV127" s="58"/>
      <c r="AW127" s="59"/>
      <c r="AX127" s="59"/>
      <c r="AY127" s="59"/>
      <c r="BA127" s="9"/>
    </row>
    <row r="128" spans="1:53" s="6" customFormat="1" ht="18" customHeight="1">
      <c r="A128" s="248" t="s">
        <v>60</v>
      </c>
      <c r="B128" s="238" t="s">
        <v>0</v>
      </c>
      <c r="C128" s="250" t="s">
        <v>203</v>
      </c>
      <c r="D128" s="250" t="s">
        <v>62</v>
      </c>
      <c r="E128" s="250" t="s">
        <v>1</v>
      </c>
      <c r="F128" s="238" t="s">
        <v>3</v>
      </c>
      <c r="G128" s="252" t="s">
        <v>37</v>
      </c>
      <c r="H128" s="18" t="str">
        <f>AF83</f>
        <v/>
      </c>
      <c r="I128" s="18" t="str">
        <f>IFERROR(H128+1,"")</f>
        <v/>
      </c>
      <c r="J128" s="18" t="str">
        <f>IFERROR(I128+1,"")</f>
        <v/>
      </c>
      <c r="K128" s="18" t="str">
        <f t="shared" ref="K128" si="90">IFERROR(J128+1,"")</f>
        <v/>
      </c>
      <c r="L128" s="18" t="str">
        <f t="shared" ref="L128" si="91">IFERROR(K128+1,"")</f>
        <v/>
      </c>
      <c r="M128" s="18" t="str">
        <f t="shared" ref="M128" si="92">IFERROR(L128+1,"")</f>
        <v/>
      </c>
      <c r="N128" s="18" t="str">
        <f t="shared" ref="N128" si="93">IFERROR(M128+1,"")</f>
        <v/>
      </c>
      <c r="O128" s="18" t="str">
        <f t="shared" ref="O128" si="94">IFERROR(N128+1,"")</f>
        <v/>
      </c>
      <c r="P128" s="18" t="str">
        <f t="shared" ref="P128" si="95">IFERROR(O128+1,"")</f>
        <v/>
      </c>
      <c r="Q128" s="18" t="str">
        <f t="shared" ref="Q128" si="96">IFERROR(P128+1,"")</f>
        <v/>
      </c>
      <c r="R128" s="18" t="str">
        <f t="shared" ref="R128" si="97">IFERROR(Q128+1,"")</f>
        <v/>
      </c>
      <c r="S128" s="18" t="str">
        <f t="shared" ref="S128" si="98">IFERROR(R128+1,"")</f>
        <v/>
      </c>
      <c r="T128" s="18" t="str">
        <f t="shared" ref="T128" si="99">IFERROR(S128+1,"")</f>
        <v/>
      </c>
      <c r="U128" s="18" t="str">
        <f t="shared" ref="U128" si="100">IFERROR(T128+1,"")</f>
        <v/>
      </c>
      <c r="V128" s="18" t="str">
        <f t="shared" ref="V128" si="101">IFERROR(U128+1,"")</f>
        <v/>
      </c>
      <c r="W128" s="18" t="str">
        <f t="shared" ref="W128" si="102">IFERROR(V128+1,"")</f>
        <v/>
      </c>
      <c r="X128" s="18" t="str">
        <f t="shared" ref="X128" si="103">IFERROR(W128+1,"")</f>
        <v/>
      </c>
      <c r="Y128" s="18" t="str">
        <f t="shared" ref="Y128" si="104">IFERROR(X128+1,"")</f>
        <v/>
      </c>
      <c r="Z128" s="18" t="str">
        <f t="shared" ref="Z128" si="105">IFERROR(Y128+1,"")</f>
        <v/>
      </c>
      <c r="AA128" s="18" t="str">
        <f t="shared" ref="AA128" si="106">IFERROR(Z128+1,"")</f>
        <v/>
      </c>
      <c r="AB128" s="18" t="str">
        <f t="shared" ref="AB128" si="107">IFERROR(AA128+1,"")</f>
        <v/>
      </c>
      <c r="AC128" s="18" t="str">
        <f t="shared" ref="AC128" si="108">IFERROR(AB128+1,"")</f>
        <v/>
      </c>
      <c r="AD128" s="18" t="str">
        <f t="shared" ref="AD128" si="109">IFERROR(AC128+1,"")</f>
        <v/>
      </c>
      <c r="AE128" s="18" t="str">
        <f t="shared" ref="AE128" si="110">IFERROR(AD128+1,"")</f>
        <v/>
      </c>
      <c r="AF128" s="18" t="str">
        <f t="shared" ref="AF128" si="111">IFERROR(AE128+1,"")</f>
        <v/>
      </c>
      <c r="AG128" s="18" t="str">
        <f t="shared" ref="AG128" si="112">IFERROR(AF128+1,"")</f>
        <v/>
      </c>
      <c r="AH128" s="18" t="str">
        <f t="shared" ref="AH128" si="113">IFERROR(AG128+1,"")</f>
        <v/>
      </c>
      <c r="AI128" s="18" t="str">
        <f t="shared" ref="AI128" si="114">IFERROR(AH128+1,"")</f>
        <v/>
      </c>
      <c r="AJ128" s="18" t="str">
        <f>IFERROR(IF(MONTH(AI128)&lt;&gt;MONTH(AI128+1),"",AI128+1),"")</f>
        <v/>
      </c>
      <c r="AK128" s="18" t="str">
        <f>IFERROR(IF(MONTH(AJ128)&lt;&gt;MONTH(AJ128+1),"",AJ128+1),"")</f>
        <v/>
      </c>
      <c r="AL128" s="18" t="str">
        <f>IFERROR(IF(MONTH(AK128)&lt;&gt;MONTH(AK128+1),"",AK128+1),"")</f>
        <v/>
      </c>
      <c r="AM128" s="263" t="s">
        <v>162</v>
      </c>
      <c r="AN128" s="263" t="s">
        <v>163</v>
      </c>
      <c r="AO128" s="206" t="s">
        <v>133</v>
      </c>
      <c r="AQ128" s="1"/>
      <c r="AR128" s="1"/>
      <c r="AS128" s="1"/>
      <c r="AT128" s="1"/>
      <c r="AU128" s="1"/>
      <c r="AV128" s="1"/>
      <c r="AW128" s="1"/>
      <c r="AX128" s="1"/>
      <c r="AY128" s="1"/>
    </row>
    <row r="129" spans="1:51" s="6" customFormat="1" ht="18" customHeight="1">
      <c r="A129" s="249"/>
      <c r="B129" s="238"/>
      <c r="C129" s="251"/>
      <c r="D129" s="251"/>
      <c r="E129" s="251"/>
      <c r="F129" s="238"/>
      <c r="G129" s="239"/>
      <c r="H129" s="19" t="str">
        <f>H128</f>
        <v/>
      </c>
      <c r="I129" s="19" t="str">
        <f>I128</f>
        <v/>
      </c>
      <c r="J129" s="19" t="str">
        <f t="shared" ref="J129:AL129" si="115">J128</f>
        <v/>
      </c>
      <c r="K129" s="19" t="str">
        <f t="shared" si="115"/>
        <v/>
      </c>
      <c r="L129" s="19" t="str">
        <f t="shared" si="115"/>
        <v/>
      </c>
      <c r="M129" s="19" t="str">
        <f t="shared" si="115"/>
        <v/>
      </c>
      <c r="N129" s="19" t="str">
        <f t="shared" si="115"/>
        <v/>
      </c>
      <c r="O129" s="19" t="str">
        <f t="shared" si="115"/>
        <v/>
      </c>
      <c r="P129" s="19" t="str">
        <f t="shared" si="115"/>
        <v/>
      </c>
      <c r="Q129" s="19" t="str">
        <f t="shared" si="115"/>
        <v/>
      </c>
      <c r="R129" s="19" t="str">
        <f t="shared" si="115"/>
        <v/>
      </c>
      <c r="S129" s="19" t="str">
        <f t="shared" si="115"/>
        <v/>
      </c>
      <c r="T129" s="19" t="str">
        <f t="shared" si="115"/>
        <v/>
      </c>
      <c r="U129" s="19" t="str">
        <f t="shared" si="115"/>
        <v/>
      </c>
      <c r="V129" s="19" t="str">
        <f t="shared" si="115"/>
        <v/>
      </c>
      <c r="W129" s="19" t="str">
        <f t="shared" si="115"/>
        <v/>
      </c>
      <c r="X129" s="19" t="str">
        <f t="shared" si="115"/>
        <v/>
      </c>
      <c r="Y129" s="19" t="str">
        <f t="shared" si="115"/>
        <v/>
      </c>
      <c r="Z129" s="19" t="str">
        <f t="shared" si="115"/>
        <v/>
      </c>
      <c r="AA129" s="19" t="str">
        <f t="shared" si="115"/>
        <v/>
      </c>
      <c r="AB129" s="19" t="str">
        <f t="shared" si="115"/>
        <v/>
      </c>
      <c r="AC129" s="19" t="str">
        <f t="shared" si="115"/>
        <v/>
      </c>
      <c r="AD129" s="19" t="str">
        <f t="shared" si="115"/>
        <v/>
      </c>
      <c r="AE129" s="19" t="str">
        <f t="shared" si="115"/>
        <v/>
      </c>
      <c r="AF129" s="19" t="str">
        <f t="shared" si="115"/>
        <v/>
      </c>
      <c r="AG129" s="19" t="str">
        <f t="shared" si="115"/>
        <v/>
      </c>
      <c r="AH129" s="19" t="str">
        <f t="shared" si="115"/>
        <v/>
      </c>
      <c r="AI129" s="19" t="str">
        <f t="shared" si="115"/>
        <v/>
      </c>
      <c r="AJ129" s="19" t="str">
        <f t="shared" si="115"/>
        <v/>
      </c>
      <c r="AK129" s="19" t="str">
        <f t="shared" si="115"/>
        <v/>
      </c>
      <c r="AL129" s="19" t="str">
        <f t="shared" si="115"/>
        <v/>
      </c>
      <c r="AM129" s="263"/>
      <c r="AN129" s="263"/>
      <c r="AO129" s="207"/>
      <c r="AQ129" s="1"/>
      <c r="AR129" s="1"/>
      <c r="AS129" s="1"/>
      <c r="AT129" s="1"/>
      <c r="AU129" s="1"/>
      <c r="AV129" s="1"/>
      <c r="AW129" s="1"/>
      <c r="AX129" s="1"/>
      <c r="AY129" s="1"/>
    </row>
    <row r="130" spans="1:51" ht="13.5" customHeight="1">
      <c r="A130" s="248" t="str">
        <f>IFERROR(INDEX(【従業者名簿】!F:F,MATCH(F130,【従業者名簿】!C:C,0)),"")</f>
        <v/>
      </c>
      <c r="B130" s="298" t="s">
        <v>33</v>
      </c>
      <c r="C130" s="299" t="str">
        <f>IF(AO130="介護福祉士","〇","")</f>
        <v/>
      </c>
      <c r="D130" s="366" t="str">
        <f>IF(A130="","",DATEDIF(A130,$AF$3,"m"))</f>
        <v/>
      </c>
      <c r="E130" s="301"/>
      <c r="F130" s="270"/>
      <c r="G130" s="70" t="s">
        <v>36</v>
      </c>
      <c r="H130" s="164"/>
      <c r="I130" s="164"/>
      <c r="J130" s="164"/>
      <c r="K130" s="164"/>
      <c r="L130" s="164"/>
      <c r="M130" s="164"/>
      <c r="N130" s="164"/>
      <c r="O130" s="164"/>
      <c r="P130" s="164"/>
      <c r="Q130" s="164"/>
      <c r="R130" s="164"/>
      <c r="S130" s="164"/>
      <c r="T130" s="164"/>
      <c r="U130" s="164"/>
      <c r="V130" s="164"/>
      <c r="W130" s="164"/>
      <c r="X130" s="164"/>
      <c r="Y130" s="164"/>
      <c r="Z130" s="164"/>
      <c r="AA130" s="164"/>
      <c r="AB130" s="164"/>
      <c r="AC130" s="164"/>
      <c r="AD130" s="164"/>
      <c r="AE130" s="164"/>
      <c r="AF130" s="164"/>
      <c r="AG130" s="164"/>
      <c r="AH130" s="164"/>
      <c r="AI130" s="164"/>
      <c r="AJ130" s="164"/>
      <c r="AK130" s="164"/>
      <c r="AL130" s="164"/>
      <c r="AM130" s="253">
        <f>SUM(H131:AL131)</f>
        <v>0</v>
      </c>
      <c r="AN130" s="390" t="str">
        <f>IFERROR(IF(OR(E130="Ａ",AM130&gt;$AF$125),1,ROUNDDOWN(AM130/$AF$125,1)),"")</f>
        <v/>
      </c>
      <c r="AO130" s="222"/>
      <c r="AP130" s="8"/>
    </row>
    <row r="131" spans="1:51" ht="13.5" customHeight="1">
      <c r="A131" s="249"/>
      <c r="B131" s="255"/>
      <c r="C131" s="287"/>
      <c r="D131" s="367"/>
      <c r="E131" s="302"/>
      <c r="F131" s="261"/>
      <c r="G131" s="70" t="s">
        <v>139</v>
      </c>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253"/>
      <c r="AN131" s="390"/>
      <c r="AO131" s="223"/>
      <c r="AP131" s="8"/>
    </row>
    <row r="132" spans="1:51" ht="13.5" customHeight="1">
      <c r="A132" s="248" t="str">
        <f>IFERROR(INDEX(【従業者名簿】!F:F,MATCH(F132,【従業者名簿】!C:C,0)),"")</f>
        <v/>
      </c>
      <c r="B132" s="298" t="s">
        <v>33</v>
      </c>
      <c r="C132" s="299" t="str">
        <f t="shared" ref="C132" si="116">IF(AO132="介護福祉士","〇","")</f>
        <v/>
      </c>
      <c r="D132" s="366" t="str">
        <f>IF(A132="","",DATEDIF(A132,$AF$3,"m"))</f>
        <v/>
      </c>
      <c r="E132" s="301"/>
      <c r="F132" s="262"/>
      <c r="G132" s="70" t="s">
        <v>36</v>
      </c>
      <c r="H132" s="133"/>
      <c r="I132" s="133"/>
      <c r="J132" s="133"/>
      <c r="K132" s="133"/>
      <c r="L132" s="133"/>
      <c r="M132" s="133"/>
      <c r="N132" s="133"/>
      <c r="O132" s="133"/>
      <c r="P132" s="133"/>
      <c r="Q132" s="133"/>
      <c r="R132" s="133"/>
      <c r="S132" s="133"/>
      <c r="T132" s="133"/>
      <c r="U132" s="133"/>
      <c r="V132" s="133"/>
      <c r="W132" s="133"/>
      <c r="X132" s="133"/>
      <c r="Y132" s="133"/>
      <c r="Z132" s="133"/>
      <c r="AA132" s="133"/>
      <c r="AB132" s="133"/>
      <c r="AC132" s="133"/>
      <c r="AD132" s="133"/>
      <c r="AE132" s="133"/>
      <c r="AF132" s="133"/>
      <c r="AG132" s="133"/>
      <c r="AH132" s="133"/>
      <c r="AI132" s="133"/>
      <c r="AJ132" s="133"/>
      <c r="AK132" s="133"/>
      <c r="AL132" s="133"/>
      <c r="AM132" s="253">
        <f>SUM(H133:AL133)</f>
        <v>0</v>
      </c>
      <c r="AN132" s="390" t="str">
        <f t="shared" ref="AN132" si="117">IFERROR(IF(OR(E132="Ａ",AM132&gt;$AF$125),1,ROUNDDOWN(AM132/$AF$125,1)),"")</f>
        <v/>
      </c>
      <c r="AO132" s="372"/>
      <c r="AP132" s="8"/>
    </row>
    <row r="133" spans="1:51" ht="13.5" customHeight="1">
      <c r="A133" s="249"/>
      <c r="B133" s="255"/>
      <c r="C133" s="287"/>
      <c r="D133" s="367"/>
      <c r="E133" s="302"/>
      <c r="F133" s="262"/>
      <c r="G133" s="70" t="s">
        <v>139</v>
      </c>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253"/>
      <c r="AN133" s="390"/>
      <c r="AO133" s="374"/>
      <c r="AP133" s="8"/>
    </row>
    <row r="134" spans="1:51" ht="13.5" customHeight="1">
      <c r="A134" s="248" t="str">
        <f>IFERROR(INDEX(【従業者名簿】!F:F,MATCH(F134,【従業者名簿】!C:C,0)),"")</f>
        <v/>
      </c>
      <c r="B134" s="298" t="s">
        <v>33</v>
      </c>
      <c r="C134" s="299" t="str">
        <f t="shared" ref="C134" si="118">IF(AO134="介護福祉士","〇","")</f>
        <v/>
      </c>
      <c r="D134" s="366" t="str">
        <f>IF(A134="","",DATEDIF(A134,$AF$3,"m"))</f>
        <v/>
      </c>
      <c r="E134" s="301"/>
      <c r="F134" s="262"/>
      <c r="G134" s="70" t="s">
        <v>36</v>
      </c>
      <c r="H134" s="133"/>
      <c r="I134" s="133"/>
      <c r="J134" s="133"/>
      <c r="K134" s="133"/>
      <c r="L134" s="133"/>
      <c r="M134" s="133"/>
      <c r="N134" s="133"/>
      <c r="O134" s="133"/>
      <c r="P134" s="133"/>
      <c r="Q134" s="133"/>
      <c r="R134" s="133"/>
      <c r="S134" s="133"/>
      <c r="T134" s="133"/>
      <c r="U134" s="133"/>
      <c r="V134" s="133"/>
      <c r="W134" s="133"/>
      <c r="X134" s="133"/>
      <c r="Y134" s="133"/>
      <c r="Z134" s="133"/>
      <c r="AA134" s="133"/>
      <c r="AB134" s="133"/>
      <c r="AC134" s="133"/>
      <c r="AD134" s="133"/>
      <c r="AE134" s="133"/>
      <c r="AF134" s="133"/>
      <c r="AG134" s="133"/>
      <c r="AH134" s="133"/>
      <c r="AI134" s="133"/>
      <c r="AJ134" s="133"/>
      <c r="AK134" s="133"/>
      <c r="AL134" s="133"/>
      <c r="AM134" s="253">
        <f>SUM(H135:AL135)</f>
        <v>0</v>
      </c>
      <c r="AN134" s="390" t="str">
        <f t="shared" ref="AN134" si="119">IFERROR(IF(OR(E134="Ａ",AM134&gt;$AF$125),1,ROUNDDOWN(AM134/$AF$125,1)),"")</f>
        <v/>
      </c>
      <c r="AO134" s="372"/>
      <c r="AP134" s="8"/>
    </row>
    <row r="135" spans="1:51" ht="13.5" customHeight="1">
      <c r="A135" s="249"/>
      <c r="B135" s="255"/>
      <c r="C135" s="287"/>
      <c r="D135" s="367"/>
      <c r="E135" s="302"/>
      <c r="F135" s="262"/>
      <c r="G135" s="70" t="s">
        <v>139</v>
      </c>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253"/>
      <c r="AN135" s="390"/>
      <c r="AO135" s="374"/>
      <c r="AP135" s="8"/>
    </row>
    <row r="136" spans="1:51" ht="13.5" customHeight="1">
      <c r="A136" s="248" t="str">
        <f>IFERROR(INDEX(【従業者名簿】!F:F,MATCH(F136,【従業者名簿】!C:C,0)),"")</f>
        <v/>
      </c>
      <c r="B136" s="298" t="s">
        <v>33</v>
      </c>
      <c r="C136" s="299" t="str">
        <f t="shared" ref="C136" si="120">IF(AO136="介護福祉士","〇","")</f>
        <v/>
      </c>
      <c r="D136" s="366" t="str">
        <f t="shared" ref="D136" si="121">IF(A136="","",DATEDIF(A136,$AF$3,"m"))</f>
        <v/>
      </c>
      <c r="E136" s="301"/>
      <c r="F136" s="262"/>
      <c r="G136" s="70" t="s">
        <v>36</v>
      </c>
      <c r="H136" s="133"/>
      <c r="I136" s="133"/>
      <c r="J136" s="133"/>
      <c r="K136" s="133"/>
      <c r="L136" s="133"/>
      <c r="M136" s="133"/>
      <c r="N136" s="133"/>
      <c r="O136" s="133"/>
      <c r="P136" s="133"/>
      <c r="Q136" s="133"/>
      <c r="R136" s="133"/>
      <c r="S136" s="133"/>
      <c r="T136" s="133"/>
      <c r="U136" s="133"/>
      <c r="V136" s="133"/>
      <c r="W136" s="133"/>
      <c r="X136" s="133"/>
      <c r="Y136" s="133"/>
      <c r="Z136" s="133"/>
      <c r="AA136" s="133"/>
      <c r="AB136" s="133"/>
      <c r="AC136" s="133"/>
      <c r="AD136" s="133"/>
      <c r="AE136" s="133"/>
      <c r="AF136" s="133"/>
      <c r="AG136" s="133"/>
      <c r="AH136" s="133"/>
      <c r="AI136" s="133"/>
      <c r="AJ136" s="133"/>
      <c r="AK136" s="133"/>
      <c r="AL136" s="133"/>
      <c r="AM136" s="253">
        <f t="shared" ref="AM136" si="122">SUM(H137:AL137)</f>
        <v>0</v>
      </c>
      <c r="AN136" s="390" t="str">
        <f t="shared" ref="AN136" si="123">IFERROR(IF(OR(E136="Ａ",AM136&gt;$AF$125),1,ROUNDDOWN(AM136/$AF$125,1)),"")</f>
        <v/>
      </c>
      <c r="AO136" s="372"/>
      <c r="AP136" s="8"/>
    </row>
    <row r="137" spans="1:51" ht="13.5" customHeight="1">
      <c r="A137" s="249"/>
      <c r="B137" s="255"/>
      <c r="C137" s="287"/>
      <c r="D137" s="367"/>
      <c r="E137" s="302"/>
      <c r="F137" s="262"/>
      <c r="G137" s="70" t="s">
        <v>134</v>
      </c>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253"/>
      <c r="AN137" s="390"/>
      <c r="AO137" s="374"/>
      <c r="AP137" s="8"/>
    </row>
    <row r="138" spans="1:51" ht="13.5" customHeight="1">
      <c r="A138" s="248" t="str">
        <f>IFERROR(INDEX(【従業者名簿】!F:F,MATCH(F138,【従業者名簿】!C:C,0)),"")</f>
        <v/>
      </c>
      <c r="B138" s="298" t="s">
        <v>33</v>
      </c>
      <c r="C138" s="299" t="str">
        <f t="shared" ref="C138" si="124">IF(AO138="介護福祉士","〇","")</f>
        <v/>
      </c>
      <c r="D138" s="366" t="str">
        <f t="shared" ref="D138" si="125">IF(A138="","",DATEDIF(A138,$AF$3,"m"))</f>
        <v/>
      </c>
      <c r="E138" s="301"/>
      <c r="F138" s="262"/>
      <c r="G138" s="70" t="s">
        <v>36</v>
      </c>
      <c r="H138" s="133"/>
      <c r="I138" s="133"/>
      <c r="J138" s="133"/>
      <c r="K138" s="133"/>
      <c r="L138" s="133"/>
      <c r="M138" s="133"/>
      <c r="N138" s="133"/>
      <c r="O138" s="133"/>
      <c r="P138" s="133"/>
      <c r="Q138" s="133"/>
      <c r="R138" s="133"/>
      <c r="S138" s="133"/>
      <c r="T138" s="133"/>
      <c r="U138" s="133"/>
      <c r="V138" s="133"/>
      <c r="W138" s="133"/>
      <c r="X138" s="133"/>
      <c r="Y138" s="133"/>
      <c r="Z138" s="133"/>
      <c r="AA138" s="133"/>
      <c r="AB138" s="133"/>
      <c r="AC138" s="133"/>
      <c r="AD138" s="133"/>
      <c r="AE138" s="133"/>
      <c r="AF138" s="133"/>
      <c r="AG138" s="133"/>
      <c r="AH138" s="133"/>
      <c r="AI138" s="133"/>
      <c r="AJ138" s="133"/>
      <c r="AK138" s="133"/>
      <c r="AL138" s="133"/>
      <c r="AM138" s="253">
        <f t="shared" ref="AM138" si="126">SUM(H139:AL139)</f>
        <v>0</v>
      </c>
      <c r="AN138" s="390" t="str">
        <f t="shared" ref="AN138" si="127">IFERROR(IF(OR(E138="Ａ",AM138&gt;$AF$125),1,ROUNDDOWN(AM138/$AF$125,1)),"")</f>
        <v/>
      </c>
      <c r="AO138" s="372"/>
      <c r="AP138" s="8"/>
    </row>
    <row r="139" spans="1:51" ht="13.5" customHeight="1">
      <c r="A139" s="249"/>
      <c r="B139" s="255"/>
      <c r="C139" s="287"/>
      <c r="D139" s="367"/>
      <c r="E139" s="302"/>
      <c r="F139" s="262"/>
      <c r="G139" s="70" t="s">
        <v>134</v>
      </c>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253"/>
      <c r="AN139" s="390"/>
      <c r="AO139" s="374"/>
      <c r="AP139" s="8"/>
    </row>
    <row r="140" spans="1:51" ht="13.5" customHeight="1">
      <c r="A140" s="248" t="str">
        <f>IFERROR(INDEX(【従業者名簿】!F:F,MATCH(F140,【従業者名簿】!C:C,0)),"")</f>
        <v/>
      </c>
      <c r="B140" s="298" t="s">
        <v>33</v>
      </c>
      <c r="C140" s="299" t="str">
        <f t="shared" ref="C140" si="128">IF(AO140="介護福祉士","〇","")</f>
        <v/>
      </c>
      <c r="D140" s="366" t="str">
        <f t="shared" ref="D140" si="129">IF(A140="","",DATEDIF(A140,$AF$3,"m"))</f>
        <v/>
      </c>
      <c r="E140" s="301"/>
      <c r="F140" s="262"/>
      <c r="G140" s="70" t="s">
        <v>36</v>
      </c>
      <c r="H140" s="133"/>
      <c r="I140" s="133"/>
      <c r="J140" s="133"/>
      <c r="K140" s="133"/>
      <c r="L140" s="133"/>
      <c r="M140" s="133"/>
      <c r="N140" s="133"/>
      <c r="O140" s="133"/>
      <c r="P140" s="133"/>
      <c r="Q140" s="133"/>
      <c r="R140" s="133"/>
      <c r="S140" s="133"/>
      <c r="T140" s="133"/>
      <c r="U140" s="133"/>
      <c r="V140" s="133"/>
      <c r="W140" s="133"/>
      <c r="X140" s="133"/>
      <c r="Y140" s="133"/>
      <c r="Z140" s="133"/>
      <c r="AA140" s="133"/>
      <c r="AB140" s="133"/>
      <c r="AC140" s="133"/>
      <c r="AD140" s="133"/>
      <c r="AE140" s="133"/>
      <c r="AF140" s="133"/>
      <c r="AG140" s="133"/>
      <c r="AH140" s="133"/>
      <c r="AI140" s="133"/>
      <c r="AJ140" s="133"/>
      <c r="AK140" s="133"/>
      <c r="AL140" s="133"/>
      <c r="AM140" s="253">
        <f t="shared" ref="AM140" si="130">SUM(H141:AL141)</f>
        <v>0</v>
      </c>
      <c r="AN140" s="390" t="str">
        <f t="shared" ref="AN140" si="131">IFERROR(IF(OR(E140="Ａ",AM140&gt;$AF$125),1,ROUNDDOWN(AM140/$AF$125,1)),"")</f>
        <v/>
      </c>
      <c r="AO140" s="372"/>
      <c r="AP140" s="8"/>
    </row>
    <row r="141" spans="1:51" ht="13.5" customHeight="1">
      <c r="A141" s="249"/>
      <c r="B141" s="255"/>
      <c r="C141" s="287"/>
      <c r="D141" s="367"/>
      <c r="E141" s="302"/>
      <c r="F141" s="262"/>
      <c r="G141" s="70" t="s">
        <v>134</v>
      </c>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253"/>
      <c r="AN141" s="390"/>
      <c r="AO141" s="374"/>
      <c r="AP141" s="8"/>
    </row>
    <row r="142" spans="1:51" ht="13.5" customHeight="1">
      <c r="A142" s="248" t="str">
        <f>IFERROR(INDEX(【従業者名簿】!F:F,MATCH(F142,【従業者名簿】!C:C,0)),"")</f>
        <v/>
      </c>
      <c r="B142" s="298" t="s">
        <v>33</v>
      </c>
      <c r="C142" s="299" t="str">
        <f t="shared" ref="C142" si="132">IF(AO142="介護福祉士","〇","")</f>
        <v/>
      </c>
      <c r="D142" s="366" t="str">
        <f t="shared" ref="D142" si="133">IF(A142="","",DATEDIF(A142,$AF$3,"m"))</f>
        <v/>
      </c>
      <c r="E142" s="301"/>
      <c r="F142" s="262"/>
      <c r="G142" s="70" t="s">
        <v>36</v>
      </c>
      <c r="H142" s="133"/>
      <c r="I142" s="133"/>
      <c r="J142" s="133"/>
      <c r="K142" s="133"/>
      <c r="L142" s="133"/>
      <c r="M142" s="133"/>
      <c r="N142" s="133"/>
      <c r="O142" s="133"/>
      <c r="P142" s="133"/>
      <c r="Q142" s="133"/>
      <c r="R142" s="133"/>
      <c r="S142" s="133"/>
      <c r="T142" s="133"/>
      <c r="U142" s="133"/>
      <c r="V142" s="133"/>
      <c r="W142" s="133"/>
      <c r="X142" s="133"/>
      <c r="Y142" s="133"/>
      <c r="Z142" s="133"/>
      <c r="AA142" s="133"/>
      <c r="AB142" s="133"/>
      <c r="AC142" s="133"/>
      <c r="AD142" s="133"/>
      <c r="AE142" s="133"/>
      <c r="AF142" s="133"/>
      <c r="AG142" s="133"/>
      <c r="AH142" s="133"/>
      <c r="AI142" s="133"/>
      <c r="AJ142" s="133"/>
      <c r="AK142" s="133"/>
      <c r="AL142" s="133"/>
      <c r="AM142" s="253">
        <f t="shared" ref="AM142" si="134">SUM(H143:AL143)</f>
        <v>0</v>
      </c>
      <c r="AN142" s="390" t="str">
        <f t="shared" ref="AN142" si="135">IFERROR(IF(OR(E142="Ａ",AM142&gt;$AF$125),1,ROUNDDOWN(AM142/$AF$125,1)),"")</f>
        <v/>
      </c>
      <c r="AO142" s="372"/>
      <c r="AP142" s="8"/>
    </row>
    <row r="143" spans="1:51" ht="13.5" customHeight="1">
      <c r="A143" s="249"/>
      <c r="B143" s="255"/>
      <c r="C143" s="287"/>
      <c r="D143" s="367"/>
      <c r="E143" s="302"/>
      <c r="F143" s="262"/>
      <c r="G143" s="70" t="s">
        <v>134</v>
      </c>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253"/>
      <c r="AN143" s="390"/>
      <c r="AO143" s="374"/>
      <c r="AP143" s="8"/>
    </row>
    <row r="144" spans="1:51" ht="13.5" customHeight="1">
      <c r="A144" s="248" t="str">
        <f>IFERROR(INDEX(【従業者名簿】!F:F,MATCH(F144,【従業者名簿】!C:C,0)),"")</f>
        <v/>
      </c>
      <c r="B144" s="298" t="s">
        <v>33</v>
      </c>
      <c r="C144" s="299" t="str">
        <f t="shared" ref="C144" si="136">IF(AO144="介護福祉士","〇","")</f>
        <v/>
      </c>
      <c r="D144" s="366" t="str">
        <f t="shared" ref="D144" si="137">IF(A144="","",DATEDIF(A144,$AF$3,"m"))</f>
        <v/>
      </c>
      <c r="E144" s="301"/>
      <c r="F144" s="262"/>
      <c r="G144" s="70" t="s">
        <v>36</v>
      </c>
      <c r="H144" s="133"/>
      <c r="I144" s="133"/>
      <c r="J144" s="133"/>
      <c r="K144" s="133"/>
      <c r="L144" s="133"/>
      <c r="M144" s="133"/>
      <c r="N144" s="133"/>
      <c r="O144" s="133"/>
      <c r="P144" s="133"/>
      <c r="Q144" s="133"/>
      <c r="R144" s="133"/>
      <c r="S144" s="133"/>
      <c r="T144" s="133"/>
      <c r="U144" s="133"/>
      <c r="V144" s="133"/>
      <c r="W144" s="133"/>
      <c r="X144" s="133"/>
      <c r="Y144" s="133"/>
      <c r="Z144" s="133"/>
      <c r="AA144" s="133"/>
      <c r="AB144" s="133"/>
      <c r="AC144" s="133"/>
      <c r="AD144" s="133"/>
      <c r="AE144" s="133"/>
      <c r="AF144" s="133"/>
      <c r="AG144" s="133"/>
      <c r="AH144" s="133"/>
      <c r="AI144" s="133"/>
      <c r="AJ144" s="133"/>
      <c r="AK144" s="133"/>
      <c r="AL144" s="133"/>
      <c r="AM144" s="253">
        <f t="shared" ref="AM144" si="138">SUM(H145:AL145)</f>
        <v>0</v>
      </c>
      <c r="AN144" s="390" t="str">
        <f t="shared" ref="AN144" si="139">IFERROR(IF(OR(E144="Ａ",AM144&gt;$AF$125),1,ROUNDDOWN(AM144/$AF$125,1)),"")</f>
        <v/>
      </c>
      <c r="AO144" s="372"/>
      <c r="AP144" s="8"/>
    </row>
    <row r="145" spans="1:51" ht="13.5" customHeight="1">
      <c r="A145" s="249"/>
      <c r="B145" s="255"/>
      <c r="C145" s="287"/>
      <c r="D145" s="367"/>
      <c r="E145" s="302"/>
      <c r="F145" s="262"/>
      <c r="G145" s="70" t="s">
        <v>134</v>
      </c>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253"/>
      <c r="AN145" s="390"/>
      <c r="AO145" s="374"/>
      <c r="AP145" s="8"/>
    </row>
    <row r="146" spans="1:51" ht="13.5" customHeight="1">
      <c r="A146" s="248" t="str">
        <f>IFERROR(INDEX(【従業者名簿】!F:F,MATCH(F146,【従業者名簿】!C:C,0)),"")</f>
        <v/>
      </c>
      <c r="B146" s="298" t="s">
        <v>33</v>
      </c>
      <c r="C146" s="299" t="str">
        <f t="shared" ref="C146" si="140">IF(AO146="介護福祉士","〇","")</f>
        <v/>
      </c>
      <c r="D146" s="366" t="str">
        <f t="shared" ref="D146" si="141">IF(A146="","",DATEDIF(A146,$AF$3,"m"))</f>
        <v/>
      </c>
      <c r="E146" s="301"/>
      <c r="F146" s="262"/>
      <c r="G146" s="70" t="s">
        <v>36</v>
      </c>
      <c r="H146" s="133"/>
      <c r="I146" s="133"/>
      <c r="J146" s="133"/>
      <c r="K146" s="133"/>
      <c r="L146" s="133"/>
      <c r="M146" s="133"/>
      <c r="N146" s="133"/>
      <c r="O146" s="133"/>
      <c r="P146" s="133"/>
      <c r="Q146" s="133"/>
      <c r="R146" s="133"/>
      <c r="S146" s="133"/>
      <c r="T146" s="133"/>
      <c r="U146" s="133"/>
      <c r="V146" s="133"/>
      <c r="W146" s="133"/>
      <c r="X146" s="133"/>
      <c r="Y146" s="133"/>
      <c r="Z146" s="133"/>
      <c r="AA146" s="133"/>
      <c r="AB146" s="133"/>
      <c r="AC146" s="133"/>
      <c r="AD146" s="133"/>
      <c r="AE146" s="133"/>
      <c r="AF146" s="133"/>
      <c r="AG146" s="133"/>
      <c r="AH146" s="133"/>
      <c r="AI146" s="133"/>
      <c r="AJ146" s="133"/>
      <c r="AK146" s="133"/>
      <c r="AL146" s="133"/>
      <c r="AM146" s="253">
        <f t="shared" ref="AM146" si="142">SUM(H147:AL147)</f>
        <v>0</v>
      </c>
      <c r="AN146" s="390" t="str">
        <f t="shared" ref="AN146" si="143">IFERROR(IF(OR(E146="Ａ",AM146&gt;$AF$125),1,ROUNDDOWN(AM146/$AF$125,1)),"")</f>
        <v/>
      </c>
      <c r="AO146" s="372"/>
      <c r="AP146" s="8"/>
    </row>
    <row r="147" spans="1:51" ht="13.5" customHeight="1">
      <c r="A147" s="249"/>
      <c r="B147" s="255"/>
      <c r="C147" s="287"/>
      <c r="D147" s="367"/>
      <c r="E147" s="302"/>
      <c r="F147" s="262"/>
      <c r="G147" s="70" t="s">
        <v>134</v>
      </c>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253"/>
      <c r="AN147" s="390"/>
      <c r="AO147" s="374"/>
      <c r="AP147" s="8"/>
    </row>
    <row r="148" spans="1:51" ht="13.5" customHeight="1">
      <c r="A148" s="248" t="str">
        <f>IFERROR(INDEX(【従業者名簿】!F:F,MATCH(F148,【従業者名簿】!C:C,0)),"")</f>
        <v/>
      </c>
      <c r="B148" s="298" t="s">
        <v>33</v>
      </c>
      <c r="C148" s="299" t="str">
        <f t="shared" ref="C148" si="144">IF(AO148="介護福祉士","〇","")</f>
        <v/>
      </c>
      <c r="D148" s="366" t="str">
        <f t="shared" ref="D148" si="145">IF(A148="","",DATEDIF(A148,$AF$3,"m"))</f>
        <v/>
      </c>
      <c r="E148" s="301"/>
      <c r="F148" s="262"/>
      <c r="G148" s="70" t="s">
        <v>36</v>
      </c>
      <c r="H148" s="133"/>
      <c r="I148" s="133"/>
      <c r="J148" s="133"/>
      <c r="K148" s="133"/>
      <c r="L148" s="133"/>
      <c r="M148" s="133"/>
      <c r="N148" s="133"/>
      <c r="O148" s="133"/>
      <c r="P148" s="133"/>
      <c r="Q148" s="133"/>
      <c r="R148" s="133"/>
      <c r="S148" s="133"/>
      <c r="T148" s="133"/>
      <c r="U148" s="133"/>
      <c r="V148" s="133"/>
      <c r="W148" s="133"/>
      <c r="X148" s="133"/>
      <c r="Y148" s="133"/>
      <c r="Z148" s="133"/>
      <c r="AA148" s="133"/>
      <c r="AB148" s="133"/>
      <c r="AC148" s="133"/>
      <c r="AD148" s="133"/>
      <c r="AE148" s="133"/>
      <c r="AF148" s="133"/>
      <c r="AG148" s="133"/>
      <c r="AH148" s="133"/>
      <c r="AI148" s="133"/>
      <c r="AJ148" s="133"/>
      <c r="AK148" s="133"/>
      <c r="AL148" s="133"/>
      <c r="AM148" s="253">
        <f t="shared" ref="AM148" si="146">SUM(H149:AL149)</f>
        <v>0</v>
      </c>
      <c r="AN148" s="390" t="str">
        <f t="shared" ref="AN148" si="147">IFERROR(IF(OR(E148="Ａ",AM148&gt;$AF$125),1,ROUNDDOWN(AM148/$AF$125,1)),"")</f>
        <v/>
      </c>
      <c r="AO148" s="372"/>
      <c r="AP148" s="8"/>
    </row>
    <row r="149" spans="1:51" ht="13.5" customHeight="1">
      <c r="A149" s="249"/>
      <c r="B149" s="255"/>
      <c r="C149" s="287"/>
      <c r="D149" s="367"/>
      <c r="E149" s="302"/>
      <c r="F149" s="262"/>
      <c r="G149" s="70" t="s">
        <v>134</v>
      </c>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253"/>
      <c r="AN149" s="390"/>
      <c r="AO149" s="374"/>
      <c r="AP149" s="8"/>
    </row>
    <row r="150" spans="1:51" ht="13.5" customHeight="1">
      <c r="A150" s="248" t="str">
        <f>IFERROR(INDEX(【従業者名簿】!F:F,MATCH(F150,【従業者名簿】!C:C,0)),"")</f>
        <v/>
      </c>
      <c r="B150" s="298" t="s">
        <v>33</v>
      </c>
      <c r="C150" s="299" t="str">
        <f t="shared" ref="C150" si="148">IF(AO150="介護福祉士","〇","")</f>
        <v/>
      </c>
      <c r="D150" s="366" t="str">
        <f t="shared" ref="D150" si="149">IF(A150="","",DATEDIF(A150,$AF$3,"m"))</f>
        <v/>
      </c>
      <c r="E150" s="301"/>
      <c r="F150" s="262"/>
      <c r="G150" s="70" t="s">
        <v>36</v>
      </c>
      <c r="H150" s="133"/>
      <c r="I150" s="133"/>
      <c r="J150" s="133"/>
      <c r="K150" s="133"/>
      <c r="L150" s="133"/>
      <c r="M150" s="133"/>
      <c r="N150" s="133"/>
      <c r="O150" s="133"/>
      <c r="P150" s="133"/>
      <c r="Q150" s="133"/>
      <c r="R150" s="133"/>
      <c r="S150" s="133"/>
      <c r="T150" s="133"/>
      <c r="U150" s="133"/>
      <c r="V150" s="133"/>
      <c r="W150" s="133"/>
      <c r="X150" s="133"/>
      <c r="Y150" s="133"/>
      <c r="Z150" s="133"/>
      <c r="AA150" s="133"/>
      <c r="AB150" s="133"/>
      <c r="AC150" s="133"/>
      <c r="AD150" s="133"/>
      <c r="AE150" s="133"/>
      <c r="AF150" s="133"/>
      <c r="AG150" s="133"/>
      <c r="AH150" s="133"/>
      <c r="AI150" s="133"/>
      <c r="AJ150" s="133"/>
      <c r="AK150" s="133"/>
      <c r="AL150" s="133"/>
      <c r="AM150" s="253">
        <f t="shared" ref="AM150" si="150">SUM(H151:AL151)</f>
        <v>0</v>
      </c>
      <c r="AN150" s="390" t="str">
        <f t="shared" ref="AN150" si="151">IFERROR(IF(OR(E150="Ａ",AM150&gt;$AF$125),1,ROUNDDOWN(AM150/$AF$125,1)),"")</f>
        <v/>
      </c>
      <c r="AO150" s="372"/>
      <c r="AP150" s="8"/>
    </row>
    <row r="151" spans="1:51" ht="13.5" customHeight="1">
      <c r="A151" s="249"/>
      <c r="B151" s="255"/>
      <c r="C151" s="287"/>
      <c r="D151" s="367"/>
      <c r="E151" s="302"/>
      <c r="F151" s="262"/>
      <c r="G151" s="70" t="s">
        <v>134</v>
      </c>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253"/>
      <c r="AN151" s="390"/>
      <c r="AO151" s="374"/>
      <c r="AP151" s="8"/>
    </row>
    <row r="152" spans="1:51" ht="13.5" customHeight="1">
      <c r="A152" s="248" t="str">
        <f>IFERROR(INDEX(【従業者名簿】!F:F,MATCH(F152,【従業者名簿】!C:C,0)),"")</f>
        <v/>
      </c>
      <c r="B152" s="298" t="s">
        <v>33</v>
      </c>
      <c r="C152" s="299" t="str">
        <f t="shared" ref="C152" si="152">IF(AO152="介護福祉士","〇","")</f>
        <v/>
      </c>
      <c r="D152" s="366" t="str">
        <f t="shared" ref="D152" si="153">IF(A152="","",DATEDIF(A152,$AF$3,"m"))</f>
        <v/>
      </c>
      <c r="E152" s="301"/>
      <c r="F152" s="262"/>
      <c r="G152" s="70" t="s">
        <v>36</v>
      </c>
      <c r="H152" s="133"/>
      <c r="I152" s="133"/>
      <c r="J152" s="133"/>
      <c r="K152" s="133"/>
      <c r="L152" s="133"/>
      <c r="M152" s="13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253">
        <f t="shared" ref="AM152" si="154">SUM(H153:AL153)</f>
        <v>0</v>
      </c>
      <c r="AN152" s="390" t="str">
        <f t="shared" ref="AN152" si="155">IFERROR(IF(OR(E152="Ａ",AM152&gt;$AF$125),1,ROUNDDOWN(AM152/$AF$125,1)),"")</f>
        <v/>
      </c>
      <c r="AO152" s="372"/>
      <c r="AP152" s="8"/>
    </row>
    <row r="153" spans="1:51" ht="13.5" customHeight="1">
      <c r="A153" s="249"/>
      <c r="B153" s="255"/>
      <c r="C153" s="287"/>
      <c r="D153" s="367"/>
      <c r="E153" s="302"/>
      <c r="F153" s="262"/>
      <c r="G153" s="70" t="s">
        <v>134</v>
      </c>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253"/>
      <c r="AN153" s="390"/>
      <c r="AO153" s="374"/>
      <c r="AP153" s="8"/>
    </row>
    <row r="154" spans="1:51" ht="13.5" customHeight="1">
      <c r="A154" s="248" t="str">
        <f>IFERROR(INDEX(【従業者名簿】!F:F,MATCH(F154,【従業者名簿】!C:C,0)),"")</f>
        <v/>
      </c>
      <c r="B154" s="298" t="s">
        <v>33</v>
      </c>
      <c r="C154" s="299" t="str">
        <f t="shared" ref="C154" si="156">IF(AO154="介護福祉士","〇","")</f>
        <v/>
      </c>
      <c r="D154" s="366" t="str">
        <f t="shared" ref="D154" si="157">IF(A154="","",DATEDIF(A154,$AF$3,"m"))</f>
        <v/>
      </c>
      <c r="E154" s="301"/>
      <c r="F154" s="262"/>
      <c r="G154" s="70" t="s">
        <v>36</v>
      </c>
      <c r="H154" s="133"/>
      <c r="I154" s="133"/>
      <c r="J154" s="133"/>
      <c r="K154" s="133"/>
      <c r="L154" s="133"/>
      <c r="M154" s="133"/>
      <c r="N154" s="133"/>
      <c r="O154" s="133"/>
      <c r="P154" s="133"/>
      <c r="Q154" s="133"/>
      <c r="R154" s="133"/>
      <c r="S154" s="133"/>
      <c r="T154" s="133"/>
      <c r="U154" s="133"/>
      <c r="V154" s="133"/>
      <c r="W154" s="133"/>
      <c r="X154" s="133"/>
      <c r="Y154" s="133"/>
      <c r="Z154" s="133"/>
      <c r="AA154" s="133"/>
      <c r="AB154" s="133"/>
      <c r="AC154" s="133"/>
      <c r="AD154" s="133"/>
      <c r="AE154" s="133"/>
      <c r="AF154" s="133"/>
      <c r="AG154" s="133"/>
      <c r="AH154" s="133"/>
      <c r="AI154" s="133"/>
      <c r="AJ154" s="133"/>
      <c r="AK154" s="133"/>
      <c r="AL154" s="133"/>
      <c r="AM154" s="253">
        <f t="shared" ref="AM154" si="158">SUM(H155:AL155)</f>
        <v>0</v>
      </c>
      <c r="AN154" s="390" t="str">
        <f t="shared" ref="AN154" si="159">IFERROR(IF(OR(E154="Ａ",AM154&gt;$AF$125),1,ROUNDDOWN(AM154/$AF$125,1)),"")</f>
        <v/>
      </c>
      <c r="AO154" s="372"/>
      <c r="AP154" s="8"/>
    </row>
    <row r="155" spans="1:51" ht="13.5" customHeight="1">
      <c r="A155" s="249"/>
      <c r="B155" s="255"/>
      <c r="C155" s="287"/>
      <c r="D155" s="367"/>
      <c r="E155" s="302"/>
      <c r="F155" s="262"/>
      <c r="G155" s="70" t="s">
        <v>134</v>
      </c>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253"/>
      <c r="AN155" s="390"/>
      <c r="AO155" s="374"/>
      <c r="AP155" s="8"/>
    </row>
    <row r="156" spans="1:51" ht="13.5" customHeight="1">
      <c r="A156" s="248" t="str">
        <f>IFERROR(INDEX(【従業者名簿】!F:F,MATCH(F156,【従業者名簿】!C:C,0)),"")</f>
        <v/>
      </c>
      <c r="B156" s="298" t="s">
        <v>33</v>
      </c>
      <c r="C156" s="299" t="str">
        <f t="shared" ref="C156" si="160">IF(AO156="介護福祉士","〇","")</f>
        <v/>
      </c>
      <c r="D156" s="366" t="str">
        <f t="shared" ref="D156" si="161">IF(A156="","",DATEDIF(A156,$AF$3,"m"))</f>
        <v/>
      </c>
      <c r="E156" s="301"/>
      <c r="F156" s="270"/>
      <c r="G156" s="70" t="s">
        <v>36</v>
      </c>
      <c r="H156" s="133"/>
      <c r="I156" s="133"/>
      <c r="J156" s="133"/>
      <c r="K156" s="133"/>
      <c r="L156" s="133"/>
      <c r="M156" s="133"/>
      <c r="N156" s="133"/>
      <c r="O156" s="133"/>
      <c r="P156" s="133"/>
      <c r="Q156" s="133"/>
      <c r="R156" s="133"/>
      <c r="S156" s="133"/>
      <c r="T156" s="133"/>
      <c r="U156" s="133"/>
      <c r="V156" s="133"/>
      <c r="W156" s="133"/>
      <c r="X156" s="133"/>
      <c r="Y156" s="133"/>
      <c r="Z156" s="133"/>
      <c r="AA156" s="133"/>
      <c r="AB156" s="133"/>
      <c r="AC156" s="133"/>
      <c r="AD156" s="133"/>
      <c r="AE156" s="133"/>
      <c r="AF156" s="133"/>
      <c r="AG156" s="133"/>
      <c r="AH156" s="133"/>
      <c r="AI156" s="133"/>
      <c r="AJ156" s="133"/>
      <c r="AK156" s="133"/>
      <c r="AL156" s="133"/>
      <c r="AM156" s="253">
        <f t="shared" ref="AM156" si="162">SUM(H157:AL157)</f>
        <v>0</v>
      </c>
      <c r="AN156" s="390" t="str">
        <f t="shared" ref="AN156" si="163">IFERROR(IF(OR(E156="Ａ",AM156&gt;$AF$125),1,ROUNDDOWN(AM156/$AF$125,1)),"")</f>
        <v/>
      </c>
      <c r="AO156" s="372"/>
      <c r="AP156" s="8"/>
    </row>
    <row r="157" spans="1:51" ht="13.5" customHeight="1">
      <c r="A157" s="249"/>
      <c r="B157" s="255"/>
      <c r="C157" s="287"/>
      <c r="D157" s="367"/>
      <c r="E157" s="302"/>
      <c r="F157" s="261"/>
      <c r="G157" s="70" t="s">
        <v>134</v>
      </c>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253"/>
      <c r="AN157" s="390"/>
      <c r="AO157" s="374"/>
      <c r="AP157" s="8"/>
    </row>
    <row r="158" spans="1:51" ht="13.5" customHeight="1">
      <c r="A158" s="248" t="str">
        <f>IFERROR(INDEX(【従業者名簿】!F:F,MATCH(F158,【従業者名簿】!C:C,0)),"")</f>
        <v/>
      </c>
      <c r="B158" s="298" t="s">
        <v>33</v>
      </c>
      <c r="C158" s="299" t="str">
        <f t="shared" ref="C158" si="164">IF(AO158="介護福祉士","〇","")</f>
        <v/>
      </c>
      <c r="D158" s="366" t="str">
        <f>IF(A158="","",DATEDIF(A158,$AF$3,"m"))</f>
        <v/>
      </c>
      <c r="E158" s="301"/>
      <c r="F158" s="262"/>
      <c r="G158" s="70" t="s">
        <v>36</v>
      </c>
      <c r="H158" s="133"/>
      <c r="I158" s="133"/>
      <c r="J158" s="133"/>
      <c r="K158" s="133"/>
      <c r="L158" s="133"/>
      <c r="M158" s="133"/>
      <c r="N158" s="133"/>
      <c r="O158" s="133"/>
      <c r="P158" s="133"/>
      <c r="Q158" s="133"/>
      <c r="R158" s="133"/>
      <c r="S158" s="133"/>
      <c r="T158" s="133"/>
      <c r="U158" s="133"/>
      <c r="V158" s="133"/>
      <c r="W158" s="133"/>
      <c r="X158" s="133"/>
      <c r="Y158" s="133"/>
      <c r="Z158" s="133"/>
      <c r="AA158" s="133"/>
      <c r="AB158" s="133"/>
      <c r="AC158" s="133"/>
      <c r="AD158" s="133"/>
      <c r="AE158" s="133"/>
      <c r="AF158" s="133"/>
      <c r="AG158" s="133"/>
      <c r="AH158" s="133"/>
      <c r="AI158" s="133"/>
      <c r="AJ158" s="133"/>
      <c r="AK158" s="133"/>
      <c r="AL158" s="133"/>
      <c r="AM158" s="253">
        <f>SUM(H159:AL159)</f>
        <v>0</v>
      </c>
      <c r="AN158" s="390" t="str">
        <f>IFERROR(IF(OR(E158="Ａ",AM158&gt;$AF$125),1,ROUNDDOWN(AM158/$AF$125,1)),"")</f>
        <v/>
      </c>
      <c r="AO158" s="372"/>
      <c r="AP158" s="8"/>
    </row>
    <row r="159" spans="1:51" ht="13.5" customHeight="1">
      <c r="A159" s="249"/>
      <c r="B159" s="255"/>
      <c r="C159" s="287"/>
      <c r="D159" s="367"/>
      <c r="E159" s="302"/>
      <c r="F159" s="262"/>
      <c r="G159" s="70" t="s">
        <v>134</v>
      </c>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253"/>
      <c r="AN159" s="390"/>
      <c r="AO159" s="374"/>
      <c r="AP159" s="8"/>
    </row>
    <row r="160" spans="1:51" ht="13.5" customHeight="1">
      <c r="B160" s="132"/>
      <c r="C160" s="132"/>
      <c r="D160" s="132"/>
      <c r="E160" s="7" t="s">
        <v>137</v>
      </c>
      <c r="F160" s="132"/>
      <c r="G160" s="51"/>
      <c r="H160" s="7"/>
      <c r="I160" s="52"/>
      <c r="J160" s="52"/>
      <c r="K160" s="52"/>
      <c r="L160" s="52"/>
      <c r="M160" s="52"/>
      <c r="N160" s="52"/>
      <c r="O160" s="52"/>
      <c r="P160" s="52"/>
      <c r="Q160" s="52"/>
      <c r="R160" s="52"/>
      <c r="S160" s="53"/>
      <c r="T160" s="53"/>
      <c r="U160" s="7"/>
      <c r="V160" s="52"/>
      <c r="W160" s="52"/>
      <c r="X160" s="52"/>
      <c r="Y160" s="52"/>
      <c r="Z160" s="52"/>
      <c r="AA160" s="52"/>
      <c r="AB160" s="52"/>
      <c r="AC160" s="132"/>
      <c r="AD160" s="132"/>
      <c r="AE160" s="132"/>
      <c r="AF160" s="54"/>
      <c r="AG160" s="54"/>
      <c r="AH160" s="7"/>
      <c r="AI160" s="7"/>
      <c r="AJ160" s="7"/>
      <c r="AK160" s="7"/>
      <c r="AL160" s="7"/>
      <c r="AM160" s="55"/>
      <c r="AN160" s="56"/>
      <c r="AO160" s="57"/>
      <c r="AP160" s="10"/>
      <c r="AQ160" s="159"/>
      <c r="AR160" s="159"/>
      <c r="AS160" s="159"/>
      <c r="AT160" s="58"/>
      <c r="AU160" s="58"/>
      <c r="AV160" s="58"/>
      <c r="AW160" s="59"/>
      <c r="AX160" s="59"/>
      <c r="AY160" s="59"/>
    </row>
    <row r="161" spans="1:53" ht="13.5" customHeight="1">
      <c r="B161" s="132"/>
      <c r="C161" s="132"/>
      <c r="D161" s="132"/>
      <c r="E161" s="7"/>
      <c r="F161" s="132"/>
      <c r="G161" s="51"/>
      <c r="H161" s="7"/>
      <c r="I161" s="52"/>
      <c r="J161" s="52"/>
      <c r="K161" s="52"/>
      <c r="L161" s="52"/>
      <c r="M161" s="52"/>
      <c r="N161" s="52"/>
      <c r="O161" s="52"/>
      <c r="P161" s="52"/>
      <c r="Q161" s="52"/>
      <c r="R161" s="52"/>
      <c r="S161" s="53"/>
      <c r="T161" s="53"/>
      <c r="U161" s="7"/>
      <c r="V161" s="52"/>
      <c r="W161" s="52"/>
      <c r="X161" s="52"/>
      <c r="Y161" s="52"/>
      <c r="Z161" s="52"/>
      <c r="AA161" s="52"/>
      <c r="AB161" s="52"/>
      <c r="AC161" s="132"/>
      <c r="AD161" s="132"/>
      <c r="AE161" s="132"/>
      <c r="AF161" s="54"/>
      <c r="AG161" s="54"/>
      <c r="AH161" s="7"/>
      <c r="AI161" s="7"/>
      <c r="AJ161" s="7"/>
      <c r="AK161" s="7"/>
      <c r="AL161" s="7"/>
      <c r="AM161" s="55"/>
      <c r="AN161" s="56"/>
      <c r="AO161" s="57"/>
      <c r="AP161" s="10"/>
      <c r="AQ161" s="159"/>
      <c r="AR161" s="159"/>
      <c r="AS161" s="159"/>
      <c r="AT161" s="58"/>
      <c r="AU161" s="58"/>
      <c r="AV161" s="58"/>
      <c r="AW161" s="59"/>
      <c r="AX161" s="59"/>
      <c r="AY161" s="59"/>
    </row>
    <row r="162" spans="1:53" ht="18" customHeight="1">
      <c r="B162" s="2" t="s">
        <v>2</v>
      </c>
      <c r="C162" s="2"/>
      <c r="D162" s="2"/>
      <c r="E162" s="2"/>
      <c r="F162" s="2"/>
      <c r="G162" s="2"/>
      <c r="H162" s="2"/>
      <c r="I162" s="2"/>
      <c r="J162" s="2"/>
      <c r="AF162" s="3"/>
      <c r="AO162" s="3"/>
      <c r="AY162" s="3" t="s">
        <v>35</v>
      </c>
      <c r="BA162" s="9"/>
    </row>
    <row r="163" spans="1:53" ht="18" customHeight="1">
      <c r="B163" s="233" t="s">
        <v>22</v>
      </c>
      <c r="C163" s="234"/>
      <c r="D163" s="235">
        <f>【算定要件集計】!$B$3</f>
        <v>0</v>
      </c>
      <c r="E163" s="236"/>
      <c r="F163" s="236"/>
      <c r="G163" s="236"/>
      <c r="H163" s="236"/>
      <c r="I163" s="236"/>
      <c r="J163" s="236"/>
      <c r="K163" s="237"/>
      <c r="L163" s="238" t="s">
        <v>21</v>
      </c>
      <c r="M163" s="239"/>
      <c r="N163" s="239"/>
      <c r="O163" s="240"/>
      <c r="P163" s="241"/>
      <c r="Q163" s="241"/>
      <c r="R163" s="241"/>
      <c r="S163" s="241"/>
      <c r="T163" s="241"/>
      <c r="U163" s="242"/>
      <c r="V163" s="233" t="s">
        <v>23</v>
      </c>
      <c r="W163" s="243"/>
      <c r="X163" s="203"/>
      <c r="Y163" s="244"/>
      <c r="Z163" s="245"/>
      <c r="AA163" s="233" t="s">
        <v>40</v>
      </c>
      <c r="AB163" s="246"/>
      <c r="AC163" s="246"/>
      <c r="AD163" s="246"/>
      <c r="AE163" s="247"/>
      <c r="AF163" s="375" t="str">
        <f>$AF$3</f>
        <v/>
      </c>
      <c r="AG163" s="376"/>
      <c r="AH163" s="376"/>
      <c r="AI163" s="376"/>
      <c r="AJ163" s="377"/>
      <c r="AK163" s="378"/>
      <c r="AO163" s="5"/>
      <c r="BA163" s="9"/>
    </row>
    <row r="164" spans="1:53" ht="5.0999999999999996" customHeight="1">
      <c r="BA164" s="9"/>
    </row>
    <row r="165" spans="1:53" ht="16.5" customHeight="1">
      <c r="G165" s="5" t="s">
        <v>44</v>
      </c>
      <c r="H165" s="49">
        <f>$H$5</f>
        <v>0</v>
      </c>
      <c r="I165" s="50" t="s">
        <v>43</v>
      </c>
      <c r="J165" s="49">
        <f>J$5</f>
        <v>0</v>
      </c>
      <c r="K165" s="50" t="s">
        <v>24</v>
      </c>
      <c r="L165" s="50"/>
      <c r="M165" s="49">
        <f>$M$5</f>
        <v>0</v>
      </c>
      <c r="N165" s="50" t="s">
        <v>43</v>
      </c>
      <c r="O165" s="49">
        <f>$O$5</f>
        <v>0</v>
      </c>
      <c r="P165" s="1" t="s">
        <v>25</v>
      </c>
      <c r="R165" s="7"/>
      <c r="U165" s="7"/>
      <c r="V165" s="7"/>
      <c r="W165" s="7"/>
      <c r="X165" s="7"/>
      <c r="Y165" s="7"/>
      <c r="AE165" s="5" t="s">
        <v>42</v>
      </c>
      <c r="AF165" s="220">
        <f>$AF$5</f>
        <v>0</v>
      </c>
      <c r="AG165" s="379"/>
      <c r="AH165" s="7" t="s">
        <v>31</v>
      </c>
      <c r="AI165" s="7"/>
      <c r="AJ165" s="7"/>
      <c r="AL165" s="5" t="s">
        <v>32</v>
      </c>
      <c r="AM165" s="47">
        <f>$AM$5</f>
        <v>0</v>
      </c>
      <c r="AN165" s="7" t="s">
        <v>31</v>
      </c>
      <c r="AQ165" s="1" t="s">
        <v>27</v>
      </c>
      <c r="BA165" s="9"/>
    </row>
    <row r="166" spans="1:53" s="6" customFormat="1" ht="18" customHeight="1">
      <c r="A166" s="248" t="s">
        <v>60</v>
      </c>
      <c r="B166" s="238" t="s">
        <v>0</v>
      </c>
      <c r="C166" s="250" t="s">
        <v>203</v>
      </c>
      <c r="D166" s="250" t="s">
        <v>62</v>
      </c>
      <c r="E166" s="250" t="s">
        <v>1</v>
      </c>
      <c r="F166" s="238" t="s">
        <v>3</v>
      </c>
      <c r="G166" s="252" t="s">
        <v>37</v>
      </c>
      <c r="H166" s="18" t="str">
        <f>AF163</f>
        <v/>
      </c>
      <c r="I166" s="18" t="str">
        <f>IFERROR(H166+1,"")</f>
        <v/>
      </c>
      <c r="J166" s="18" t="str">
        <f t="shared" ref="J166:AI166" si="165">IFERROR(I166+1,"")</f>
        <v/>
      </c>
      <c r="K166" s="18" t="str">
        <f t="shared" si="165"/>
        <v/>
      </c>
      <c r="L166" s="18" t="str">
        <f t="shared" si="165"/>
        <v/>
      </c>
      <c r="M166" s="18" t="str">
        <f t="shared" si="165"/>
        <v/>
      </c>
      <c r="N166" s="18" t="str">
        <f t="shared" si="165"/>
        <v/>
      </c>
      <c r="O166" s="18" t="str">
        <f t="shared" si="165"/>
        <v/>
      </c>
      <c r="P166" s="18" t="str">
        <f t="shared" si="165"/>
        <v/>
      </c>
      <c r="Q166" s="18" t="str">
        <f t="shared" si="165"/>
        <v/>
      </c>
      <c r="R166" s="18" t="str">
        <f t="shared" si="165"/>
        <v/>
      </c>
      <c r="S166" s="18" t="str">
        <f t="shared" si="165"/>
        <v/>
      </c>
      <c r="T166" s="18" t="str">
        <f t="shared" si="165"/>
        <v/>
      </c>
      <c r="U166" s="18" t="str">
        <f t="shared" si="165"/>
        <v/>
      </c>
      <c r="V166" s="18" t="str">
        <f t="shared" si="165"/>
        <v/>
      </c>
      <c r="W166" s="18" t="str">
        <f t="shared" si="165"/>
        <v/>
      </c>
      <c r="X166" s="18" t="str">
        <f t="shared" si="165"/>
        <v/>
      </c>
      <c r="Y166" s="18" t="str">
        <f t="shared" si="165"/>
        <v/>
      </c>
      <c r="Z166" s="18" t="str">
        <f t="shared" si="165"/>
        <v/>
      </c>
      <c r="AA166" s="18" t="str">
        <f t="shared" si="165"/>
        <v/>
      </c>
      <c r="AB166" s="18" t="str">
        <f t="shared" si="165"/>
        <v/>
      </c>
      <c r="AC166" s="18" t="str">
        <f t="shared" si="165"/>
        <v/>
      </c>
      <c r="AD166" s="18" t="str">
        <f t="shared" si="165"/>
        <v/>
      </c>
      <c r="AE166" s="18" t="str">
        <f t="shared" si="165"/>
        <v/>
      </c>
      <c r="AF166" s="18" t="str">
        <f t="shared" si="165"/>
        <v/>
      </c>
      <c r="AG166" s="18" t="str">
        <f t="shared" si="165"/>
        <v/>
      </c>
      <c r="AH166" s="18" t="str">
        <f t="shared" si="165"/>
        <v/>
      </c>
      <c r="AI166" s="18" t="str">
        <f t="shared" si="165"/>
        <v/>
      </c>
      <c r="AJ166" s="18" t="str">
        <f>IFERROR(IF(MONTH(AI166)&lt;&gt;MONTH(AI166+1),"",AI166+1),"")</f>
        <v/>
      </c>
      <c r="AK166" s="18" t="str">
        <f>IFERROR(IF(MONTH(AJ166)&lt;&gt;MONTH(AJ166+1),"",AJ166+1),"")</f>
        <v/>
      </c>
      <c r="AL166" s="18" t="str">
        <f>IFERROR(IF(MONTH(AK166)&lt;&gt;MONTH(AK166+1),"",AK166+1),"")</f>
        <v/>
      </c>
      <c r="AM166" s="263" t="s">
        <v>162</v>
      </c>
      <c r="AN166" s="263" t="s">
        <v>163</v>
      </c>
      <c r="AO166" s="206" t="s">
        <v>133</v>
      </c>
      <c r="AQ166" s="208" t="s">
        <v>36</v>
      </c>
      <c r="AR166" s="209"/>
      <c r="AS166" s="208" t="s">
        <v>39</v>
      </c>
      <c r="AT166" s="212"/>
      <c r="AU166" s="212"/>
      <c r="AV166" s="212"/>
      <c r="AW166" s="213"/>
      <c r="AX166" s="208" t="s">
        <v>16</v>
      </c>
      <c r="AY166" s="215"/>
      <c r="BA166" s="9"/>
    </row>
    <row r="167" spans="1:53" s="6" customFormat="1" ht="18" customHeight="1">
      <c r="A167" s="249"/>
      <c r="B167" s="238"/>
      <c r="C167" s="251"/>
      <c r="D167" s="251"/>
      <c r="E167" s="251"/>
      <c r="F167" s="238"/>
      <c r="G167" s="239"/>
      <c r="H167" s="19" t="str">
        <f>H166</f>
        <v/>
      </c>
      <c r="I167" s="19" t="str">
        <f>I166</f>
        <v/>
      </c>
      <c r="J167" s="19" t="str">
        <f t="shared" ref="J167:AL167" si="166">J166</f>
        <v/>
      </c>
      <c r="K167" s="19" t="str">
        <f t="shared" si="166"/>
        <v/>
      </c>
      <c r="L167" s="19" t="str">
        <f t="shared" si="166"/>
        <v/>
      </c>
      <c r="M167" s="19" t="str">
        <f t="shared" si="166"/>
        <v/>
      </c>
      <c r="N167" s="19" t="str">
        <f t="shared" si="166"/>
        <v/>
      </c>
      <c r="O167" s="19" t="str">
        <f t="shared" si="166"/>
        <v/>
      </c>
      <c r="P167" s="19" t="str">
        <f t="shared" si="166"/>
        <v/>
      </c>
      <c r="Q167" s="19" t="str">
        <f t="shared" si="166"/>
        <v/>
      </c>
      <c r="R167" s="19" t="str">
        <f t="shared" si="166"/>
        <v/>
      </c>
      <c r="S167" s="19" t="str">
        <f t="shared" si="166"/>
        <v/>
      </c>
      <c r="T167" s="19" t="str">
        <f t="shared" si="166"/>
        <v/>
      </c>
      <c r="U167" s="19" t="str">
        <f t="shared" si="166"/>
        <v/>
      </c>
      <c r="V167" s="19" t="str">
        <f t="shared" si="166"/>
        <v/>
      </c>
      <c r="W167" s="19" t="str">
        <f t="shared" si="166"/>
        <v/>
      </c>
      <c r="X167" s="19" t="str">
        <f t="shared" si="166"/>
        <v/>
      </c>
      <c r="Y167" s="19" t="str">
        <f t="shared" si="166"/>
        <v/>
      </c>
      <c r="Z167" s="19" t="str">
        <f t="shared" si="166"/>
        <v/>
      </c>
      <c r="AA167" s="19" t="str">
        <f t="shared" si="166"/>
        <v/>
      </c>
      <c r="AB167" s="19" t="str">
        <f t="shared" si="166"/>
        <v/>
      </c>
      <c r="AC167" s="19" t="str">
        <f t="shared" si="166"/>
        <v/>
      </c>
      <c r="AD167" s="19" t="str">
        <f t="shared" si="166"/>
        <v/>
      </c>
      <c r="AE167" s="19" t="str">
        <f t="shared" si="166"/>
        <v/>
      </c>
      <c r="AF167" s="19" t="str">
        <f t="shared" si="166"/>
        <v/>
      </c>
      <c r="AG167" s="19" t="str">
        <f t="shared" si="166"/>
        <v/>
      </c>
      <c r="AH167" s="19" t="str">
        <f t="shared" si="166"/>
        <v/>
      </c>
      <c r="AI167" s="19" t="str">
        <f t="shared" si="166"/>
        <v/>
      </c>
      <c r="AJ167" s="19" t="str">
        <f t="shared" si="166"/>
        <v/>
      </c>
      <c r="AK167" s="19" t="str">
        <f t="shared" si="166"/>
        <v/>
      </c>
      <c r="AL167" s="19" t="str">
        <f t="shared" si="166"/>
        <v/>
      </c>
      <c r="AM167" s="263"/>
      <c r="AN167" s="263"/>
      <c r="AO167" s="207"/>
      <c r="AQ167" s="210"/>
      <c r="AR167" s="211"/>
      <c r="AS167" s="210"/>
      <c r="AT167" s="214"/>
      <c r="AU167" s="214"/>
      <c r="AV167" s="214"/>
      <c r="AW167" s="211"/>
      <c r="AX167" s="210"/>
      <c r="AY167" s="211"/>
      <c r="BA167" s="9"/>
    </row>
    <row r="168" spans="1:53" s="6" customFormat="1" ht="13.5" customHeight="1">
      <c r="A168" s="248"/>
      <c r="B168" s="255" t="s">
        <v>4</v>
      </c>
      <c r="C168" s="257" t="s">
        <v>48</v>
      </c>
      <c r="D168" s="257" t="s">
        <v>48</v>
      </c>
      <c r="E168" s="259" t="s">
        <v>10</v>
      </c>
      <c r="F168" s="261"/>
      <c r="G168" s="70" t="s">
        <v>36</v>
      </c>
      <c r="H168" s="75"/>
      <c r="I168" s="75"/>
      <c r="J168" s="75"/>
      <c r="K168" s="75"/>
      <c r="L168" s="75"/>
      <c r="M168" s="75"/>
      <c r="N168" s="75"/>
      <c r="O168" s="75"/>
      <c r="P168" s="75"/>
      <c r="Q168" s="75"/>
      <c r="R168" s="75"/>
      <c r="S168" s="75"/>
      <c r="T168" s="75"/>
      <c r="U168" s="75"/>
      <c r="V168" s="75"/>
      <c r="W168" s="75"/>
      <c r="X168" s="75"/>
      <c r="Y168" s="75"/>
      <c r="Z168" s="75"/>
      <c r="AA168" s="75"/>
      <c r="AB168" s="75"/>
      <c r="AC168" s="75"/>
      <c r="AD168" s="75"/>
      <c r="AE168" s="75"/>
      <c r="AF168" s="75"/>
      <c r="AG168" s="75"/>
      <c r="AH168" s="75"/>
      <c r="AI168" s="75"/>
      <c r="AJ168" s="75"/>
      <c r="AK168" s="75"/>
      <c r="AL168" s="75"/>
      <c r="AM168" s="253">
        <f>SUM(H169:AL169)</f>
        <v>0</v>
      </c>
      <c r="AN168" s="254" t="s">
        <v>48</v>
      </c>
      <c r="AO168" s="223"/>
      <c r="AQ168" s="228"/>
      <c r="AR168" s="369"/>
      <c r="AS168" s="224"/>
      <c r="AT168" s="225"/>
      <c r="AU168" s="12" t="s">
        <v>26</v>
      </c>
      <c r="AV168" s="226"/>
      <c r="AW168" s="227"/>
      <c r="AX168" s="156"/>
      <c r="AY168" s="167" t="s">
        <v>34</v>
      </c>
      <c r="BA168" s="9"/>
    </row>
    <row r="169" spans="1:53" ht="13.5" customHeight="1">
      <c r="A169" s="249"/>
      <c r="B169" s="256"/>
      <c r="C169" s="258"/>
      <c r="D169" s="258"/>
      <c r="E169" s="260"/>
      <c r="F169" s="262"/>
      <c r="G169" s="70" t="s">
        <v>16</v>
      </c>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253"/>
      <c r="AN169" s="254"/>
      <c r="AO169" s="374"/>
      <c r="AQ169" s="228"/>
      <c r="AR169" s="369"/>
      <c r="AS169" s="224"/>
      <c r="AT169" s="225"/>
      <c r="AU169" s="12" t="s">
        <v>26</v>
      </c>
      <c r="AV169" s="226"/>
      <c r="AW169" s="227"/>
      <c r="AX169" s="156"/>
      <c r="AY169" s="167" t="s">
        <v>34</v>
      </c>
      <c r="BA169" s="9"/>
    </row>
    <row r="170" spans="1:53" ht="13.5" customHeight="1">
      <c r="A170" s="248"/>
      <c r="B170" s="273" t="s">
        <v>5</v>
      </c>
      <c r="C170" s="257" t="s">
        <v>48</v>
      </c>
      <c r="D170" s="257" t="s">
        <v>48</v>
      </c>
      <c r="E170" s="275" t="s">
        <v>10</v>
      </c>
      <c r="F170" s="262"/>
      <c r="G170" s="70" t="s">
        <v>36</v>
      </c>
      <c r="H170" s="75"/>
      <c r="I170" s="75"/>
      <c r="J170" s="75"/>
      <c r="K170" s="75"/>
      <c r="L170" s="75"/>
      <c r="M170" s="75"/>
      <c r="N170" s="75"/>
      <c r="O170" s="75"/>
      <c r="P170" s="75"/>
      <c r="Q170" s="75"/>
      <c r="R170" s="75"/>
      <c r="S170" s="75"/>
      <c r="T170" s="75"/>
      <c r="U170" s="75"/>
      <c r="V170" s="75"/>
      <c r="W170" s="75"/>
      <c r="X170" s="75"/>
      <c r="Y170" s="75"/>
      <c r="Z170" s="75"/>
      <c r="AA170" s="75"/>
      <c r="AB170" s="75"/>
      <c r="AC170" s="75"/>
      <c r="AD170" s="75"/>
      <c r="AE170" s="75"/>
      <c r="AF170" s="75"/>
      <c r="AG170" s="75"/>
      <c r="AH170" s="75"/>
      <c r="AI170" s="75"/>
      <c r="AJ170" s="75"/>
      <c r="AK170" s="75"/>
      <c r="AL170" s="75"/>
      <c r="AM170" s="253">
        <f>SUM(H171:AL171)</f>
        <v>0</v>
      </c>
      <c r="AN170" s="254" t="s">
        <v>48</v>
      </c>
      <c r="AO170" s="372"/>
      <c r="AQ170" s="228"/>
      <c r="AR170" s="369"/>
      <c r="AS170" s="224"/>
      <c r="AT170" s="225"/>
      <c r="AU170" s="12" t="s">
        <v>26</v>
      </c>
      <c r="AV170" s="226"/>
      <c r="AW170" s="227"/>
      <c r="AX170" s="156"/>
      <c r="AY170" s="167" t="s">
        <v>34</v>
      </c>
      <c r="BA170" s="9"/>
    </row>
    <row r="171" spans="1:53" ht="13.5" customHeight="1">
      <c r="A171" s="249"/>
      <c r="B171" s="274"/>
      <c r="C171" s="258"/>
      <c r="D171" s="258"/>
      <c r="E171" s="260"/>
      <c r="F171" s="262"/>
      <c r="G171" s="71" t="s">
        <v>41</v>
      </c>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276"/>
      <c r="AN171" s="272"/>
      <c r="AO171" s="374"/>
      <c r="AQ171" s="228"/>
      <c r="AR171" s="369"/>
      <c r="AS171" s="224"/>
      <c r="AT171" s="225"/>
      <c r="AU171" s="12" t="s">
        <v>26</v>
      </c>
      <c r="AV171" s="226"/>
      <c r="AW171" s="227"/>
      <c r="AX171" s="156"/>
      <c r="AY171" s="167" t="s">
        <v>34</v>
      </c>
      <c r="BA171" s="9"/>
    </row>
    <row r="172" spans="1:53" ht="13.5" customHeight="1">
      <c r="A172" s="248"/>
      <c r="B172" s="265" t="s">
        <v>38</v>
      </c>
      <c r="C172" s="257" t="s">
        <v>48</v>
      </c>
      <c r="D172" s="257" t="s">
        <v>48</v>
      </c>
      <c r="E172" s="268" t="s">
        <v>48</v>
      </c>
      <c r="F172" s="270"/>
      <c r="G172" s="70" t="s">
        <v>36</v>
      </c>
      <c r="H172" s="75"/>
      <c r="I172" s="75"/>
      <c r="J172" s="75"/>
      <c r="K172" s="75"/>
      <c r="L172" s="75"/>
      <c r="M172" s="75"/>
      <c r="N172" s="75"/>
      <c r="O172" s="75"/>
      <c r="P172" s="75"/>
      <c r="Q172" s="75"/>
      <c r="R172" s="75"/>
      <c r="S172" s="75"/>
      <c r="T172" s="75"/>
      <c r="U172" s="75"/>
      <c r="V172" s="75"/>
      <c r="W172" s="75"/>
      <c r="X172" s="75"/>
      <c r="Y172" s="75"/>
      <c r="Z172" s="75"/>
      <c r="AA172" s="75"/>
      <c r="AB172" s="75"/>
      <c r="AC172" s="75"/>
      <c r="AD172" s="75"/>
      <c r="AE172" s="75"/>
      <c r="AF172" s="75"/>
      <c r="AG172" s="75"/>
      <c r="AH172" s="75"/>
      <c r="AI172" s="75"/>
      <c r="AJ172" s="75"/>
      <c r="AK172" s="75"/>
      <c r="AL172" s="75"/>
      <c r="AM172" s="253">
        <f>SUM(H173:AL173)</f>
        <v>0</v>
      </c>
      <c r="AN172" s="254" t="s">
        <v>48</v>
      </c>
      <c r="AO172" s="372"/>
      <c r="AQ172" s="228"/>
      <c r="AR172" s="369"/>
      <c r="AS172" s="224"/>
      <c r="AT172" s="225"/>
      <c r="AU172" s="12" t="s">
        <v>26</v>
      </c>
      <c r="AV172" s="226"/>
      <c r="AW172" s="227"/>
      <c r="AX172" s="156"/>
      <c r="AY172" s="167" t="s">
        <v>34</v>
      </c>
      <c r="BA172" s="9"/>
    </row>
    <row r="173" spans="1:53" ht="13.5" customHeight="1" thickBot="1">
      <c r="A173" s="264"/>
      <c r="B173" s="266"/>
      <c r="C173" s="267"/>
      <c r="D173" s="267"/>
      <c r="E173" s="269"/>
      <c r="F173" s="271"/>
      <c r="G173" s="72" t="s">
        <v>41</v>
      </c>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1"/>
      <c r="AN173" s="341"/>
      <c r="AO173" s="373"/>
      <c r="AQ173" s="228"/>
      <c r="AR173" s="369"/>
      <c r="AS173" s="224"/>
      <c r="AT173" s="225"/>
      <c r="AU173" s="12" t="s">
        <v>26</v>
      </c>
      <c r="AV173" s="226"/>
      <c r="AW173" s="227"/>
      <c r="AX173" s="156"/>
      <c r="AY173" s="167" t="s">
        <v>34</v>
      </c>
      <c r="BA173" s="9"/>
    </row>
    <row r="174" spans="1:53" ht="13.5" customHeight="1" thickTop="1">
      <c r="A174" s="283" t="str">
        <f>IFERROR(INDEX(【従業者名簿】!F:F,MATCH(届出後10月!F174,【従業者名簿】!C:C,0)),"")</f>
        <v/>
      </c>
      <c r="B174" s="255" t="s">
        <v>4</v>
      </c>
      <c r="C174" s="285" t="str">
        <f>IF(AO174="介護福祉士","〇","")</f>
        <v/>
      </c>
      <c r="D174" s="367" t="str">
        <f>IF(A174="","",DATEDIF(A174,$AF$3,"m"))</f>
        <v/>
      </c>
      <c r="E174" s="290" t="s">
        <v>102</v>
      </c>
      <c r="F174" s="293"/>
      <c r="G174" s="73" t="s">
        <v>36</v>
      </c>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278">
        <f>SUM(H175:AL175)</f>
        <v>0</v>
      </c>
      <c r="AN174" s="280" t="str">
        <f>IFERROR(IF(SUM(AM174:AM179)&gt;$AF$205,1,ROUNDDOWN(SUM(AM174:AM179)/$AF$205,1)),"")</f>
        <v/>
      </c>
      <c r="AO174" s="343"/>
      <c r="AQ174" s="228"/>
      <c r="AR174" s="369"/>
      <c r="AS174" s="224"/>
      <c r="AT174" s="225"/>
      <c r="AU174" s="12" t="s">
        <v>26</v>
      </c>
      <c r="AV174" s="226"/>
      <c r="AW174" s="227"/>
      <c r="AX174" s="156"/>
      <c r="AY174" s="167" t="s">
        <v>34</v>
      </c>
      <c r="BA174" s="9"/>
    </row>
    <row r="175" spans="1:53" ht="13.5" customHeight="1">
      <c r="A175" s="284"/>
      <c r="B175" s="256"/>
      <c r="C175" s="286"/>
      <c r="D175" s="370"/>
      <c r="E175" s="291"/>
      <c r="F175" s="293"/>
      <c r="G175" s="70" t="s">
        <v>41</v>
      </c>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253"/>
      <c r="AN175" s="280"/>
      <c r="AO175" s="344"/>
      <c r="AQ175" s="228"/>
      <c r="AR175" s="369"/>
      <c r="AS175" s="224"/>
      <c r="AT175" s="225"/>
      <c r="AU175" s="12" t="s">
        <v>26</v>
      </c>
      <c r="AV175" s="226"/>
      <c r="AW175" s="227"/>
      <c r="AX175" s="156"/>
      <c r="AY175" s="167" t="s">
        <v>34</v>
      </c>
      <c r="BA175" s="9"/>
    </row>
    <row r="176" spans="1:53" ht="13.5" customHeight="1">
      <c r="A176" s="284"/>
      <c r="B176" s="273" t="s">
        <v>5</v>
      </c>
      <c r="C176" s="286"/>
      <c r="D176" s="370"/>
      <c r="E176" s="291"/>
      <c r="F176" s="293"/>
      <c r="G176" s="73" t="s">
        <v>36</v>
      </c>
      <c r="H176" s="38"/>
      <c r="I176" s="38"/>
      <c r="J176" s="38"/>
      <c r="K176" s="38"/>
      <c r="L176" s="164"/>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278">
        <f>SUM(H177:AL177)</f>
        <v>0</v>
      </c>
      <c r="AN176" s="280"/>
      <c r="AO176" s="345"/>
      <c r="AQ176" s="228"/>
      <c r="AR176" s="369"/>
      <c r="AS176" s="224"/>
      <c r="AT176" s="225"/>
      <c r="AU176" s="12" t="s">
        <v>26</v>
      </c>
      <c r="AV176" s="226"/>
      <c r="AW176" s="227"/>
      <c r="AX176" s="156"/>
      <c r="AY176" s="167" t="s">
        <v>34</v>
      </c>
      <c r="BA176" s="9"/>
    </row>
    <row r="177" spans="1:53" ht="13.5" customHeight="1">
      <c r="A177" s="284"/>
      <c r="B177" s="297"/>
      <c r="C177" s="286"/>
      <c r="D177" s="370"/>
      <c r="E177" s="291"/>
      <c r="F177" s="293"/>
      <c r="G177" s="70" t="s">
        <v>41</v>
      </c>
      <c r="H177" s="35"/>
      <c r="I177" s="35"/>
      <c r="J177" s="35"/>
      <c r="K177" s="35"/>
      <c r="L177" s="36"/>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253"/>
      <c r="AN177" s="280"/>
      <c r="AO177" s="344"/>
      <c r="AQ177" s="228"/>
      <c r="AR177" s="369"/>
      <c r="AS177" s="224"/>
      <c r="AT177" s="225"/>
      <c r="AU177" s="12" t="s">
        <v>26</v>
      </c>
      <c r="AV177" s="226"/>
      <c r="AW177" s="227"/>
      <c r="AX177" s="156"/>
      <c r="AY177" s="167" t="s">
        <v>34</v>
      </c>
      <c r="BA177" s="9"/>
    </row>
    <row r="178" spans="1:53" ht="13.5" customHeight="1">
      <c r="A178" s="284"/>
      <c r="B178" s="296" t="s">
        <v>33</v>
      </c>
      <c r="C178" s="286"/>
      <c r="D178" s="370"/>
      <c r="E178" s="291"/>
      <c r="F178" s="294"/>
      <c r="G178" s="73" t="s">
        <v>36</v>
      </c>
      <c r="H178" s="38"/>
      <c r="I178" s="38"/>
      <c r="J178" s="38"/>
      <c r="K178" s="38"/>
      <c r="L178" s="164"/>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278">
        <f>SUM(H179:AL179)</f>
        <v>0</v>
      </c>
      <c r="AN178" s="281"/>
      <c r="AO178" s="345"/>
      <c r="AQ178" s="228"/>
      <c r="AR178" s="369"/>
      <c r="AS178" s="224"/>
      <c r="AT178" s="225"/>
      <c r="AU178" s="12" t="s">
        <v>26</v>
      </c>
      <c r="AV178" s="226"/>
      <c r="AW178" s="227"/>
      <c r="AX178" s="156"/>
      <c r="AY178" s="167" t="s">
        <v>34</v>
      </c>
      <c r="BA178" s="9"/>
    </row>
    <row r="179" spans="1:53" ht="13.5" customHeight="1">
      <c r="A179" s="284"/>
      <c r="B179" s="255"/>
      <c r="C179" s="287"/>
      <c r="D179" s="370"/>
      <c r="E179" s="292"/>
      <c r="F179" s="295"/>
      <c r="G179" s="70" t="s">
        <v>41</v>
      </c>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253"/>
      <c r="AN179" s="281"/>
      <c r="AO179" s="346"/>
      <c r="AQ179" s="228"/>
      <c r="AR179" s="369"/>
      <c r="AS179" s="224"/>
      <c r="AT179" s="225"/>
      <c r="AU179" s="12" t="s">
        <v>26</v>
      </c>
      <c r="AV179" s="226"/>
      <c r="AW179" s="227"/>
      <c r="AX179" s="156"/>
      <c r="AY179" s="167" t="s">
        <v>34</v>
      </c>
      <c r="BA179" s="9"/>
    </row>
    <row r="180" spans="1:53" ht="13.5" customHeight="1">
      <c r="A180" s="305" t="str">
        <f>IFERROR(INDEX(【従業者名簿】!F:F,MATCH(届出後10月!F180,【従業者名簿】!C:C,0)),"")</f>
        <v/>
      </c>
      <c r="B180" s="273" t="s">
        <v>5</v>
      </c>
      <c r="C180" s="299" t="str">
        <f>IF(AO180="介護福祉士","〇","")</f>
        <v/>
      </c>
      <c r="D180" s="370" t="str">
        <f>IF(A180="","",DATEDIF(A180,$AF$3,"m"))</f>
        <v/>
      </c>
      <c r="E180" s="306" t="s">
        <v>102</v>
      </c>
      <c r="F180" s="262"/>
      <c r="G180" s="70" t="s">
        <v>36</v>
      </c>
      <c r="H180" s="164"/>
      <c r="I180" s="164"/>
      <c r="J180" s="164"/>
      <c r="K180" s="164"/>
      <c r="L180" s="164"/>
      <c r="M180" s="164"/>
      <c r="N180" s="164"/>
      <c r="O180" s="164"/>
      <c r="P180" s="164"/>
      <c r="Q180" s="164"/>
      <c r="R180" s="164"/>
      <c r="S180" s="164"/>
      <c r="T180" s="164"/>
      <c r="U180" s="164"/>
      <c r="V180" s="164"/>
      <c r="W180" s="164"/>
      <c r="X180" s="164"/>
      <c r="Y180" s="164"/>
      <c r="Z180" s="164"/>
      <c r="AA180" s="164"/>
      <c r="AB180" s="164"/>
      <c r="AC180" s="164"/>
      <c r="AD180" s="164"/>
      <c r="AE180" s="164"/>
      <c r="AF180" s="164"/>
      <c r="AG180" s="164"/>
      <c r="AH180" s="164"/>
      <c r="AI180" s="164"/>
      <c r="AJ180" s="164"/>
      <c r="AK180" s="164"/>
      <c r="AL180" s="164"/>
      <c r="AM180" s="278">
        <f>SUM(H181:AL181)</f>
        <v>0</v>
      </c>
      <c r="AN180" s="279" t="str">
        <f>IFERROR(IF(SUM(AM180:AM183)&gt;$AF$205,1,ROUNDDOWN(SUM(AM180:AM183)/$AF$205,1)),"")</f>
        <v/>
      </c>
      <c r="AO180" s="222"/>
      <c r="AP180" s="8"/>
      <c r="AQ180" s="228"/>
      <c r="AR180" s="369"/>
      <c r="AS180" s="224"/>
      <c r="AT180" s="225"/>
      <c r="AU180" s="12" t="s">
        <v>26</v>
      </c>
      <c r="AV180" s="226"/>
      <c r="AW180" s="227"/>
      <c r="AX180" s="156"/>
      <c r="AY180" s="167" t="s">
        <v>34</v>
      </c>
      <c r="BA180" s="9"/>
    </row>
    <row r="181" spans="1:53" ht="13.5" customHeight="1">
      <c r="A181" s="284"/>
      <c r="B181" s="297"/>
      <c r="C181" s="286"/>
      <c r="D181" s="370"/>
      <c r="E181" s="291"/>
      <c r="F181" s="262"/>
      <c r="G181" s="70" t="s">
        <v>41</v>
      </c>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253"/>
      <c r="AN181" s="280"/>
      <c r="AO181" s="344"/>
      <c r="AP181" s="8"/>
      <c r="AQ181" s="228"/>
      <c r="AR181" s="369"/>
      <c r="AS181" s="224"/>
      <c r="AT181" s="225"/>
      <c r="AU181" s="12" t="s">
        <v>26</v>
      </c>
      <c r="AV181" s="226"/>
      <c r="AW181" s="227"/>
      <c r="AX181" s="156"/>
      <c r="AY181" s="167" t="s">
        <v>34</v>
      </c>
      <c r="BA181" s="9"/>
    </row>
    <row r="182" spans="1:53" ht="13.5" customHeight="1">
      <c r="A182" s="284"/>
      <c r="B182" s="304" t="s">
        <v>33</v>
      </c>
      <c r="C182" s="286"/>
      <c r="D182" s="370"/>
      <c r="E182" s="291"/>
      <c r="F182" s="277"/>
      <c r="G182" s="70" t="s">
        <v>36</v>
      </c>
      <c r="H182" s="164"/>
      <c r="I182" s="164"/>
      <c r="J182" s="164"/>
      <c r="K182" s="164"/>
      <c r="L182" s="164"/>
      <c r="M182" s="164"/>
      <c r="N182" s="164"/>
      <c r="O182" s="164"/>
      <c r="P182" s="164"/>
      <c r="Q182" s="164"/>
      <c r="R182" s="164"/>
      <c r="S182" s="164"/>
      <c r="T182" s="164"/>
      <c r="U182" s="164"/>
      <c r="V182" s="164"/>
      <c r="W182" s="164"/>
      <c r="X182" s="164"/>
      <c r="Y182" s="164"/>
      <c r="Z182" s="164"/>
      <c r="AA182" s="164"/>
      <c r="AB182" s="164"/>
      <c r="AC182" s="164"/>
      <c r="AD182" s="164"/>
      <c r="AE182" s="164"/>
      <c r="AF182" s="164"/>
      <c r="AG182" s="164"/>
      <c r="AH182" s="164"/>
      <c r="AI182" s="164"/>
      <c r="AJ182" s="164"/>
      <c r="AK182" s="164"/>
      <c r="AL182" s="164"/>
      <c r="AM182" s="253">
        <f>SUM(H183:AL183)</f>
        <v>0</v>
      </c>
      <c r="AN182" s="281"/>
      <c r="AO182" s="345"/>
      <c r="AP182" s="8"/>
      <c r="AQ182" s="228"/>
      <c r="AR182" s="369"/>
      <c r="AS182" s="224"/>
      <c r="AT182" s="225"/>
      <c r="AU182" s="12" t="s">
        <v>26</v>
      </c>
      <c r="AV182" s="226"/>
      <c r="AW182" s="227"/>
      <c r="AX182" s="156"/>
      <c r="AY182" s="167" t="s">
        <v>34</v>
      </c>
      <c r="BA182" s="9"/>
    </row>
    <row r="183" spans="1:53" ht="13.5" customHeight="1">
      <c r="A183" s="284"/>
      <c r="B183" s="304"/>
      <c r="C183" s="287"/>
      <c r="D183" s="370"/>
      <c r="E183" s="292"/>
      <c r="F183" s="277"/>
      <c r="G183" s="70" t="s">
        <v>41</v>
      </c>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253"/>
      <c r="AN183" s="282"/>
      <c r="AO183" s="346"/>
      <c r="AP183" s="8"/>
      <c r="AQ183" s="228"/>
      <c r="AR183" s="369"/>
      <c r="AS183" s="224"/>
      <c r="AT183" s="225"/>
      <c r="AU183" s="12" t="s">
        <v>26</v>
      </c>
      <c r="AV183" s="226"/>
      <c r="AW183" s="227"/>
      <c r="AX183" s="156"/>
      <c r="AY183" s="167" t="s">
        <v>34</v>
      </c>
      <c r="BA183" s="9"/>
    </row>
    <row r="184" spans="1:53" ht="13.5" customHeight="1">
      <c r="A184" s="248" t="str">
        <f>IFERROR(INDEX(【従業者名簿】!F:F,MATCH(F184,【従業者名簿】!C:C,0)),"")</f>
        <v/>
      </c>
      <c r="B184" s="298" t="s">
        <v>33</v>
      </c>
      <c r="C184" s="299" t="str">
        <f>IF(AO184="介護福祉士","〇","")</f>
        <v/>
      </c>
      <c r="D184" s="366" t="str">
        <f>IF(A184="","",DATEDIF(A184,$AF$3,"m"))</f>
        <v/>
      </c>
      <c r="E184" s="301"/>
      <c r="F184" s="270"/>
      <c r="G184" s="70" t="s">
        <v>36</v>
      </c>
      <c r="H184" s="164"/>
      <c r="I184" s="164"/>
      <c r="J184" s="164"/>
      <c r="K184" s="164"/>
      <c r="L184" s="164"/>
      <c r="M184" s="164"/>
      <c r="N184" s="164"/>
      <c r="O184" s="40"/>
      <c r="P184" s="164"/>
      <c r="Q184" s="164"/>
      <c r="R184" s="164"/>
      <c r="S184" s="164"/>
      <c r="T184" s="164"/>
      <c r="U184" s="38"/>
      <c r="V184" s="38"/>
      <c r="W184" s="164"/>
      <c r="X184" s="164"/>
      <c r="Y184" s="164"/>
      <c r="Z184" s="164"/>
      <c r="AA184" s="164"/>
      <c r="AB184" s="164"/>
      <c r="AC184" s="164"/>
      <c r="AD184" s="164"/>
      <c r="AE184" s="164"/>
      <c r="AF184" s="164"/>
      <c r="AG184" s="164"/>
      <c r="AH184" s="164"/>
      <c r="AI184" s="164"/>
      <c r="AJ184" s="164"/>
      <c r="AK184" s="164"/>
      <c r="AL184" s="164"/>
      <c r="AM184" s="253">
        <f>SUM(H185:AL185)</f>
        <v>0</v>
      </c>
      <c r="AN184" s="368" t="str">
        <f>IFERROR(IF(OR(E184="Ａ",AM184&gt;$AF$205),1,ROUNDDOWN(AM184/$AF$45,1)),"")</f>
        <v/>
      </c>
      <c r="AO184" s="222"/>
      <c r="AP184" s="8"/>
      <c r="AQ184" s="228"/>
      <c r="AR184" s="369"/>
      <c r="AS184" s="224"/>
      <c r="AT184" s="226"/>
      <c r="AU184" s="12" t="s">
        <v>26</v>
      </c>
      <c r="AV184" s="226"/>
      <c r="AW184" s="311"/>
      <c r="AX184" s="156"/>
      <c r="AY184" s="167" t="s">
        <v>34</v>
      </c>
      <c r="BA184" s="9"/>
    </row>
    <row r="185" spans="1:53" ht="13.5" customHeight="1">
      <c r="A185" s="249"/>
      <c r="B185" s="255"/>
      <c r="C185" s="287"/>
      <c r="D185" s="367"/>
      <c r="E185" s="302"/>
      <c r="F185" s="261"/>
      <c r="G185" s="70" t="s">
        <v>41</v>
      </c>
      <c r="H185" s="35"/>
      <c r="I185" s="35"/>
      <c r="J185" s="35"/>
      <c r="K185" s="35"/>
      <c r="L185" s="35"/>
      <c r="M185" s="35"/>
      <c r="N185" s="35"/>
      <c r="O185" s="48"/>
      <c r="P185" s="35"/>
      <c r="Q185" s="35"/>
      <c r="R185" s="35"/>
      <c r="S185" s="35"/>
      <c r="T185" s="35"/>
      <c r="U185" s="35"/>
      <c r="V185" s="35"/>
      <c r="W185" s="35"/>
      <c r="X185" s="35"/>
      <c r="Y185" s="35"/>
      <c r="Z185" s="35"/>
      <c r="AA185" s="35"/>
      <c r="AB185" s="35"/>
      <c r="AC185" s="35"/>
      <c r="AD185" s="35"/>
      <c r="AE185" s="35"/>
      <c r="AF185" s="35"/>
      <c r="AG185" s="39"/>
      <c r="AH185" s="35"/>
      <c r="AI185" s="35"/>
      <c r="AJ185" s="35"/>
      <c r="AK185" s="35"/>
      <c r="AL185" s="35"/>
      <c r="AM185" s="253"/>
      <c r="AN185" s="368"/>
      <c r="AO185" s="223"/>
      <c r="AP185" s="8"/>
      <c r="AQ185" s="228"/>
      <c r="AR185" s="369"/>
      <c r="AS185" s="224"/>
      <c r="AT185" s="226"/>
      <c r="AU185" s="12" t="s">
        <v>26</v>
      </c>
      <c r="AV185" s="226"/>
      <c r="AW185" s="311"/>
      <c r="AX185" s="156"/>
      <c r="AY185" s="167" t="s">
        <v>34</v>
      </c>
      <c r="BA185" s="9"/>
    </row>
    <row r="186" spans="1:53" ht="13.5" customHeight="1">
      <c r="A186" s="248" t="str">
        <f>IFERROR(INDEX(【従業者名簿】!F:F,MATCH(F186,【従業者名簿】!C:C,0)),"")</f>
        <v/>
      </c>
      <c r="B186" s="298" t="s">
        <v>33</v>
      </c>
      <c r="C186" s="299" t="str">
        <f t="shared" ref="C186" si="167">IF(AO186="介護福祉士","〇","")</f>
        <v/>
      </c>
      <c r="D186" s="366" t="str">
        <f>IF(A186="","",DATEDIF(A186,$AF$3,"m"))</f>
        <v/>
      </c>
      <c r="E186" s="301"/>
      <c r="F186" s="270"/>
      <c r="G186" s="70" t="s">
        <v>36</v>
      </c>
      <c r="H186" s="164"/>
      <c r="I186" s="164"/>
      <c r="J186" s="164"/>
      <c r="K186" s="164"/>
      <c r="L186" s="164"/>
      <c r="M186" s="164"/>
      <c r="N186" s="164"/>
      <c r="O186" s="164"/>
      <c r="P186" s="164"/>
      <c r="Q186" s="40"/>
      <c r="R186" s="164"/>
      <c r="S186" s="164"/>
      <c r="T186" s="164"/>
      <c r="U186" s="164"/>
      <c r="V186" s="164"/>
      <c r="W186" s="164"/>
      <c r="X186" s="164"/>
      <c r="Y186" s="164"/>
      <c r="Z186" s="164"/>
      <c r="AA186" s="164"/>
      <c r="AB186" s="164"/>
      <c r="AC186" s="164"/>
      <c r="AD186" s="164"/>
      <c r="AE186" s="40"/>
      <c r="AF186" s="164"/>
      <c r="AG186" s="164"/>
      <c r="AH186" s="164"/>
      <c r="AI186" s="164"/>
      <c r="AJ186" s="164"/>
      <c r="AK186" s="164"/>
      <c r="AL186" s="164"/>
      <c r="AM186" s="253">
        <f>SUM(H187:AL187)</f>
        <v>0</v>
      </c>
      <c r="AN186" s="368" t="str">
        <f t="shared" ref="AN186" si="168">IFERROR(IF(OR(E186="Ａ",AM186&gt;$AF$205),1,ROUNDDOWN(AM186/$AF$45,1)),"")</f>
        <v/>
      </c>
      <c r="AO186" s="222"/>
      <c r="AP186" s="8"/>
      <c r="AQ186" s="228" t="s">
        <v>19</v>
      </c>
      <c r="AR186" s="307"/>
      <c r="AS186" s="308" t="s">
        <v>20</v>
      </c>
      <c r="AT186" s="309"/>
      <c r="AU186" s="309"/>
      <c r="AV186" s="309"/>
      <c r="AW186" s="309"/>
      <c r="AX186" s="309"/>
      <c r="AY186" s="310"/>
      <c r="BA186" s="9"/>
    </row>
    <row r="187" spans="1:53" ht="13.5" customHeight="1">
      <c r="A187" s="249"/>
      <c r="B187" s="255"/>
      <c r="C187" s="287"/>
      <c r="D187" s="367"/>
      <c r="E187" s="302"/>
      <c r="F187" s="261"/>
      <c r="G187" s="70" t="s">
        <v>41</v>
      </c>
      <c r="H187" s="35"/>
      <c r="I187" s="35"/>
      <c r="J187" s="35"/>
      <c r="K187" s="35"/>
      <c r="L187" s="35"/>
      <c r="M187" s="35"/>
      <c r="N187" s="35"/>
      <c r="O187" s="35"/>
      <c r="P187" s="35"/>
      <c r="Q187" s="48"/>
      <c r="R187" s="35"/>
      <c r="S187" s="35"/>
      <c r="T187" s="35"/>
      <c r="U187" s="35"/>
      <c r="V187" s="35"/>
      <c r="W187" s="35"/>
      <c r="X187" s="35"/>
      <c r="Y187" s="35"/>
      <c r="Z187" s="35"/>
      <c r="AA187" s="35"/>
      <c r="AB187" s="35"/>
      <c r="AC187" s="35"/>
      <c r="AD187" s="35"/>
      <c r="AE187" s="48"/>
      <c r="AF187" s="35"/>
      <c r="AG187" s="35"/>
      <c r="AH187" s="35"/>
      <c r="AI187" s="35"/>
      <c r="AJ187" s="35"/>
      <c r="AK187" s="35"/>
      <c r="AL187" s="35"/>
      <c r="AM187" s="253"/>
      <c r="AN187" s="368"/>
      <c r="AO187" s="223"/>
      <c r="AP187" s="8"/>
      <c r="AQ187" s="228" t="s">
        <v>28</v>
      </c>
      <c r="AR187" s="307"/>
      <c r="AS187" s="308" t="s">
        <v>29</v>
      </c>
      <c r="AT187" s="309"/>
      <c r="AU187" s="309"/>
      <c r="AV187" s="309"/>
      <c r="AW187" s="309"/>
      <c r="AX187" s="309"/>
      <c r="AY187" s="310"/>
      <c r="BA187" s="9"/>
    </row>
    <row r="188" spans="1:53" ht="13.5" customHeight="1">
      <c r="A188" s="248" t="str">
        <f>IFERROR(INDEX(【従業者名簿】!F:F,MATCH(F188,【従業者名簿】!C:C,0)),"")</f>
        <v/>
      </c>
      <c r="B188" s="298" t="s">
        <v>33</v>
      </c>
      <c r="C188" s="299" t="str">
        <f t="shared" ref="C188" si="169">IF(AO188="介護福祉士","〇","")</f>
        <v/>
      </c>
      <c r="D188" s="366" t="str">
        <f>IF(A188="","",DATEDIF(A188,$AF$3,"m"))</f>
        <v/>
      </c>
      <c r="E188" s="301"/>
      <c r="F188" s="270"/>
      <c r="G188" s="70" t="s">
        <v>36</v>
      </c>
      <c r="H188" s="164"/>
      <c r="I188" s="164"/>
      <c r="J188" s="164"/>
      <c r="K188" s="164"/>
      <c r="L188" s="164"/>
      <c r="M188" s="164"/>
      <c r="N188" s="164"/>
      <c r="O188" s="164"/>
      <c r="P188" s="164"/>
      <c r="Q188" s="164"/>
      <c r="R188" s="164"/>
      <c r="S188" s="164"/>
      <c r="T188" s="164"/>
      <c r="U188" s="164"/>
      <c r="V188" s="164"/>
      <c r="W188" s="164"/>
      <c r="X188" s="164"/>
      <c r="Y188" s="164"/>
      <c r="Z188" s="164"/>
      <c r="AA188" s="164"/>
      <c r="AB188" s="164"/>
      <c r="AC188" s="164"/>
      <c r="AD188" s="164"/>
      <c r="AE188" s="164"/>
      <c r="AF188" s="164"/>
      <c r="AG188" s="164"/>
      <c r="AH188" s="164"/>
      <c r="AI188" s="164"/>
      <c r="AJ188" s="164"/>
      <c r="AK188" s="164"/>
      <c r="AL188" s="164"/>
      <c r="AM188" s="253">
        <f>SUM(H189:AL189)</f>
        <v>0</v>
      </c>
      <c r="AN188" s="368" t="str">
        <f t="shared" ref="AN188" si="170">IFERROR(IF(OR(E188="Ａ",AM188&gt;$AF$205),1,ROUNDDOWN(AM188/$AF$45,1)),"")</f>
        <v/>
      </c>
      <c r="AO188" s="222"/>
      <c r="AP188" s="8"/>
      <c r="AQ188" s="228" t="s">
        <v>11</v>
      </c>
      <c r="AR188" s="307"/>
      <c r="AS188" s="308" t="s">
        <v>30</v>
      </c>
      <c r="AT188" s="309"/>
      <c r="AU188" s="309"/>
      <c r="AV188" s="309"/>
      <c r="AW188" s="309"/>
      <c r="AX188" s="309"/>
      <c r="AY188" s="310"/>
      <c r="BA188" s="9"/>
    </row>
    <row r="189" spans="1:53" ht="13.5" customHeight="1">
      <c r="A189" s="249"/>
      <c r="B189" s="255"/>
      <c r="C189" s="287"/>
      <c r="D189" s="367"/>
      <c r="E189" s="302"/>
      <c r="F189" s="261"/>
      <c r="G189" s="70" t="s">
        <v>41</v>
      </c>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253"/>
      <c r="AN189" s="368"/>
      <c r="AO189" s="223"/>
      <c r="AP189" s="8"/>
      <c r="AQ189" s="156"/>
      <c r="AR189" s="160"/>
      <c r="AS189" s="308"/>
      <c r="AT189" s="309"/>
      <c r="AU189" s="309"/>
      <c r="AV189" s="309"/>
      <c r="AW189" s="309"/>
      <c r="AX189" s="309"/>
      <c r="AY189" s="310"/>
      <c r="BA189" s="9"/>
    </row>
    <row r="190" spans="1:53" ht="13.5" customHeight="1">
      <c r="A190" s="248" t="str">
        <f>IFERROR(INDEX(【従業者名簿】!F:F,MATCH(F190,【従業者名簿】!C:C,0)),"")</f>
        <v/>
      </c>
      <c r="B190" s="298" t="s">
        <v>33</v>
      </c>
      <c r="C190" s="299" t="str">
        <f t="shared" ref="C190" si="171">IF(AO190="介護福祉士","〇","")</f>
        <v/>
      </c>
      <c r="D190" s="366" t="str">
        <f>IF(A190="","",DATEDIF(A190,$AF$3,"m"))</f>
        <v/>
      </c>
      <c r="E190" s="301"/>
      <c r="F190" s="270"/>
      <c r="G190" s="70" t="s">
        <v>36</v>
      </c>
      <c r="H190" s="164"/>
      <c r="I190" s="164"/>
      <c r="J190" s="164"/>
      <c r="K190" s="164"/>
      <c r="L190" s="164"/>
      <c r="M190" s="164"/>
      <c r="N190" s="164"/>
      <c r="O190" s="164"/>
      <c r="P190" s="164"/>
      <c r="Q190" s="164"/>
      <c r="R190" s="164"/>
      <c r="S190" s="164"/>
      <c r="T190" s="164"/>
      <c r="U190" s="164"/>
      <c r="V190" s="164"/>
      <c r="W190" s="164"/>
      <c r="X190" s="164"/>
      <c r="Y190" s="164"/>
      <c r="Z190" s="164"/>
      <c r="AA190" s="164"/>
      <c r="AB190" s="164"/>
      <c r="AC190" s="164"/>
      <c r="AD190" s="164"/>
      <c r="AE190" s="164"/>
      <c r="AF190" s="164"/>
      <c r="AG190" s="164"/>
      <c r="AH190" s="164"/>
      <c r="AI190" s="164"/>
      <c r="AJ190" s="164"/>
      <c r="AK190" s="164"/>
      <c r="AL190" s="164"/>
      <c r="AM190" s="253">
        <f>SUM(H191:AL191)</f>
        <v>0</v>
      </c>
      <c r="AN190" s="368" t="str">
        <f t="shared" ref="AN190" si="172">IFERROR(IF(OR(E190="Ａ",AM190&gt;$AF$205),1,ROUNDDOWN(AM190/$AF$45,1)),"")</f>
        <v/>
      </c>
      <c r="AO190" s="222"/>
      <c r="AP190" s="8"/>
      <c r="AQ190" s="228"/>
      <c r="AR190" s="307"/>
      <c r="AS190" s="308"/>
      <c r="AT190" s="309"/>
      <c r="AU190" s="309"/>
      <c r="AV190" s="309"/>
      <c r="AW190" s="309"/>
      <c r="AX190" s="309"/>
      <c r="AY190" s="310"/>
      <c r="BA190" s="9"/>
    </row>
    <row r="191" spans="1:53" ht="13.5" customHeight="1">
      <c r="A191" s="249"/>
      <c r="B191" s="255"/>
      <c r="C191" s="287"/>
      <c r="D191" s="367"/>
      <c r="E191" s="302"/>
      <c r="F191" s="261"/>
      <c r="G191" s="70" t="s">
        <v>41</v>
      </c>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253"/>
      <c r="AN191" s="368"/>
      <c r="AO191" s="223"/>
      <c r="AP191" s="8"/>
      <c r="AQ191" s="156"/>
      <c r="AR191" s="160"/>
      <c r="AS191" s="161"/>
      <c r="AT191" s="162"/>
      <c r="AU191" s="162"/>
      <c r="AV191" s="162"/>
      <c r="AW191" s="162"/>
      <c r="AX191" s="162"/>
      <c r="AY191" s="163"/>
      <c r="BA191" s="9"/>
    </row>
    <row r="192" spans="1:53" ht="13.5" customHeight="1">
      <c r="A192" s="248" t="str">
        <f>IFERROR(INDEX(【従業者名簿】!F:F,MATCH(F192,【従業者名簿】!C:C,0)),"")</f>
        <v/>
      </c>
      <c r="B192" s="298" t="s">
        <v>33</v>
      </c>
      <c r="C192" s="299" t="str">
        <f t="shared" ref="C192" si="173">IF(AO192="介護福祉士","〇","")</f>
        <v/>
      </c>
      <c r="D192" s="366" t="str">
        <f>IF(A192="","",DATEDIF(A192,$AF$3,"m"))</f>
        <v/>
      </c>
      <c r="E192" s="301"/>
      <c r="F192" s="270"/>
      <c r="G192" s="70" t="s">
        <v>36</v>
      </c>
      <c r="H192" s="164"/>
      <c r="I192" s="164"/>
      <c r="J192" s="164"/>
      <c r="K192" s="164"/>
      <c r="L192" s="164"/>
      <c r="M192" s="164"/>
      <c r="N192" s="164"/>
      <c r="O192" s="164"/>
      <c r="P192" s="164"/>
      <c r="Q192" s="164"/>
      <c r="R192" s="164"/>
      <c r="S192" s="164"/>
      <c r="T192" s="164"/>
      <c r="U192" s="164"/>
      <c r="V192" s="164"/>
      <c r="W192" s="164"/>
      <c r="X192" s="164"/>
      <c r="Y192" s="164"/>
      <c r="Z192" s="164"/>
      <c r="AA192" s="164"/>
      <c r="AB192" s="164"/>
      <c r="AC192" s="164"/>
      <c r="AD192" s="164"/>
      <c r="AE192" s="164"/>
      <c r="AF192" s="164"/>
      <c r="AG192" s="164"/>
      <c r="AH192" s="164"/>
      <c r="AI192" s="164"/>
      <c r="AJ192" s="164"/>
      <c r="AK192" s="164"/>
      <c r="AL192" s="164"/>
      <c r="AM192" s="253">
        <f>SUM(H193:AL193)</f>
        <v>0</v>
      </c>
      <c r="AN192" s="368" t="str">
        <f t="shared" ref="AN192" si="174">IFERROR(IF(OR(E192="Ａ",AM192&gt;$AF$205),1,ROUNDDOWN(AM192/$AF$45,1)),"")</f>
        <v/>
      </c>
      <c r="AO192" s="222"/>
      <c r="AP192" s="8"/>
      <c r="BA192" s="9"/>
    </row>
    <row r="193" spans="1:53" ht="13.5" customHeight="1">
      <c r="A193" s="249"/>
      <c r="B193" s="255"/>
      <c r="C193" s="287"/>
      <c r="D193" s="367"/>
      <c r="E193" s="302"/>
      <c r="F193" s="261"/>
      <c r="G193" s="70" t="s">
        <v>41</v>
      </c>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253"/>
      <c r="AN193" s="368"/>
      <c r="AO193" s="223"/>
      <c r="AP193" s="8"/>
      <c r="AQ193" s="332" t="s">
        <v>199</v>
      </c>
      <c r="AR193" s="334"/>
      <c r="AS193" s="347"/>
      <c r="AT193" s="252" t="s">
        <v>200</v>
      </c>
      <c r="AU193" s="351"/>
      <c r="AV193" s="351"/>
      <c r="AW193" s="252" t="s">
        <v>201</v>
      </c>
      <c r="AX193" s="351"/>
      <c r="AY193" s="351"/>
    </row>
    <row r="194" spans="1:53" ht="13.5" customHeight="1">
      <c r="A194" s="248" t="str">
        <f>IFERROR(INDEX(【従業者名簿】!F:F,MATCH(F194,【従業者名簿】!C:C,0)),"")</f>
        <v/>
      </c>
      <c r="B194" s="298" t="s">
        <v>33</v>
      </c>
      <c r="C194" s="299" t="str">
        <f t="shared" ref="C194" si="175">IF(AO194="介護福祉士","〇","")</f>
        <v/>
      </c>
      <c r="D194" s="366" t="str">
        <f>IF(A194="","",DATEDIF(A194,$AF$3,"m"))</f>
        <v/>
      </c>
      <c r="E194" s="301"/>
      <c r="F194" s="270"/>
      <c r="G194" s="70" t="s">
        <v>36</v>
      </c>
      <c r="H194" s="164"/>
      <c r="I194" s="164"/>
      <c r="J194" s="164"/>
      <c r="K194" s="164"/>
      <c r="L194" s="164"/>
      <c r="M194" s="164"/>
      <c r="N194" s="164"/>
      <c r="O194" s="164"/>
      <c r="P194" s="164"/>
      <c r="Q194" s="164"/>
      <c r="R194" s="164"/>
      <c r="S194" s="164"/>
      <c r="T194" s="164"/>
      <c r="U194" s="164"/>
      <c r="V194" s="164"/>
      <c r="W194" s="164"/>
      <c r="X194" s="164"/>
      <c r="Y194" s="164"/>
      <c r="Z194" s="164"/>
      <c r="AA194" s="164"/>
      <c r="AB194" s="164"/>
      <c r="AC194" s="164"/>
      <c r="AD194" s="164"/>
      <c r="AE194" s="164"/>
      <c r="AF194" s="164"/>
      <c r="AG194" s="164"/>
      <c r="AH194" s="164"/>
      <c r="AI194" s="164"/>
      <c r="AJ194" s="164"/>
      <c r="AK194" s="164"/>
      <c r="AL194" s="164"/>
      <c r="AM194" s="253">
        <f>SUM(H195:AL195)</f>
        <v>0</v>
      </c>
      <c r="AN194" s="368" t="str">
        <f t="shared" ref="AN194" si="176">IFERROR(IF(OR(E194="Ａ",AM194&gt;$AF$205),1,ROUNDDOWN(AM194/$AF$45,1)),"")</f>
        <v/>
      </c>
      <c r="AO194" s="222"/>
      <c r="AP194" s="8"/>
      <c r="AQ194" s="348"/>
      <c r="AR194" s="349"/>
      <c r="AS194" s="350"/>
      <c r="AT194" s="352"/>
      <c r="AU194" s="352"/>
      <c r="AV194" s="352"/>
      <c r="AW194" s="352"/>
      <c r="AX194" s="352"/>
      <c r="AY194" s="352"/>
    </row>
    <row r="195" spans="1:53" ht="13.5" customHeight="1">
      <c r="A195" s="249"/>
      <c r="B195" s="255"/>
      <c r="C195" s="287"/>
      <c r="D195" s="367"/>
      <c r="E195" s="302"/>
      <c r="F195" s="261"/>
      <c r="G195" s="70" t="s">
        <v>41</v>
      </c>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253"/>
      <c r="AN195" s="368"/>
      <c r="AO195" s="223"/>
      <c r="AP195" s="8"/>
      <c r="AQ195" s="210"/>
      <c r="AR195" s="214"/>
      <c r="AS195" s="211"/>
      <c r="AT195" s="353" t="s">
        <v>166</v>
      </c>
      <c r="AU195" s="354"/>
      <c r="AV195" s="355"/>
      <c r="AW195" s="353" t="s">
        <v>167</v>
      </c>
      <c r="AX195" s="356"/>
      <c r="AY195" s="357"/>
    </row>
    <row r="196" spans="1:53" ht="13.5" customHeight="1">
      <c r="A196" s="248" t="str">
        <f>IFERROR(INDEX(【従業者名簿】!F:F,MATCH(F196,【従業者名簿】!C:C,0)),"")</f>
        <v/>
      </c>
      <c r="B196" s="298" t="s">
        <v>33</v>
      </c>
      <c r="C196" s="299" t="str">
        <f t="shared" ref="C196" si="177">IF(AO196="介護福祉士","〇","")</f>
        <v/>
      </c>
      <c r="D196" s="366" t="str">
        <f>IF(A196="","",DATEDIF(A196,$AF$3,"m"))</f>
        <v/>
      </c>
      <c r="E196" s="275"/>
      <c r="F196" s="262"/>
      <c r="G196" s="70" t="s">
        <v>36</v>
      </c>
      <c r="H196" s="75"/>
      <c r="I196" s="75"/>
      <c r="J196" s="75"/>
      <c r="K196" s="75"/>
      <c r="L196" s="75"/>
      <c r="M196" s="75"/>
      <c r="N196" s="75"/>
      <c r="O196" s="75"/>
      <c r="P196" s="75"/>
      <c r="Q196" s="75"/>
      <c r="R196" s="75"/>
      <c r="S196" s="75"/>
      <c r="T196" s="75"/>
      <c r="U196" s="75"/>
      <c r="V196" s="75"/>
      <c r="W196" s="75"/>
      <c r="X196" s="75"/>
      <c r="Y196" s="75"/>
      <c r="Z196" s="75"/>
      <c r="AA196" s="75"/>
      <c r="AB196" s="75"/>
      <c r="AC196" s="75"/>
      <c r="AD196" s="75"/>
      <c r="AE196" s="75"/>
      <c r="AF196" s="75"/>
      <c r="AG196" s="75"/>
      <c r="AH196" s="75"/>
      <c r="AI196" s="75"/>
      <c r="AJ196" s="75"/>
      <c r="AK196" s="75"/>
      <c r="AL196" s="75"/>
      <c r="AM196" s="253">
        <f>SUM(H197:AL197)</f>
        <v>0</v>
      </c>
      <c r="AN196" s="368" t="str">
        <f t="shared" ref="AN196" si="178">IFERROR(IF(OR(E196="Ａ",AM196&gt;$AF$205),1,ROUNDDOWN(AM196/$AF$45,1)),"")</f>
        <v/>
      </c>
      <c r="AO196" s="222"/>
      <c r="AP196" s="8"/>
      <c r="AQ196" s="312" t="s">
        <v>202</v>
      </c>
      <c r="AR196" s="313"/>
      <c r="AS196" s="314"/>
      <c r="AT196" s="315">
        <f>ROUNDDOWN(SUMIF(C174:C239,"〇",AN174:AN239),1)</f>
        <v>0</v>
      </c>
      <c r="AU196" s="316"/>
      <c r="AV196" s="316"/>
      <c r="AW196" s="317" t="e">
        <f>AT196/AM204</f>
        <v>#DIV/0!</v>
      </c>
      <c r="AX196" s="318"/>
      <c r="AY196" s="318"/>
    </row>
    <row r="197" spans="1:53" ht="13.5" customHeight="1">
      <c r="A197" s="249"/>
      <c r="B197" s="255"/>
      <c r="C197" s="287"/>
      <c r="D197" s="367"/>
      <c r="E197" s="260"/>
      <c r="F197" s="262"/>
      <c r="G197" s="70" t="s">
        <v>41</v>
      </c>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253"/>
      <c r="AN197" s="368"/>
      <c r="AO197" s="223"/>
      <c r="AP197" s="8"/>
      <c r="AQ197" s="319" t="s">
        <v>203</v>
      </c>
      <c r="AR197" s="320"/>
      <c r="AS197" s="321"/>
      <c r="AT197" s="316"/>
      <c r="AU197" s="316"/>
      <c r="AV197" s="316"/>
      <c r="AW197" s="318"/>
      <c r="AX197" s="318"/>
      <c r="AY197" s="318"/>
    </row>
    <row r="198" spans="1:53" ht="13.5" customHeight="1">
      <c r="A198" s="248" t="str">
        <f>IFERROR(INDEX(【従業者名簿】!F:F,MATCH(F198,【従業者名簿】!C:C,0)),"")</f>
        <v/>
      </c>
      <c r="B198" s="298" t="s">
        <v>33</v>
      </c>
      <c r="C198" s="299" t="str">
        <f t="shared" ref="C198" si="179">IF(AO198="介護福祉士","〇","")</f>
        <v/>
      </c>
      <c r="D198" s="366" t="str">
        <f>IF(A198="","",DATEDIF(A198,$AF$3,"m"))</f>
        <v/>
      </c>
      <c r="E198" s="275"/>
      <c r="F198" s="262"/>
      <c r="G198" s="70" t="s">
        <v>36</v>
      </c>
      <c r="H198" s="75"/>
      <c r="I198" s="75"/>
      <c r="J198" s="75"/>
      <c r="K198" s="75"/>
      <c r="L198" s="75"/>
      <c r="M198" s="75"/>
      <c r="N198" s="75"/>
      <c r="O198" s="75"/>
      <c r="P198" s="75"/>
      <c r="Q198" s="75"/>
      <c r="R198" s="75"/>
      <c r="S198" s="75"/>
      <c r="T198" s="75"/>
      <c r="U198" s="75"/>
      <c r="V198" s="75"/>
      <c r="W198" s="75"/>
      <c r="X198" s="75"/>
      <c r="Y198" s="75"/>
      <c r="Z198" s="75"/>
      <c r="AA198" s="75"/>
      <c r="AB198" s="75"/>
      <c r="AC198" s="75"/>
      <c r="AD198" s="75"/>
      <c r="AE198" s="75"/>
      <c r="AF198" s="75"/>
      <c r="AG198" s="75"/>
      <c r="AH198" s="75"/>
      <c r="AI198" s="75"/>
      <c r="AJ198" s="75"/>
      <c r="AK198" s="75"/>
      <c r="AL198" s="75"/>
      <c r="AM198" s="253">
        <f>SUM(H199:AL199)</f>
        <v>0</v>
      </c>
      <c r="AN198" s="368" t="str">
        <f t="shared" ref="AN198" si="180">IFERROR(IF(OR(E198="Ａ",AM198&gt;$AF$205),1,ROUNDDOWN(AM198/$AF$45,1)),"")</f>
        <v/>
      </c>
      <c r="AO198" s="222"/>
      <c r="AP198" s="8"/>
      <c r="AQ198" s="312" t="s">
        <v>204</v>
      </c>
      <c r="AR198" s="313"/>
      <c r="AS198" s="314"/>
      <c r="AT198" s="315">
        <f>ROUNDDOWN(SUMIFS(AN174:AN239,C174:C239,"〇",D174:D239,"&gt;="&amp;BA198),1)</f>
        <v>0</v>
      </c>
      <c r="AU198" s="316"/>
      <c r="AV198" s="316"/>
      <c r="AW198" s="317" t="e">
        <f>AT198/AM204</f>
        <v>#DIV/0!</v>
      </c>
      <c r="AX198" s="318"/>
      <c r="AY198" s="318"/>
      <c r="BA198" s="358">
        <f>[1]【算定要件集計】!T7</f>
        <v>120</v>
      </c>
    </row>
    <row r="199" spans="1:53" ht="13.5" customHeight="1">
      <c r="A199" s="249"/>
      <c r="B199" s="255"/>
      <c r="C199" s="287"/>
      <c r="D199" s="367"/>
      <c r="E199" s="260"/>
      <c r="F199" s="262"/>
      <c r="G199" s="70" t="s">
        <v>41</v>
      </c>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253"/>
      <c r="AN199" s="368"/>
      <c r="AO199" s="223"/>
      <c r="AP199" s="8"/>
      <c r="AQ199" s="319" t="s">
        <v>206</v>
      </c>
      <c r="AR199" s="320"/>
      <c r="AS199" s="321"/>
      <c r="AT199" s="316"/>
      <c r="AU199" s="316"/>
      <c r="AV199" s="316"/>
      <c r="AW199" s="318"/>
      <c r="AX199" s="318"/>
      <c r="AY199" s="318"/>
      <c r="BA199" s="359"/>
    </row>
    <row r="200" spans="1:53" ht="13.5" customHeight="1">
      <c r="A200" s="248" t="str">
        <f>IFERROR(INDEX(【従業者名簿】!F:F,MATCH(F200,【従業者名簿】!C:C,0)),"")</f>
        <v/>
      </c>
      <c r="B200" s="298" t="s">
        <v>33</v>
      </c>
      <c r="C200" s="299" t="str">
        <f t="shared" ref="C200" si="181">IF(AO200="介護福祉士","〇","")</f>
        <v/>
      </c>
      <c r="D200" s="366" t="str">
        <f>IF(A200="","",DATEDIF(A200,$AF$3,"m"))</f>
        <v/>
      </c>
      <c r="E200" s="275"/>
      <c r="F200" s="262"/>
      <c r="G200" s="70" t="s">
        <v>36</v>
      </c>
      <c r="H200" s="75"/>
      <c r="I200" s="75"/>
      <c r="J200" s="75"/>
      <c r="K200" s="75"/>
      <c r="L200" s="75"/>
      <c r="M200" s="75"/>
      <c r="N200" s="75"/>
      <c r="O200" s="75"/>
      <c r="P200" s="75"/>
      <c r="Q200" s="75"/>
      <c r="R200" s="75"/>
      <c r="S200" s="75"/>
      <c r="T200" s="75"/>
      <c r="U200" s="75"/>
      <c r="V200" s="75"/>
      <c r="W200" s="75"/>
      <c r="X200" s="75"/>
      <c r="Y200" s="75"/>
      <c r="Z200" s="75"/>
      <c r="AA200" s="75"/>
      <c r="AB200" s="75"/>
      <c r="AC200" s="75"/>
      <c r="AD200" s="75"/>
      <c r="AE200" s="75"/>
      <c r="AF200" s="75"/>
      <c r="AG200" s="75"/>
      <c r="AH200" s="75"/>
      <c r="AI200" s="75"/>
      <c r="AJ200" s="75"/>
      <c r="AK200" s="75"/>
      <c r="AL200" s="75"/>
      <c r="AM200" s="253">
        <f>SUM(H201:AL201)</f>
        <v>0</v>
      </c>
      <c r="AN200" s="368" t="str">
        <f t="shared" ref="AN200" si="182">IFERROR(IF(OR(E200="Ａ",AM200&gt;$AF$205),1,ROUNDDOWN(AM200/$AF$45,1)),"")</f>
        <v/>
      </c>
      <c r="AO200" s="222"/>
      <c r="AP200" s="8"/>
      <c r="AQ200" s="312" t="s">
        <v>207</v>
      </c>
      <c r="AR200" s="313"/>
      <c r="AS200" s="314"/>
      <c r="AT200" s="315">
        <f>ROUNDDOWN(SUM(SUMIF(E174:E239,{"Ａ","Ｂ"},AN174:AN239)),1)</f>
        <v>0</v>
      </c>
      <c r="AU200" s="316"/>
      <c r="AV200" s="316"/>
      <c r="AW200" s="360" t="e">
        <f>AT200/AM204</f>
        <v>#DIV/0!</v>
      </c>
      <c r="AX200" s="361"/>
      <c r="AY200" s="362"/>
      <c r="BA200" s="169"/>
    </row>
    <row r="201" spans="1:53" ht="13.5" customHeight="1">
      <c r="A201" s="249"/>
      <c r="B201" s="255"/>
      <c r="C201" s="287"/>
      <c r="D201" s="367"/>
      <c r="E201" s="260"/>
      <c r="F201" s="262"/>
      <c r="G201" s="70" t="s">
        <v>41</v>
      </c>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253"/>
      <c r="AN201" s="368"/>
      <c r="AO201" s="223"/>
      <c r="AP201" s="8"/>
      <c r="AQ201" s="319" t="s">
        <v>208</v>
      </c>
      <c r="AR201" s="320"/>
      <c r="AS201" s="321"/>
      <c r="AT201" s="316"/>
      <c r="AU201" s="316"/>
      <c r="AV201" s="316"/>
      <c r="AW201" s="363"/>
      <c r="AX201" s="364"/>
      <c r="AY201" s="365"/>
      <c r="BA201" s="170"/>
    </row>
    <row r="202" spans="1:53" ht="13.5" customHeight="1">
      <c r="A202" s="248" t="str">
        <f>IFERROR(INDEX(【従業者名簿】!F:F,MATCH(F202,【従業者名簿】!C:C,0)),"")</f>
        <v/>
      </c>
      <c r="B202" s="298" t="s">
        <v>33</v>
      </c>
      <c r="C202" s="299" t="str">
        <f t="shared" ref="C202" si="183">IF(AO202="介護福祉士","〇","")</f>
        <v/>
      </c>
      <c r="D202" s="366" t="str">
        <f>IF(A202="","",DATEDIF(A202,$AF$3,"m"))</f>
        <v/>
      </c>
      <c r="E202" s="275"/>
      <c r="F202" s="262"/>
      <c r="G202" s="70" t="s">
        <v>36</v>
      </c>
      <c r="H202" s="75"/>
      <c r="I202" s="75"/>
      <c r="J202" s="75"/>
      <c r="K202" s="75"/>
      <c r="L202" s="75"/>
      <c r="M202" s="75"/>
      <c r="N202" s="75"/>
      <c r="O202" s="75"/>
      <c r="P202" s="75"/>
      <c r="Q202" s="75"/>
      <c r="R202" s="75"/>
      <c r="S202" s="75"/>
      <c r="T202" s="75"/>
      <c r="U202" s="75"/>
      <c r="V202" s="75"/>
      <c r="W202" s="75"/>
      <c r="X202" s="75"/>
      <c r="Y202" s="75"/>
      <c r="Z202" s="75"/>
      <c r="AA202" s="75"/>
      <c r="AB202" s="75"/>
      <c r="AC202" s="75"/>
      <c r="AD202" s="75"/>
      <c r="AE202" s="75"/>
      <c r="AF202" s="75"/>
      <c r="AG202" s="75"/>
      <c r="AH202" s="75"/>
      <c r="AI202" s="75"/>
      <c r="AJ202" s="75"/>
      <c r="AK202" s="75"/>
      <c r="AL202" s="75"/>
      <c r="AM202" s="253">
        <f>SUM(H203:AL203)</f>
        <v>0</v>
      </c>
      <c r="AN202" s="368" t="str">
        <f>IFERROR(IF(OR(E202="Ａ",AM202&gt;$AF$205),1,ROUNDDOWN(AM202/$AF$45,1)),"")</f>
        <v/>
      </c>
      <c r="AO202" s="222"/>
      <c r="AP202" s="8"/>
      <c r="AQ202" s="312" t="s">
        <v>207</v>
      </c>
      <c r="AR202" s="313"/>
      <c r="AS202" s="314"/>
      <c r="AT202" s="315">
        <f>ROUNDDOWN(SUMIF(D174:D239,"&gt;="&amp;BA202,AN174:AN239),1)</f>
        <v>0</v>
      </c>
      <c r="AU202" s="316"/>
      <c r="AV202" s="316"/>
      <c r="AW202" s="360" t="e">
        <f>AT202/AM204</f>
        <v>#DIV/0!</v>
      </c>
      <c r="AX202" s="361"/>
      <c r="AY202" s="362"/>
      <c r="BA202" s="358">
        <f>[1]【算定要件集計】!T11</f>
        <v>84</v>
      </c>
    </row>
    <row r="203" spans="1:53" ht="13.5" customHeight="1">
      <c r="A203" s="249"/>
      <c r="B203" s="255"/>
      <c r="C203" s="287"/>
      <c r="D203" s="367"/>
      <c r="E203" s="260"/>
      <c r="F203" s="262"/>
      <c r="G203" s="70" t="s">
        <v>41</v>
      </c>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253"/>
      <c r="AN203" s="368"/>
      <c r="AO203" s="223"/>
      <c r="AP203" s="8"/>
      <c r="AQ203" s="319" t="s">
        <v>210</v>
      </c>
      <c r="AR203" s="320"/>
      <c r="AS203" s="321"/>
      <c r="AT203" s="316"/>
      <c r="AU203" s="316"/>
      <c r="AV203" s="316"/>
      <c r="AW203" s="363"/>
      <c r="AX203" s="364"/>
      <c r="AY203" s="365"/>
      <c r="BA203" s="359"/>
    </row>
    <row r="204" spans="1:53" ht="13.5" customHeight="1">
      <c r="B204" s="332" t="s">
        <v>51</v>
      </c>
      <c r="C204" s="333"/>
      <c r="D204" s="333"/>
      <c r="E204" s="333"/>
      <c r="F204" s="333"/>
      <c r="G204" s="25" t="s">
        <v>49</v>
      </c>
      <c r="H204" s="23"/>
      <c r="I204" s="15"/>
      <c r="J204" s="332" t="s">
        <v>46</v>
      </c>
      <c r="K204" s="334"/>
      <c r="L204" s="334"/>
      <c r="M204" s="334"/>
      <c r="N204" s="334"/>
      <c r="O204" s="334"/>
      <c r="P204" s="334"/>
      <c r="Q204" s="334"/>
      <c r="R204" s="334"/>
      <c r="S204" s="14"/>
      <c r="T204" s="26" t="s">
        <v>50</v>
      </c>
      <c r="U204" s="24"/>
      <c r="V204" s="332" t="s">
        <v>47</v>
      </c>
      <c r="W204" s="334"/>
      <c r="X204" s="334"/>
      <c r="Y204" s="334"/>
      <c r="Z204" s="334"/>
      <c r="AA204" s="334"/>
      <c r="AB204" s="334"/>
      <c r="AC204" s="333"/>
      <c r="AD204" s="333"/>
      <c r="AE204" s="333"/>
      <c r="AF204" s="14" t="s">
        <v>168</v>
      </c>
      <c r="AH204" s="27"/>
      <c r="AI204" s="27"/>
      <c r="AJ204" s="27"/>
      <c r="AK204" s="27"/>
      <c r="AL204" s="27"/>
      <c r="AM204" s="324">
        <f>ROUNDDOWN(SUM(AN174:AN203,AN210:AN239),1)</f>
        <v>0</v>
      </c>
      <c r="AN204" s="325"/>
      <c r="AO204" s="391" t="s">
        <v>173</v>
      </c>
      <c r="AP204" s="10"/>
      <c r="AQ204" s="322"/>
      <c r="AR204" s="323"/>
      <c r="AS204" s="323"/>
      <c r="AT204" s="322"/>
      <c r="AU204" s="323"/>
      <c r="AV204" s="323"/>
      <c r="AW204" s="322"/>
      <c r="AX204" s="323"/>
      <c r="AY204" s="323"/>
    </row>
    <row r="205" spans="1:53" ht="13.5" customHeight="1">
      <c r="B205" s="210"/>
      <c r="C205" s="214"/>
      <c r="D205" s="214"/>
      <c r="E205" s="214"/>
      <c r="F205" s="214"/>
      <c r="G205" s="41">
        <f>$G$45</f>
        <v>0</v>
      </c>
      <c r="H205" s="21" t="s">
        <v>16</v>
      </c>
      <c r="I205" s="20"/>
      <c r="J205" s="335"/>
      <c r="K205" s="336"/>
      <c r="L205" s="336"/>
      <c r="M205" s="336"/>
      <c r="N205" s="336"/>
      <c r="O205" s="336"/>
      <c r="P205" s="336"/>
      <c r="Q205" s="336"/>
      <c r="R205" s="336"/>
      <c r="S205" s="330" t="str">
        <f>$S$45</f>
        <v/>
      </c>
      <c r="T205" s="330"/>
      <c r="U205" s="22" t="s">
        <v>7</v>
      </c>
      <c r="V205" s="335"/>
      <c r="W205" s="336"/>
      <c r="X205" s="336"/>
      <c r="Y205" s="336"/>
      <c r="Z205" s="336"/>
      <c r="AA205" s="336"/>
      <c r="AB205" s="336"/>
      <c r="AC205" s="214"/>
      <c r="AD205" s="214"/>
      <c r="AE205" s="214"/>
      <c r="AF205" s="331" t="str">
        <f>$AF$45</f>
        <v/>
      </c>
      <c r="AG205" s="331"/>
      <c r="AH205" s="21" t="s">
        <v>16</v>
      </c>
      <c r="AI205" s="21"/>
      <c r="AJ205" s="21"/>
      <c r="AK205" s="21"/>
      <c r="AL205" s="21"/>
      <c r="AM205" s="326"/>
      <c r="AN205" s="327"/>
      <c r="AO205" s="329"/>
      <c r="AP205" s="10"/>
      <c r="AQ205" s="323"/>
      <c r="AR205" s="323"/>
      <c r="AS205" s="323"/>
      <c r="AT205" s="323"/>
      <c r="AU205" s="323"/>
      <c r="AV205" s="323"/>
      <c r="AW205" s="323"/>
      <c r="AX205" s="323"/>
      <c r="AY205" s="323"/>
    </row>
    <row r="206" spans="1:53" ht="13.5" customHeight="1">
      <c r="B206" s="43"/>
      <c r="C206" s="43"/>
      <c r="D206" s="43"/>
      <c r="E206" s="7" t="s">
        <v>90</v>
      </c>
      <c r="F206" s="43"/>
      <c r="G206" s="51"/>
      <c r="H206" s="7"/>
      <c r="I206" s="52"/>
      <c r="J206" s="52"/>
      <c r="K206" s="52"/>
      <c r="L206" s="52"/>
      <c r="M206" s="52"/>
      <c r="N206" s="52"/>
      <c r="O206" s="52"/>
      <c r="P206" s="52"/>
      <c r="Q206" s="52"/>
      <c r="R206" s="52"/>
      <c r="S206" s="53"/>
      <c r="T206" s="53"/>
      <c r="U206" s="7"/>
      <c r="V206" s="52"/>
      <c r="W206" s="52"/>
      <c r="X206" s="52"/>
      <c r="Y206" s="52"/>
      <c r="Z206" s="52"/>
      <c r="AA206" s="52"/>
      <c r="AB206" s="52"/>
      <c r="AC206" s="43"/>
      <c r="AD206" s="43"/>
      <c r="AE206" s="43"/>
      <c r="AF206" s="54"/>
      <c r="AG206" s="54"/>
      <c r="AH206" s="7"/>
      <c r="AI206" s="7"/>
      <c r="AJ206" s="7"/>
      <c r="AK206" s="7"/>
      <c r="AL206" s="7"/>
      <c r="AM206" s="137" t="s">
        <v>149</v>
      </c>
      <c r="AN206" s="56"/>
      <c r="AO206" s="57"/>
      <c r="AP206" s="10"/>
    </row>
    <row r="207" spans="1:53" ht="13.5" customHeight="1">
      <c r="B207" s="43"/>
      <c r="C207" s="43"/>
      <c r="D207" s="43"/>
      <c r="E207" s="43"/>
      <c r="F207" s="43"/>
      <c r="G207" s="51"/>
      <c r="H207" s="7"/>
      <c r="I207" s="52"/>
      <c r="J207" s="52"/>
      <c r="K207" s="52"/>
      <c r="L207" s="52"/>
      <c r="M207" s="52"/>
      <c r="N207" s="52"/>
      <c r="O207" s="52"/>
      <c r="P207" s="52"/>
      <c r="Q207" s="52"/>
      <c r="R207" s="52"/>
      <c r="S207" s="53"/>
      <c r="T207" s="53"/>
      <c r="U207" s="7"/>
      <c r="V207" s="52"/>
      <c r="W207" s="52"/>
      <c r="X207" s="52"/>
      <c r="Y207" s="52"/>
      <c r="Z207" s="52"/>
      <c r="AA207" s="52"/>
      <c r="AB207" s="52"/>
      <c r="AC207" s="43"/>
      <c r="AD207" s="43"/>
      <c r="AE207" s="43"/>
      <c r="AF207" s="54"/>
      <c r="AG207" s="54"/>
      <c r="AH207" s="7"/>
      <c r="AI207" s="7"/>
      <c r="AJ207" s="7"/>
      <c r="AK207" s="7"/>
      <c r="AL207" s="7"/>
      <c r="AM207" s="55"/>
      <c r="AN207" s="56"/>
      <c r="AO207" s="57"/>
      <c r="AP207" s="10"/>
    </row>
    <row r="208" spans="1:53" s="6" customFormat="1" ht="18" customHeight="1">
      <c r="A208" s="248" t="s">
        <v>60</v>
      </c>
      <c r="B208" s="238" t="s">
        <v>0</v>
      </c>
      <c r="C208" s="250" t="s">
        <v>203</v>
      </c>
      <c r="D208" s="250" t="s">
        <v>62</v>
      </c>
      <c r="E208" s="250" t="s">
        <v>1</v>
      </c>
      <c r="F208" s="238" t="s">
        <v>3</v>
      </c>
      <c r="G208" s="252" t="s">
        <v>37</v>
      </c>
      <c r="H208" s="18" t="str">
        <f>AF163</f>
        <v/>
      </c>
      <c r="I208" s="18" t="str">
        <f>IFERROR(H208+1,"")</f>
        <v/>
      </c>
      <c r="J208" s="18" t="str">
        <f>IFERROR(I208+1,"")</f>
        <v/>
      </c>
      <c r="K208" s="18" t="str">
        <f t="shared" ref="K208" si="184">IFERROR(J208+1,"")</f>
        <v/>
      </c>
      <c r="L208" s="18" t="str">
        <f t="shared" ref="L208" si="185">IFERROR(K208+1,"")</f>
        <v/>
      </c>
      <c r="M208" s="18" t="str">
        <f t="shared" ref="M208" si="186">IFERROR(L208+1,"")</f>
        <v/>
      </c>
      <c r="N208" s="18" t="str">
        <f t="shared" ref="N208" si="187">IFERROR(M208+1,"")</f>
        <v/>
      </c>
      <c r="O208" s="18" t="str">
        <f t="shared" ref="O208" si="188">IFERROR(N208+1,"")</f>
        <v/>
      </c>
      <c r="P208" s="18" t="str">
        <f t="shared" ref="P208" si="189">IFERROR(O208+1,"")</f>
        <v/>
      </c>
      <c r="Q208" s="18" t="str">
        <f t="shared" ref="Q208" si="190">IFERROR(P208+1,"")</f>
        <v/>
      </c>
      <c r="R208" s="18" t="str">
        <f t="shared" ref="R208" si="191">IFERROR(Q208+1,"")</f>
        <v/>
      </c>
      <c r="S208" s="18" t="str">
        <f t="shared" ref="S208" si="192">IFERROR(R208+1,"")</f>
        <v/>
      </c>
      <c r="T208" s="18" t="str">
        <f t="shared" ref="T208" si="193">IFERROR(S208+1,"")</f>
        <v/>
      </c>
      <c r="U208" s="18" t="str">
        <f t="shared" ref="U208" si="194">IFERROR(T208+1,"")</f>
        <v/>
      </c>
      <c r="V208" s="18" t="str">
        <f t="shared" ref="V208" si="195">IFERROR(U208+1,"")</f>
        <v/>
      </c>
      <c r="W208" s="18" t="str">
        <f t="shared" ref="W208" si="196">IFERROR(V208+1,"")</f>
        <v/>
      </c>
      <c r="X208" s="18" t="str">
        <f t="shared" ref="X208" si="197">IFERROR(W208+1,"")</f>
        <v/>
      </c>
      <c r="Y208" s="18" t="str">
        <f t="shared" ref="Y208" si="198">IFERROR(X208+1,"")</f>
        <v/>
      </c>
      <c r="Z208" s="18" t="str">
        <f t="shared" ref="Z208" si="199">IFERROR(Y208+1,"")</f>
        <v/>
      </c>
      <c r="AA208" s="18" t="str">
        <f t="shared" ref="AA208" si="200">IFERROR(Z208+1,"")</f>
        <v/>
      </c>
      <c r="AB208" s="18" t="str">
        <f t="shared" ref="AB208" si="201">IFERROR(AA208+1,"")</f>
        <v/>
      </c>
      <c r="AC208" s="18" t="str">
        <f t="shared" ref="AC208" si="202">IFERROR(AB208+1,"")</f>
        <v/>
      </c>
      <c r="AD208" s="18" t="str">
        <f t="shared" ref="AD208" si="203">IFERROR(AC208+1,"")</f>
        <v/>
      </c>
      <c r="AE208" s="18" t="str">
        <f t="shared" ref="AE208" si="204">IFERROR(AD208+1,"")</f>
        <v/>
      </c>
      <c r="AF208" s="18" t="str">
        <f t="shared" ref="AF208" si="205">IFERROR(AE208+1,"")</f>
        <v/>
      </c>
      <c r="AG208" s="18" t="str">
        <f t="shared" ref="AG208" si="206">IFERROR(AF208+1,"")</f>
        <v/>
      </c>
      <c r="AH208" s="18" t="str">
        <f t="shared" ref="AH208" si="207">IFERROR(AG208+1,"")</f>
        <v/>
      </c>
      <c r="AI208" s="18" t="str">
        <f t="shared" ref="AI208" si="208">IFERROR(AH208+1,"")</f>
        <v/>
      </c>
      <c r="AJ208" s="18" t="str">
        <f>IFERROR(IF(MONTH(AI208)&lt;&gt;MONTH(AI208+1),"",AI208+1),"")</f>
        <v/>
      </c>
      <c r="AK208" s="18" t="str">
        <f>IFERROR(IF(MONTH(AJ208)&lt;&gt;MONTH(AJ208+1),"",AJ208+1),"")</f>
        <v/>
      </c>
      <c r="AL208" s="18" t="str">
        <f>IFERROR(IF(MONTH(AK208)&lt;&gt;MONTH(AK208+1),"",AK208+1),"")</f>
        <v/>
      </c>
      <c r="AM208" s="263" t="s">
        <v>162</v>
      </c>
      <c r="AN208" s="263" t="s">
        <v>163</v>
      </c>
      <c r="AO208" s="206" t="s">
        <v>133</v>
      </c>
      <c r="AQ208" s="1"/>
      <c r="AR208" s="1"/>
      <c r="AS208" s="1"/>
      <c r="AT208" s="1"/>
      <c r="AU208" s="1"/>
      <c r="AV208" s="1"/>
      <c r="AW208" s="1"/>
      <c r="AX208" s="1"/>
      <c r="AY208" s="1"/>
    </row>
    <row r="209" spans="1:51" s="6" customFormat="1" ht="18" customHeight="1">
      <c r="A209" s="249"/>
      <c r="B209" s="238"/>
      <c r="C209" s="251"/>
      <c r="D209" s="251"/>
      <c r="E209" s="251"/>
      <c r="F209" s="238"/>
      <c r="G209" s="239"/>
      <c r="H209" s="19" t="str">
        <f>H208</f>
        <v/>
      </c>
      <c r="I209" s="19" t="str">
        <f>I208</f>
        <v/>
      </c>
      <c r="J209" s="19" t="str">
        <f t="shared" ref="J209:AL209" si="209">J208</f>
        <v/>
      </c>
      <c r="K209" s="19" t="str">
        <f t="shared" si="209"/>
        <v/>
      </c>
      <c r="L209" s="19" t="str">
        <f t="shared" si="209"/>
        <v/>
      </c>
      <c r="M209" s="19" t="str">
        <f t="shared" si="209"/>
        <v/>
      </c>
      <c r="N209" s="19" t="str">
        <f t="shared" si="209"/>
        <v/>
      </c>
      <c r="O209" s="19" t="str">
        <f t="shared" si="209"/>
        <v/>
      </c>
      <c r="P209" s="19" t="str">
        <f t="shared" si="209"/>
        <v/>
      </c>
      <c r="Q209" s="19" t="str">
        <f t="shared" si="209"/>
        <v/>
      </c>
      <c r="R209" s="19" t="str">
        <f t="shared" si="209"/>
        <v/>
      </c>
      <c r="S209" s="19" t="str">
        <f t="shared" si="209"/>
        <v/>
      </c>
      <c r="T209" s="19" t="str">
        <f t="shared" si="209"/>
        <v/>
      </c>
      <c r="U209" s="19" t="str">
        <f t="shared" si="209"/>
        <v/>
      </c>
      <c r="V209" s="19" t="str">
        <f t="shared" si="209"/>
        <v/>
      </c>
      <c r="W209" s="19" t="str">
        <f t="shared" si="209"/>
        <v/>
      </c>
      <c r="X209" s="19" t="str">
        <f t="shared" si="209"/>
        <v/>
      </c>
      <c r="Y209" s="19" t="str">
        <f t="shared" si="209"/>
        <v/>
      </c>
      <c r="Z209" s="19" t="str">
        <f t="shared" si="209"/>
        <v/>
      </c>
      <c r="AA209" s="19" t="str">
        <f t="shared" si="209"/>
        <v/>
      </c>
      <c r="AB209" s="19" t="str">
        <f t="shared" si="209"/>
        <v/>
      </c>
      <c r="AC209" s="19" t="str">
        <f t="shared" si="209"/>
        <v/>
      </c>
      <c r="AD209" s="19" t="str">
        <f t="shared" si="209"/>
        <v/>
      </c>
      <c r="AE209" s="19" t="str">
        <f t="shared" si="209"/>
        <v/>
      </c>
      <c r="AF209" s="19" t="str">
        <f t="shared" si="209"/>
        <v/>
      </c>
      <c r="AG209" s="19" t="str">
        <f t="shared" si="209"/>
        <v/>
      </c>
      <c r="AH209" s="19" t="str">
        <f t="shared" si="209"/>
        <v/>
      </c>
      <c r="AI209" s="19" t="str">
        <f t="shared" si="209"/>
        <v/>
      </c>
      <c r="AJ209" s="19" t="str">
        <f t="shared" si="209"/>
        <v/>
      </c>
      <c r="AK209" s="19" t="str">
        <f t="shared" si="209"/>
        <v/>
      </c>
      <c r="AL209" s="19" t="str">
        <f t="shared" si="209"/>
        <v/>
      </c>
      <c r="AM209" s="263"/>
      <c r="AN209" s="263"/>
      <c r="AO209" s="207"/>
      <c r="AQ209" s="1"/>
      <c r="AR209" s="1"/>
      <c r="AS209" s="1"/>
      <c r="AT209" s="1"/>
      <c r="AU209" s="1"/>
      <c r="AV209" s="1"/>
      <c r="AW209" s="1"/>
      <c r="AX209" s="1"/>
      <c r="AY209" s="1"/>
    </row>
    <row r="210" spans="1:51" ht="13.5" customHeight="1">
      <c r="A210" s="248" t="str">
        <f>IFERROR(INDEX(【従業者名簿】!F:F,MATCH(F210,【従業者名簿】!C:C,0)),"")</f>
        <v/>
      </c>
      <c r="B210" s="298" t="s">
        <v>33</v>
      </c>
      <c r="C210" s="299" t="str">
        <f>IF(AO210="介護福祉士","〇","")</f>
        <v/>
      </c>
      <c r="D210" s="366" t="str">
        <f>IF(A210="","",DATEDIF(A210,$AF$3,"m"))</f>
        <v/>
      </c>
      <c r="E210" s="301"/>
      <c r="F210" s="270"/>
      <c r="G210" s="70" t="s">
        <v>36</v>
      </c>
      <c r="H210" s="164"/>
      <c r="I210" s="164"/>
      <c r="J210" s="164"/>
      <c r="K210" s="164"/>
      <c r="L210" s="164"/>
      <c r="M210" s="164"/>
      <c r="N210" s="164"/>
      <c r="O210" s="164"/>
      <c r="P210" s="164"/>
      <c r="Q210" s="164"/>
      <c r="R210" s="164"/>
      <c r="S210" s="164"/>
      <c r="T210" s="164"/>
      <c r="U210" s="164"/>
      <c r="V210" s="164"/>
      <c r="W210" s="164"/>
      <c r="X210" s="164"/>
      <c r="Y210" s="164"/>
      <c r="Z210" s="164"/>
      <c r="AA210" s="164"/>
      <c r="AB210" s="164"/>
      <c r="AC210" s="164"/>
      <c r="AD210" s="164"/>
      <c r="AE210" s="164"/>
      <c r="AF210" s="164"/>
      <c r="AG210" s="164"/>
      <c r="AH210" s="164"/>
      <c r="AI210" s="164"/>
      <c r="AJ210" s="164"/>
      <c r="AK210" s="164"/>
      <c r="AL210" s="164"/>
      <c r="AM210" s="253">
        <f>SUM(H211:AL211)</f>
        <v>0</v>
      </c>
      <c r="AN210" s="368" t="str">
        <f>IFERROR(IF(OR(E210="Ａ",AM210&gt;$AF$205),1,ROUNDDOWN(AM210/$AF$205,1)),"")</f>
        <v/>
      </c>
      <c r="AO210" s="222"/>
      <c r="AP210" s="8"/>
    </row>
    <row r="211" spans="1:51" ht="13.5" customHeight="1">
      <c r="A211" s="249"/>
      <c r="B211" s="255"/>
      <c r="C211" s="287"/>
      <c r="D211" s="367"/>
      <c r="E211" s="302"/>
      <c r="F211" s="261"/>
      <c r="G211" s="70" t="s">
        <v>139</v>
      </c>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253"/>
      <c r="AN211" s="368"/>
      <c r="AO211" s="223"/>
      <c r="AP211" s="8"/>
    </row>
    <row r="212" spans="1:51" ht="13.5" customHeight="1">
      <c r="A212" s="248" t="str">
        <f>IFERROR(INDEX(【従業者名簿】!F:F,MATCH(F212,【従業者名簿】!C:C,0)),"")</f>
        <v/>
      </c>
      <c r="B212" s="298" t="s">
        <v>33</v>
      </c>
      <c r="C212" s="299" t="str">
        <f t="shared" ref="C212" si="210">IF(AO212="介護福祉士","〇","")</f>
        <v/>
      </c>
      <c r="D212" s="366" t="str">
        <f>IF(A212="","",DATEDIF(A212,$AF$3,"m"))</f>
        <v/>
      </c>
      <c r="E212" s="301"/>
      <c r="F212" s="262"/>
      <c r="G212" s="70" t="s">
        <v>36</v>
      </c>
      <c r="H212" s="133"/>
      <c r="I212" s="133"/>
      <c r="J212" s="133"/>
      <c r="K212" s="133"/>
      <c r="L212" s="133"/>
      <c r="M212" s="133"/>
      <c r="N212" s="133"/>
      <c r="O212" s="133"/>
      <c r="P212" s="133"/>
      <c r="Q212" s="133"/>
      <c r="R212" s="133"/>
      <c r="S212" s="133"/>
      <c r="T212" s="133"/>
      <c r="U212" s="133"/>
      <c r="V212" s="133"/>
      <c r="W212" s="133"/>
      <c r="X212" s="133"/>
      <c r="Y212" s="133"/>
      <c r="Z212" s="133"/>
      <c r="AA212" s="133"/>
      <c r="AB212" s="133"/>
      <c r="AC212" s="133"/>
      <c r="AD212" s="133"/>
      <c r="AE212" s="133"/>
      <c r="AF212" s="133"/>
      <c r="AG212" s="133"/>
      <c r="AH212" s="133"/>
      <c r="AI212" s="133"/>
      <c r="AJ212" s="133"/>
      <c r="AK212" s="133"/>
      <c r="AL212" s="133"/>
      <c r="AM212" s="253">
        <f>SUM(H213:AL213)</f>
        <v>0</v>
      </c>
      <c r="AN212" s="368" t="str">
        <f t="shared" ref="AN212" si="211">IFERROR(IF(OR(E212="Ａ",AM212&gt;$AF$205),1,ROUNDDOWN(AM212/$AF$205,1)),"")</f>
        <v/>
      </c>
      <c r="AO212" s="372"/>
      <c r="AP212" s="8"/>
    </row>
    <row r="213" spans="1:51" ht="13.5" customHeight="1">
      <c r="A213" s="249"/>
      <c r="B213" s="255"/>
      <c r="C213" s="287"/>
      <c r="D213" s="367"/>
      <c r="E213" s="302"/>
      <c r="F213" s="262"/>
      <c r="G213" s="70" t="s">
        <v>139</v>
      </c>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253"/>
      <c r="AN213" s="368"/>
      <c r="AO213" s="374"/>
      <c r="AP213" s="8"/>
    </row>
    <row r="214" spans="1:51" ht="13.5" customHeight="1">
      <c r="A214" s="248" t="str">
        <f>IFERROR(INDEX(【従業者名簿】!F:F,MATCH(F214,【従業者名簿】!C:C,0)),"")</f>
        <v/>
      </c>
      <c r="B214" s="298" t="s">
        <v>33</v>
      </c>
      <c r="C214" s="299" t="str">
        <f t="shared" ref="C214" si="212">IF(AO214="介護福祉士","〇","")</f>
        <v/>
      </c>
      <c r="D214" s="366" t="str">
        <f>IF(A214="","",DATEDIF(A214,$AF$3,"m"))</f>
        <v/>
      </c>
      <c r="E214" s="301"/>
      <c r="F214" s="262"/>
      <c r="G214" s="70" t="s">
        <v>36</v>
      </c>
      <c r="H214" s="133"/>
      <c r="I214" s="133"/>
      <c r="J214" s="133"/>
      <c r="K214" s="133"/>
      <c r="L214" s="133"/>
      <c r="M214" s="133"/>
      <c r="N214" s="133"/>
      <c r="O214" s="133"/>
      <c r="P214" s="133"/>
      <c r="Q214" s="133"/>
      <c r="R214" s="133"/>
      <c r="S214" s="133"/>
      <c r="T214" s="133"/>
      <c r="U214" s="133"/>
      <c r="V214" s="133"/>
      <c r="W214" s="133"/>
      <c r="X214" s="133"/>
      <c r="Y214" s="133"/>
      <c r="Z214" s="133"/>
      <c r="AA214" s="133"/>
      <c r="AB214" s="133"/>
      <c r="AC214" s="133"/>
      <c r="AD214" s="133"/>
      <c r="AE214" s="133"/>
      <c r="AF214" s="133"/>
      <c r="AG214" s="133"/>
      <c r="AH214" s="133"/>
      <c r="AI214" s="133"/>
      <c r="AJ214" s="133"/>
      <c r="AK214" s="133"/>
      <c r="AL214" s="133"/>
      <c r="AM214" s="253">
        <f>SUM(H215:AL215)</f>
        <v>0</v>
      </c>
      <c r="AN214" s="368" t="str">
        <f t="shared" ref="AN214" si="213">IFERROR(IF(OR(E214="Ａ",AM214&gt;$AF$205),1,ROUNDDOWN(AM214/$AF$205,1)),"")</f>
        <v/>
      </c>
      <c r="AO214" s="372"/>
      <c r="AP214" s="8"/>
    </row>
    <row r="215" spans="1:51" ht="13.5" customHeight="1">
      <c r="A215" s="249"/>
      <c r="B215" s="255"/>
      <c r="C215" s="287"/>
      <c r="D215" s="367"/>
      <c r="E215" s="302"/>
      <c r="F215" s="262"/>
      <c r="G215" s="70" t="s">
        <v>139</v>
      </c>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253"/>
      <c r="AN215" s="368"/>
      <c r="AO215" s="374"/>
      <c r="AP215" s="8"/>
    </row>
    <row r="216" spans="1:51" ht="13.5" customHeight="1">
      <c r="A216" s="248" t="str">
        <f>IFERROR(INDEX(【従業者名簿】!F:F,MATCH(F216,【従業者名簿】!C:C,0)),"")</f>
        <v/>
      </c>
      <c r="B216" s="298" t="s">
        <v>33</v>
      </c>
      <c r="C216" s="299" t="str">
        <f t="shared" ref="C216" si="214">IF(AO216="介護福祉士","〇","")</f>
        <v/>
      </c>
      <c r="D216" s="366" t="str">
        <f t="shared" ref="D216" si="215">IF(A216="","",DATEDIF(A216,$AF$3,"m"))</f>
        <v/>
      </c>
      <c r="E216" s="301"/>
      <c r="F216" s="262"/>
      <c r="G216" s="70" t="s">
        <v>36</v>
      </c>
      <c r="H216" s="133"/>
      <c r="I216" s="133"/>
      <c r="J216" s="133"/>
      <c r="K216" s="133"/>
      <c r="L216" s="133"/>
      <c r="M216" s="133"/>
      <c r="N216" s="133"/>
      <c r="O216" s="133"/>
      <c r="P216" s="133"/>
      <c r="Q216" s="133"/>
      <c r="R216" s="133"/>
      <c r="S216" s="133"/>
      <c r="T216" s="133"/>
      <c r="U216" s="133"/>
      <c r="V216" s="133"/>
      <c r="W216" s="133"/>
      <c r="X216" s="133"/>
      <c r="Y216" s="133"/>
      <c r="Z216" s="133"/>
      <c r="AA216" s="133"/>
      <c r="AB216" s="133"/>
      <c r="AC216" s="133"/>
      <c r="AD216" s="133"/>
      <c r="AE216" s="133"/>
      <c r="AF216" s="133"/>
      <c r="AG216" s="133"/>
      <c r="AH216" s="133"/>
      <c r="AI216" s="133"/>
      <c r="AJ216" s="133"/>
      <c r="AK216" s="133"/>
      <c r="AL216" s="133"/>
      <c r="AM216" s="253">
        <f t="shared" ref="AM216" si="216">SUM(H217:AL217)</f>
        <v>0</v>
      </c>
      <c r="AN216" s="368" t="str">
        <f t="shared" ref="AN216" si="217">IFERROR(IF(OR(E216="Ａ",AM216&gt;$AF$205),1,ROUNDDOWN(AM216/$AF$205,1)),"")</f>
        <v/>
      </c>
      <c r="AO216" s="372"/>
      <c r="AP216" s="8"/>
    </row>
    <row r="217" spans="1:51" ht="13.5" customHeight="1">
      <c r="A217" s="249"/>
      <c r="B217" s="255"/>
      <c r="C217" s="287"/>
      <c r="D217" s="367"/>
      <c r="E217" s="302"/>
      <c r="F217" s="262"/>
      <c r="G217" s="70" t="s">
        <v>134</v>
      </c>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253"/>
      <c r="AN217" s="368"/>
      <c r="AO217" s="374"/>
      <c r="AP217" s="8"/>
    </row>
    <row r="218" spans="1:51" ht="13.5" customHeight="1">
      <c r="A218" s="248" t="str">
        <f>IFERROR(INDEX(【従業者名簿】!F:F,MATCH(F218,【従業者名簿】!C:C,0)),"")</f>
        <v/>
      </c>
      <c r="B218" s="298" t="s">
        <v>33</v>
      </c>
      <c r="C218" s="299" t="str">
        <f t="shared" ref="C218" si="218">IF(AO218="介護福祉士","〇","")</f>
        <v/>
      </c>
      <c r="D218" s="366" t="str">
        <f t="shared" ref="D218" si="219">IF(A218="","",DATEDIF(A218,$AF$3,"m"))</f>
        <v/>
      </c>
      <c r="E218" s="301"/>
      <c r="F218" s="262"/>
      <c r="G218" s="70" t="s">
        <v>36</v>
      </c>
      <c r="H218" s="133"/>
      <c r="I218" s="133"/>
      <c r="J218" s="133"/>
      <c r="K218" s="133"/>
      <c r="L218" s="133"/>
      <c r="M218" s="133"/>
      <c r="N218" s="133"/>
      <c r="O218" s="133"/>
      <c r="P218" s="133"/>
      <c r="Q218" s="133"/>
      <c r="R218" s="133"/>
      <c r="S218" s="133"/>
      <c r="T218" s="133"/>
      <c r="U218" s="133"/>
      <c r="V218" s="133"/>
      <c r="W218" s="133"/>
      <c r="X218" s="133"/>
      <c r="Y218" s="133"/>
      <c r="Z218" s="133"/>
      <c r="AA218" s="133"/>
      <c r="AB218" s="133"/>
      <c r="AC218" s="133"/>
      <c r="AD218" s="133"/>
      <c r="AE218" s="133"/>
      <c r="AF218" s="133"/>
      <c r="AG218" s="133"/>
      <c r="AH218" s="133"/>
      <c r="AI218" s="133"/>
      <c r="AJ218" s="133"/>
      <c r="AK218" s="133"/>
      <c r="AL218" s="133"/>
      <c r="AM218" s="253">
        <f t="shared" ref="AM218" si="220">SUM(H219:AL219)</f>
        <v>0</v>
      </c>
      <c r="AN218" s="368" t="str">
        <f t="shared" ref="AN218" si="221">IFERROR(IF(OR(E218="Ａ",AM218&gt;$AF$205),1,ROUNDDOWN(AM218/$AF$205,1)),"")</f>
        <v/>
      </c>
      <c r="AO218" s="372"/>
      <c r="AP218" s="8"/>
    </row>
    <row r="219" spans="1:51" ht="13.5" customHeight="1">
      <c r="A219" s="249"/>
      <c r="B219" s="255"/>
      <c r="C219" s="287"/>
      <c r="D219" s="367"/>
      <c r="E219" s="302"/>
      <c r="F219" s="262"/>
      <c r="G219" s="70" t="s">
        <v>134</v>
      </c>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253"/>
      <c r="AN219" s="368"/>
      <c r="AO219" s="374"/>
      <c r="AP219" s="8"/>
    </row>
    <row r="220" spans="1:51" ht="13.5" customHeight="1">
      <c r="A220" s="248" t="str">
        <f>IFERROR(INDEX(【従業者名簿】!F:F,MATCH(F220,【従業者名簿】!C:C,0)),"")</f>
        <v/>
      </c>
      <c r="B220" s="298" t="s">
        <v>33</v>
      </c>
      <c r="C220" s="299" t="str">
        <f t="shared" ref="C220" si="222">IF(AO220="介護福祉士","〇","")</f>
        <v/>
      </c>
      <c r="D220" s="366" t="str">
        <f t="shared" ref="D220" si="223">IF(A220="","",DATEDIF(A220,$AF$3,"m"))</f>
        <v/>
      </c>
      <c r="E220" s="301"/>
      <c r="F220" s="262"/>
      <c r="G220" s="70" t="s">
        <v>36</v>
      </c>
      <c r="H220" s="133"/>
      <c r="I220" s="133"/>
      <c r="J220" s="133"/>
      <c r="K220" s="133"/>
      <c r="L220" s="133"/>
      <c r="M220" s="133"/>
      <c r="N220" s="133"/>
      <c r="O220" s="133"/>
      <c r="P220" s="133"/>
      <c r="Q220" s="133"/>
      <c r="R220" s="133"/>
      <c r="S220" s="133"/>
      <c r="T220" s="133"/>
      <c r="U220" s="133"/>
      <c r="V220" s="133"/>
      <c r="W220" s="133"/>
      <c r="X220" s="133"/>
      <c r="Y220" s="133"/>
      <c r="Z220" s="133"/>
      <c r="AA220" s="133"/>
      <c r="AB220" s="133"/>
      <c r="AC220" s="133"/>
      <c r="AD220" s="133"/>
      <c r="AE220" s="133"/>
      <c r="AF220" s="133"/>
      <c r="AG220" s="133"/>
      <c r="AH220" s="133"/>
      <c r="AI220" s="133"/>
      <c r="AJ220" s="133"/>
      <c r="AK220" s="133"/>
      <c r="AL220" s="133"/>
      <c r="AM220" s="253">
        <f t="shared" ref="AM220" si="224">SUM(H221:AL221)</f>
        <v>0</v>
      </c>
      <c r="AN220" s="368" t="str">
        <f t="shared" ref="AN220" si="225">IFERROR(IF(OR(E220="Ａ",AM220&gt;$AF$205),1,ROUNDDOWN(AM220/$AF$205,1)),"")</f>
        <v/>
      </c>
      <c r="AO220" s="372"/>
      <c r="AP220" s="8"/>
    </row>
    <row r="221" spans="1:51" ht="13.5" customHeight="1">
      <c r="A221" s="249"/>
      <c r="B221" s="255"/>
      <c r="C221" s="287"/>
      <c r="D221" s="367"/>
      <c r="E221" s="302"/>
      <c r="F221" s="262"/>
      <c r="G221" s="70" t="s">
        <v>134</v>
      </c>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253"/>
      <c r="AN221" s="368"/>
      <c r="AO221" s="374"/>
      <c r="AP221" s="8"/>
    </row>
    <row r="222" spans="1:51" ht="13.5" customHeight="1">
      <c r="A222" s="248" t="str">
        <f>IFERROR(INDEX(【従業者名簿】!F:F,MATCH(F222,【従業者名簿】!C:C,0)),"")</f>
        <v/>
      </c>
      <c r="B222" s="298" t="s">
        <v>33</v>
      </c>
      <c r="C222" s="299" t="str">
        <f t="shared" ref="C222" si="226">IF(AO222="介護福祉士","〇","")</f>
        <v/>
      </c>
      <c r="D222" s="366" t="str">
        <f t="shared" ref="D222" si="227">IF(A222="","",DATEDIF(A222,$AF$3,"m"))</f>
        <v/>
      </c>
      <c r="E222" s="301"/>
      <c r="F222" s="262"/>
      <c r="G222" s="70" t="s">
        <v>36</v>
      </c>
      <c r="H222" s="133"/>
      <c r="I222" s="133"/>
      <c r="J222" s="133"/>
      <c r="K222" s="133"/>
      <c r="L222" s="133"/>
      <c r="M222" s="133"/>
      <c r="N222" s="133"/>
      <c r="O222" s="133"/>
      <c r="P222" s="133"/>
      <c r="Q222" s="133"/>
      <c r="R222" s="133"/>
      <c r="S222" s="133"/>
      <c r="T222" s="133"/>
      <c r="U222" s="133"/>
      <c r="V222" s="133"/>
      <c r="W222" s="133"/>
      <c r="X222" s="133"/>
      <c r="Y222" s="133"/>
      <c r="Z222" s="133"/>
      <c r="AA222" s="133"/>
      <c r="AB222" s="133"/>
      <c r="AC222" s="133"/>
      <c r="AD222" s="133"/>
      <c r="AE222" s="133"/>
      <c r="AF222" s="133"/>
      <c r="AG222" s="133"/>
      <c r="AH222" s="133"/>
      <c r="AI222" s="133"/>
      <c r="AJ222" s="133"/>
      <c r="AK222" s="133"/>
      <c r="AL222" s="133"/>
      <c r="AM222" s="253">
        <f t="shared" ref="AM222" si="228">SUM(H223:AL223)</f>
        <v>0</v>
      </c>
      <c r="AN222" s="368" t="str">
        <f t="shared" ref="AN222" si="229">IFERROR(IF(OR(E222="Ａ",AM222&gt;$AF$205),1,ROUNDDOWN(AM222/$AF$205,1)),"")</f>
        <v/>
      </c>
      <c r="AO222" s="372"/>
      <c r="AP222" s="8"/>
    </row>
    <row r="223" spans="1:51" ht="13.5" customHeight="1">
      <c r="A223" s="249"/>
      <c r="B223" s="255"/>
      <c r="C223" s="287"/>
      <c r="D223" s="367"/>
      <c r="E223" s="302"/>
      <c r="F223" s="262"/>
      <c r="G223" s="70" t="s">
        <v>134</v>
      </c>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253"/>
      <c r="AN223" s="368"/>
      <c r="AO223" s="374"/>
      <c r="AP223" s="8"/>
    </row>
    <row r="224" spans="1:51" ht="13.5" customHeight="1">
      <c r="A224" s="248" t="str">
        <f>IFERROR(INDEX(【従業者名簿】!F:F,MATCH(F224,【従業者名簿】!C:C,0)),"")</f>
        <v/>
      </c>
      <c r="B224" s="298" t="s">
        <v>33</v>
      </c>
      <c r="C224" s="299" t="str">
        <f t="shared" ref="C224" si="230">IF(AO224="介護福祉士","〇","")</f>
        <v/>
      </c>
      <c r="D224" s="366" t="str">
        <f t="shared" ref="D224" si="231">IF(A224="","",DATEDIF(A224,$AF$3,"m"))</f>
        <v/>
      </c>
      <c r="E224" s="301"/>
      <c r="F224" s="262"/>
      <c r="G224" s="70" t="s">
        <v>36</v>
      </c>
      <c r="H224" s="133"/>
      <c r="I224" s="133"/>
      <c r="J224" s="133"/>
      <c r="K224" s="133"/>
      <c r="L224" s="133"/>
      <c r="M224" s="133"/>
      <c r="N224" s="133"/>
      <c r="O224" s="133"/>
      <c r="P224" s="133"/>
      <c r="Q224" s="133"/>
      <c r="R224" s="133"/>
      <c r="S224" s="133"/>
      <c r="T224" s="133"/>
      <c r="U224" s="133"/>
      <c r="V224" s="133"/>
      <c r="W224" s="133"/>
      <c r="X224" s="133"/>
      <c r="Y224" s="133"/>
      <c r="Z224" s="133"/>
      <c r="AA224" s="133"/>
      <c r="AB224" s="133"/>
      <c r="AC224" s="133"/>
      <c r="AD224" s="133"/>
      <c r="AE224" s="133"/>
      <c r="AF224" s="133"/>
      <c r="AG224" s="133"/>
      <c r="AH224" s="133"/>
      <c r="AI224" s="133"/>
      <c r="AJ224" s="133"/>
      <c r="AK224" s="133"/>
      <c r="AL224" s="133"/>
      <c r="AM224" s="253">
        <f t="shared" ref="AM224" si="232">SUM(H225:AL225)</f>
        <v>0</v>
      </c>
      <c r="AN224" s="368" t="str">
        <f t="shared" ref="AN224" si="233">IFERROR(IF(OR(E224="Ａ",AM224&gt;$AF$205),1,ROUNDDOWN(AM224/$AF$205,1)),"")</f>
        <v/>
      </c>
      <c r="AO224" s="372"/>
      <c r="AP224" s="8"/>
    </row>
    <row r="225" spans="1:51" ht="13.5" customHeight="1">
      <c r="A225" s="249"/>
      <c r="B225" s="255"/>
      <c r="C225" s="287"/>
      <c r="D225" s="367"/>
      <c r="E225" s="302"/>
      <c r="F225" s="262"/>
      <c r="G225" s="70" t="s">
        <v>134</v>
      </c>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253"/>
      <c r="AN225" s="368"/>
      <c r="AO225" s="374"/>
      <c r="AP225" s="8"/>
    </row>
    <row r="226" spans="1:51" ht="13.5" customHeight="1">
      <c r="A226" s="248" t="str">
        <f>IFERROR(INDEX(【従業者名簿】!F:F,MATCH(F226,【従業者名簿】!C:C,0)),"")</f>
        <v/>
      </c>
      <c r="B226" s="298" t="s">
        <v>33</v>
      </c>
      <c r="C226" s="299" t="str">
        <f t="shared" ref="C226" si="234">IF(AO226="介護福祉士","〇","")</f>
        <v/>
      </c>
      <c r="D226" s="366" t="str">
        <f t="shared" ref="D226" si="235">IF(A226="","",DATEDIF(A226,$AF$3,"m"))</f>
        <v/>
      </c>
      <c r="E226" s="301"/>
      <c r="F226" s="262"/>
      <c r="G226" s="70" t="s">
        <v>36</v>
      </c>
      <c r="H226" s="133"/>
      <c r="I226" s="133"/>
      <c r="J226" s="133"/>
      <c r="K226" s="133"/>
      <c r="L226" s="133"/>
      <c r="M226" s="133"/>
      <c r="N226" s="133"/>
      <c r="O226" s="133"/>
      <c r="P226" s="133"/>
      <c r="Q226" s="133"/>
      <c r="R226" s="133"/>
      <c r="S226" s="133"/>
      <c r="T226" s="133"/>
      <c r="U226" s="133"/>
      <c r="V226" s="133"/>
      <c r="W226" s="133"/>
      <c r="X226" s="133"/>
      <c r="Y226" s="133"/>
      <c r="Z226" s="133"/>
      <c r="AA226" s="133"/>
      <c r="AB226" s="133"/>
      <c r="AC226" s="133"/>
      <c r="AD226" s="133"/>
      <c r="AE226" s="133"/>
      <c r="AF226" s="133"/>
      <c r="AG226" s="133"/>
      <c r="AH226" s="133"/>
      <c r="AI226" s="133"/>
      <c r="AJ226" s="133"/>
      <c r="AK226" s="133"/>
      <c r="AL226" s="133"/>
      <c r="AM226" s="253">
        <f t="shared" ref="AM226" si="236">SUM(H227:AL227)</f>
        <v>0</v>
      </c>
      <c r="AN226" s="368" t="str">
        <f t="shared" ref="AN226" si="237">IFERROR(IF(OR(E226="Ａ",AM226&gt;$AF$205),1,ROUNDDOWN(AM226/$AF$205,1)),"")</f>
        <v/>
      </c>
      <c r="AO226" s="372"/>
      <c r="AP226" s="8"/>
    </row>
    <row r="227" spans="1:51" ht="13.5" customHeight="1">
      <c r="A227" s="249"/>
      <c r="B227" s="255"/>
      <c r="C227" s="287"/>
      <c r="D227" s="367"/>
      <c r="E227" s="302"/>
      <c r="F227" s="262"/>
      <c r="G227" s="70" t="s">
        <v>134</v>
      </c>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253"/>
      <c r="AN227" s="368"/>
      <c r="AO227" s="374"/>
      <c r="AP227" s="8"/>
    </row>
    <row r="228" spans="1:51" ht="13.5" customHeight="1">
      <c r="A228" s="248" t="str">
        <f>IFERROR(INDEX(【従業者名簿】!F:F,MATCH(F228,【従業者名簿】!C:C,0)),"")</f>
        <v/>
      </c>
      <c r="B228" s="298" t="s">
        <v>33</v>
      </c>
      <c r="C228" s="299" t="str">
        <f t="shared" ref="C228" si="238">IF(AO228="介護福祉士","〇","")</f>
        <v/>
      </c>
      <c r="D228" s="366" t="str">
        <f t="shared" ref="D228" si="239">IF(A228="","",DATEDIF(A228,$AF$3,"m"))</f>
        <v/>
      </c>
      <c r="E228" s="301"/>
      <c r="F228" s="262"/>
      <c r="G228" s="70" t="s">
        <v>36</v>
      </c>
      <c r="H228" s="133"/>
      <c r="I228" s="133"/>
      <c r="J228" s="133"/>
      <c r="K228" s="133"/>
      <c r="L228" s="133"/>
      <c r="M228" s="133"/>
      <c r="N228" s="133"/>
      <c r="O228" s="133"/>
      <c r="P228" s="133"/>
      <c r="Q228" s="133"/>
      <c r="R228" s="133"/>
      <c r="S228" s="133"/>
      <c r="T228" s="133"/>
      <c r="U228" s="133"/>
      <c r="V228" s="133"/>
      <c r="W228" s="133"/>
      <c r="X228" s="133"/>
      <c r="Y228" s="133"/>
      <c r="Z228" s="133"/>
      <c r="AA228" s="133"/>
      <c r="AB228" s="133"/>
      <c r="AC228" s="133"/>
      <c r="AD228" s="133"/>
      <c r="AE228" s="133"/>
      <c r="AF228" s="133"/>
      <c r="AG228" s="133"/>
      <c r="AH228" s="133"/>
      <c r="AI228" s="133"/>
      <c r="AJ228" s="133"/>
      <c r="AK228" s="133"/>
      <c r="AL228" s="133"/>
      <c r="AM228" s="253">
        <f t="shared" ref="AM228" si="240">SUM(H229:AL229)</f>
        <v>0</v>
      </c>
      <c r="AN228" s="368" t="str">
        <f t="shared" ref="AN228" si="241">IFERROR(IF(OR(E228="Ａ",AM228&gt;$AF$205),1,ROUNDDOWN(AM228/$AF$205,1)),"")</f>
        <v/>
      </c>
      <c r="AO228" s="372"/>
      <c r="AP228" s="8"/>
    </row>
    <row r="229" spans="1:51" ht="13.5" customHeight="1">
      <c r="A229" s="249"/>
      <c r="B229" s="255"/>
      <c r="C229" s="287"/>
      <c r="D229" s="367"/>
      <c r="E229" s="302"/>
      <c r="F229" s="262"/>
      <c r="G229" s="70" t="s">
        <v>134</v>
      </c>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253"/>
      <c r="AN229" s="368"/>
      <c r="AO229" s="374"/>
      <c r="AP229" s="8"/>
    </row>
    <row r="230" spans="1:51" ht="13.5" customHeight="1">
      <c r="A230" s="248" t="str">
        <f>IFERROR(INDEX(【従業者名簿】!F:F,MATCH(F230,【従業者名簿】!C:C,0)),"")</f>
        <v/>
      </c>
      <c r="B230" s="298" t="s">
        <v>33</v>
      </c>
      <c r="C230" s="299" t="str">
        <f t="shared" ref="C230" si="242">IF(AO230="介護福祉士","〇","")</f>
        <v/>
      </c>
      <c r="D230" s="366" t="str">
        <f t="shared" ref="D230" si="243">IF(A230="","",DATEDIF(A230,$AF$3,"m"))</f>
        <v/>
      </c>
      <c r="E230" s="301"/>
      <c r="F230" s="262"/>
      <c r="G230" s="70" t="s">
        <v>36</v>
      </c>
      <c r="H230" s="133"/>
      <c r="I230" s="133"/>
      <c r="J230" s="133"/>
      <c r="K230" s="133"/>
      <c r="L230" s="133"/>
      <c r="M230" s="133"/>
      <c r="N230" s="133"/>
      <c r="O230" s="133"/>
      <c r="P230" s="133"/>
      <c r="Q230" s="133"/>
      <c r="R230" s="133"/>
      <c r="S230" s="133"/>
      <c r="T230" s="133"/>
      <c r="U230" s="133"/>
      <c r="V230" s="133"/>
      <c r="W230" s="133"/>
      <c r="X230" s="133"/>
      <c r="Y230" s="133"/>
      <c r="Z230" s="133"/>
      <c r="AA230" s="133"/>
      <c r="AB230" s="133"/>
      <c r="AC230" s="133"/>
      <c r="AD230" s="133"/>
      <c r="AE230" s="133"/>
      <c r="AF230" s="133"/>
      <c r="AG230" s="133"/>
      <c r="AH230" s="133"/>
      <c r="AI230" s="133"/>
      <c r="AJ230" s="133"/>
      <c r="AK230" s="133"/>
      <c r="AL230" s="133"/>
      <c r="AM230" s="253">
        <f t="shared" ref="AM230" si="244">SUM(H231:AL231)</f>
        <v>0</v>
      </c>
      <c r="AN230" s="368" t="str">
        <f t="shared" ref="AN230" si="245">IFERROR(IF(OR(E230="Ａ",AM230&gt;$AF$205),1,ROUNDDOWN(AM230/$AF$205,1)),"")</f>
        <v/>
      </c>
      <c r="AO230" s="372"/>
      <c r="AP230" s="8"/>
    </row>
    <row r="231" spans="1:51" ht="13.5" customHeight="1">
      <c r="A231" s="249"/>
      <c r="B231" s="255"/>
      <c r="C231" s="287"/>
      <c r="D231" s="367"/>
      <c r="E231" s="302"/>
      <c r="F231" s="262"/>
      <c r="G231" s="70" t="s">
        <v>134</v>
      </c>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253"/>
      <c r="AN231" s="368"/>
      <c r="AO231" s="374"/>
      <c r="AP231" s="8"/>
    </row>
    <row r="232" spans="1:51" ht="13.5" customHeight="1">
      <c r="A232" s="248" t="str">
        <f>IFERROR(INDEX(【従業者名簿】!F:F,MATCH(F232,【従業者名簿】!C:C,0)),"")</f>
        <v/>
      </c>
      <c r="B232" s="298" t="s">
        <v>33</v>
      </c>
      <c r="C232" s="299" t="str">
        <f t="shared" ref="C232" si="246">IF(AO232="介護福祉士","〇","")</f>
        <v/>
      </c>
      <c r="D232" s="366" t="str">
        <f t="shared" ref="D232" si="247">IF(A232="","",DATEDIF(A232,$AF$3,"m"))</f>
        <v/>
      </c>
      <c r="E232" s="301"/>
      <c r="F232" s="262"/>
      <c r="G232" s="70" t="s">
        <v>36</v>
      </c>
      <c r="H232" s="133"/>
      <c r="I232" s="133"/>
      <c r="J232" s="133"/>
      <c r="K232" s="133"/>
      <c r="L232" s="133"/>
      <c r="M232" s="133"/>
      <c r="N232" s="133"/>
      <c r="O232" s="133"/>
      <c r="P232" s="133"/>
      <c r="Q232" s="133"/>
      <c r="R232" s="133"/>
      <c r="S232" s="133"/>
      <c r="T232" s="133"/>
      <c r="U232" s="133"/>
      <c r="V232" s="133"/>
      <c r="W232" s="133"/>
      <c r="X232" s="133"/>
      <c r="Y232" s="133"/>
      <c r="Z232" s="133"/>
      <c r="AA232" s="133"/>
      <c r="AB232" s="133"/>
      <c r="AC232" s="133"/>
      <c r="AD232" s="133"/>
      <c r="AE232" s="133"/>
      <c r="AF232" s="133"/>
      <c r="AG232" s="133"/>
      <c r="AH232" s="133"/>
      <c r="AI232" s="133"/>
      <c r="AJ232" s="133"/>
      <c r="AK232" s="133"/>
      <c r="AL232" s="133"/>
      <c r="AM232" s="253">
        <f t="shared" ref="AM232" si="248">SUM(H233:AL233)</f>
        <v>0</v>
      </c>
      <c r="AN232" s="368" t="str">
        <f t="shared" ref="AN232" si="249">IFERROR(IF(OR(E232="Ａ",AM232&gt;$AF$205),1,ROUNDDOWN(AM232/$AF$205,1)),"")</f>
        <v/>
      </c>
      <c r="AO232" s="372"/>
      <c r="AP232" s="8"/>
    </row>
    <row r="233" spans="1:51" ht="13.5" customHeight="1">
      <c r="A233" s="249"/>
      <c r="B233" s="255"/>
      <c r="C233" s="287"/>
      <c r="D233" s="367"/>
      <c r="E233" s="302"/>
      <c r="F233" s="262"/>
      <c r="G233" s="70" t="s">
        <v>134</v>
      </c>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253"/>
      <c r="AN233" s="368"/>
      <c r="AO233" s="374"/>
      <c r="AP233" s="8"/>
    </row>
    <row r="234" spans="1:51" ht="13.5" customHeight="1">
      <c r="A234" s="248" t="str">
        <f>IFERROR(INDEX(【従業者名簿】!F:F,MATCH(F234,【従業者名簿】!C:C,0)),"")</f>
        <v/>
      </c>
      <c r="B234" s="298" t="s">
        <v>33</v>
      </c>
      <c r="C234" s="299" t="str">
        <f t="shared" ref="C234" si="250">IF(AO234="介護福祉士","〇","")</f>
        <v/>
      </c>
      <c r="D234" s="366" t="str">
        <f t="shared" ref="D234" si="251">IF(A234="","",DATEDIF(A234,$AF$3,"m"))</f>
        <v/>
      </c>
      <c r="E234" s="301"/>
      <c r="F234" s="262"/>
      <c r="G234" s="70" t="s">
        <v>36</v>
      </c>
      <c r="H234" s="133"/>
      <c r="I234" s="133"/>
      <c r="J234" s="133"/>
      <c r="K234" s="133"/>
      <c r="L234" s="133"/>
      <c r="M234" s="133"/>
      <c r="N234" s="133"/>
      <c r="O234" s="133"/>
      <c r="P234" s="133"/>
      <c r="Q234" s="133"/>
      <c r="R234" s="133"/>
      <c r="S234" s="133"/>
      <c r="T234" s="133"/>
      <c r="U234" s="133"/>
      <c r="V234" s="133"/>
      <c r="W234" s="133"/>
      <c r="X234" s="133"/>
      <c r="Y234" s="133"/>
      <c r="Z234" s="133"/>
      <c r="AA234" s="133"/>
      <c r="AB234" s="133"/>
      <c r="AC234" s="133"/>
      <c r="AD234" s="133"/>
      <c r="AE234" s="133"/>
      <c r="AF234" s="133"/>
      <c r="AG234" s="133"/>
      <c r="AH234" s="133"/>
      <c r="AI234" s="133"/>
      <c r="AJ234" s="133"/>
      <c r="AK234" s="133"/>
      <c r="AL234" s="133"/>
      <c r="AM234" s="253">
        <f t="shared" ref="AM234" si="252">SUM(H235:AL235)</f>
        <v>0</v>
      </c>
      <c r="AN234" s="368" t="str">
        <f t="shared" ref="AN234" si="253">IFERROR(IF(OR(E234="Ａ",AM234&gt;$AF$205),1,ROUNDDOWN(AM234/$AF$205,1)),"")</f>
        <v/>
      </c>
      <c r="AO234" s="372"/>
      <c r="AP234" s="8"/>
    </row>
    <row r="235" spans="1:51" ht="13.5" customHeight="1">
      <c r="A235" s="249"/>
      <c r="B235" s="255"/>
      <c r="C235" s="287"/>
      <c r="D235" s="367"/>
      <c r="E235" s="302"/>
      <c r="F235" s="262"/>
      <c r="G235" s="70" t="s">
        <v>134</v>
      </c>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253"/>
      <c r="AN235" s="368"/>
      <c r="AO235" s="374"/>
      <c r="AP235" s="8"/>
    </row>
    <row r="236" spans="1:51" ht="13.5" customHeight="1">
      <c r="A236" s="248" t="str">
        <f>IFERROR(INDEX(【従業者名簿】!F:F,MATCH(F236,【従業者名簿】!C:C,0)),"")</f>
        <v/>
      </c>
      <c r="B236" s="298" t="s">
        <v>33</v>
      </c>
      <c r="C236" s="299" t="str">
        <f t="shared" ref="C236" si="254">IF(AO236="介護福祉士","〇","")</f>
        <v/>
      </c>
      <c r="D236" s="366" t="str">
        <f t="shared" ref="D236" si="255">IF(A236="","",DATEDIF(A236,$AF$3,"m"))</f>
        <v/>
      </c>
      <c r="E236" s="301"/>
      <c r="F236" s="270"/>
      <c r="G236" s="70" t="s">
        <v>36</v>
      </c>
      <c r="H236" s="133"/>
      <c r="I236" s="133"/>
      <c r="J236" s="133"/>
      <c r="K236" s="133"/>
      <c r="L236" s="133"/>
      <c r="M236" s="133"/>
      <c r="N236" s="133"/>
      <c r="O236" s="133"/>
      <c r="P236" s="133"/>
      <c r="Q236" s="133"/>
      <c r="R236" s="133"/>
      <c r="S236" s="133"/>
      <c r="T236" s="133"/>
      <c r="U236" s="133"/>
      <c r="V236" s="133"/>
      <c r="W236" s="133"/>
      <c r="X236" s="133"/>
      <c r="Y236" s="133"/>
      <c r="Z236" s="133"/>
      <c r="AA236" s="133"/>
      <c r="AB236" s="133"/>
      <c r="AC236" s="133"/>
      <c r="AD236" s="133"/>
      <c r="AE236" s="133"/>
      <c r="AF236" s="133"/>
      <c r="AG236" s="133"/>
      <c r="AH236" s="133"/>
      <c r="AI236" s="133"/>
      <c r="AJ236" s="133"/>
      <c r="AK236" s="133"/>
      <c r="AL236" s="133"/>
      <c r="AM236" s="253">
        <f t="shared" ref="AM236" si="256">SUM(H237:AL237)</f>
        <v>0</v>
      </c>
      <c r="AN236" s="368" t="str">
        <f t="shared" ref="AN236" si="257">IFERROR(IF(OR(E236="Ａ",AM236&gt;$AF$205),1,ROUNDDOWN(AM236/$AF$205,1)),"")</f>
        <v/>
      </c>
      <c r="AO236" s="372"/>
      <c r="AP236" s="8"/>
    </row>
    <row r="237" spans="1:51" ht="13.5" customHeight="1">
      <c r="A237" s="249"/>
      <c r="B237" s="255"/>
      <c r="C237" s="287"/>
      <c r="D237" s="367"/>
      <c r="E237" s="302"/>
      <c r="F237" s="261"/>
      <c r="G237" s="70" t="s">
        <v>134</v>
      </c>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253"/>
      <c r="AN237" s="368"/>
      <c r="AO237" s="374"/>
      <c r="AP237" s="8"/>
    </row>
    <row r="238" spans="1:51" ht="13.5" customHeight="1">
      <c r="A238" s="248" t="str">
        <f>IFERROR(INDEX(【従業者名簿】!F:F,MATCH(F238,【従業者名簿】!C:C,0)),"")</f>
        <v/>
      </c>
      <c r="B238" s="298" t="s">
        <v>33</v>
      </c>
      <c r="C238" s="299" t="str">
        <f t="shared" ref="C238" si="258">IF(AO238="介護福祉士","〇","")</f>
        <v/>
      </c>
      <c r="D238" s="366" t="str">
        <f>IF(A238="","",DATEDIF(A238,$AF$3,"m"))</f>
        <v/>
      </c>
      <c r="E238" s="301"/>
      <c r="F238" s="262"/>
      <c r="G238" s="70" t="s">
        <v>36</v>
      </c>
      <c r="H238" s="133"/>
      <c r="I238" s="133"/>
      <c r="J238" s="133"/>
      <c r="K238" s="133"/>
      <c r="L238" s="133"/>
      <c r="M238" s="133"/>
      <c r="N238" s="133"/>
      <c r="O238" s="133"/>
      <c r="P238" s="133"/>
      <c r="Q238" s="133"/>
      <c r="R238" s="133"/>
      <c r="S238" s="133"/>
      <c r="T238" s="133"/>
      <c r="U238" s="133"/>
      <c r="V238" s="133"/>
      <c r="W238" s="133"/>
      <c r="X238" s="133"/>
      <c r="Y238" s="133"/>
      <c r="Z238" s="133"/>
      <c r="AA238" s="133"/>
      <c r="AB238" s="133"/>
      <c r="AC238" s="133"/>
      <c r="AD238" s="133"/>
      <c r="AE238" s="133"/>
      <c r="AF238" s="133"/>
      <c r="AG238" s="133"/>
      <c r="AH238" s="133"/>
      <c r="AI238" s="133"/>
      <c r="AJ238" s="133"/>
      <c r="AK238" s="133"/>
      <c r="AL238" s="133"/>
      <c r="AM238" s="253">
        <f>SUM(H239:AL239)</f>
        <v>0</v>
      </c>
      <c r="AN238" s="368" t="str">
        <f>IFERROR(IF(OR(E238="Ａ",AM238&gt;$AF$205),1,ROUNDDOWN(AM238/$AF$205,1)),"")</f>
        <v/>
      </c>
      <c r="AO238" s="372"/>
      <c r="AP238" s="8"/>
    </row>
    <row r="239" spans="1:51" ht="13.5" customHeight="1">
      <c r="A239" s="249"/>
      <c r="B239" s="255"/>
      <c r="C239" s="287"/>
      <c r="D239" s="367"/>
      <c r="E239" s="302"/>
      <c r="F239" s="262"/>
      <c r="G239" s="70" t="s">
        <v>134</v>
      </c>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253"/>
      <c r="AN239" s="368"/>
      <c r="AO239" s="374"/>
      <c r="AP239" s="8"/>
    </row>
    <row r="240" spans="1:51" ht="13.5" customHeight="1">
      <c r="B240" s="132"/>
      <c r="C240" s="132"/>
      <c r="D240" s="132"/>
      <c r="E240" s="7" t="s">
        <v>137</v>
      </c>
      <c r="F240" s="132"/>
      <c r="G240" s="51"/>
      <c r="H240" s="7"/>
      <c r="I240" s="52"/>
      <c r="J240" s="52"/>
      <c r="K240" s="52"/>
      <c r="L240" s="52"/>
      <c r="M240" s="52"/>
      <c r="N240" s="52"/>
      <c r="O240" s="52"/>
      <c r="P240" s="52"/>
      <c r="Q240" s="52"/>
      <c r="R240" s="52"/>
      <c r="S240" s="53"/>
      <c r="T240" s="53"/>
      <c r="U240" s="7"/>
      <c r="V240" s="52"/>
      <c r="W240" s="52"/>
      <c r="X240" s="52"/>
      <c r="Y240" s="52"/>
      <c r="Z240" s="52"/>
      <c r="AA240" s="52"/>
      <c r="AB240" s="52"/>
      <c r="AC240" s="132"/>
      <c r="AD240" s="132"/>
      <c r="AE240" s="132"/>
      <c r="AF240" s="54"/>
      <c r="AG240" s="54"/>
      <c r="AH240" s="7"/>
      <c r="AI240" s="7"/>
      <c r="AJ240" s="7"/>
      <c r="AK240" s="7"/>
      <c r="AL240" s="7"/>
      <c r="AM240" s="55"/>
      <c r="AN240" s="56"/>
      <c r="AO240" s="57"/>
      <c r="AP240" s="10"/>
      <c r="AQ240" s="132"/>
      <c r="AR240" s="132"/>
      <c r="AS240" s="132"/>
      <c r="AT240" s="58"/>
      <c r="AU240" s="58"/>
      <c r="AV240" s="58"/>
      <c r="AW240" s="59"/>
      <c r="AX240" s="59"/>
      <c r="AY240" s="59"/>
    </row>
  </sheetData>
  <sheetProtection sheet="1" objects="1" scenarios="1"/>
  <mergeCells count="1222">
    <mergeCell ref="BA202:BA203"/>
    <mergeCell ref="AQ203:AS203"/>
    <mergeCell ref="AQ204:AS205"/>
    <mergeCell ref="AT204:AV205"/>
    <mergeCell ref="AW204:AY205"/>
    <mergeCell ref="AO14:AO15"/>
    <mergeCell ref="AO16:AO17"/>
    <mergeCell ref="AO18:AO19"/>
    <mergeCell ref="AO20:AO21"/>
    <mergeCell ref="AO22:AO23"/>
    <mergeCell ref="AO94:AO95"/>
    <mergeCell ref="AO96:AO97"/>
    <mergeCell ref="AO98:AO99"/>
    <mergeCell ref="AO100:AO101"/>
    <mergeCell ref="AO102:AO103"/>
    <mergeCell ref="AO174:AO175"/>
    <mergeCell ref="AO176:AO177"/>
    <mergeCell ref="AO178:AO179"/>
    <mergeCell ref="AO180:AO181"/>
    <mergeCell ref="AO182:AO183"/>
    <mergeCell ref="BA122:BA123"/>
    <mergeCell ref="AQ123:AS123"/>
    <mergeCell ref="AQ124:AS125"/>
    <mergeCell ref="AT124:AV125"/>
    <mergeCell ref="AW124:AY125"/>
    <mergeCell ref="AQ193:AS195"/>
    <mergeCell ref="AT193:AV194"/>
    <mergeCell ref="AW193:AY194"/>
    <mergeCell ref="AT195:AV195"/>
    <mergeCell ref="AW195:AY195"/>
    <mergeCell ref="AQ196:AS196"/>
    <mergeCell ref="AT196:AV197"/>
    <mergeCell ref="AW196:AY197"/>
    <mergeCell ref="AQ197:AS197"/>
    <mergeCell ref="AT198:AV199"/>
    <mergeCell ref="AW198:AY199"/>
    <mergeCell ref="BA198:BA199"/>
    <mergeCell ref="AQ199:AS199"/>
    <mergeCell ref="BA42:BA43"/>
    <mergeCell ref="AQ43:AS43"/>
    <mergeCell ref="AQ44:AS45"/>
    <mergeCell ref="AT44:AV45"/>
    <mergeCell ref="AW44:AY45"/>
    <mergeCell ref="AQ113:AS115"/>
    <mergeCell ref="AT113:AV114"/>
    <mergeCell ref="AW113:AY114"/>
    <mergeCell ref="AT115:AV115"/>
    <mergeCell ref="AW115:AY115"/>
    <mergeCell ref="AQ116:AS116"/>
    <mergeCell ref="AT116:AV117"/>
    <mergeCell ref="AW116:AY117"/>
    <mergeCell ref="AQ117:AS117"/>
    <mergeCell ref="AT118:AV119"/>
    <mergeCell ref="AW118:AY119"/>
    <mergeCell ref="BA118:BA119"/>
    <mergeCell ref="AQ119:AS119"/>
    <mergeCell ref="AT42:AV43"/>
    <mergeCell ref="AW42:AY43"/>
    <mergeCell ref="AQ106:AR106"/>
    <mergeCell ref="AS106:AY106"/>
    <mergeCell ref="AQ107:AR107"/>
    <mergeCell ref="AS107:AY107"/>
    <mergeCell ref="AQ104:AR104"/>
    <mergeCell ref="AS104:AT104"/>
    <mergeCell ref="AQ33:AS35"/>
    <mergeCell ref="AT33:AV34"/>
    <mergeCell ref="AW33:AY34"/>
    <mergeCell ref="AT35:AV35"/>
    <mergeCell ref="AW35:AY35"/>
    <mergeCell ref="AQ36:AS36"/>
    <mergeCell ref="AT36:AV37"/>
    <mergeCell ref="AW36:AY37"/>
    <mergeCell ref="AQ37:AS37"/>
    <mergeCell ref="AT38:AV39"/>
    <mergeCell ref="AW38:AY39"/>
    <mergeCell ref="BA38:BA39"/>
    <mergeCell ref="AQ39:AS39"/>
    <mergeCell ref="AQ40:AS40"/>
    <mergeCell ref="AT40:AV41"/>
    <mergeCell ref="AW40:AY41"/>
    <mergeCell ref="AQ41:AS41"/>
    <mergeCell ref="AQ38:AS38"/>
    <mergeCell ref="A238:A239"/>
    <mergeCell ref="B238:B239"/>
    <mergeCell ref="C238:C239"/>
    <mergeCell ref="D238:D239"/>
    <mergeCell ref="E238:E239"/>
    <mergeCell ref="F238:F239"/>
    <mergeCell ref="AM238:AM239"/>
    <mergeCell ref="AN238:AN239"/>
    <mergeCell ref="AO238:AO239"/>
    <mergeCell ref="A236:A237"/>
    <mergeCell ref="B236:B237"/>
    <mergeCell ref="C236:C237"/>
    <mergeCell ref="D236:D237"/>
    <mergeCell ref="E236:E237"/>
    <mergeCell ref="F236:F237"/>
    <mergeCell ref="AM236:AM237"/>
    <mergeCell ref="AN236:AN237"/>
    <mergeCell ref="AO236:AO237"/>
    <mergeCell ref="A234:A235"/>
    <mergeCell ref="B234:B235"/>
    <mergeCell ref="C234:C235"/>
    <mergeCell ref="D234:D235"/>
    <mergeCell ref="E234:E235"/>
    <mergeCell ref="F234:F235"/>
    <mergeCell ref="AM234:AM235"/>
    <mergeCell ref="AN234:AN235"/>
    <mergeCell ref="AO234:AO235"/>
    <mergeCell ref="A232:A233"/>
    <mergeCell ref="B232:B233"/>
    <mergeCell ref="C232:C233"/>
    <mergeCell ref="D232:D233"/>
    <mergeCell ref="E232:E233"/>
    <mergeCell ref="F232:F233"/>
    <mergeCell ref="AM232:AM233"/>
    <mergeCell ref="AN232:AN233"/>
    <mergeCell ref="AO232:AO233"/>
    <mergeCell ref="A230:A231"/>
    <mergeCell ref="B230:B231"/>
    <mergeCell ref="C230:C231"/>
    <mergeCell ref="D230:D231"/>
    <mergeCell ref="E230:E231"/>
    <mergeCell ref="F230:F231"/>
    <mergeCell ref="AM230:AM231"/>
    <mergeCell ref="AN230:AN231"/>
    <mergeCell ref="AO230:AO231"/>
    <mergeCell ref="A228:A229"/>
    <mergeCell ref="B228:B229"/>
    <mergeCell ref="C228:C229"/>
    <mergeCell ref="D228:D229"/>
    <mergeCell ref="E228:E229"/>
    <mergeCell ref="F228:F229"/>
    <mergeCell ref="AM228:AM229"/>
    <mergeCell ref="AN228:AN229"/>
    <mergeCell ref="AO228:AO229"/>
    <mergeCell ref="A226:A227"/>
    <mergeCell ref="B226:B227"/>
    <mergeCell ref="C226:C227"/>
    <mergeCell ref="D226:D227"/>
    <mergeCell ref="E226:E227"/>
    <mergeCell ref="F226:F227"/>
    <mergeCell ref="AM226:AM227"/>
    <mergeCell ref="AN226:AN227"/>
    <mergeCell ref="AO226:AO227"/>
    <mergeCell ref="A224:A225"/>
    <mergeCell ref="B224:B225"/>
    <mergeCell ref="C224:C225"/>
    <mergeCell ref="D224:D225"/>
    <mergeCell ref="E224:E225"/>
    <mergeCell ref="F224:F225"/>
    <mergeCell ref="AM224:AM225"/>
    <mergeCell ref="AN224:AN225"/>
    <mergeCell ref="AO224:AO225"/>
    <mergeCell ref="A222:A223"/>
    <mergeCell ref="B222:B223"/>
    <mergeCell ref="C222:C223"/>
    <mergeCell ref="D222:D223"/>
    <mergeCell ref="E222:E223"/>
    <mergeCell ref="F222:F223"/>
    <mergeCell ref="AM222:AM223"/>
    <mergeCell ref="AN222:AN223"/>
    <mergeCell ref="AO222:AO223"/>
    <mergeCell ref="A220:A221"/>
    <mergeCell ref="B220:B221"/>
    <mergeCell ref="C220:C221"/>
    <mergeCell ref="D220:D221"/>
    <mergeCell ref="E220:E221"/>
    <mergeCell ref="F220:F221"/>
    <mergeCell ref="AM220:AM221"/>
    <mergeCell ref="AN220:AN221"/>
    <mergeCell ref="AO220:AO221"/>
    <mergeCell ref="A218:A219"/>
    <mergeCell ref="B218:B219"/>
    <mergeCell ref="C218:C219"/>
    <mergeCell ref="D218:D219"/>
    <mergeCell ref="E218:E219"/>
    <mergeCell ref="F218:F219"/>
    <mergeCell ref="AM218:AM219"/>
    <mergeCell ref="AN218:AN219"/>
    <mergeCell ref="AO218:AO219"/>
    <mergeCell ref="A216:A217"/>
    <mergeCell ref="B216:B217"/>
    <mergeCell ref="C216:C217"/>
    <mergeCell ref="D216:D217"/>
    <mergeCell ref="E216:E217"/>
    <mergeCell ref="F216:F217"/>
    <mergeCell ref="AM216:AM217"/>
    <mergeCell ref="AN216:AN217"/>
    <mergeCell ref="AO216:AO217"/>
    <mergeCell ref="A214:A215"/>
    <mergeCell ref="B214:B215"/>
    <mergeCell ref="C214:C215"/>
    <mergeCell ref="D214:D215"/>
    <mergeCell ref="E214:E215"/>
    <mergeCell ref="F214:F215"/>
    <mergeCell ref="AM214:AM215"/>
    <mergeCell ref="AN214:AN215"/>
    <mergeCell ref="AO214:AO215"/>
    <mergeCell ref="A212:A213"/>
    <mergeCell ref="B212:B213"/>
    <mergeCell ref="C212:C213"/>
    <mergeCell ref="D212:D213"/>
    <mergeCell ref="E212:E213"/>
    <mergeCell ref="F212:F213"/>
    <mergeCell ref="AM212:AM213"/>
    <mergeCell ref="AN212:AN213"/>
    <mergeCell ref="AO212:AO213"/>
    <mergeCell ref="AO208:AO209"/>
    <mergeCell ref="A210:A211"/>
    <mergeCell ref="B210:B211"/>
    <mergeCell ref="C210:C211"/>
    <mergeCell ref="D210:D211"/>
    <mergeCell ref="E210:E211"/>
    <mergeCell ref="F210:F211"/>
    <mergeCell ref="AM210:AM211"/>
    <mergeCell ref="AN210:AN211"/>
    <mergeCell ref="AO210:AO211"/>
    <mergeCell ref="A208:A209"/>
    <mergeCell ref="B208:B209"/>
    <mergeCell ref="C208:C209"/>
    <mergeCell ref="D208:D209"/>
    <mergeCell ref="E208:E209"/>
    <mergeCell ref="F208:F209"/>
    <mergeCell ref="G208:G209"/>
    <mergeCell ref="AM208:AM209"/>
    <mergeCell ref="AN208:AN209"/>
    <mergeCell ref="A158:A159"/>
    <mergeCell ref="B158:B159"/>
    <mergeCell ref="C158:C159"/>
    <mergeCell ref="D158:D159"/>
    <mergeCell ref="E158:E159"/>
    <mergeCell ref="F158:F159"/>
    <mergeCell ref="AM158:AM159"/>
    <mergeCell ref="AN158:AN159"/>
    <mergeCell ref="AO158:AO159"/>
    <mergeCell ref="A156:A157"/>
    <mergeCell ref="B156:B157"/>
    <mergeCell ref="C156:C157"/>
    <mergeCell ref="D156:D157"/>
    <mergeCell ref="E156:E157"/>
    <mergeCell ref="F156:F157"/>
    <mergeCell ref="AM156:AM157"/>
    <mergeCell ref="AN156:AN157"/>
    <mergeCell ref="AO156:AO157"/>
    <mergeCell ref="A154:A155"/>
    <mergeCell ref="B154:B155"/>
    <mergeCell ref="C154:C155"/>
    <mergeCell ref="D154:D155"/>
    <mergeCell ref="E154:E155"/>
    <mergeCell ref="F154:F155"/>
    <mergeCell ref="AM154:AM155"/>
    <mergeCell ref="AN154:AN155"/>
    <mergeCell ref="AO154:AO155"/>
    <mergeCell ref="A152:A153"/>
    <mergeCell ref="B152:B153"/>
    <mergeCell ref="C152:C153"/>
    <mergeCell ref="D152:D153"/>
    <mergeCell ref="E152:E153"/>
    <mergeCell ref="F152:F153"/>
    <mergeCell ref="AM152:AM153"/>
    <mergeCell ref="AN152:AN153"/>
    <mergeCell ref="AO152:AO153"/>
    <mergeCell ref="A150:A151"/>
    <mergeCell ref="B150:B151"/>
    <mergeCell ref="C150:C151"/>
    <mergeCell ref="D150:D151"/>
    <mergeCell ref="E150:E151"/>
    <mergeCell ref="F150:F151"/>
    <mergeCell ref="AM150:AM151"/>
    <mergeCell ref="AN150:AN151"/>
    <mergeCell ref="AO150:AO151"/>
    <mergeCell ref="A148:A149"/>
    <mergeCell ref="B148:B149"/>
    <mergeCell ref="C148:C149"/>
    <mergeCell ref="D148:D149"/>
    <mergeCell ref="E148:E149"/>
    <mergeCell ref="F148:F149"/>
    <mergeCell ref="AM148:AM149"/>
    <mergeCell ref="AN148:AN149"/>
    <mergeCell ref="AO148:AO149"/>
    <mergeCell ref="A146:A147"/>
    <mergeCell ref="B146:B147"/>
    <mergeCell ref="C146:C147"/>
    <mergeCell ref="D146:D147"/>
    <mergeCell ref="E146:E147"/>
    <mergeCell ref="F146:F147"/>
    <mergeCell ref="AM146:AM147"/>
    <mergeCell ref="AN146:AN147"/>
    <mergeCell ref="AO146:AO147"/>
    <mergeCell ref="A144:A145"/>
    <mergeCell ref="B144:B145"/>
    <mergeCell ref="C144:C145"/>
    <mergeCell ref="D144:D145"/>
    <mergeCell ref="E144:E145"/>
    <mergeCell ref="F144:F145"/>
    <mergeCell ref="AM144:AM145"/>
    <mergeCell ref="AN144:AN145"/>
    <mergeCell ref="AO144:AO145"/>
    <mergeCell ref="A142:A143"/>
    <mergeCell ref="B142:B143"/>
    <mergeCell ref="C142:C143"/>
    <mergeCell ref="D142:D143"/>
    <mergeCell ref="E142:E143"/>
    <mergeCell ref="F142:F143"/>
    <mergeCell ref="AM142:AM143"/>
    <mergeCell ref="AN142:AN143"/>
    <mergeCell ref="AO142:AO143"/>
    <mergeCell ref="A140:A141"/>
    <mergeCell ref="B140:B141"/>
    <mergeCell ref="C140:C141"/>
    <mergeCell ref="D140:D141"/>
    <mergeCell ref="E140:E141"/>
    <mergeCell ref="F140:F141"/>
    <mergeCell ref="AM140:AM141"/>
    <mergeCell ref="AN140:AN141"/>
    <mergeCell ref="AO140:AO141"/>
    <mergeCell ref="A138:A139"/>
    <mergeCell ref="B138:B139"/>
    <mergeCell ref="C138:C139"/>
    <mergeCell ref="D138:D139"/>
    <mergeCell ref="E138:E139"/>
    <mergeCell ref="F138:F139"/>
    <mergeCell ref="AM138:AM139"/>
    <mergeCell ref="AN138:AN139"/>
    <mergeCell ref="AO138:AO139"/>
    <mergeCell ref="A136:A137"/>
    <mergeCell ref="B136:B137"/>
    <mergeCell ref="C136:C137"/>
    <mergeCell ref="D136:D137"/>
    <mergeCell ref="E136:E137"/>
    <mergeCell ref="F136:F137"/>
    <mergeCell ref="AM136:AM137"/>
    <mergeCell ref="AN136:AN137"/>
    <mergeCell ref="AO136:AO137"/>
    <mergeCell ref="A134:A135"/>
    <mergeCell ref="B134:B135"/>
    <mergeCell ref="C134:C135"/>
    <mergeCell ref="D134:D135"/>
    <mergeCell ref="E134:E135"/>
    <mergeCell ref="F134:F135"/>
    <mergeCell ref="AM134:AM135"/>
    <mergeCell ref="AN134:AN135"/>
    <mergeCell ref="AO134:AO135"/>
    <mergeCell ref="A132:A133"/>
    <mergeCell ref="B132:B133"/>
    <mergeCell ref="C132:C133"/>
    <mergeCell ref="D132:D133"/>
    <mergeCell ref="E132:E133"/>
    <mergeCell ref="F132:F133"/>
    <mergeCell ref="AM132:AM133"/>
    <mergeCell ref="AN132:AN133"/>
    <mergeCell ref="AO132:AO133"/>
    <mergeCell ref="AO128:AO129"/>
    <mergeCell ref="A130:A131"/>
    <mergeCell ref="B130:B131"/>
    <mergeCell ref="C130:C131"/>
    <mergeCell ref="D130:D131"/>
    <mergeCell ref="E130:E131"/>
    <mergeCell ref="F130:F131"/>
    <mergeCell ref="AM130:AM131"/>
    <mergeCell ref="AN130:AN131"/>
    <mergeCell ref="AO130:AO131"/>
    <mergeCell ref="A128:A129"/>
    <mergeCell ref="B128:B129"/>
    <mergeCell ref="C128:C129"/>
    <mergeCell ref="D128:D129"/>
    <mergeCell ref="E128:E129"/>
    <mergeCell ref="F128:F129"/>
    <mergeCell ref="G128:G129"/>
    <mergeCell ref="AM128:AM129"/>
    <mergeCell ref="AN128:AN129"/>
    <mergeCell ref="A78:A79"/>
    <mergeCell ref="B78:B79"/>
    <mergeCell ref="C78:C79"/>
    <mergeCell ref="D78:D79"/>
    <mergeCell ref="E78:E79"/>
    <mergeCell ref="F78:F79"/>
    <mergeCell ref="AM78:AM79"/>
    <mergeCell ref="AN78:AN79"/>
    <mergeCell ref="AO78:AO79"/>
    <mergeCell ref="A76:A77"/>
    <mergeCell ref="B76:B77"/>
    <mergeCell ref="C76:C77"/>
    <mergeCell ref="D76:D77"/>
    <mergeCell ref="E76:E77"/>
    <mergeCell ref="F76:F77"/>
    <mergeCell ref="AM76:AM77"/>
    <mergeCell ref="AN76:AN77"/>
    <mergeCell ref="AO76:AO77"/>
    <mergeCell ref="A74:A75"/>
    <mergeCell ref="B74:B75"/>
    <mergeCell ref="C74:C75"/>
    <mergeCell ref="D74:D75"/>
    <mergeCell ref="E74:E75"/>
    <mergeCell ref="F74:F75"/>
    <mergeCell ref="AM74:AM75"/>
    <mergeCell ref="AN74:AN75"/>
    <mergeCell ref="AO74:AO75"/>
    <mergeCell ref="A72:A73"/>
    <mergeCell ref="B72:B73"/>
    <mergeCell ref="C72:C73"/>
    <mergeCell ref="D72:D73"/>
    <mergeCell ref="E72:E73"/>
    <mergeCell ref="F72:F73"/>
    <mergeCell ref="AM72:AM73"/>
    <mergeCell ref="AN72:AN73"/>
    <mergeCell ref="AO72:AO73"/>
    <mergeCell ref="A70:A71"/>
    <mergeCell ref="B70:B71"/>
    <mergeCell ref="C70:C71"/>
    <mergeCell ref="D70:D71"/>
    <mergeCell ref="E70:E71"/>
    <mergeCell ref="F70:F71"/>
    <mergeCell ref="AM70:AM71"/>
    <mergeCell ref="AN70:AN71"/>
    <mergeCell ref="AO70:AO71"/>
    <mergeCell ref="A68:A69"/>
    <mergeCell ref="B68:B69"/>
    <mergeCell ref="C68:C69"/>
    <mergeCell ref="D68:D69"/>
    <mergeCell ref="E68:E69"/>
    <mergeCell ref="F68:F69"/>
    <mergeCell ref="AM68:AM69"/>
    <mergeCell ref="AN68:AN69"/>
    <mergeCell ref="AO68:AO69"/>
    <mergeCell ref="A66:A67"/>
    <mergeCell ref="B66:B67"/>
    <mergeCell ref="C66:C67"/>
    <mergeCell ref="D66:D67"/>
    <mergeCell ref="E66:E67"/>
    <mergeCell ref="F66:F67"/>
    <mergeCell ref="AM66:AM67"/>
    <mergeCell ref="AN66:AN67"/>
    <mergeCell ref="AO66:AO67"/>
    <mergeCell ref="A64:A65"/>
    <mergeCell ref="B64:B65"/>
    <mergeCell ref="C64:C65"/>
    <mergeCell ref="D64:D65"/>
    <mergeCell ref="E64:E65"/>
    <mergeCell ref="F64:F65"/>
    <mergeCell ref="AM64:AM65"/>
    <mergeCell ref="AN64:AN65"/>
    <mergeCell ref="AO64:AO65"/>
    <mergeCell ref="A62:A63"/>
    <mergeCell ref="B62:B63"/>
    <mergeCell ref="C62:C63"/>
    <mergeCell ref="D62:D63"/>
    <mergeCell ref="E62:E63"/>
    <mergeCell ref="F62:F63"/>
    <mergeCell ref="AM62:AM63"/>
    <mergeCell ref="AN62:AN63"/>
    <mergeCell ref="AO62:AO63"/>
    <mergeCell ref="A60:A61"/>
    <mergeCell ref="B60:B61"/>
    <mergeCell ref="C60:C61"/>
    <mergeCell ref="D60:D61"/>
    <mergeCell ref="E60:E61"/>
    <mergeCell ref="F60:F61"/>
    <mergeCell ref="AM60:AM61"/>
    <mergeCell ref="AN60:AN61"/>
    <mergeCell ref="AO60:AO61"/>
    <mergeCell ref="A58:A59"/>
    <mergeCell ref="B58:B59"/>
    <mergeCell ref="C58:C59"/>
    <mergeCell ref="D58:D59"/>
    <mergeCell ref="E58:E59"/>
    <mergeCell ref="F58:F59"/>
    <mergeCell ref="AM58:AM59"/>
    <mergeCell ref="AN58:AN59"/>
    <mergeCell ref="AO58:AO59"/>
    <mergeCell ref="A56:A57"/>
    <mergeCell ref="B56:B57"/>
    <mergeCell ref="C56:C57"/>
    <mergeCell ref="D56:D57"/>
    <mergeCell ref="E56:E57"/>
    <mergeCell ref="F56:F57"/>
    <mergeCell ref="AM56:AM57"/>
    <mergeCell ref="AN56:AN57"/>
    <mergeCell ref="AO56:AO57"/>
    <mergeCell ref="A54:A55"/>
    <mergeCell ref="B54:B55"/>
    <mergeCell ref="C54:C55"/>
    <mergeCell ref="D54:D55"/>
    <mergeCell ref="E54:E55"/>
    <mergeCell ref="F54:F55"/>
    <mergeCell ref="AM54:AM55"/>
    <mergeCell ref="AN54:AN55"/>
    <mergeCell ref="AO54:AO55"/>
    <mergeCell ref="A52:A53"/>
    <mergeCell ref="B52:B53"/>
    <mergeCell ref="C52:C53"/>
    <mergeCell ref="D52:D53"/>
    <mergeCell ref="E52:E53"/>
    <mergeCell ref="F52:F53"/>
    <mergeCell ref="AM52:AM53"/>
    <mergeCell ref="AN52:AN53"/>
    <mergeCell ref="AO52:AO53"/>
    <mergeCell ref="AO48:AO49"/>
    <mergeCell ref="A50:A51"/>
    <mergeCell ref="B50:B51"/>
    <mergeCell ref="C50:C51"/>
    <mergeCell ref="D50:D51"/>
    <mergeCell ref="E50:E51"/>
    <mergeCell ref="F50:F51"/>
    <mergeCell ref="AM50:AM51"/>
    <mergeCell ref="AN50:AN51"/>
    <mergeCell ref="AO50:AO51"/>
    <mergeCell ref="A48:A49"/>
    <mergeCell ref="B48:B49"/>
    <mergeCell ref="C48:C49"/>
    <mergeCell ref="D48:D49"/>
    <mergeCell ref="E48:E49"/>
    <mergeCell ref="F48:F49"/>
    <mergeCell ref="G48:G49"/>
    <mergeCell ref="AM48:AM49"/>
    <mergeCell ref="AN48:AN49"/>
    <mergeCell ref="B1:E1"/>
    <mergeCell ref="B3:C3"/>
    <mergeCell ref="D3:K3"/>
    <mergeCell ref="L3:N3"/>
    <mergeCell ref="O3:U3"/>
    <mergeCell ref="V3:X3"/>
    <mergeCell ref="Y3:Z3"/>
    <mergeCell ref="AA3:AE3"/>
    <mergeCell ref="AF3:AK3"/>
    <mergeCell ref="AF5:AG5"/>
    <mergeCell ref="A6:A7"/>
    <mergeCell ref="B6:B7"/>
    <mergeCell ref="C6:C7"/>
    <mergeCell ref="D6:D7"/>
    <mergeCell ref="E6:E7"/>
    <mergeCell ref="F6:F7"/>
    <mergeCell ref="G6:G7"/>
    <mergeCell ref="AS6:AW7"/>
    <mergeCell ref="AX6:AY7"/>
    <mergeCell ref="A8:A9"/>
    <mergeCell ref="B8:B9"/>
    <mergeCell ref="C8:C9"/>
    <mergeCell ref="D8:D9"/>
    <mergeCell ref="E8:E9"/>
    <mergeCell ref="F8:F9"/>
    <mergeCell ref="AM8:AM9"/>
    <mergeCell ref="AN8:AN9"/>
    <mergeCell ref="AO8:AO9"/>
    <mergeCell ref="AQ8:AR8"/>
    <mergeCell ref="AS8:AT8"/>
    <mergeCell ref="AV8:AW8"/>
    <mergeCell ref="AQ9:AR9"/>
    <mergeCell ref="AS9:AT9"/>
    <mergeCell ref="AV9:AW9"/>
    <mergeCell ref="F10:F11"/>
    <mergeCell ref="AM10:AM11"/>
    <mergeCell ref="AN10:AN11"/>
    <mergeCell ref="AO10:AO11"/>
    <mergeCell ref="AN6:AN7"/>
    <mergeCell ref="AO6:AO7"/>
    <mergeCell ref="AQ6:AR7"/>
    <mergeCell ref="AQ10:AR10"/>
    <mergeCell ref="AS10:AT10"/>
    <mergeCell ref="AV10:AW10"/>
    <mergeCell ref="AQ11:AR11"/>
    <mergeCell ref="AS11:AT11"/>
    <mergeCell ref="AV11:AW11"/>
    <mergeCell ref="A12:A13"/>
    <mergeCell ref="B12:B13"/>
    <mergeCell ref="C12:C13"/>
    <mergeCell ref="D12:D13"/>
    <mergeCell ref="E12:E13"/>
    <mergeCell ref="F12:F13"/>
    <mergeCell ref="AM12:AM13"/>
    <mergeCell ref="AN12:AN13"/>
    <mergeCell ref="AO12:AO13"/>
    <mergeCell ref="AQ12:AR12"/>
    <mergeCell ref="AS12:AT12"/>
    <mergeCell ref="AV12:AW12"/>
    <mergeCell ref="AQ13:AR13"/>
    <mergeCell ref="AS13:AT13"/>
    <mergeCell ref="AV13:AW13"/>
    <mergeCell ref="A10:A11"/>
    <mergeCell ref="B10:B11"/>
    <mergeCell ref="C10:C11"/>
    <mergeCell ref="AM6:AM7"/>
    <mergeCell ref="D10:D11"/>
    <mergeCell ref="A14:A19"/>
    <mergeCell ref="B14:B15"/>
    <mergeCell ref="C14:C19"/>
    <mergeCell ref="D14:D19"/>
    <mergeCell ref="E14:E19"/>
    <mergeCell ref="F14:F19"/>
    <mergeCell ref="B18:B19"/>
    <mergeCell ref="AM14:AM15"/>
    <mergeCell ref="AN14:AN19"/>
    <mergeCell ref="B16:B17"/>
    <mergeCell ref="AM16:AM17"/>
    <mergeCell ref="AQ14:AR14"/>
    <mergeCell ref="AS14:AT14"/>
    <mergeCell ref="AV14:AW14"/>
    <mergeCell ref="AQ15:AR15"/>
    <mergeCell ref="AS15:AT15"/>
    <mergeCell ref="AV15:AW15"/>
    <mergeCell ref="AM18:AM19"/>
    <mergeCell ref="AQ18:AR18"/>
    <mergeCell ref="AS18:AT18"/>
    <mergeCell ref="AV18:AW18"/>
    <mergeCell ref="AQ19:AR19"/>
    <mergeCell ref="AS19:AT19"/>
    <mergeCell ref="AV19:AW19"/>
    <mergeCell ref="AQ16:AR16"/>
    <mergeCell ref="AS16:AT16"/>
    <mergeCell ref="AV16:AW16"/>
    <mergeCell ref="AQ17:AR17"/>
    <mergeCell ref="AS17:AT17"/>
    <mergeCell ref="AV17:AW17"/>
    <mergeCell ref="E10:E11"/>
    <mergeCell ref="A20:A23"/>
    <mergeCell ref="B20:B21"/>
    <mergeCell ref="C20:C23"/>
    <mergeCell ref="D20:D23"/>
    <mergeCell ref="E20:E23"/>
    <mergeCell ref="F20:F23"/>
    <mergeCell ref="B22:B23"/>
    <mergeCell ref="AM20:AM21"/>
    <mergeCell ref="AN20:AN23"/>
    <mergeCell ref="AQ20:AR20"/>
    <mergeCell ref="AS20:AT20"/>
    <mergeCell ref="AV20:AW20"/>
    <mergeCell ref="AQ21:AR21"/>
    <mergeCell ref="AS21:AT21"/>
    <mergeCell ref="AV21:AW21"/>
    <mergeCell ref="AM22:AM23"/>
    <mergeCell ref="AQ22:AR22"/>
    <mergeCell ref="AS22:AT22"/>
    <mergeCell ref="AV22:AW22"/>
    <mergeCell ref="AQ23:AR23"/>
    <mergeCell ref="AS23:AT23"/>
    <mergeCell ref="AV23:AW23"/>
    <mergeCell ref="AQ26:AR26"/>
    <mergeCell ref="AS26:AY26"/>
    <mergeCell ref="AQ27:AR27"/>
    <mergeCell ref="AS27:AY27"/>
    <mergeCell ref="A24:A25"/>
    <mergeCell ref="B24:B25"/>
    <mergeCell ref="C24:C25"/>
    <mergeCell ref="D24:D25"/>
    <mergeCell ref="E24:E25"/>
    <mergeCell ref="A26:A27"/>
    <mergeCell ref="B26:B27"/>
    <mergeCell ref="C26:C27"/>
    <mergeCell ref="D26:D27"/>
    <mergeCell ref="E26:E27"/>
    <mergeCell ref="F26:F27"/>
    <mergeCell ref="AM26:AM27"/>
    <mergeCell ref="AN26:AN27"/>
    <mergeCell ref="AO26:AO27"/>
    <mergeCell ref="F24:F25"/>
    <mergeCell ref="AM24:AM25"/>
    <mergeCell ref="AN24:AN25"/>
    <mergeCell ref="AO24:AO25"/>
    <mergeCell ref="AQ24:AR24"/>
    <mergeCell ref="AS24:AT24"/>
    <mergeCell ref="AV24:AW24"/>
    <mergeCell ref="AQ25:AR25"/>
    <mergeCell ref="AS25:AT25"/>
    <mergeCell ref="AV25:AW25"/>
    <mergeCell ref="AQ28:AR28"/>
    <mergeCell ref="AS28:AY28"/>
    <mergeCell ref="AS29:AY29"/>
    <mergeCell ref="A30:A31"/>
    <mergeCell ref="B30:B31"/>
    <mergeCell ref="C30:C31"/>
    <mergeCell ref="D30:D31"/>
    <mergeCell ref="E30:E31"/>
    <mergeCell ref="F30:F31"/>
    <mergeCell ref="AM30:AM31"/>
    <mergeCell ref="AN30:AN31"/>
    <mergeCell ref="AO30:AO31"/>
    <mergeCell ref="AQ30:AR30"/>
    <mergeCell ref="AS30:AY30"/>
    <mergeCell ref="A28:A29"/>
    <mergeCell ref="B28:B29"/>
    <mergeCell ref="C28:C29"/>
    <mergeCell ref="D28:D29"/>
    <mergeCell ref="E28:E29"/>
    <mergeCell ref="F28:F29"/>
    <mergeCell ref="AM28:AM29"/>
    <mergeCell ref="AN28:AN29"/>
    <mergeCell ref="AO28:AO29"/>
    <mergeCell ref="A32:A33"/>
    <mergeCell ref="B32:B33"/>
    <mergeCell ref="C32:C33"/>
    <mergeCell ref="D32:D33"/>
    <mergeCell ref="E32:E33"/>
    <mergeCell ref="F32:F33"/>
    <mergeCell ref="AM32:AM33"/>
    <mergeCell ref="AN32:AN33"/>
    <mergeCell ref="AO32:AO33"/>
    <mergeCell ref="A36:A37"/>
    <mergeCell ref="B36:B37"/>
    <mergeCell ref="C36:C37"/>
    <mergeCell ref="D36:D37"/>
    <mergeCell ref="E36:E37"/>
    <mergeCell ref="F36:F37"/>
    <mergeCell ref="AM36:AM37"/>
    <mergeCell ref="AN36:AN37"/>
    <mergeCell ref="AO36:AO37"/>
    <mergeCell ref="A34:A35"/>
    <mergeCell ref="B34:B35"/>
    <mergeCell ref="C34:C35"/>
    <mergeCell ref="D34:D35"/>
    <mergeCell ref="E34:E35"/>
    <mergeCell ref="F34:F35"/>
    <mergeCell ref="AM34:AM35"/>
    <mergeCell ref="AN34:AN35"/>
    <mergeCell ref="AO34:AO35"/>
    <mergeCell ref="AM40:AM41"/>
    <mergeCell ref="AN40:AN41"/>
    <mergeCell ref="AO40:AO41"/>
    <mergeCell ref="A40:A41"/>
    <mergeCell ref="B40:B41"/>
    <mergeCell ref="C40:C41"/>
    <mergeCell ref="D40:D41"/>
    <mergeCell ref="E40:E41"/>
    <mergeCell ref="F40:F41"/>
    <mergeCell ref="A38:A39"/>
    <mergeCell ref="B38:B39"/>
    <mergeCell ref="C38:C39"/>
    <mergeCell ref="D38:D39"/>
    <mergeCell ref="E38:E39"/>
    <mergeCell ref="F38:F39"/>
    <mergeCell ref="AM38:AM39"/>
    <mergeCell ref="AN38:AN39"/>
    <mergeCell ref="AO38:AO39"/>
    <mergeCell ref="A42:A43"/>
    <mergeCell ref="B42:B43"/>
    <mergeCell ref="C42:C43"/>
    <mergeCell ref="D42:D43"/>
    <mergeCell ref="E42:E43"/>
    <mergeCell ref="F42:F43"/>
    <mergeCell ref="AM42:AM43"/>
    <mergeCell ref="AN42:AN43"/>
    <mergeCell ref="AO42:AO43"/>
    <mergeCell ref="AQ42:AS42"/>
    <mergeCell ref="B44:F45"/>
    <mergeCell ref="J44:R45"/>
    <mergeCell ref="V44:AE45"/>
    <mergeCell ref="AM44:AN45"/>
    <mergeCell ref="AO44:AO45"/>
    <mergeCell ref="S45:T45"/>
    <mergeCell ref="AF45:AG45"/>
    <mergeCell ref="B83:C83"/>
    <mergeCell ref="D83:K83"/>
    <mergeCell ref="L83:N83"/>
    <mergeCell ref="O83:U83"/>
    <mergeCell ref="V83:X83"/>
    <mergeCell ref="Y83:Z83"/>
    <mergeCell ref="AA83:AE83"/>
    <mergeCell ref="AF83:AK83"/>
    <mergeCell ref="AF85:AG85"/>
    <mergeCell ref="AX86:AY87"/>
    <mergeCell ref="A88:A89"/>
    <mergeCell ref="B88:B89"/>
    <mergeCell ref="C88:C89"/>
    <mergeCell ref="D88:D89"/>
    <mergeCell ref="E88:E89"/>
    <mergeCell ref="F88:F89"/>
    <mergeCell ref="AM88:AM89"/>
    <mergeCell ref="AN88:AN89"/>
    <mergeCell ref="AO88:AO89"/>
    <mergeCell ref="AQ88:AR88"/>
    <mergeCell ref="AS88:AT88"/>
    <mergeCell ref="AV88:AW88"/>
    <mergeCell ref="AQ89:AR89"/>
    <mergeCell ref="AS89:AT89"/>
    <mergeCell ref="AV89:AW89"/>
    <mergeCell ref="A86:A87"/>
    <mergeCell ref="B86:B87"/>
    <mergeCell ref="C86:C87"/>
    <mergeCell ref="D86:D87"/>
    <mergeCell ref="E86:E87"/>
    <mergeCell ref="F86:F87"/>
    <mergeCell ref="G86:G87"/>
    <mergeCell ref="AM86:AM87"/>
    <mergeCell ref="AO86:AO87"/>
    <mergeCell ref="AQ86:AR87"/>
    <mergeCell ref="AS86:AW87"/>
    <mergeCell ref="AN86:AN87"/>
    <mergeCell ref="AQ90:AR90"/>
    <mergeCell ref="AS90:AT90"/>
    <mergeCell ref="AV90:AW90"/>
    <mergeCell ref="AQ91:AR91"/>
    <mergeCell ref="AS91:AT91"/>
    <mergeCell ref="AV91:AW91"/>
    <mergeCell ref="AQ92:AR92"/>
    <mergeCell ref="AS92:AT92"/>
    <mergeCell ref="AV92:AW92"/>
    <mergeCell ref="AQ93:AR93"/>
    <mergeCell ref="AS93:AT93"/>
    <mergeCell ref="AV93:AW93"/>
    <mergeCell ref="AS98:AT98"/>
    <mergeCell ref="AV98:AW98"/>
    <mergeCell ref="AQ99:AR99"/>
    <mergeCell ref="AS99:AT99"/>
    <mergeCell ref="AV99:AW99"/>
    <mergeCell ref="AQ96:AR96"/>
    <mergeCell ref="AS96:AT96"/>
    <mergeCell ref="AV96:AW96"/>
    <mergeCell ref="AQ97:AR97"/>
    <mergeCell ref="AS97:AT97"/>
    <mergeCell ref="AV97:AW97"/>
    <mergeCell ref="A90:A91"/>
    <mergeCell ref="B90:B91"/>
    <mergeCell ref="C90:C91"/>
    <mergeCell ref="A92:A93"/>
    <mergeCell ref="B92:B93"/>
    <mergeCell ref="C92:C93"/>
    <mergeCell ref="D92:D93"/>
    <mergeCell ref="E92:E93"/>
    <mergeCell ref="F92:F93"/>
    <mergeCell ref="AM92:AM93"/>
    <mergeCell ref="AN92:AN93"/>
    <mergeCell ref="AO92:AO93"/>
    <mergeCell ref="D90:D91"/>
    <mergeCell ref="E90:E91"/>
    <mergeCell ref="F90:F91"/>
    <mergeCell ref="AM90:AM91"/>
    <mergeCell ref="AN90:AN91"/>
    <mergeCell ref="AO90:AO91"/>
    <mergeCell ref="AQ100:AR100"/>
    <mergeCell ref="AS100:AT100"/>
    <mergeCell ref="AV100:AW100"/>
    <mergeCell ref="AQ101:AR101"/>
    <mergeCell ref="AS101:AT101"/>
    <mergeCell ref="AV101:AW101"/>
    <mergeCell ref="AM102:AM103"/>
    <mergeCell ref="AQ102:AR102"/>
    <mergeCell ref="AS102:AT102"/>
    <mergeCell ref="AV102:AW102"/>
    <mergeCell ref="AQ103:AR103"/>
    <mergeCell ref="AS103:AT103"/>
    <mergeCell ref="AV103:AW103"/>
    <mergeCell ref="A94:A99"/>
    <mergeCell ref="B94:B95"/>
    <mergeCell ref="C94:C99"/>
    <mergeCell ref="D94:D99"/>
    <mergeCell ref="E94:E99"/>
    <mergeCell ref="F94:F99"/>
    <mergeCell ref="B98:B99"/>
    <mergeCell ref="AM94:AM95"/>
    <mergeCell ref="AN94:AN99"/>
    <mergeCell ref="B96:B97"/>
    <mergeCell ref="AM96:AM97"/>
    <mergeCell ref="AQ94:AR94"/>
    <mergeCell ref="AS94:AT94"/>
    <mergeCell ref="AV94:AW94"/>
    <mergeCell ref="AQ95:AR95"/>
    <mergeCell ref="AS95:AT95"/>
    <mergeCell ref="AV95:AW95"/>
    <mergeCell ref="AM98:AM99"/>
    <mergeCell ref="AQ98:AR98"/>
    <mergeCell ref="A106:A107"/>
    <mergeCell ref="B106:B107"/>
    <mergeCell ref="C106:C107"/>
    <mergeCell ref="D106:D107"/>
    <mergeCell ref="E106:E107"/>
    <mergeCell ref="F106:F107"/>
    <mergeCell ref="AM106:AM107"/>
    <mergeCell ref="AN106:AN107"/>
    <mergeCell ref="AO106:AO107"/>
    <mergeCell ref="F104:F105"/>
    <mergeCell ref="AM104:AM105"/>
    <mergeCell ref="AN104:AN105"/>
    <mergeCell ref="AO104:AO105"/>
    <mergeCell ref="A100:A103"/>
    <mergeCell ref="B100:B101"/>
    <mergeCell ref="C100:C103"/>
    <mergeCell ref="D100:D103"/>
    <mergeCell ref="E100:E103"/>
    <mergeCell ref="F100:F103"/>
    <mergeCell ref="B102:B103"/>
    <mergeCell ref="AM100:AM101"/>
    <mergeCell ref="AN100:AN103"/>
    <mergeCell ref="AV104:AW104"/>
    <mergeCell ref="AQ105:AR105"/>
    <mergeCell ref="AS105:AT105"/>
    <mergeCell ref="AV105:AW105"/>
    <mergeCell ref="AQ108:AR108"/>
    <mergeCell ref="AS108:AY108"/>
    <mergeCell ref="AS109:AY109"/>
    <mergeCell ref="A110:A111"/>
    <mergeCell ref="B110:B111"/>
    <mergeCell ref="C110:C111"/>
    <mergeCell ref="D110:D111"/>
    <mergeCell ref="E110:E111"/>
    <mergeCell ref="F110:F111"/>
    <mergeCell ref="AM110:AM111"/>
    <mergeCell ref="AN110:AN111"/>
    <mergeCell ref="AO110:AO111"/>
    <mergeCell ref="AQ110:AR110"/>
    <mergeCell ref="AS110:AY110"/>
    <mergeCell ref="A108:A109"/>
    <mergeCell ref="B108:B109"/>
    <mergeCell ref="C108:C109"/>
    <mergeCell ref="D108:D109"/>
    <mergeCell ref="E108:E109"/>
    <mergeCell ref="F108:F109"/>
    <mergeCell ref="AM108:AM109"/>
    <mergeCell ref="AN108:AN109"/>
    <mergeCell ref="AO108:AO109"/>
    <mergeCell ref="A104:A105"/>
    <mergeCell ref="B104:B105"/>
    <mergeCell ref="C104:C105"/>
    <mergeCell ref="D104:D105"/>
    <mergeCell ref="E104:E105"/>
    <mergeCell ref="A112:A113"/>
    <mergeCell ref="B112:B113"/>
    <mergeCell ref="C112:C113"/>
    <mergeCell ref="D112:D113"/>
    <mergeCell ref="E112:E113"/>
    <mergeCell ref="F112:F113"/>
    <mergeCell ref="AM112:AM113"/>
    <mergeCell ref="AN112:AN113"/>
    <mergeCell ref="AO112:AO113"/>
    <mergeCell ref="A116:A117"/>
    <mergeCell ref="B116:B117"/>
    <mergeCell ref="C116:C117"/>
    <mergeCell ref="D116:D117"/>
    <mergeCell ref="E116:E117"/>
    <mergeCell ref="F116:F117"/>
    <mergeCell ref="AM116:AM117"/>
    <mergeCell ref="AN116:AN117"/>
    <mergeCell ref="AO116:AO117"/>
    <mergeCell ref="A114:A115"/>
    <mergeCell ref="B114:B115"/>
    <mergeCell ref="C114:C115"/>
    <mergeCell ref="D114:D115"/>
    <mergeCell ref="E114:E115"/>
    <mergeCell ref="F114:F115"/>
    <mergeCell ref="AM114:AM115"/>
    <mergeCell ref="AN114:AN115"/>
    <mergeCell ref="AO114:AO115"/>
    <mergeCell ref="AQ118:AS118"/>
    <mergeCell ref="AM120:AM121"/>
    <mergeCell ref="AN120:AN121"/>
    <mergeCell ref="AO120:AO121"/>
    <mergeCell ref="A120:A121"/>
    <mergeCell ref="B120:B121"/>
    <mergeCell ref="C120:C121"/>
    <mergeCell ref="D120:D121"/>
    <mergeCell ref="E120:E121"/>
    <mergeCell ref="F120:F121"/>
    <mergeCell ref="A118:A119"/>
    <mergeCell ref="B118:B119"/>
    <mergeCell ref="C118:C119"/>
    <mergeCell ref="D118:D119"/>
    <mergeCell ref="E118:E119"/>
    <mergeCell ref="F118:F119"/>
    <mergeCell ref="AM118:AM119"/>
    <mergeCell ref="AN118:AN119"/>
    <mergeCell ref="AO118:AO119"/>
    <mergeCell ref="AQ120:AS120"/>
    <mergeCell ref="AT120:AV121"/>
    <mergeCell ref="AW120:AY121"/>
    <mergeCell ref="AQ121:AS121"/>
    <mergeCell ref="A122:A123"/>
    <mergeCell ref="B122:B123"/>
    <mergeCell ref="C122:C123"/>
    <mergeCell ref="D122:D123"/>
    <mergeCell ref="E122:E123"/>
    <mergeCell ref="F122:F123"/>
    <mergeCell ref="AM122:AM123"/>
    <mergeCell ref="AN122:AN123"/>
    <mergeCell ref="AO122:AO123"/>
    <mergeCell ref="AQ122:AS122"/>
    <mergeCell ref="B124:F125"/>
    <mergeCell ref="J124:R125"/>
    <mergeCell ref="V124:AE125"/>
    <mergeCell ref="AM124:AN125"/>
    <mergeCell ref="AO124:AO125"/>
    <mergeCell ref="S125:T125"/>
    <mergeCell ref="AF125:AG125"/>
    <mergeCell ref="AT122:AV123"/>
    <mergeCell ref="AW122:AY123"/>
    <mergeCell ref="B163:C163"/>
    <mergeCell ref="D163:K163"/>
    <mergeCell ref="L163:N163"/>
    <mergeCell ref="O163:U163"/>
    <mergeCell ref="V163:X163"/>
    <mergeCell ref="Y163:Z163"/>
    <mergeCell ref="AA163:AE163"/>
    <mergeCell ref="AF163:AK163"/>
    <mergeCell ref="AF165:AG165"/>
    <mergeCell ref="AX166:AY167"/>
    <mergeCell ref="A168:A169"/>
    <mergeCell ref="B168:B169"/>
    <mergeCell ref="C168:C169"/>
    <mergeCell ref="D168:D169"/>
    <mergeCell ref="E168:E169"/>
    <mergeCell ref="F168:F169"/>
    <mergeCell ref="AM168:AM169"/>
    <mergeCell ref="AN168:AN169"/>
    <mergeCell ref="AO168:AO169"/>
    <mergeCell ref="AQ168:AR168"/>
    <mergeCell ref="AS168:AT168"/>
    <mergeCell ref="AV168:AW168"/>
    <mergeCell ref="AQ169:AR169"/>
    <mergeCell ref="AS169:AT169"/>
    <mergeCell ref="AV169:AW169"/>
    <mergeCell ref="A166:A167"/>
    <mergeCell ref="B166:B167"/>
    <mergeCell ref="C166:C167"/>
    <mergeCell ref="D166:D167"/>
    <mergeCell ref="E166:E167"/>
    <mergeCell ref="F166:F167"/>
    <mergeCell ref="G166:G167"/>
    <mergeCell ref="AM166:AM167"/>
    <mergeCell ref="AO166:AO167"/>
    <mergeCell ref="AQ166:AR167"/>
    <mergeCell ref="AS166:AW167"/>
    <mergeCell ref="AN166:AN167"/>
    <mergeCell ref="AQ170:AR170"/>
    <mergeCell ref="AS170:AT170"/>
    <mergeCell ref="AV170:AW170"/>
    <mergeCell ref="AQ171:AR171"/>
    <mergeCell ref="AS171:AT171"/>
    <mergeCell ref="AV171:AW171"/>
    <mergeCell ref="AQ172:AR172"/>
    <mergeCell ref="AS172:AT172"/>
    <mergeCell ref="AV172:AW172"/>
    <mergeCell ref="AQ173:AR173"/>
    <mergeCell ref="AS173:AT173"/>
    <mergeCell ref="AV173:AW173"/>
    <mergeCell ref="A170:A171"/>
    <mergeCell ref="B170:B171"/>
    <mergeCell ref="C170:C171"/>
    <mergeCell ref="A172:A173"/>
    <mergeCell ref="B172:B173"/>
    <mergeCell ref="C172:C173"/>
    <mergeCell ref="D172:D173"/>
    <mergeCell ref="E172:E173"/>
    <mergeCell ref="F172:F173"/>
    <mergeCell ref="AM172:AM173"/>
    <mergeCell ref="AN172:AN173"/>
    <mergeCell ref="AO172:AO173"/>
    <mergeCell ref="D170:D171"/>
    <mergeCell ref="E170:E171"/>
    <mergeCell ref="F170:F171"/>
    <mergeCell ref="AM170:AM171"/>
    <mergeCell ref="AN170:AN171"/>
    <mergeCell ref="AO170:AO171"/>
    <mergeCell ref="A174:A179"/>
    <mergeCell ref="B174:B175"/>
    <mergeCell ref="C174:C179"/>
    <mergeCell ref="D174:D179"/>
    <mergeCell ref="E174:E179"/>
    <mergeCell ref="F174:F179"/>
    <mergeCell ref="B178:B179"/>
    <mergeCell ref="AM174:AM175"/>
    <mergeCell ref="AN174:AN179"/>
    <mergeCell ref="B176:B177"/>
    <mergeCell ref="AM176:AM177"/>
    <mergeCell ref="AQ174:AR174"/>
    <mergeCell ref="AS174:AT174"/>
    <mergeCell ref="AV174:AW174"/>
    <mergeCell ref="AQ175:AR175"/>
    <mergeCell ref="AS175:AT175"/>
    <mergeCell ref="AV175:AW175"/>
    <mergeCell ref="AM178:AM179"/>
    <mergeCell ref="AQ178:AR178"/>
    <mergeCell ref="AS178:AT178"/>
    <mergeCell ref="AV178:AW178"/>
    <mergeCell ref="AQ179:AR179"/>
    <mergeCell ref="AS179:AT179"/>
    <mergeCell ref="AV179:AW179"/>
    <mergeCell ref="AQ176:AR176"/>
    <mergeCell ref="AS176:AT176"/>
    <mergeCell ref="AV176:AW176"/>
    <mergeCell ref="AQ177:AR177"/>
    <mergeCell ref="AS177:AT177"/>
    <mergeCell ref="AV177:AW177"/>
    <mergeCell ref="A180:A183"/>
    <mergeCell ref="B180:B181"/>
    <mergeCell ref="C180:C183"/>
    <mergeCell ref="D180:D183"/>
    <mergeCell ref="E180:E183"/>
    <mergeCell ref="F180:F183"/>
    <mergeCell ref="B182:B183"/>
    <mergeCell ref="AM180:AM181"/>
    <mergeCell ref="AN180:AN183"/>
    <mergeCell ref="AQ180:AR180"/>
    <mergeCell ref="AS180:AT180"/>
    <mergeCell ref="AV180:AW180"/>
    <mergeCell ref="AQ181:AR181"/>
    <mergeCell ref="AS181:AT181"/>
    <mergeCell ref="AV181:AW181"/>
    <mergeCell ref="AM182:AM183"/>
    <mergeCell ref="AQ182:AR182"/>
    <mergeCell ref="AS182:AT182"/>
    <mergeCell ref="AV182:AW182"/>
    <mergeCell ref="AQ183:AR183"/>
    <mergeCell ref="AS183:AT183"/>
    <mergeCell ref="AV183:AW183"/>
    <mergeCell ref="AQ186:AR186"/>
    <mergeCell ref="AS186:AY186"/>
    <mergeCell ref="AQ187:AR187"/>
    <mergeCell ref="AS187:AY187"/>
    <mergeCell ref="A184:A185"/>
    <mergeCell ref="B184:B185"/>
    <mergeCell ref="C184:C185"/>
    <mergeCell ref="D184:D185"/>
    <mergeCell ref="E184:E185"/>
    <mergeCell ref="A186:A187"/>
    <mergeCell ref="B186:B187"/>
    <mergeCell ref="C186:C187"/>
    <mergeCell ref="D186:D187"/>
    <mergeCell ref="E186:E187"/>
    <mergeCell ref="F186:F187"/>
    <mergeCell ref="AM186:AM187"/>
    <mergeCell ref="AN186:AN187"/>
    <mergeCell ref="AO186:AO187"/>
    <mergeCell ref="F184:F185"/>
    <mergeCell ref="AM184:AM185"/>
    <mergeCell ref="AN184:AN185"/>
    <mergeCell ref="AO184:AO185"/>
    <mergeCell ref="AQ184:AR184"/>
    <mergeCell ref="AS184:AT184"/>
    <mergeCell ref="AV184:AW184"/>
    <mergeCell ref="AQ185:AR185"/>
    <mergeCell ref="AS185:AT185"/>
    <mergeCell ref="AV185:AW185"/>
    <mergeCell ref="AQ188:AR188"/>
    <mergeCell ref="AS188:AY188"/>
    <mergeCell ref="AS189:AY189"/>
    <mergeCell ref="A190:A191"/>
    <mergeCell ref="B190:B191"/>
    <mergeCell ref="C190:C191"/>
    <mergeCell ref="D190:D191"/>
    <mergeCell ref="E190:E191"/>
    <mergeCell ref="F190:F191"/>
    <mergeCell ref="AM190:AM191"/>
    <mergeCell ref="AN190:AN191"/>
    <mergeCell ref="AO190:AO191"/>
    <mergeCell ref="AQ190:AR190"/>
    <mergeCell ref="AS190:AY190"/>
    <mergeCell ref="A188:A189"/>
    <mergeCell ref="B188:B189"/>
    <mergeCell ref="C188:C189"/>
    <mergeCell ref="D188:D189"/>
    <mergeCell ref="E188:E189"/>
    <mergeCell ref="F188:F189"/>
    <mergeCell ref="AM188:AM189"/>
    <mergeCell ref="AN188:AN189"/>
    <mergeCell ref="AO188:AO189"/>
    <mergeCell ref="A192:A193"/>
    <mergeCell ref="B192:B193"/>
    <mergeCell ref="C192:C193"/>
    <mergeCell ref="D192:D193"/>
    <mergeCell ref="E192:E193"/>
    <mergeCell ref="F192:F193"/>
    <mergeCell ref="AM192:AM193"/>
    <mergeCell ref="AN192:AN193"/>
    <mergeCell ref="AO192:AO193"/>
    <mergeCell ref="A194:A195"/>
    <mergeCell ref="B194:B195"/>
    <mergeCell ref="C194:C195"/>
    <mergeCell ref="D194:D195"/>
    <mergeCell ref="E194:E195"/>
    <mergeCell ref="F194:F195"/>
    <mergeCell ref="AM194:AM195"/>
    <mergeCell ref="AN194:AN195"/>
    <mergeCell ref="AO194:AO195"/>
    <mergeCell ref="A196:A197"/>
    <mergeCell ref="A198:A199"/>
    <mergeCell ref="AO198:AO199"/>
    <mergeCell ref="AQ200:AS200"/>
    <mergeCell ref="B204:F205"/>
    <mergeCell ref="J204:R205"/>
    <mergeCell ref="V204:AE205"/>
    <mergeCell ref="AM204:AN205"/>
    <mergeCell ref="AO204:AO205"/>
    <mergeCell ref="S205:T205"/>
    <mergeCell ref="AF205:AG205"/>
    <mergeCell ref="AM202:AM203"/>
    <mergeCell ref="AN202:AN203"/>
    <mergeCell ref="AQ198:AS198"/>
    <mergeCell ref="AM200:AM201"/>
    <mergeCell ref="AN200:AN201"/>
    <mergeCell ref="AO200:AO201"/>
    <mergeCell ref="B196:B197"/>
    <mergeCell ref="C196:C197"/>
    <mergeCell ref="D196:D197"/>
    <mergeCell ref="E196:E197"/>
    <mergeCell ref="F196:F197"/>
    <mergeCell ref="AM196:AM197"/>
    <mergeCell ref="AN196:AN197"/>
    <mergeCell ref="AO196:AO197"/>
    <mergeCell ref="B198:B199"/>
    <mergeCell ref="C198:C199"/>
    <mergeCell ref="D198:D199"/>
    <mergeCell ref="E198:E199"/>
    <mergeCell ref="F198:F199"/>
    <mergeCell ref="AM198:AM199"/>
    <mergeCell ref="AN198:AN199"/>
    <mergeCell ref="AT200:AV201"/>
    <mergeCell ref="AW200:AY201"/>
    <mergeCell ref="AQ201:AS201"/>
    <mergeCell ref="AT202:AV203"/>
    <mergeCell ref="AW202:AY203"/>
    <mergeCell ref="A200:A201"/>
    <mergeCell ref="B200:B201"/>
    <mergeCell ref="C200:C201"/>
    <mergeCell ref="D200:D201"/>
    <mergeCell ref="E200:E201"/>
    <mergeCell ref="F200:F201"/>
    <mergeCell ref="AO202:AO203"/>
    <mergeCell ref="AQ202:AS202"/>
    <mergeCell ref="A202:A203"/>
    <mergeCell ref="B202:B203"/>
    <mergeCell ref="C202:C203"/>
    <mergeCell ref="D202:D203"/>
    <mergeCell ref="E202:E203"/>
    <mergeCell ref="F202:F203"/>
  </mergeCells>
  <phoneticPr fontId="2"/>
  <dataValidations count="1">
    <dataValidation type="list" allowBlank="1" showInputMessage="1" showErrorMessage="1" sqref="E14:E43 E130:E159 E94:E123 E174:E203 E50:E79 E210:E239">
      <formula1>$BA$10:$BA$13</formula1>
    </dataValidation>
  </dataValidations>
  <printOptions horizontalCentered="1"/>
  <pageMargins left="0.19685039370078741" right="0.19685039370078741" top="0.70866141732283472" bottom="0.19685039370078741" header="0.19685039370078741" footer="0.19685039370078741"/>
  <pageSetup paperSize="9" scale="89" fitToHeight="0" orientation="landscape" r:id="rId1"/>
  <headerFooter alignWithMargins="0">
    <oddFooter>&amp;C&amp;P／&amp;N</oddFooter>
  </headerFooter>
  <rowBreaks count="5" manualBreakCount="5">
    <brk id="47" max="16383" man="1"/>
    <brk id="81" min="1" max="50" man="1"/>
    <brk id="127" max="16383" man="1"/>
    <brk id="161" min="1" max="50" man="1"/>
    <brk id="207" max="16383" man="1"/>
  </rowBreaks>
  <colBreaks count="1" manualBreakCount="1">
    <brk id="1"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8000"/>
    <pageSetUpPr fitToPage="1"/>
  </sheetPr>
  <dimension ref="A1:BA240"/>
  <sheetViews>
    <sheetView showZeros="0" view="pageBreakPreview" zoomScaleNormal="130" zoomScaleSheetLayoutView="100" zoomScalePageLayoutView="115" workbookViewId="0">
      <pane xSplit="1" ySplit="7" topLeftCell="B8" activePane="bottomRight" state="frozen"/>
      <selection activeCell="B4" sqref="B4:AY4"/>
      <selection pane="topRight" activeCell="B4" sqref="B4:AY4"/>
      <selection pane="bottomLeft" activeCell="B4" sqref="B4:AY4"/>
      <selection pane="bottomRight" activeCell="O3" sqref="O3:U3"/>
    </sheetView>
  </sheetViews>
  <sheetFormatPr defaultRowHeight="12"/>
  <cols>
    <col min="1" max="1" width="9" style="1"/>
    <col min="2" max="2" width="7.625" style="1" customWidth="1"/>
    <col min="3" max="4" width="4.625" style="1" customWidth="1"/>
    <col min="5" max="5" width="3.625" style="1" customWidth="1"/>
    <col min="6" max="6" width="11.375" style="1" customWidth="1"/>
    <col min="7" max="7" width="4.625" style="1" customWidth="1"/>
    <col min="8" max="38" width="2.625" style="1" customWidth="1"/>
    <col min="39" max="39" width="5.125" style="1" customWidth="1"/>
    <col min="40" max="40" width="5.625" style="1" customWidth="1"/>
    <col min="41" max="41" width="10.625" style="1" customWidth="1"/>
    <col min="42" max="42" width="0.875" style="1" customWidth="1"/>
    <col min="43" max="51" width="2.625" style="1" customWidth="1"/>
    <col min="52" max="16384" width="9" style="1"/>
  </cols>
  <sheetData>
    <row r="1" spans="1:53" ht="18" customHeight="1">
      <c r="B1" s="232"/>
      <c r="C1" s="232"/>
      <c r="D1" s="232"/>
      <c r="E1" s="232"/>
      <c r="AP1" s="11"/>
      <c r="AQ1" s="11"/>
      <c r="AR1" s="11"/>
      <c r="AY1" s="13"/>
    </row>
    <row r="2" spans="1:53" ht="18" customHeight="1">
      <c r="B2" s="2" t="s">
        <v>2</v>
      </c>
      <c r="C2" s="2"/>
      <c r="D2" s="2"/>
      <c r="E2" s="2"/>
      <c r="F2" s="2"/>
      <c r="G2" s="2"/>
      <c r="H2" s="2"/>
      <c r="I2" s="2"/>
      <c r="J2" s="2"/>
      <c r="AF2" s="3"/>
      <c r="AO2" s="3"/>
      <c r="AY2" s="3" t="s">
        <v>212</v>
      </c>
    </row>
    <row r="3" spans="1:53" ht="18" customHeight="1">
      <c r="B3" s="233" t="s">
        <v>22</v>
      </c>
      <c r="C3" s="234"/>
      <c r="D3" s="235">
        <f>【算定要件集計】!B3</f>
        <v>0</v>
      </c>
      <c r="E3" s="236"/>
      <c r="F3" s="236"/>
      <c r="G3" s="236"/>
      <c r="H3" s="236"/>
      <c r="I3" s="236"/>
      <c r="J3" s="236"/>
      <c r="K3" s="237"/>
      <c r="L3" s="238" t="s">
        <v>21</v>
      </c>
      <c r="M3" s="239"/>
      <c r="N3" s="239"/>
      <c r="O3" s="392" t="s">
        <v>216</v>
      </c>
      <c r="P3" s="393"/>
      <c r="Q3" s="393"/>
      <c r="R3" s="393"/>
      <c r="S3" s="393"/>
      <c r="T3" s="393"/>
      <c r="U3" s="394"/>
      <c r="V3" s="233" t="s">
        <v>23</v>
      </c>
      <c r="W3" s="243"/>
      <c r="X3" s="203"/>
      <c r="Y3" s="244"/>
      <c r="Z3" s="245"/>
      <c r="AA3" s="233" t="s">
        <v>40</v>
      </c>
      <c r="AB3" s="246"/>
      <c r="AC3" s="246"/>
      <c r="AD3" s="246"/>
      <c r="AE3" s="247"/>
      <c r="AF3" s="375" t="str">
        <f>【算定要件集計】!L15</f>
        <v/>
      </c>
      <c r="AG3" s="376"/>
      <c r="AH3" s="376"/>
      <c r="AI3" s="376"/>
      <c r="AJ3" s="377"/>
      <c r="AK3" s="378"/>
      <c r="AO3" s="5"/>
    </row>
    <row r="4" spans="1:53" ht="5.0999999999999996" customHeight="1"/>
    <row r="5" spans="1:53" ht="16.5" customHeight="1">
      <c r="G5" s="5" t="s">
        <v>44</v>
      </c>
      <c r="H5" s="46"/>
      <c r="I5" s="1" t="s">
        <v>43</v>
      </c>
      <c r="J5" s="46"/>
      <c r="K5" s="1" t="s">
        <v>24</v>
      </c>
      <c r="M5" s="46"/>
      <c r="N5" s="1" t="s">
        <v>43</v>
      </c>
      <c r="O5" s="46"/>
      <c r="P5" s="1" t="s">
        <v>25</v>
      </c>
      <c r="R5" s="7"/>
      <c r="U5" s="7"/>
      <c r="V5" s="7"/>
      <c r="W5" s="7"/>
      <c r="X5" s="7"/>
      <c r="Y5" s="7"/>
      <c r="AE5" s="5" t="s">
        <v>42</v>
      </c>
      <c r="AF5" s="220">
        <f>【算定要件集計】!$K$5</f>
        <v>0</v>
      </c>
      <c r="AG5" s="379"/>
      <c r="AH5" s="7" t="s">
        <v>31</v>
      </c>
      <c r="AI5" s="7"/>
      <c r="AJ5" s="7"/>
      <c r="AL5" s="5" t="s">
        <v>32</v>
      </c>
      <c r="AM5" s="47">
        <f>【算定要件集計】!$N$5</f>
        <v>0</v>
      </c>
      <c r="AN5" s="7" t="s">
        <v>31</v>
      </c>
      <c r="AQ5" s="1" t="s">
        <v>27</v>
      </c>
    </row>
    <row r="6" spans="1:53" s="6" customFormat="1" ht="18" customHeight="1">
      <c r="A6" s="248" t="s">
        <v>60</v>
      </c>
      <c r="B6" s="238" t="s">
        <v>0</v>
      </c>
      <c r="C6" s="250" t="s">
        <v>203</v>
      </c>
      <c r="D6" s="250" t="s">
        <v>62</v>
      </c>
      <c r="E6" s="250" t="s">
        <v>1</v>
      </c>
      <c r="F6" s="238" t="s">
        <v>3</v>
      </c>
      <c r="G6" s="252" t="s">
        <v>37</v>
      </c>
      <c r="H6" s="18" t="str">
        <f>AF3</f>
        <v/>
      </c>
      <c r="I6" s="18" t="str">
        <f>IFERROR(H6+1,"")</f>
        <v/>
      </c>
      <c r="J6" s="18" t="str">
        <f>IFERROR(I6+1,"")</f>
        <v/>
      </c>
      <c r="K6" s="18" t="str">
        <f t="shared" ref="K6:AI6" si="0">IFERROR(J6+1,"")</f>
        <v/>
      </c>
      <c r="L6" s="18" t="str">
        <f t="shared" si="0"/>
        <v/>
      </c>
      <c r="M6" s="18" t="str">
        <f t="shared" si="0"/>
        <v/>
      </c>
      <c r="N6" s="18" t="str">
        <f t="shared" si="0"/>
        <v/>
      </c>
      <c r="O6" s="18" t="str">
        <f t="shared" si="0"/>
        <v/>
      </c>
      <c r="P6" s="18" t="str">
        <f t="shared" si="0"/>
        <v/>
      </c>
      <c r="Q6" s="18" t="str">
        <f t="shared" si="0"/>
        <v/>
      </c>
      <c r="R6" s="18" t="str">
        <f t="shared" si="0"/>
        <v/>
      </c>
      <c r="S6" s="18" t="str">
        <f t="shared" si="0"/>
        <v/>
      </c>
      <c r="T6" s="18" t="str">
        <f t="shared" si="0"/>
        <v/>
      </c>
      <c r="U6" s="18" t="str">
        <f t="shared" si="0"/>
        <v/>
      </c>
      <c r="V6" s="18" t="str">
        <f t="shared" si="0"/>
        <v/>
      </c>
      <c r="W6" s="18" t="str">
        <f t="shared" si="0"/>
        <v/>
      </c>
      <c r="X6" s="18" t="str">
        <f t="shared" si="0"/>
        <v/>
      </c>
      <c r="Y6" s="18" t="str">
        <f t="shared" si="0"/>
        <v/>
      </c>
      <c r="Z6" s="18" t="str">
        <f t="shared" si="0"/>
        <v/>
      </c>
      <c r="AA6" s="18" t="str">
        <f t="shared" si="0"/>
        <v/>
      </c>
      <c r="AB6" s="18" t="str">
        <f t="shared" si="0"/>
        <v/>
      </c>
      <c r="AC6" s="18" t="str">
        <f t="shared" si="0"/>
        <v/>
      </c>
      <c r="AD6" s="18" t="str">
        <f t="shared" si="0"/>
        <v/>
      </c>
      <c r="AE6" s="18" t="str">
        <f t="shared" si="0"/>
        <v/>
      </c>
      <c r="AF6" s="18" t="str">
        <f t="shared" si="0"/>
        <v/>
      </c>
      <c r="AG6" s="18" t="str">
        <f t="shared" si="0"/>
        <v/>
      </c>
      <c r="AH6" s="18" t="str">
        <f t="shared" si="0"/>
        <v/>
      </c>
      <c r="AI6" s="18" t="str">
        <f t="shared" si="0"/>
        <v/>
      </c>
      <c r="AJ6" s="18" t="str">
        <f>IFERROR(IF(MONTH(AI6)&lt;&gt;MONTH(AI6+1),"",AI6+1),"")</f>
        <v/>
      </c>
      <c r="AK6" s="18" t="str">
        <f>IFERROR(IF(MONTH(AJ6)&lt;&gt;MONTH(AJ6+1),"",AJ6+1),"")</f>
        <v/>
      </c>
      <c r="AL6" s="18" t="str">
        <f>IFERROR(IF(MONTH(AK6)&lt;&gt;MONTH(AK6+1),"",AK6+1),"")</f>
        <v/>
      </c>
      <c r="AM6" s="263" t="s">
        <v>162</v>
      </c>
      <c r="AN6" s="263" t="s">
        <v>163</v>
      </c>
      <c r="AO6" s="206" t="s">
        <v>133</v>
      </c>
      <c r="AQ6" s="208" t="s">
        <v>36</v>
      </c>
      <c r="AR6" s="209"/>
      <c r="AS6" s="208" t="s">
        <v>39</v>
      </c>
      <c r="AT6" s="212"/>
      <c r="AU6" s="212"/>
      <c r="AV6" s="212"/>
      <c r="AW6" s="213"/>
      <c r="AX6" s="208" t="s">
        <v>16</v>
      </c>
      <c r="AY6" s="215"/>
    </row>
    <row r="7" spans="1:53" s="6" customFormat="1" ht="18" customHeight="1">
      <c r="A7" s="249"/>
      <c r="B7" s="238"/>
      <c r="C7" s="251"/>
      <c r="D7" s="251"/>
      <c r="E7" s="251"/>
      <c r="F7" s="238"/>
      <c r="G7" s="239"/>
      <c r="H7" s="19" t="str">
        <f>H6</f>
        <v/>
      </c>
      <c r="I7" s="19" t="str">
        <f>I6</f>
        <v/>
      </c>
      <c r="J7" s="19" t="str">
        <f t="shared" ref="J7:AL7" si="1">J6</f>
        <v/>
      </c>
      <c r="K7" s="19" t="str">
        <f t="shared" si="1"/>
        <v/>
      </c>
      <c r="L7" s="19" t="str">
        <f t="shared" si="1"/>
        <v/>
      </c>
      <c r="M7" s="19" t="str">
        <f t="shared" si="1"/>
        <v/>
      </c>
      <c r="N7" s="19" t="str">
        <f t="shared" si="1"/>
        <v/>
      </c>
      <c r="O7" s="19" t="str">
        <f t="shared" si="1"/>
        <v/>
      </c>
      <c r="P7" s="19" t="str">
        <f t="shared" si="1"/>
        <v/>
      </c>
      <c r="Q7" s="19" t="str">
        <f t="shared" si="1"/>
        <v/>
      </c>
      <c r="R7" s="19" t="str">
        <f t="shared" si="1"/>
        <v/>
      </c>
      <c r="S7" s="19" t="str">
        <f t="shared" si="1"/>
        <v/>
      </c>
      <c r="T7" s="19" t="str">
        <f t="shared" si="1"/>
        <v/>
      </c>
      <c r="U7" s="19" t="str">
        <f t="shared" si="1"/>
        <v/>
      </c>
      <c r="V7" s="19" t="str">
        <f t="shared" si="1"/>
        <v/>
      </c>
      <c r="W7" s="19" t="str">
        <f t="shared" si="1"/>
        <v/>
      </c>
      <c r="X7" s="19" t="str">
        <f t="shared" si="1"/>
        <v/>
      </c>
      <c r="Y7" s="19" t="str">
        <f t="shared" si="1"/>
        <v/>
      </c>
      <c r="Z7" s="19" t="str">
        <f t="shared" si="1"/>
        <v/>
      </c>
      <c r="AA7" s="19" t="str">
        <f t="shared" si="1"/>
        <v/>
      </c>
      <c r="AB7" s="19" t="str">
        <f t="shared" si="1"/>
        <v/>
      </c>
      <c r="AC7" s="19" t="str">
        <f t="shared" si="1"/>
        <v/>
      </c>
      <c r="AD7" s="19" t="str">
        <f t="shared" si="1"/>
        <v/>
      </c>
      <c r="AE7" s="19" t="str">
        <f t="shared" si="1"/>
        <v/>
      </c>
      <c r="AF7" s="19" t="str">
        <f t="shared" si="1"/>
        <v/>
      </c>
      <c r="AG7" s="19" t="str">
        <f t="shared" si="1"/>
        <v/>
      </c>
      <c r="AH7" s="19" t="str">
        <f t="shared" si="1"/>
        <v/>
      </c>
      <c r="AI7" s="19" t="str">
        <f t="shared" si="1"/>
        <v/>
      </c>
      <c r="AJ7" s="19" t="str">
        <f t="shared" si="1"/>
        <v/>
      </c>
      <c r="AK7" s="19" t="str">
        <f t="shared" si="1"/>
        <v/>
      </c>
      <c r="AL7" s="19" t="str">
        <f t="shared" si="1"/>
        <v/>
      </c>
      <c r="AM7" s="263"/>
      <c r="AN7" s="263"/>
      <c r="AO7" s="207"/>
      <c r="AQ7" s="210"/>
      <c r="AR7" s="211"/>
      <c r="AS7" s="210"/>
      <c r="AT7" s="214"/>
      <c r="AU7" s="214"/>
      <c r="AV7" s="214"/>
      <c r="AW7" s="211"/>
      <c r="AX7" s="210"/>
      <c r="AY7" s="211"/>
    </row>
    <row r="8" spans="1:53" s="6" customFormat="1" ht="13.5" customHeight="1">
      <c r="A8" s="248"/>
      <c r="B8" s="255" t="s">
        <v>4</v>
      </c>
      <c r="C8" s="257" t="s">
        <v>48</v>
      </c>
      <c r="D8" s="257" t="s">
        <v>48</v>
      </c>
      <c r="E8" s="259" t="s">
        <v>10</v>
      </c>
      <c r="F8" s="261"/>
      <c r="G8" s="70" t="s">
        <v>36</v>
      </c>
      <c r="H8" s="75"/>
      <c r="I8" s="75"/>
      <c r="J8" s="75"/>
      <c r="K8" s="75"/>
      <c r="L8" s="75"/>
      <c r="M8" s="75"/>
      <c r="N8" s="75"/>
      <c r="O8" s="75"/>
      <c r="P8" s="75"/>
      <c r="Q8" s="75"/>
      <c r="R8" s="75"/>
      <c r="S8" s="75"/>
      <c r="T8" s="75"/>
      <c r="U8" s="75"/>
      <c r="V8" s="75"/>
      <c r="W8" s="75"/>
      <c r="X8" s="75"/>
      <c r="Y8" s="75"/>
      <c r="Z8" s="75"/>
      <c r="AA8" s="75"/>
      <c r="AB8" s="75"/>
      <c r="AC8" s="75"/>
      <c r="AD8" s="75"/>
      <c r="AE8" s="75"/>
      <c r="AF8" s="75"/>
      <c r="AG8" s="75"/>
      <c r="AH8" s="75"/>
      <c r="AI8" s="75"/>
      <c r="AJ8" s="75"/>
      <c r="AK8" s="75"/>
      <c r="AL8" s="75"/>
      <c r="AM8" s="253">
        <f>SUM(H9:AL9)</f>
        <v>0</v>
      </c>
      <c r="AN8" s="254" t="s">
        <v>48</v>
      </c>
      <c r="AO8" s="223"/>
      <c r="AQ8" s="228"/>
      <c r="AR8" s="369"/>
      <c r="AS8" s="224"/>
      <c r="AT8" s="225"/>
      <c r="AU8" s="12" t="s">
        <v>26</v>
      </c>
      <c r="AV8" s="226"/>
      <c r="AW8" s="227"/>
      <c r="AX8" s="156"/>
      <c r="AY8" s="167" t="s">
        <v>34</v>
      </c>
      <c r="BA8" s="44" t="s">
        <v>95</v>
      </c>
    </row>
    <row r="9" spans="1:53" ht="13.5" customHeight="1">
      <c r="A9" s="249"/>
      <c r="B9" s="256"/>
      <c r="C9" s="258"/>
      <c r="D9" s="258"/>
      <c r="E9" s="260"/>
      <c r="F9" s="262"/>
      <c r="G9" s="70" t="s">
        <v>16</v>
      </c>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253"/>
      <c r="AN9" s="254"/>
      <c r="AO9" s="374"/>
      <c r="AQ9" s="228"/>
      <c r="AR9" s="369"/>
      <c r="AS9" s="224"/>
      <c r="AT9" s="225"/>
      <c r="AU9" s="12" t="s">
        <v>26</v>
      </c>
      <c r="AV9" s="226"/>
      <c r="AW9" s="227"/>
      <c r="AX9" s="156"/>
      <c r="AY9" s="167" t="s">
        <v>34</v>
      </c>
      <c r="BA9" s="165" t="s">
        <v>66</v>
      </c>
    </row>
    <row r="10" spans="1:53" ht="13.5" customHeight="1">
      <c r="A10" s="248"/>
      <c r="B10" s="273" t="s">
        <v>5</v>
      </c>
      <c r="C10" s="257" t="s">
        <v>48</v>
      </c>
      <c r="D10" s="257" t="s">
        <v>48</v>
      </c>
      <c r="E10" s="275" t="s">
        <v>10</v>
      </c>
      <c r="F10" s="262"/>
      <c r="G10" s="70" t="s">
        <v>36</v>
      </c>
      <c r="H10" s="75"/>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5"/>
      <c r="AL10" s="75"/>
      <c r="AM10" s="253">
        <f>SUM(H11:AL11)</f>
        <v>0</v>
      </c>
      <c r="AN10" s="254" t="s">
        <v>48</v>
      </c>
      <c r="AO10" s="372"/>
      <c r="AQ10" s="228"/>
      <c r="AR10" s="369"/>
      <c r="AS10" s="224"/>
      <c r="AT10" s="225"/>
      <c r="AU10" s="12" t="s">
        <v>26</v>
      </c>
      <c r="AV10" s="226"/>
      <c r="AW10" s="227"/>
      <c r="AX10" s="156"/>
      <c r="AY10" s="167" t="s">
        <v>34</v>
      </c>
      <c r="BA10" s="69" t="s">
        <v>10</v>
      </c>
    </row>
    <row r="11" spans="1:53" ht="13.5" customHeight="1">
      <c r="A11" s="249"/>
      <c r="B11" s="274"/>
      <c r="C11" s="258"/>
      <c r="D11" s="258"/>
      <c r="E11" s="260"/>
      <c r="F11" s="262"/>
      <c r="G11" s="71" t="s">
        <v>41</v>
      </c>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276"/>
      <c r="AN11" s="272"/>
      <c r="AO11" s="374"/>
      <c r="AQ11" s="228"/>
      <c r="AR11" s="369"/>
      <c r="AS11" s="224"/>
      <c r="AT11" s="225"/>
      <c r="AU11" s="12" t="s">
        <v>26</v>
      </c>
      <c r="AV11" s="226"/>
      <c r="AW11" s="227"/>
      <c r="AX11" s="156"/>
      <c r="AY11" s="167" t="s">
        <v>34</v>
      </c>
      <c r="BA11" s="69" t="s">
        <v>64</v>
      </c>
    </row>
    <row r="12" spans="1:53" ht="13.5" customHeight="1">
      <c r="A12" s="248"/>
      <c r="B12" s="265" t="s">
        <v>38</v>
      </c>
      <c r="C12" s="257" t="s">
        <v>48</v>
      </c>
      <c r="D12" s="257" t="s">
        <v>48</v>
      </c>
      <c r="E12" s="268" t="s">
        <v>48</v>
      </c>
      <c r="F12" s="270"/>
      <c r="G12" s="70" t="s">
        <v>36</v>
      </c>
      <c r="H12" s="75"/>
      <c r="I12" s="75"/>
      <c r="J12" s="75"/>
      <c r="K12" s="75"/>
      <c r="L12" s="75"/>
      <c r="M12" s="75"/>
      <c r="N12" s="75"/>
      <c r="O12" s="75"/>
      <c r="P12" s="75"/>
      <c r="Q12" s="75"/>
      <c r="R12" s="75"/>
      <c r="S12" s="75"/>
      <c r="T12" s="75"/>
      <c r="U12" s="75"/>
      <c r="V12" s="75"/>
      <c r="W12" s="75"/>
      <c r="X12" s="75"/>
      <c r="Y12" s="75"/>
      <c r="Z12" s="75"/>
      <c r="AA12" s="75"/>
      <c r="AB12" s="75"/>
      <c r="AC12" s="75"/>
      <c r="AD12" s="75"/>
      <c r="AE12" s="75"/>
      <c r="AF12" s="75"/>
      <c r="AG12" s="75"/>
      <c r="AH12" s="75"/>
      <c r="AI12" s="75"/>
      <c r="AJ12" s="75"/>
      <c r="AK12" s="75"/>
      <c r="AL12" s="75"/>
      <c r="AM12" s="253">
        <f>SUM(H13:AL13)</f>
        <v>0</v>
      </c>
      <c r="AN12" s="254" t="s">
        <v>48</v>
      </c>
      <c r="AO12" s="372"/>
      <c r="AQ12" s="228"/>
      <c r="AR12" s="369"/>
      <c r="AS12" s="224"/>
      <c r="AT12" s="225"/>
      <c r="AU12" s="12" t="s">
        <v>26</v>
      </c>
      <c r="AV12" s="226"/>
      <c r="AW12" s="227"/>
      <c r="AX12" s="156"/>
      <c r="AY12" s="167" t="s">
        <v>34</v>
      </c>
      <c r="BA12" s="69" t="s">
        <v>15</v>
      </c>
    </row>
    <row r="13" spans="1:53" ht="13.5" customHeight="1" thickBot="1">
      <c r="A13" s="264"/>
      <c r="B13" s="266"/>
      <c r="C13" s="267"/>
      <c r="D13" s="267"/>
      <c r="E13" s="269"/>
      <c r="F13" s="271"/>
      <c r="G13" s="72" t="s">
        <v>41</v>
      </c>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1"/>
      <c r="AN13" s="341"/>
      <c r="AO13" s="373"/>
      <c r="AQ13" s="228"/>
      <c r="AR13" s="369"/>
      <c r="AS13" s="224"/>
      <c r="AT13" s="225"/>
      <c r="AU13" s="12" t="s">
        <v>26</v>
      </c>
      <c r="AV13" s="226"/>
      <c r="AW13" s="227"/>
      <c r="AX13" s="156"/>
      <c r="AY13" s="167" t="s">
        <v>34</v>
      </c>
      <c r="BA13" s="69" t="s">
        <v>65</v>
      </c>
    </row>
    <row r="14" spans="1:53" ht="13.5" customHeight="1" thickTop="1">
      <c r="A14" s="283" t="str">
        <f>IFERROR(INDEX(【従業者名簿】!F:F,MATCH(届出後11月!F14,【従業者名簿】!C:C,0)),"")</f>
        <v/>
      </c>
      <c r="B14" s="255" t="s">
        <v>4</v>
      </c>
      <c r="C14" s="285" t="str">
        <f>IF(AO14="介護福祉士","〇","")</f>
        <v/>
      </c>
      <c r="D14" s="367" t="str">
        <f>IF(A14="","",DATEDIF(A14,$AF$3,"m"))</f>
        <v/>
      </c>
      <c r="E14" s="290" t="s">
        <v>102</v>
      </c>
      <c r="F14" s="293"/>
      <c r="G14" s="73" t="s">
        <v>36</v>
      </c>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278">
        <f>SUM(H15:AL15)</f>
        <v>0</v>
      </c>
      <c r="AN14" s="280" t="str">
        <f>IFERROR(IF(SUM(AM14:AM19)&gt;$AF$45,1,ROUNDDOWN(SUM(AM14:AM19)/$AF$45,1)),"")</f>
        <v/>
      </c>
      <c r="AO14" s="343"/>
      <c r="AQ14" s="228"/>
      <c r="AR14" s="369"/>
      <c r="AS14" s="224"/>
      <c r="AT14" s="225"/>
      <c r="AU14" s="12" t="s">
        <v>26</v>
      </c>
      <c r="AV14" s="226"/>
      <c r="AW14" s="227"/>
      <c r="AX14" s="156"/>
      <c r="AY14" s="167" t="s">
        <v>34</v>
      </c>
    </row>
    <row r="15" spans="1:53" ht="13.5" customHeight="1">
      <c r="A15" s="284"/>
      <c r="B15" s="256"/>
      <c r="C15" s="286"/>
      <c r="D15" s="370"/>
      <c r="E15" s="291"/>
      <c r="F15" s="293"/>
      <c r="G15" s="70" t="s">
        <v>41</v>
      </c>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253"/>
      <c r="AN15" s="280"/>
      <c r="AO15" s="344"/>
      <c r="AQ15" s="228"/>
      <c r="AR15" s="369"/>
      <c r="AS15" s="224"/>
      <c r="AT15" s="225"/>
      <c r="AU15" s="12" t="s">
        <v>26</v>
      </c>
      <c r="AV15" s="226"/>
      <c r="AW15" s="227"/>
      <c r="AX15" s="156"/>
      <c r="AY15" s="167" t="s">
        <v>34</v>
      </c>
    </row>
    <row r="16" spans="1:53" ht="13.5" customHeight="1">
      <c r="A16" s="284"/>
      <c r="B16" s="273" t="s">
        <v>5</v>
      </c>
      <c r="C16" s="286"/>
      <c r="D16" s="370"/>
      <c r="E16" s="291"/>
      <c r="F16" s="293"/>
      <c r="G16" s="73" t="s">
        <v>36</v>
      </c>
      <c r="H16" s="38"/>
      <c r="I16" s="38"/>
      <c r="J16" s="38"/>
      <c r="K16" s="38"/>
      <c r="L16" s="164"/>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278">
        <f>SUM(H17:AL17)</f>
        <v>0</v>
      </c>
      <c r="AN16" s="280"/>
      <c r="AO16" s="345"/>
      <c r="AQ16" s="228"/>
      <c r="AR16" s="369"/>
      <c r="AS16" s="224"/>
      <c r="AT16" s="225"/>
      <c r="AU16" s="12" t="s">
        <v>26</v>
      </c>
      <c r="AV16" s="226"/>
      <c r="AW16" s="227"/>
      <c r="AX16" s="156"/>
      <c r="AY16" s="167" t="s">
        <v>34</v>
      </c>
    </row>
    <row r="17" spans="1:51" ht="13.5" customHeight="1">
      <c r="A17" s="284"/>
      <c r="B17" s="297"/>
      <c r="C17" s="286"/>
      <c r="D17" s="370"/>
      <c r="E17" s="291"/>
      <c r="F17" s="293"/>
      <c r="G17" s="70" t="s">
        <v>41</v>
      </c>
      <c r="H17" s="35"/>
      <c r="I17" s="35"/>
      <c r="J17" s="35"/>
      <c r="K17" s="35"/>
      <c r="L17" s="36"/>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253"/>
      <c r="AN17" s="280"/>
      <c r="AO17" s="344"/>
      <c r="AQ17" s="228"/>
      <c r="AR17" s="369"/>
      <c r="AS17" s="224"/>
      <c r="AT17" s="225"/>
      <c r="AU17" s="12" t="s">
        <v>26</v>
      </c>
      <c r="AV17" s="226"/>
      <c r="AW17" s="227"/>
      <c r="AX17" s="156"/>
      <c r="AY17" s="167" t="s">
        <v>34</v>
      </c>
    </row>
    <row r="18" spans="1:51" ht="13.5" customHeight="1">
      <c r="A18" s="284"/>
      <c r="B18" s="296" t="s">
        <v>33</v>
      </c>
      <c r="C18" s="286"/>
      <c r="D18" s="370"/>
      <c r="E18" s="291"/>
      <c r="F18" s="294"/>
      <c r="G18" s="73" t="s">
        <v>36</v>
      </c>
      <c r="H18" s="38"/>
      <c r="I18" s="38"/>
      <c r="J18" s="38"/>
      <c r="K18" s="38"/>
      <c r="L18" s="164"/>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278">
        <f>SUM(H19:AL19)</f>
        <v>0</v>
      </c>
      <c r="AN18" s="281"/>
      <c r="AO18" s="345"/>
      <c r="AQ18" s="228"/>
      <c r="AR18" s="369"/>
      <c r="AS18" s="224"/>
      <c r="AT18" s="225"/>
      <c r="AU18" s="12" t="s">
        <v>26</v>
      </c>
      <c r="AV18" s="226"/>
      <c r="AW18" s="227"/>
      <c r="AX18" s="156"/>
      <c r="AY18" s="167" t="s">
        <v>34</v>
      </c>
    </row>
    <row r="19" spans="1:51" ht="13.5" customHeight="1">
      <c r="A19" s="284"/>
      <c r="B19" s="255"/>
      <c r="C19" s="287"/>
      <c r="D19" s="370"/>
      <c r="E19" s="292"/>
      <c r="F19" s="295"/>
      <c r="G19" s="70" t="s">
        <v>41</v>
      </c>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253"/>
      <c r="AN19" s="281"/>
      <c r="AO19" s="346"/>
      <c r="AQ19" s="228"/>
      <c r="AR19" s="369"/>
      <c r="AS19" s="224"/>
      <c r="AT19" s="225"/>
      <c r="AU19" s="12" t="s">
        <v>26</v>
      </c>
      <c r="AV19" s="226"/>
      <c r="AW19" s="227"/>
      <c r="AX19" s="156"/>
      <c r="AY19" s="167" t="s">
        <v>34</v>
      </c>
    </row>
    <row r="20" spans="1:51" ht="13.5" customHeight="1">
      <c r="A20" s="305" t="str">
        <f>IFERROR(INDEX(【従業者名簿】!F:F,MATCH(届出後11月!F20,【従業者名簿】!C:C,0)),"")</f>
        <v/>
      </c>
      <c r="B20" s="273" t="s">
        <v>5</v>
      </c>
      <c r="C20" s="299" t="str">
        <f>IF(AO20="介護福祉士","〇","")</f>
        <v/>
      </c>
      <c r="D20" s="370" t="str">
        <f>IF(A20="","",DATEDIF(A20,$AF$3,"m"))</f>
        <v/>
      </c>
      <c r="E20" s="306" t="s">
        <v>102</v>
      </c>
      <c r="F20" s="262"/>
      <c r="G20" s="70" t="s">
        <v>36</v>
      </c>
      <c r="H20" s="164"/>
      <c r="I20" s="164"/>
      <c r="J20" s="164"/>
      <c r="K20" s="164"/>
      <c r="L20" s="164"/>
      <c r="M20" s="164"/>
      <c r="N20" s="164"/>
      <c r="O20" s="164"/>
      <c r="P20" s="164"/>
      <c r="Q20" s="164"/>
      <c r="R20" s="164"/>
      <c r="S20" s="164"/>
      <c r="T20" s="164"/>
      <c r="U20" s="164"/>
      <c r="V20" s="164"/>
      <c r="W20" s="164"/>
      <c r="X20" s="164"/>
      <c r="Y20" s="164"/>
      <c r="Z20" s="164"/>
      <c r="AA20" s="164"/>
      <c r="AB20" s="164"/>
      <c r="AC20" s="164"/>
      <c r="AD20" s="164"/>
      <c r="AE20" s="164"/>
      <c r="AF20" s="164"/>
      <c r="AG20" s="164"/>
      <c r="AH20" s="164"/>
      <c r="AI20" s="164"/>
      <c r="AJ20" s="164"/>
      <c r="AK20" s="164"/>
      <c r="AL20" s="164"/>
      <c r="AM20" s="278">
        <f>SUM(H21:AL21)</f>
        <v>0</v>
      </c>
      <c r="AN20" s="279" t="str">
        <f>IFERROR(IF(SUM(AM20:AM23)&gt;$AF$45,1,ROUNDDOWN(SUM(AM20:AM23)/$AF$45,1)),"")</f>
        <v/>
      </c>
      <c r="AO20" s="222"/>
      <c r="AP20" s="8"/>
      <c r="AQ20" s="228"/>
      <c r="AR20" s="369"/>
      <c r="AS20" s="224"/>
      <c r="AT20" s="225"/>
      <c r="AU20" s="12" t="s">
        <v>26</v>
      </c>
      <c r="AV20" s="226"/>
      <c r="AW20" s="227"/>
      <c r="AX20" s="156"/>
      <c r="AY20" s="167" t="s">
        <v>34</v>
      </c>
    </row>
    <row r="21" spans="1:51" ht="13.5" customHeight="1">
      <c r="A21" s="284"/>
      <c r="B21" s="297"/>
      <c r="C21" s="286"/>
      <c r="D21" s="370"/>
      <c r="E21" s="291"/>
      <c r="F21" s="262"/>
      <c r="G21" s="70" t="s">
        <v>41</v>
      </c>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253"/>
      <c r="AN21" s="280"/>
      <c r="AO21" s="344"/>
      <c r="AP21" s="8"/>
      <c r="AQ21" s="228"/>
      <c r="AR21" s="369"/>
      <c r="AS21" s="224"/>
      <c r="AT21" s="225"/>
      <c r="AU21" s="12" t="s">
        <v>26</v>
      </c>
      <c r="AV21" s="226"/>
      <c r="AW21" s="227"/>
      <c r="AX21" s="156"/>
      <c r="AY21" s="167" t="s">
        <v>34</v>
      </c>
    </row>
    <row r="22" spans="1:51" ht="13.5" customHeight="1">
      <c r="A22" s="284"/>
      <c r="B22" s="304" t="s">
        <v>33</v>
      </c>
      <c r="C22" s="286"/>
      <c r="D22" s="370"/>
      <c r="E22" s="291"/>
      <c r="F22" s="277"/>
      <c r="G22" s="70" t="s">
        <v>36</v>
      </c>
      <c r="H22" s="164"/>
      <c r="I22" s="164"/>
      <c r="J22" s="164"/>
      <c r="K22" s="164"/>
      <c r="L22" s="164"/>
      <c r="M22" s="164"/>
      <c r="N22" s="164"/>
      <c r="O22" s="164"/>
      <c r="P22" s="164"/>
      <c r="Q22" s="164"/>
      <c r="R22" s="164"/>
      <c r="S22" s="164"/>
      <c r="T22" s="164"/>
      <c r="U22" s="164"/>
      <c r="V22" s="164"/>
      <c r="W22" s="164"/>
      <c r="X22" s="164"/>
      <c r="Y22" s="164"/>
      <c r="Z22" s="164"/>
      <c r="AA22" s="164"/>
      <c r="AB22" s="164"/>
      <c r="AC22" s="164"/>
      <c r="AD22" s="164"/>
      <c r="AE22" s="164"/>
      <c r="AF22" s="164"/>
      <c r="AG22" s="164"/>
      <c r="AH22" s="164"/>
      <c r="AI22" s="164"/>
      <c r="AJ22" s="164"/>
      <c r="AK22" s="164"/>
      <c r="AL22" s="164"/>
      <c r="AM22" s="253">
        <f>SUM(H23:AL23)</f>
        <v>0</v>
      </c>
      <c r="AN22" s="281"/>
      <c r="AO22" s="345"/>
      <c r="AP22" s="8"/>
      <c r="AQ22" s="228"/>
      <c r="AR22" s="369"/>
      <c r="AS22" s="224"/>
      <c r="AT22" s="225"/>
      <c r="AU22" s="12" t="s">
        <v>26</v>
      </c>
      <c r="AV22" s="226"/>
      <c r="AW22" s="227"/>
      <c r="AX22" s="156"/>
      <c r="AY22" s="167" t="s">
        <v>34</v>
      </c>
    </row>
    <row r="23" spans="1:51" ht="13.5" customHeight="1">
      <c r="A23" s="284"/>
      <c r="B23" s="304"/>
      <c r="C23" s="287"/>
      <c r="D23" s="370"/>
      <c r="E23" s="292"/>
      <c r="F23" s="277"/>
      <c r="G23" s="70" t="s">
        <v>41</v>
      </c>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253"/>
      <c r="AN23" s="282"/>
      <c r="AO23" s="346"/>
      <c r="AP23" s="8"/>
      <c r="AQ23" s="228"/>
      <c r="AR23" s="369"/>
      <c r="AS23" s="224"/>
      <c r="AT23" s="225"/>
      <c r="AU23" s="12" t="s">
        <v>26</v>
      </c>
      <c r="AV23" s="226"/>
      <c r="AW23" s="227"/>
      <c r="AX23" s="156"/>
      <c r="AY23" s="167" t="s">
        <v>34</v>
      </c>
    </row>
    <row r="24" spans="1:51" ht="13.5" customHeight="1">
      <c r="A24" s="248" t="str">
        <f>IFERROR(INDEX(【従業者名簿】!F:F,MATCH(F24,【従業者名簿】!C:C,0)),"")</f>
        <v/>
      </c>
      <c r="B24" s="298" t="s">
        <v>33</v>
      </c>
      <c r="C24" s="299" t="str">
        <f>IF(AO24="介護福祉士","〇","")</f>
        <v/>
      </c>
      <c r="D24" s="366" t="str">
        <f>IF(A24="","",DATEDIF(A24,$AF$3,"m"))</f>
        <v/>
      </c>
      <c r="E24" s="301"/>
      <c r="F24" s="270"/>
      <c r="G24" s="70" t="s">
        <v>36</v>
      </c>
      <c r="H24" s="164"/>
      <c r="I24" s="164"/>
      <c r="J24" s="164"/>
      <c r="K24" s="164"/>
      <c r="L24" s="164"/>
      <c r="M24" s="164"/>
      <c r="N24" s="164"/>
      <c r="O24" s="40"/>
      <c r="P24" s="164"/>
      <c r="Q24" s="164"/>
      <c r="R24" s="164"/>
      <c r="S24" s="164"/>
      <c r="T24" s="164"/>
      <c r="U24" s="38"/>
      <c r="V24" s="38"/>
      <c r="W24" s="164"/>
      <c r="X24" s="164"/>
      <c r="Y24" s="164"/>
      <c r="Z24" s="164"/>
      <c r="AA24" s="164"/>
      <c r="AB24" s="164"/>
      <c r="AC24" s="164"/>
      <c r="AD24" s="164"/>
      <c r="AE24" s="164"/>
      <c r="AF24" s="164"/>
      <c r="AG24" s="164"/>
      <c r="AH24" s="164"/>
      <c r="AI24" s="164"/>
      <c r="AJ24" s="164"/>
      <c r="AK24" s="164"/>
      <c r="AL24" s="164"/>
      <c r="AM24" s="253">
        <f>SUM(H25:AL25)</f>
        <v>0</v>
      </c>
      <c r="AN24" s="368" t="str">
        <f>IFERROR(IF(OR(E24="Ａ",AM24&gt;$AF$45),1,ROUNDDOWN(AM24/$AF$45,1)),"")</f>
        <v/>
      </c>
      <c r="AO24" s="222"/>
      <c r="AP24" s="8"/>
      <c r="AQ24" s="228"/>
      <c r="AR24" s="369"/>
      <c r="AS24" s="224"/>
      <c r="AT24" s="226"/>
      <c r="AU24" s="12" t="s">
        <v>26</v>
      </c>
      <c r="AV24" s="226"/>
      <c r="AW24" s="311"/>
      <c r="AX24" s="156"/>
      <c r="AY24" s="167" t="s">
        <v>34</v>
      </c>
    </row>
    <row r="25" spans="1:51" ht="13.5" customHeight="1">
      <c r="A25" s="249"/>
      <c r="B25" s="255"/>
      <c r="C25" s="287"/>
      <c r="D25" s="367"/>
      <c r="E25" s="302"/>
      <c r="F25" s="261"/>
      <c r="G25" s="70" t="s">
        <v>41</v>
      </c>
      <c r="H25" s="35"/>
      <c r="I25" s="35"/>
      <c r="J25" s="35"/>
      <c r="K25" s="35"/>
      <c r="L25" s="35"/>
      <c r="M25" s="35"/>
      <c r="N25" s="35"/>
      <c r="O25" s="48"/>
      <c r="P25" s="35"/>
      <c r="Q25" s="35"/>
      <c r="R25" s="35"/>
      <c r="S25" s="35"/>
      <c r="T25" s="35"/>
      <c r="U25" s="35"/>
      <c r="V25" s="35"/>
      <c r="W25" s="35"/>
      <c r="X25" s="35"/>
      <c r="Y25" s="35"/>
      <c r="Z25" s="35"/>
      <c r="AA25" s="35"/>
      <c r="AB25" s="35"/>
      <c r="AC25" s="35"/>
      <c r="AD25" s="35"/>
      <c r="AE25" s="35"/>
      <c r="AF25" s="35"/>
      <c r="AG25" s="39"/>
      <c r="AH25" s="35"/>
      <c r="AI25" s="35"/>
      <c r="AJ25" s="35"/>
      <c r="AK25" s="35"/>
      <c r="AL25" s="35"/>
      <c r="AM25" s="253"/>
      <c r="AN25" s="368"/>
      <c r="AO25" s="223"/>
      <c r="AP25" s="8"/>
      <c r="AQ25" s="228"/>
      <c r="AR25" s="369"/>
      <c r="AS25" s="224"/>
      <c r="AT25" s="226"/>
      <c r="AU25" s="12" t="s">
        <v>26</v>
      </c>
      <c r="AV25" s="226"/>
      <c r="AW25" s="311"/>
      <c r="AX25" s="156"/>
      <c r="AY25" s="167" t="s">
        <v>34</v>
      </c>
    </row>
    <row r="26" spans="1:51" ht="13.5" customHeight="1">
      <c r="A26" s="248" t="str">
        <f>IFERROR(INDEX(【従業者名簿】!F:F,MATCH(F26,【従業者名簿】!C:C,0)),"")</f>
        <v/>
      </c>
      <c r="B26" s="298" t="s">
        <v>33</v>
      </c>
      <c r="C26" s="299" t="str">
        <f t="shared" ref="C26" si="2">IF(AO26="介護福祉士","〇","")</f>
        <v/>
      </c>
      <c r="D26" s="366" t="str">
        <f>IF(A26="","",DATEDIF(A26,$AF$3,"m"))</f>
        <v/>
      </c>
      <c r="E26" s="301"/>
      <c r="F26" s="270"/>
      <c r="G26" s="70" t="s">
        <v>36</v>
      </c>
      <c r="H26" s="164"/>
      <c r="I26" s="164"/>
      <c r="J26" s="164"/>
      <c r="K26" s="164"/>
      <c r="L26" s="164"/>
      <c r="M26" s="164"/>
      <c r="N26" s="164"/>
      <c r="O26" s="164"/>
      <c r="P26" s="164"/>
      <c r="Q26" s="40"/>
      <c r="R26" s="164"/>
      <c r="S26" s="164"/>
      <c r="T26" s="164"/>
      <c r="U26" s="164"/>
      <c r="V26" s="164"/>
      <c r="W26" s="164"/>
      <c r="X26" s="164"/>
      <c r="Y26" s="164"/>
      <c r="Z26" s="164"/>
      <c r="AA26" s="164"/>
      <c r="AB26" s="164"/>
      <c r="AC26" s="164"/>
      <c r="AD26" s="164"/>
      <c r="AE26" s="40"/>
      <c r="AF26" s="164"/>
      <c r="AG26" s="164"/>
      <c r="AH26" s="164"/>
      <c r="AI26" s="164"/>
      <c r="AJ26" s="164"/>
      <c r="AK26" s="164"/>
      <c r="AL26" s="164"/>
      <c r="AM26" s="253">
        <f>SUM(H27:AL27)</f>
        <v>0</v>
      </c>
      <c r="AN26" s="368" t="str">
        <f t="shared" ref="AN26" si="3">IFERROR(IF(OR(E26="Ａ",AM26&gt;$AF$45),1,ROUNDDOWN(AM26/$AF$45,1)),"")</f>
        <v/>
      </c>
      <c r="AO26" s="222"/>
      <c r="AP26" s="8"/>
      <c r="AQ26" s="228" t="s">
        <v>19</v>
      </c>
      <c r="AR26" s="307"/>
      <c r="AS26" s="308" t="s">
        <v>20</v>
      </c>
      <c r="AT26" s="309"/>
      <c r="AU26" s="309"/>
      <c r="AV26" s="309"/>
      <c r="AW26" s="309"/>
      <c r="AX26" s="309"/>
      <c r="AY26" s="310"/>
    </row>
    <row r="27" spans="1:51" ht="13.5" customHeight="1">
      <c r="A27" s="249"/>
      <c r="B27" s="255"/>
      <c r="C27" s="287"/>
      <c r="D27" s="367"/>
      <c r="E27" s="302"/>
      <c r="F27" s="261"/>
      <c r="G27" s="70" t="s">
        <v>41</v>
      </c>
      <c r="H27" s="35"/>
      <c r="I27" s="35"/>
      <c r="J27" s="35"/>
      <c r="K27" s="35"/>
      <c r="L27" s="35"/>
      <c r="M27" s="35"/>
      <c r="N27" s="35"/>
      <c r="O27" s="35"/>
      <c r="P27" s="35"/>
      <c r="Q27" s="48"/>
      <c r="R27" s="35"/>
      <c r="S27" s="35"/>
      <c r="T27" s="35"/>
      <c r="U27" s="35"/>
      <c r="V27" s="35"/>
      <c r="W27" s="35"/>
      <c r="X27" s="35"/>
      <c r="Y27" s="35"/>
      <c r="Z27" s="35"/>
      <c r="AA27" s="35"/>
      <c r="AB27" s="35"/>
      <c r="AC27" s="35"/>
      <c r="AD27" s="35"/>
      <c r="AE27" s="48"/>
      <c r="AF27" s="35"/>
      <c r="AG27" s="35"/>
      <c r="AH27" s="35"/>
      <c r="AI27" s="35"/>
      <c r="AJ27" s="35"/>
      <c r="AK27" s="35"/>
      <c r="AL27" s="35"/>
      <c r="AM27" s="253"/>
      <c r="AN27" s="368"/>
      <c r="AO27" s="223"/>
      <c r="AP27" s="8"/>
      <c r="AQ27" s="228" t="s">
        <v>28</v>
      </c>
      <c r="AR27" s="307"/>
      <c r="AS27" s="308" t="s">
        <v>29</v>
      </c>
      <c r="AT27" s="309"/>
      <c r="AU27" s="309"/>
      <c r="AV27" s="309"/>
      <c r="AW27" s="309"/>
      <c r="AX27" s="309"/>
      <c r="AY27" s="310"/>
    </row>
    <row r="28" spans="1:51" ht="13.5" customHeight="1">
      <c r="A28" s="248" t="str">
        <f>IFERROR(INDEX(【従業者名簿】!F:F,MATCH(F28,【従業者名簿】!C:C,0)),"")</f>
        <v/>
      </c>
      <c r="B28" s="298" t="s">
        <v>33</v>
      </c>
      <c r="C28" s="299" t="str">
        <f t="shared" ref="C28" si="4">IF(AO28="介護福祉士","〇","")</f>
        <v/>
      </c>
      <c r="D28" s="366" t="str">
        <f>IF(A28="","",DATEDIF(A28,$AF$3,"m"))</f>
        <v/>
      </c>
      <c r="E28" s="301"/>
      <c r="F28" s="270"/>
      <c r="G28" s="70" t="s">
        <v>36</v>
      </c>
      <c r="H28" s="164"/>
      <c r="I28" s="164"/>
      <c r="J28" s="164"/>
      <c r="K28" s="164"/>
      <c r="L28" s="164"/>
      <c r="M28" s="164"/>
      <c r="N28" s="164"/>
      <c r="O28" s="164"/>
      <c r="P28" s="164"/>
      <c r="Q28" s="164"/>
      <c r="R28" s="164"/>
      <c r="S28" s="164"/>
      <c r="T28" s="164"/>
      <c r="U28" s="164"/>
      <c r="V28" s="164"/>
      <c r="W28" s="164"/>
      <c r="X28" s="164"/>
      <c r="Y28" s="164"/>
      <c r="Z28" s="164"/>
      <c r="AA28" s="164"/>
      <c r="AB28" s="164"/>
      <c r="AC28" s="164"/>
      <c r="AD28" s="164"/>
      <c r="AE28" s="164"/>
      <c r="AF28" s="164"/>
      <c r="AG28" s="164"/>
      <c r="AH28" s="164"/>
      <c r="AI28" s="164"/>
      <c r="AJ28" s="164"/>
      <c r="AK28" s="164"/>
      <c r="AL28" s="164"/>
      <c r="AM28" s="253">
        <f>SUM(H29:AL29)</f>
        <v>0</v>
      </c>
      <c r="AN28" s="368" t="str">
        <f t="shared" ref="AN28" si="5">IFERROR(IF(OR(E28="Ａ",AM28&gt;$AF$45),1,ROUNDDOWN(AM28/$AF$45,1)),"")</f>
        <v/>
      </c>
      <c r="AO28" s="222"/>
      <c r="AP28" s="8"/>
      <c r="AQ28" s="228" t="s">
        <v>11</v>
      </c>
      <c r="AR28" s="307"/>
      <c r="AS28" s="308" t="s">
        <v>30</v>
      </c>
      <c r="AT28" s="309"/>
      <c r="AU28" s="309"/>
      <c r="AV28" s="309"/>
      <c r="AW28" s="309"/>
      <c r="AX28" s="309"/>
      <c r="AY28" s="310"/>
    </row>
    <row r="29" spans="1:51" ht="13.5" customHeight="1">
      <c r="A29" s="249"/>
      <c r="B29" s="255"/>
      <c r="C29" s="287"/>
      <c r="D29" s="367"/>
      <c r="E29" s="302"/>
      <c r="F29" s="261"/>
      <c r="G29" s="70" t="s">
        <v>41</v>
      </c>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253"/>
      <c r="AN29" s="368"/>
      <c r="AO29" s="223"/>
      <c r="AP29" s="8"/>
      <c r="AQ29" s="156"/>
      <c r="AR29" s="160"/>
      <c r="AS29" s="308"/>
      <c r="AT29" s="309"/>
      <c r="AU29" s="309"/>
      <c r="AV29" s="309"/>
      <c r="AW29" s="309"/>
      <c r="AX29" s="309"/>
      <c r="AY29" s="310"/>
    </row>
    <row r="30" spans="1:51" ht="13.5" customHeight="1">
      <c r="A30" s="248" t="str">
        <f>IFERROR(INDEX(【従業者名簿】!F:F,MATCH(F30,【従業者名簿】!C:C,0)),"")</f>
        <v/>
      </c>
      <c r="B30" s="298" t="s">
        <v>33</v>
      </c>
      <c r="C30" s="299" t="str">
        <f t="shared" ref="C30" si="6">IF(AO30="介護福祉士","〇","")</f>
        <v/>
      </c>
      <c r="D30" s="366" t="str">
        <f>IF(A30="","",DATEDIF(A30,$AF$3,"m"))</f>
        <v/>
      </c>
      <c r="E30" s="301"/>
      <c r="F30" s="270"/>
      <c r="G30" s="70" t="s">
        <v>36</v>
      </c>
      <c r="H30" s="164"/>
      <c r="I30" s="164"/>
      <c r="J30" s="164"/>
      <c r="K30" s="164"/>
      <c r="L30" s="164"/>
      <c r="M30" s="164"/>
      <c r="N30" s="164"/>
      <c r="O30" s="164"/>
      <c r="P30" s="164"/>
      <c r="Q30" s="164"/>
      <c r="R30" s="164"/>
      <c r="S30" s="164"/>
      <c r="T30" s="164"/>
      <c r="U30" s="164"/>
      <c r="V30" s="164"/>
      <c r="W30" s="164"/>
      <c r="X30" s="164"/>
      <c r="Y30" s="164"/>
      <c r="Z30" s="164"/>
      <c r="AA30" s="164"/>
      <c r="AB30" s="164"/>
      <c r="AC30" s="164"/>
      <c r="AD30" s="164"/>
      <c r="AE30" s="164"/>
      <c r="AF30" s="164"/>
      <c r="AG30" s="164"/>
      <c r="AH30" s="164"/>
      <c r="AI30" s="164"/>
      <c r="AJ30" s="164"/>
      <c r="AK30" s="164"/>
      <c r="AL30" s="164"/>
      <c r="AM30" s="253">
        <f>SUM(H31:AL31)</f>
        <v>0</v>
      </c>
      <c r="AN30" s="368" t="str">
        <f t="shared" ref="AN30" si="7">IFERROR(IF(OR(E30="Ａ",AM30&gt;$AF$45),1,ROUNDDOWN(AM30/$AF$45,1)),"")</f>
        <v/>
      </c>
      <c r="AO30" s="222"/>
      <c r="AP30" s="8"/>
      <c r="AQ30" s="228"/>
      <c r="AR30" s="307"/>
      <c r="AS30" s="308"/>
      <c r="AT30" s="309"/>
      <c r="AU30" s="309"/>
      <c r="AV30" s="309"/>
      <c r="AW30" s="309"/>
      <c r="AX30" s="309"/>
      <c r="AY30" s="310"/>
    </row>
    <row r="31" spans="1:51" ht="13.5" customHeight="1">
      <c r="A31" s="249"/>
      <c r="B31" s="255"/>
      <c r="C31" s="287"/>
      <c r="D31" s="367"/>
      <c r="E31" s="302"/>
      <c r="F31" s="261"/>
      <c r="G31" s="70" t="s">
        <v>41</v>
      </c>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253"/>
      <c r="AN31" s="368"/>
      <c r="AO31" s="223"/>
      <c r="AP31" s="8"/>
      <c r="AQ31" s="156"/>
      <c r="AR31" s="160"/>
      <c r="AS31" s="161"/>
      <c r="AT31" s="162"/>
      <c r="AU31" s="162"/>
      <c r="AV31" s="162"/>
      <c r="AW31" s="162"/>
      <c r="AX31" s="162"/>
      <c r="AY31" s="163"/>
    </row>
    <row r="32" spans="1:51" ht="13.5" customHeight="1">
      <c r="A32" s="248" t="str">
        <f>IFERROR(INDEX(【従業者名簿】!F:F,MATCH(F32,【従業者名簿】!C:C,0)),"")</f>
        <v/>
      </c>
      <c r="B32" s="298" t="s">
        <v>33</v>
      </c>
      <c r="C32" s="299" t="str">
        <f t="shared" ref="C32" si="8">IF(AO32="介護福祉士","〇","")</f>
        <v/>
      </c>
      <c r="D32" s="366" t="str">
        <f>IF(A32="","",DATEDIF(A32,$AF$3,"m"))</f>
        <v/>
      </c>
      <c r="E32" s="301"/>
      <c r="F32" s="270"/>
      <c r="G32" s="70" t="s">
        <v>36</v>
      </c>
      <c r="H32" s="164"/>
      <c r="I32" s="164"/>
      <c r="J32" s="164"/>
      <c r="K32" s="164"/>
      <c r="L32" s="164"/>
      <c r="M32" s="164"/>
      <c r="N32" s="164"/>
      <c r="O32" s="164"/>
      <c r="P32" s="164"/>
      <c r="Q32" s="164"/>
      <c r="R32" s="164"/>
      <c r="S32" s="164"/>
      <c r="T32" s="164"/>
      <c r="U32" s="164"/>
      <c r="V32" s="164"/>
      <c r="W32" s="164"/>
      <c r="X32" s="164"/>
      <c r="Y32" s="164"/>
      <c r="Z32" s="164"/>
      <c r="AA32" s="164"/>
      <c r="AB32" s="164"/>
      <c r="AC32" s="164"/>
      <c r="AD32" s="164"/>
      <c r="AE32" s="164"/>
      <c r="AF32" s="164"/>
      <c r="AG32" s="164"/>
      <c r="AH32" s="164"/>
      <c r="AI32" s="164"/>
      <c r="AJ32" s="164"/>
      <c r="AK32" s="164"/>
      <c r="AL32" s="164"/>
      <c r="AM32" s="253">
        <f>SUM(H33:AL33)</f>
        <v>0</v>
      </c>
      <c r="AN32" s="368" t="str">
        <f t="shared" ref="AN32" si="9">IFERROR(IF(OR(E32="Ａ",AM32&gt;$AF$45),1,ROUNDDOWN(AM32/$AF$45,1)),"")</f>
        <v/>
      </c>
      <c r="AO32" s="222"/>
      <c r="AP32" s="8"/>
    </row>
    <row r="33" spans="1:53" ht="13.5" customHeight="1">
      <c r="A33" s="249"/>
      <c r="B33" s="255"/>
      <c r="C33" s="287"/>
      <c r="D33" s="367"/>
      <c r="E33" s="302"/>
      <c r="F33" s="261"/>
      <c r="G33" s="70" t="s">
        <v>41</v>
      </c>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253"/>
      <c r="AN33" s="368"/>
      <c r="AO33" s="223"/>
      <c r="AP33" s="8"/>
      <c r="AQ33" s="332" t="s">
        <v>199</v>
      </c>
      <c r="AR33" s="334"/>
      <c r="AS33" s="347"/>
      <c r="AT33" s="252" t="s">
        <v>200</v>
      </c>
      <c r="AU33" s="351"/>
      <c r="AV33" s="351"/>
      <c r="AW33" s="252" t="s">
        <v>201</v>
      </c>
      <c r="AX33" s="351"/>
      <c r="AY33" s="351"/>
    </row>
    <row r="34" spans="1:53" ht="13.5" customHeight="1">
      <c r="A34" s="248" t="str">
        <f>IFERROR(INDEX(【従業者名簿】!F:F,MATCH(F34,【従業者名簿】!C:C,0)),"")</f>
        <v/>
      </c>
      <c r="B34" s="298" t="s">
        <v>33</v>
      </c>
      <c r="C34" s="299" t="str">
        <f t="shared" ref="C34" si="10">IF(AO34="介護福祉士","〇","")</f>
        <v/>
      </c>
      <c r="D34" s="366" t="str">
        <f>IF(A34="","",DATEDIF(A34,$AF$3,"m"))</f>
        <v/>
      </c>
      <c r="E34" s="301"/>
      <c r="F34" s="270"/>
      <c r="G34" s="70" t="s">
        <v>36</v>
      </c>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4"/>
      <c r="AF34" s="164"/>
      <c r="AG34" s="164"/>
      <c r="AH34" s="164"/>
      <c r="AI34" s="164"/>
      <c r="AJ34" s="164"/>
      <c r="AK34" s="164"/>
      <c r="AL34" s="164"/>
      <c r="AM34" s="253">
        <f>SUM(H35:AL35)</f>
        <v>0</v>
      </c>
      <c r="AN34" s="368" t="str">
        <f t="shared" ref="AN34" si="11">IFERROR(IF(OR(E34="Ａ",AM34&gt;$AF$45),1,ROUNDDOWN(AM34/$AF$45,1)),"")</f>
        <v/>
      </c>
      <c r="AO34" s="222"/>
      <c r="AP34" s="8"/>
      <c r="AQ34" s="348"/>
      <c r="AR34" s="349"/>
      <c r="AS34" s="350"/>
      <c r="AT34" s="352"/>
      <c r="AU34" s="352"/>
      <c r="AV34" s="352"/>
      <c r="AW34" s="352"/>
      <c r="AX34" s="352"/>
      <c r="AY34" s="352"/>
    </row>
    <row r="35" spans="1:53" ht="13.5" customHeight="1">
      <c r="A35" s="249"/>
      <c r="B35" s="255"/>
      <c r="C35" s="287"/>
      <c r="D35" s="367"/>
      <c r="E35" s="302"/>
      <c r="F35" s="261"/>
      <c r="G35" s="70" t="s">
        <v>41</v>
      </c>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253"/>
      <c r="AN35" s="368"/>
      <c r="AO35" s="223"/>
      <c r="AP35" s="8"/>
      <c r="AQ35" s="210"/>
      <c r="AR35" s="214"/>
      <c r="AS35" s="211"/>
      <c r="AT35" s="353" t="s">
        <v>166</v>
      </c>
      <c r="AU35" s="354"/>
      <c r="AV35" s="355"/>
      <c r="AW35" s="353" t="s">
        <v>167</v>
      </c>
      <c r="AX35" s="356"/>
      <c r="AY35" s="357"/>
    </row>
    <row r="36" spans="1:53" ht="13.5" customHeight="1">
      <c r="A36" s="248" t="str">
        <f>IFERROR(INDEX(【従業者名簿】!F:F,MATCH(F36,【従業者名簿】!C:C,0)),"")</f>
        <v/>
      </c>
      <c r="B36" s="298" t="s">
        <v>33</v>
      </c>
      <c r="C36" s="299" t="str">
        <f t="shared" ref="C36" si="12">IF(AO36="介護福祉士","〇","")</f>
        <v/>
      </c>
      <c r="D36" s="366" t="str">
        <f>IF(A36="","",DATEDIF(A36,$AF$3,"m"))</f>
        <v/>
      </c>
      <c r="E36" s="301"/>
      <c r="F36" s="262"/>
      <c r="G36" s="70" t="s">
        <v>36</v>
      </c>
      <c r="H36" s="75"/>
      <c r="I36" s="75"/>
      <c r="J36" s="75"/>
      <c r="K36" s="75"/>
      <c r="L36" s="75"/>
      <c r="M36" s="75"/>
      <c r="N36" s="75"/>
      <c r="O36" s="75"/>
      <c r="P36" s="75"/>
      <c r="Q36" s="75"/>
      <c r="R36" s="75"/>
      <c r="S36" s="75"/>
      <c r="T36" s="75"/>
      <c r="U36" s="75"/>
      <c r="V36" s="75"/>
      <c r="W36" s="75"/>
      <c r="X36" s="75"/>
      <c r="Y36" s="75"/>
      <c r="Z36" s="75"/>
      <c r="AA36" s="75"/>
      <c r="AB36" s="75"/>
      <c r="AC36" s="75"/>
      <c r="AD36" s="75"/>
      <c r="AE36" s="75"/>
      <c r="AF36" s="75"/>
      <c r="AG36" s="75"/>
      <c r="AH36" s="75"/>
      <c r="AI36" s="75"/>
      <c r="AJ36" s="75"/>
      <c r="AK36" s="75"/>
      <c r="AL36" s="75"/>
      <c r="AM36" s="253">
        <f>SUM(H37:AL37)</f>
        <v>0</v>
      </c>
      <c r="AN36" s="368" t="str">
        <f t="shared" ref="AN36" si="13">IFERROR(IF(OR(E36="Ａ",AM36&gt;$AF$45),1,ROUNDDOWN(AM36/$AF$45,1)),"")</f>
        <v/>
      </c>
      <c r="AO36" s="222"/>
      <c r="AP36" s="8"/>
      <c r="AQ36" s="312" t="s">
        <v>202</v>
      </c>
      <c r="AR36" s="313"/>
      <c r="AS36" s="314"/>
      <c r="AT36" s="315">
        <f>ROUNDDOWN(SUMIF(C14:C79,"〇",AN14:AN79),1)</f>
        <v>0</v>
      </c>
      <c r="AU36" s="316"/>
      <c r="AV36" s="316"/>
      <c r="AW36" s="317" t="e">
        <f>AT36/AM44</f>
        <v>#DIV/0!</v>
      </c>
      <c r="AX36" s="318"/>
      <c r="AY36" s="318"/>
    </row>
    <row r="37" spans="1:53" ht="13.5" customHeight="1">
      <c r="A37" s="249"/>
      <c r="B37" s="255"/>
      <c r="C37" s="287"/>
      <c r="D37" s="367"/>
      <c r="E37" s="302"/>
      <c r="F37" s="262"/>
      <c r="G37" s="70" t="s">
        <v>41</v>
      </c>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253"/>
      <c r="AN37" s="368"/>
      <c r="AO37" s="223"/>
      <c r="AP37" s="8"/>
      <c r="AQ37" s="319" t="s">
        <v>203</v>
      </c>
      <c r="AR37" s="320"/>
      <c r="AS37" s="321"/>
      <c r="AT37" s="316"/>
      <c r="AU37" s="316"/>
      <c r="AV37" s="316"/>
      <c r="AW37" s="318"/>
      <c r="AX37" s="318"/>
      <c r="AY37" s="318"/>
    </row>
    <row r="38" spans="1:53" ht="13.5" customHeight="1">
      <c r="A38" s="248" t="str">
        <f>IFERROR(INDEX(【従業者名簿】!F:F,MATCH(F38,【従業者名簿】!C:C,0)),"")</f>
        <v/>
      </c>
      <c r="B38" s="298" t="s">
        <v>33</v>
      </c>
      <c r="C38" s="299" t="str">
        <f t="shared" ref="C38" si="14">IF(AO38="介護福祉士","〇","")</f>
        <v/>
      </c>
      <c r="D38" s="366" t="str">
        <f>IF(A38="","",DATEDIF(A38,$AF$3,"m"))</f>
        <v/>
      </c>
      <c r="E38" s="301"/>
      <c r="F38" s="262"/>
      <c r="G38" s="70" t="s">
        <v>36</v>
      </c>
      <c r="H38" s="75"/>
      <c r="I38" s="75"/>
      <c r="J38" s="75"/>
      <c r="K38" s="75"/>
      <c r="L38" s="75"/>
      <c r="M38" s="75"/>
      <c r="N38" s="75"/>
      <c r="O38" s="75"/>
      <c r="P38" s="75"/>
      <c r="Q38" s="75"/>
      <c r="R38" s="75"/>
      <c r="S38" s="75"/>
      <c r="T38" s="75"/>
      <c r="U38" s="75"/>
      <c r="V38" s="75"/>
      <c r="W38" s="75"/>
      <c r="X38" s="75"/>
      <c r="Y38" s="75"/>
      <c r="Z38" s="75"/>
      <c r="AA38" s="75"/>
      <c r="AB38" s="75"/>
      <c r="AC38" s="75"/>
      <c r="AD38" s="75"/>
      <c r="AE38" s="75"/>
      <c r="AF38" s="75"/>
      <c r="AG38" s="75"/>
      <c r="AH38" s="75"/>
      <c r="AI38" s="75"/>
      <c r="AJ38" s="75"/>
      <c r="AK38" s="75"/>
      <c r="AL38" s="75"/>
      <c r="AM38" s="253">
        <f>SUM(H39:AL39)</f>
        <v>0</v>
      </c>
      <c r="AN38" s="368" t="str">
        <f t="shared" ref="AN38" si="15">IFERROR(IF(OR(E38="Ａ",AM38&gt;$AF$45),1,ROUNDDOWN(AM38/$AF$45,1)),"")</f>
        <v/>
      </c>
      <c r="AO38" s="222"/>
      <c r="AP38" s="8"/>
      <c r="AQ38" s="312" t="s">
        <v>204</v>
      </c>
      <c r="AR38" s="313"/>
      <c r="AS38" s="314"/>
      <c r="AT38" s="315">
        <f>ROUNDDOWN(SUMIFS(AN14:AN79,C14:C79,"〇",D14:D79,"&gt;="&amp;BA38),1)</f>
        <v>0</v>
      </c>
      <c r="AU38" s="316"/>
      <c r="AV38" s="316"/>
      <c r="AW38" s="317" t="e">
        <f>AT38/AM44</f>
        <v>#DIV/0!</v>
      </c>
      <c r="AX38" s="318"/>
      <c r="AY38" s="318"/>
      <c r="BA38" s="358">
        <f>[1]【算定要件集計】!T7</f>
        <v>120</v>
      </c>
    </row>
    <row r="39" spans="1:53" ht="13.5" customHeight="1">
      <c r="A39" s="249"/>
      <c r="B39" s="255"/>
      <c r="C39" s="287"/>
      <c r="D39" s="367"/>
      <c r="E39" s="302"/>
      <c r="F39" s="262"/>
      <c r="G39" s="70" t="s">
        <v>41</v>
      </c>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253"/>
      <c r="AN39" s="368"/>
      <c r="AO39" s="223"/>
      <c r="AP39" s="8"/>
      <c r="AQ39" s="319" t="s">
        <v>206</v>
      </c>
      <c r="AR39" s="320"/>
      <c r="AS39" s="321"/>
      <c r="AT39" s="316"/>
      <c r="AU39" s="316"/>
      <c r="AV39" s="316"/>
      <c r="AW39" s="318"/>
      <c r="AX39" s="318"/>
      <c r="AY39" s="318"/>
      <c r="BA39" s="359"/>
    </row>
    <row r="40" spans="1:53" ht="13.5" customHeight="1">
      <c r="A40" s="248" t="str">
        <f>IFERROR(INDEX(【従業者名簿】!F:F,MATCH(F40,【従業者名簿】!C:C,0)),"")</f>
        <v/>
      </c>
      <c r="B40" s="298" t="s">
        <v>33</v>
      </c>
      <c r="C40" s="299" t="str">
        <f t="shared" ref="C40" si="16">IF(AO40="介護福祉士","〇","")</f>
        <v/>
      </c>
      <c r="D40" s="366" t="str">
        <f>IF(A40="","",DATEDIF(A40,$AF$3,"m"))</f>
        <v/>
      </c>
      <c r="E40" s="301"/>
      <c r="F40" s="262"/>
      <c r="G40" s="70" t="s">
        <v>36</v>
      </c>
      <c r="H40" s="75"/>
      <c r="I40" s="75"/>
      <c r="J40" s="75"/>
      <c r="K40" s="75"/>
      <c r="L40" s="75"/>
      <c r="M40" s="75"/>
      <c r="N40" s="75"/>
      <c r="O40" s="75"/>
      <c r="P40" s="75"/>
      <c r="Q40" s="75"/>
      <c r="R40" s="75"/>
      <c r="S40" s="75"/>
      <c r="T40" s="75"/>
      <c r="U40" s="75"/>
      <c r="V40" s="75"/>
      <c r="W40" s="75"/>
      <c r="X40" s="75"/>
      <c r="Y40" s="75"/>
      <c r="Z40" s="75"/>
      <c r="AA40" s="75"/>
      <c r="AB40" s="75"/>
      <c r="AC40" s="75"/>
      <c r="AD40" s="75"/>
      <c r="AE40" s="75"/>
      <c r="AF40" s="75"/>
      <c r="AG40" s="75"/>
      <c r="AH40" s="75"/>
      <c r="AI40" s="75"/>
      <c r="AJ40" s="75"/>
      <c r="AK40" s="75"/>
      <c r="AL40" s="75"/>
      <c r="AM40" s="253">
        <f>SUM(H41:AL41)</f>
        <v>0</v>
      </c>
      <c r="AN40" s="368" t="str">
        <f t="shared" ref="AN40" si="17">IFERROR(IF(OR(E40="Ａ",AM40&gt;$AF$45),1,ROUNDDOWN(AM40/$AF$45,1)),"")</f>
        <v/>
      </c>
      <c r="AO40" s="222"/>
      <c r="AP40" s="8"/>
      <c r="AQ40" s="312" t="s">
        <v>207</v>
      </c>
      <c r="AR40" s="313"/>
      <c r="AS40" s="314"/>
      <c r="AT40" s="315">
        <f>ROUNDDOWN(SUM(SUMIF(E14:E79,{"Ａ","Ｂ"},AN14:AN79)),1)</f>
        <v>0</v>
      </c>
      <c r="AU40" s="316"/>
      <c r="AV40" s="316"/>
      <c r="AW40" s="360" t="e">
        <f>AT40/AM44</f>
        <v>#DIV/0!</v>
      </c>
      <c r="AX40" s="361"/>
      <c r="AY40" s="362"/>
      <c r="BA40" s="169"/>
    </row>
    <row r="41" spans="1:53" ht="13.5" customHeight="1">
      <c r="A41" s="249"/>
      <c r="B41" s="255"/>
      <c r="C41" s="287"/>
      <c r="D41" s="367"/>
      <c r="E41" s="302"/>
      <c r="F41" s="262"/>
      <c r="G41" s="70" t="s">
        <v>41</v>
      </c>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253"/>
      <c r="AN41" s="368"/>
      <c r="AO41" s="223"/>
      <c r="AP41" s="8"/>
      <c r="AQ41" s="319" t="s">
        <v>208</v>
      </c>
      <c r="AR41" s="320"/>
      <c r="AS41" s="321"/>
      <c r="AT41" s="316"/>
      <c r="AU41" s="316"/>
      <c r="AV41" s="316"/>
      <c r="AW41" s="363"/>
      <c r="AX41" s="364"/>
      <c r="AY41" s="365"/>
      <c r="BA41" s="170"/>
    </row>
    <row r="42" spans="1:53" ht="13.5" customHeight="1">
      <c r="A42" s="248" t="str">
        <f>IFERROR(INDEX(【従業者名簿】!F:F,MATCH(F42,【従業者名簿】!C:C,0)),"")</f>
        <v/>
      </c>
      <c r="B42" s="298" t="s">
        <v>33</v>
      </c>
      <c r="C42" s="299" t="str">
        <f t="shared" ref="C42" si="18">IF(AO42="介護福祉士","〇","")</f>
        <v/>
      </c>
      <c r="D42" s="366" t="str">
        <f>IF(A42="","",DATEDIF(A42,$AF$3,"m"))</f>
        <v/>
      </c>
      <c r="E42" s="275"/>
      <c r="F42" s="262"/>
      <c r="G42" s="70" t="s">
        <v>36</v>
      </c>
      <c r="H42" s="75"/>
      <c r="I42" s="75"/>
      <c r="J42" s="75"/>
      <c r="K42" s="75"/>
      <c r="L42" s="75"/>
      <c r="M42" s="75"/>
      <c r="N42" s="75"/>
      <c r="O42" s="75"/>
      <c r="P42" s="75"/>
      <c r="Q42" s="75"/>
      <c r="R42" s="75"/>
      <c r="S42" s="75"/>
      <c r="T42" s="75"/>
      <c r="U42" s="75"/>
      <c r="V42" s="75"/>
      <c r="W42" s="75"/>
      <c r="X42" s="75"/>
      <c r="Y42" s="75"/>
      <c r="Z42" s="75"/>
      <c r="AA42" s="75"/>
      <c r="AB42" s="75"/>
      <c r="AC42" s="75"/>
      <c r="AD42" s="75"/>
      <c r="AE42" s="75"/>
      <c r="AF42" s="75"/>
      <c r="AG42" s="75"/>
      <c r="AH42" s="75"/>
      <c r="AI42" s="75"/>
      <c r="AJ42" s="75"/>
      <c r="AK42" s="75"/>
      <c r="AL42" s="75"/>
      <c r="AM42" s="253">
        <f>SUM(H43:AL43)</f>
        <v>0</v>
      </c>
      <c r="AN42" s="368" t="str">
        <f>IFERROR(IF(OR(E42="Ａ",AM42&gt;$AF$45),1,ROUNDDOWN(AM42/$AF$45,1)),"")</f>
        <v/>
      </c>
      <c r="AO42" s="222"/>
      <c r="AP42" s="8"/>
      <c r="AQ42" s="312" t="s">
        <v>207</v>
      </c>
      <c r="AR42" s="313"/>
      <c r="AS42" s="314"/>
      <c r="AT42" s="315">
        <f>ROUNDDOWN(SUMIF(D14:D79,"&gt;="&amp;BA42,AN14:AN79),1)</f>
        <v>0</v>
      </c>
      <c r="AU42" s="316"/>
      <c r="AV42" s="316"/>
      <c r="AW42" s="360" t="e">
        <f>AT42/AM44</f>
        <v>#DIV/0!</v>
      </c>
      <c r="AX42" s="361"/>
      <c r="AY42" s="362"/>
      <c r="BA42" s="358">
        <f>[1]【算定要件集計】!T11</f>
        <v>84</v>
      </c>
    </row>
    <row r="43" spans="1:53" ht="13.5" customHeight="1">
      <c r="A43" s="249"/>
      <c r="B43" s="255"/>
      <c r="C43" s="287"/>
      <c r="D43" s="367"/>
      <c r="E43" s="260"/>
      <c r="F43" s="262"/>
      <c r="G43" s="70" t="s">
        <v>41</v>
      </c>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253"/>
      <c r="AN43" s="368"/>
      <c r="AO43" s="223"/>
      <c r="AP43" s="8"/>
      <c r="AQ43" s="319" t="s">
        <v>210</v>
      </c>
      <c r="AR43" s="320"/>
      <c r="AS43" s="321"/>
      <c r="AT43" s="316"/>
      <c r="AU43" s="316"/>
      <c r="AV43" s="316"/>
      <c r="AW43" s="363"/>
      <c r="AX43" s="364"/>
      <c r="AY43" s="365"/>
      <c r="BA43" s="359"/>
    </row>
    <row r="44" spans="1:53" ht="13.5" customHeight="1">
      <c r="B44" s="332" t="s">
        <v>51</v>
      </c>
      <c r="C44" s="333"/>
      <c r="D44" s="333"/>
      <c r="E44" s="333"/>
      <c r="F44" s="333"/>
      <c r="G44" s="25" t="s">
        <v>49</v>
      </c>
      <c r="H44" s="23"/>
      <c r="I44" s="15"/>
      <c r="J44" s="332" t="s">
        <v>46</v>
      </c>
      <c r="K44" s="334"/>
      <c r="L44" s="334"/>
      <c r="M44" s="334"/>
      <c r="N44" s="334"/>
      <c r="O44" s="334"/>
      <c r="P44" s="334"/>
      <c r="Q44" s="334"/>
      <c r="R44" s="334"/>
      <c r="S44" s="14"/>
      <c r="T44" s="26" t="s">
        <v>50</v>
      </c>
      <c r="U44" s="24"/>
      <c r="V44" s="332" t="s">
        <v>47</v>
      </c>
      <c r="W44" s="334"/>
      <c r="X44" s="334"/>
      <c r="Y44" s="334"/>
      <c r="Z44" s="334"/>
      <c r="AA44" s="334"/>
      <c r="AB44" s="334"/>
      <c r="AC44" s="333"/>
      <c r="AD44" s="333"/>
      <c r="AE44" s="333"/>
      <c r="AF44" s="14" t="s">
        <v>164</v>
      </c>
      <c r="AH44" s="27"/>
      <c r="AI44" s="27"/>
      <c r="AJ44" s="27"/>
      <c r="AK44" s="27"/>
      <c r="AL44" s="27"/>
      <c r="AM44" s="324">
        <f>ROUNDDOWN(SUM(AN14:AN43,AN50:AN79),1)</f>
        <v>0</v>
      </c>
      <c r="AN44" s="325"/>
      <c r="AO44" s="391" t="s">
        <v>173</v>
      </c>
      <c r="AP44" s="10"/>
      <c r="AQ44" s="322"/>
      <c r="AR44" s="323"/>
      <c r="AS44" s="323"/>
      <c r="AT44" s="322"/>
      <c r="AU44" s="323"/>
      <c r="AV44" s="323"/>
      <c r="AW44" s="322"/>
      <c r="AX44" s="323"/>
      <c r="AY44" s="323"/>
    </row>
    <row r="45" spans="1:53" ht="13.5" customHeight="1">
      <c r="B45" s="210"/>
      <c r="C45" s="214"/>
      <c r="D45" s="214"/>
      <c r="E45" s="214"/>
      <c r="F45" s="214"/>
      <c r="G45" s="41">
        <f>AF5</f>
        <v>0</v>
      </c>
      <c r="H45" s="21" t="s">
        <v>16</v>
      </c>
      <c r="I45" s="20"/>
      <c r="J45" s="335"/>
      <c r="K45" s="336"/>
      <c r="L45" s="336"/>
      <c r="M45" s="336"/>
      <c r="N45" s="336"/>
      <c r="O45" s="336"/>
      <c r="P45" s="336"/>
      <c r="Q45" s="336"/>
      <c r="R45" s="336"/>
      <c r="S45" s="330" t="str">
        <f>IFERROR((AM5/AF5*4)+(COUNT(H6:AL6)-28)*(AM5/AF5/7),"")</f>
        <v/>
      </c>
      <c r="T45" s="330"/>
      <c r="U45" s="22" t="s">
        <v>7</v>
      </c>
      <c r="V45" s="335"/>
      <c r="W45" s="336"/>
      <c r="X45" s="336"/>
      <c r="Y45" s="336"/>
      <c r="Z45" s="336"/>
      <c r="AA45" s="336"/>
      <c r="AB45" s="336"/>
      <c r="AC45" s="214"/>
      <c r="AD45" s="214"/>
      <c r="AE45" s="214"/>
      <c r="AF45" s="331" t="str">
        <f>IFERROR(ROUNDDOWN(G45*S45,0),"")</f>
        <v/>
      </c>
      <c r="AG45" s="331"/>
      <c r="AH45" s="21" t="s">
        <v>16</v>
      </c>
      <c r="AI45" s="21"/>
      <c r="AJ45" s="21"/>
      <c r="AK45" s="21"/>
      <c r="AL45" s="21"/>
      <c r="AM45" s="326"/>
      <c r="AN45" s="327"/>
      <c r="AO45" s="329"/>
      <c r="AP45" s="10"/>
      <c r="AQ45" s="323"/>
      <c r="AR45" s="323"/>
      <c r="AS45" s="323"/>
      <c r="AT45" s="323"/>
      <c r="AU45" s="323"/>
      <c r="AV45" s="323"/>
      <c r="AW45" s="323"/>
      <c r="AX45" s="323"/>
      <c r="AY45" s="323"/>
    </row>
    <row r="46" spans="1:53" ht="13.5" customHeight="1">
      <c r="B46" s="43"/>
      <c r="C46" s="43"/>
      <c r="D46" s="43"/>
      <c r="E46" s="7" t="s">
        <v>90</v>
      </c>
      <c r="F46" s="43"/>
      <c r="G46" s="51"/>
      <c r="H46" s="7"/>
      <c r="I46" s="52"/>
      <c r="J46" s="52"/>
      <c r="K46" s="52"/>
      <c r="L46" s="52"/>
      <c r="M46" s="52"/>
      <c r="N46" s="52"/>
      <c r="O46" s="52"/>
      <c r="P46" s="52"/>
      <c r="Q46" s="52"/>
      <c r="R46" s="52"/>
      <c r="S46" s="53"/>
      <c r="T46" s="53"/>
      <c r="U46" s="7"/>
      <c r="V46" s="52"/>
      <c r="W46" s="52"/>
      <c r="X46" s="52"/>
      <c r="Y46" s="52"/>
      <c r="Z46" s="52"/>
      <c r="AA46" s="52"/>
      <c r="AB46" s="52"/>
      <c r="AC46" s="43"/>
      <c r="AD46" s="43"/>
      <c r="AE46" s="43"/>
      <c r="AF46" s="54"/>
      <c r="AG46" s="54"/>
      <c r="AH46" s="7"/>
      <c r="AI46" s="7"/>
      <c r="AJ46" s="7"/>
      <c r="AK46" s="7"/>
      <c r="AL46" s="7"/>
      <c r="AM46" s="137" t="s">
        <v>149</v>
      </c>
      <c r="AN46" s="56"/>
      <c r="AO46" s="57"/>
      <c r="AP46" s="10"/>
      <c r="AQ46" s="159"/>
      <c r="AR46" s="159"/>
      <c r="AS46" s="159"/>
      <c r="AT46" s="58"/>
      <c r="AU46" s="58"/>
      <c r="AV46" s="58"/>
      <c r="AW46" s="59"/>
      <c r="AX46" s="59"/>
      <c r="AY46" s="59"/>
    </row>
    <row r="47" spans="1:53" ht="13.5" customHeight="1">
      <c r="B47" s="43"/>
      <c r="C47" s="43"/>
      <c r="D47" s="43"/>
      <c r="E47" s="7"/>
      <c r="F47" s="43"/>
      <c r="G47" s="51"/>
      <c r="H47" s="7"/>
      <c r="I47" s="52"/>
      <c r="J47" s="52"/>
      <c r="K47" s="52"/>
      <c r="L47" s="52"/>
      <c r="M47" s="52"/>
      <c r="N47" s="52"/>
      <c r="O47" s="52"/>
      <c r="P47" s="52"/>
      <c r="Q47" s="52"/>
      <c r="R47" s="52"/>
      <c r="S47" s="53"/>
      <c r="T47" s="53"/>
      <c r="U47" s="7"/>
      <c r="V47" s="52"/>
      <c r="W47" s="52"/>
      <c r="X47" s="52"/>
      <c r="Y47" s="52"/>
      <c r="Z47" s="52"/>
      <c r="AA47" s="52"/>
      <c r="AB47" s="52"/>
      <c r="AC47" s="43"/>
      <c r="AD47" s="43"/>
      <c r="AE47" s="43"/>
      <c r="AF47" s="54"/>
      <c r="AG47" s="54"/>
      <c r="AH47" s="7"/>
      <c r="AI47" s="7"/>
      <c r="AJ47" s="7"/>
      <c r="AK47" s="7"/>
      <c r="AL47" s="7"/>
      <c r="AM47" s="55"/>
      <c r="AN47" s="56"/>
      <c r="AO47" s="57"/>
      <c r="AP47" s="10"/>
      <c r="AQ47" s="159"/>
      <c r="AR47" s="159"/>
      <c r="AS47" s="159"/>
      <c r="AT47" s="58"/>
      <c r="AU47" s="58"/>
      <c r="AV47" s="58"/>
      <c r="AW47" s="59"/>
      <c r="AX47" s="59"/>
      <c r="AY47" s="59"/>
    </row>
    <row r="48" spans="1:53" s="6" customFormat="1" ht="18" customHeight="1">
      <c r="A48" s="248" t="s">
        <v>60</v>
      </c>
      <c r="B48" s="238" t="s">
        <v>0</v>
      </c>
      <c r="C48" s="250" t="s">
        <v>203</v>
      </c>
      <c r="D48" s="250" t="s">
        <v>62</v>
      </c>
      <c r="E48" s="250" t="s">
        <v>1</v>
      </c>
      <c r="F48" s="238" t="s">
        <v>3</v>
      </c>
      <c r="G48" s="252" t="s">
        <v>37</v>
      </c>
      <c r="H48" s="18" t="str">
        <f>AF3</f>
        <v/>
      </c>
      <c r="I48" s="18" t="str">
        <f>IFERROR(H48+1,"")</f>
        <v/>
      </c>
      <c r="J48" s="18" t="str">
        <f>IFERROR(I48+1,"")</f>
        <v/>
      </c>
      <c r="K48" s="18" t="str">
        <f t="shared" ref="K48:AI48" si="19">IFERROR(J48+1,"")</f>
        <v/>
      </c>
      <c r="L48" s="18" t="str">
        <f t="shared" si="19"/>
        <v/>
      </c>
      <c r="M48" s="18" t="str">
        <f t="shared" si="19"/>
        <v/>
      </c>
      <c r="N48" s="18" t="str">
        <f t="shared" si="19"/>
        <v/>
      </c>
      <c r="O48" s="18" t="str">
        <f t="shared" si="19"/>
        <v/>
      </c>
      <c r="P48" s="18" t="str">
        <f t="shared" si="19"/>
        <v/>
      </c>
      <c r="Q48" s="18" t="str">
        <f t="shared" si="19"/>
        <v/>
      </c>
      <c r="R48" s="18" t="str">
        <f t="shared" si="19"/>
        <v/>
      </c>
      <c r="S48" s="18" t="str">
        <f t="shared" si="19"/>
        <v/>
      </c>
      <c r="T48" s="18" t="str">
        <f t="shared" si="19"/>
        <v/>
      </c>
      <c r="U48" s="18" t="str">
        <f t="shared" si="19"/>
        <v/>
      </c>
      <c r="V48" s="18" t="str">
        <f t="shared" si="19"/>
        <v/>
      </c>
      <c r="W48" s="18" t="str">
        <f t="shared" si="19"/>
        <v/>
      </c>
      <c r="X48" s="18" t="str">
        <f t="shared" si="19"/>
        <v/>
      </c>
      <c r="Y48" s="18" t="str">
        <f t="shared" si="19"/>
        <v/>
      </c>
      <c r="Z48" s="18" t="str">
        <f t="shared" si="19"/>
        <v/>
      </c>
      <c r="AA48" s="18" t="str">
        <f t="shared" si="19"/>
        <v/>
      </c>
      <c r="AB48" s="18" t="str">
        <f t="shared" si="19"/>
        <v/>
      </c>
      <c r="AC48" s="18" t="str">
        <f t="shared" si="19"/>
        <v/>
      </c>
      <c r="AD48" s="18" t="str">
        <f t="shared" si="19"/>
        <v/>
      </c>
      <c r="AE48" s="18" t="str">
        <f t="shared" si="19"/>
        <v/>
      </c>
      <c r="AF48" s="18" t="str">
        <f t="shared" si="19"/>
        <v/>
      </c>
      <c r="AG48" s="18" t="str">
        <f t="shared" si="19"/>
        <v/>
      </c>
      <c r="AH48" s="18" t="str">
        <f t="shared" si="19"/>
        <v/>
      </c>
      <c r="AI48" s="18" t="str">
        <f t="shared" si="19"/>
        <v/>
      </c>
      <c r="AJ48" s="18" t="str">
        <f>IFERROR(IF(MONTH(AI48)&lt;&gt;MONTH(AI48+1),"",AI48+1),"")</f>
        <v/>
      </c>
      <c r="AK48" s="18" t="str">
        <f>IFERROR(IF(MONTH(AJ48)&lt;&gt;MONTH(AJ48+1),"",AJ48+1),"")</f>
        <v/>
      </c>
      <c r="AL48" s="18" t="str">
        <f>IFERROR(IF(MONTH(AK48)&lt;&gt;MONTH(AK48+1),"",AK48+1),"")</f>
        <v/>
      </c>
      <c r="AM48" s="263" t="s">
        <v>162</v>
      </c>
      <c r="AN48" s="263" t="s">
        <v>163</v>
      </c>
      <c r="AO48" s="206" t="s">
        <v>133</v>
      </c>
      <c r="AQ48" s="1"/>
      <c r="AR48" s="1"/>
      <c r="AS48" s="1"/>
      <c r="AT48" s="1"/>
      <c r="AU48" s="1"/>
      <c r="AV48" s="1"/>
      <c r="AW48" s="1"/>
      <c r="AX48" s="1"/>
      <c r="AY48" s="1"/>
    </row>
    <row r="49" spans="1:51" s="6" customFormat="1" ht="18" customHeight="1">
      <c r="A49" s="249"/>
      <c r="B49" s="238"/>
      <c r="C49" s="251"/>
      <c r="D49" s="251"/>
      <c r="E49" s="251"/>
      <c r="F49" s="238"/>
      <c r="G49" s="239"/>
      <c r="H49" s="19" t="str">
        <f>H48</f>
        <v/>
      </c>
      <c r="I49" s="19" t="str">
        <f>I48</f>
        <v/>
      </c>
      <c r="J49" s="19" t="str">
        <f t="shared" ref="J49:AL49" si="20">J48</f>
        <v/>
      </c>
      <c r="K49" s="19" t="str">
        <f t="shared" si="20"/>
        <v/>
      </c>
      <c r="L49" s="19" t="str">
        <f t="shared" si="20"/>
        <v/>
      </c>
      <c r="M49" s="19" t="str">
        <f t="shared" si="20"/>
        <v/>
      </c>
      <c r="N49" s="19" t="str">
        <f t="shared" si="20"/>
        <v/>
      </c>
      <c r="O49" s="19" t="str">
        <f t="shared" si="20"/>
        <v/>
      </c>
      <c r="P49" s="19" t="str">
        <f t="shared" si="20"/>
        <v/>
      </c>
      <c r="Q49" s="19" t="str">
        <f t="shared" si="20"/>
        <v/>
      </c>
      <c r="R49" s="19" t="str">
        <f t="shared" si="20"/>
        <v/>
      </c>
      <c r="S49" s="19" t="str">
        <f t="shared" si="20"/>
        <v/>
      </c>
      <c r="T49" s="19" t="str">
        <f t="shared" si="20"/>
        <v/>
      </c>
      <c r="U49" s="19" t="str">
        <f t="shared" si="20"/>
        <v/>
      </c>
      <c r="V49" s="19" t="str">
        <f t="shared" si="20"/>
        <v/>
      </c>
      <c r="W49" s="19" t="str">
        <f t="shared" si="20"/>
        <v/>
      </c>
      <c r="X49" s="19" t="str">
        <f t="shared" si="20"/>
        <v/>
      </c>
      <c r="Y49" s="19" t="str">
        <f t="shared" si="20"/>
        <v/>
      </c>
      <c r="Z49" s="19" t="str">
        <f t="shared" si="20"/>
        <v/>
      </c>
      <c r="AA49" s="19" t="str">
        <f t="shared" si="20"/>
        <v/>
      </c>
      <c r="AB49" s="19" t="str">
        <f t="shared" si="20"/>
        <v/>
      </c>
      <c r="AC49" s="19" t="str">
        <f t="shared" si="20"/>
        <v/>
      </c>
      <c r="AD49" s="19" t="str">
        <f t="shared" si="20"/>
        <v/>
      </c>
      <c r="AE49" s="19" t="str">
        <f t="shared" si="20"/>
        <v/>
      </c>
      <c r="AF49" s="19" t="str">
        <f t="shared" si="20"/>
        <v/>
      </c>
      <c r="AG49" s="19" t="str">
        <f t="shared" si="20"/>
        <v/>
      </c>
      <c r="AH49" s="19" t="str">
        <f t="shared" si="20"/>
        <v/>
      </c>
      <c r="AI49" s="19" t="str">
        <f t="shared" si="20"/>
        <v/>
      </c>
      <c r="AJ49" s="19" t="str">
        <f t="shared" si="20"/>
        <v/>
      </c>
      <c r="AK49" s="19" t="str">
        <f t="shared" si="20"/>
        <v/>
      </c>
      <c r="AL49" s="19" t="str">
        <f t="shared" si="20"/>
        <v/>
      </c>
      <c r="AM49" s="263"/>
      <c r="AN49" s="263"/>
      <c r="AO49" s="207"/>
      <c r="AQ49" s="1"/>
      <c r="AR49" s="1"/>
      <c r="AS49" s="1"/>
      <c r="AT49" s="1"/>
      <c r="AU49" s="1"/>
      <c r="AV49" s="1"/>
      <c r="AW49" s="1"/>
      <c r="AX49" s="1"/>
      <c r="AY49" s="1"/>
    </row>
    <row r="50" spans="1:51" ht="13.5" customHeight="1">
      <c r="A50" s="248" t="str">
        <f>IFERROR(INDEX(【従業者名簿】!F:F,MATCH(F50,【従業者名簿】!C:C,0)),"")</f>
        <v/>
      </c>
      <c r="B50" s="298" t="s">
        <v>33</v>
      </c>
      <c r="C50" s="299" t="str">
        <f>IF(AO50="介護福祉士","〇","")</f>
        <v/>
      </c>
      <c r="D50" s="366" t="str">
        <f>IF(A50="","",DATEDIF(A50,$AF$3,"m"))</f>
        <v/>
      </c>
      <c r="E50" s="301"/>
      <c r="F50" s="270"/>
      <c r="G50" s="70" t="s">
        <v>36</v>
      </c>
      <c r="H50" s="164"/>
      <c r="I50" s="164"/>
      <c r="J50" s="164"/>
      <c r="K50" s="164"/>
      <c r="L50" s="164"/>
      <c r="M50" s="164"/>
      <c r="N50" s="164"/>
      <c r="O50" s="164"/>
      <c r="P50" s="164"/>
      <c r="Q50" s="164"/>
      <c r="R50" s="164"/>
      <c r="S50" s="164"/>
      <c r="T50" s="164"/>
      <c r="U50" s="164"/>
      <c r="V50" s="164"/>
      <c r="W50" s="164"/>
      <c r="X50" s="164"/>
      <c r="Y50" s="164"/>
      <c r="Z50" s="164"/>
      <c r="AA50" s="164"/>
      <c r="AB50" s="164"/>
      <c r="AC50" s="164"/>
      <c r="AD50" s="164"/>
      <c r="AE50" s="164"/>
      <c r="AF50" s="164"/>
      <c r="AG50" s="164"/>
      <c r="AH50" s="164"/>
      <c r="AI50" s="164"/>
      <c r="AJ50" s="164"/>
      <c r="AK50" s="164"/>
      <c r="AL50" s="164"/>
      <c r="AM50" s="253">
        <f>SUM(H51:AL51)</f>
        <v>0</v>
      </c>
      <c r="AN50" s="389" t="str">
        <f>IFERROR(IF(OR(E50="Ａ",AM50&gt;$AF$45),1,ROUNDDOWN(AM50/$AF$45,1)),"")</f>
        <v/>
      </c>
      <c r="AO50" s="222"/>
      <c r="AP50" s="8"/>
    </row>
    <row r="51" spans="1:51" ht="13.5" customHeight="1">
      <c r="A51" s="249"/>
      <c r="B51" s="255"/>
      <c r="C51" s="287"/>
      <c r="D51" s="367"/>
      <c r="E51" s="302"/>
      <c r="F51" s="261"/>
      <c r="G51" s="70" t="s">
        <v>41</v>
      </c>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253"/>
      <c r="AN51" s="389"/>
      <c r="AO51" s="223"/>
      <c r="AP51" s="8"/>
    </row>
    <row r="52" spans="1:51" ht="13.5" customHeight="1">
      <c r="A52" s="248" t="str">
        <f>IFERROR(INDEX(【従業者名簿】!F:F,MATCH(F52,【従業者名簿】!C:C,0)),"")</f>
        <v/>
      </c>
      <c r="B52" s="298" t="s">
        <v>33</v>
      </c>
      <c r="C52" s="299" t="str">
        <f t="shared" ref="C52" si="21">IF(AO52="介護福祉士","〇","")</f>
        <v/>
      </c>
      <c r="D52" s="366" t="str">
        <f>IF(A52="","",DATEDIF(A52,$AF$3,"m"))</f>
        <v/>
      </c>
      <c r="E52" s="301"/>
      <c r="F52" s="262"/>
      <c r="G52" s="70" t="s">
        <v>36</v>
      </c>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c r="AI52" s="133"/>
      <c r="AJ52" s="133"/>
      <c r="AK52" s="133"/>
      <c r="AL52" s="133"/>
      <c r="AM52" s="253">
        <f>SUM(H53:AL53)</f>
        <v>0</v>
      </c>
      <c r="AN52" s="389" t="str">
        <f t="shared" ref="AN52" si="22">IFERROR(IF(OR(E52="Ａ",AM52&gt;$AF$45),1,ROUNDDOWN(AM52/$AF$45,1)),"")</f>
        <v/>
      </c>
      <c r="AO52" s="372"/>
      <c r="AP52" s="8"/>
    </row>
    <row r="53" spans="1:51" ht="13.5" customHeight="1">
      <c r="A53" s="249"/>
      <c r="B53" s="255"/>
      <c r="C53" s="287"/>
      <c r="D53" s="367"/>
      <c r="E53" s="302"/>
      <c r="F53" s="262"/>
      <c r="G53" s="70" t="s">
        <v>41</v>
      </c>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253"/>
      <c r="AN53" s="389"/>
      <c r="AO53" s="374"/>
      <c r="AP53" s="8"/>
    </row>
    <row r="54" spans="1:51" ht="13.5" customHeight="1">
      <c r="A54" s="248" t="str">
        <f>IFERROR(INDEX(【従業者名簿】!F:F,MATCH(F54,【従業者名簿】!C:C,0)),"")</f>
        <v/>
      </c>
      <c r="B54" s="298" t="s">
        <v>33</v>
      </c>
      <c r="C54" s="299" t="str">
        <f t="shared" ref="C54" si="23">IF(AO54="介護福祉士","〇","")</f>
        <v/>
      </c>
      <c r="D54" s="366" t="str">
        <f>IF(A54="","",DATEDIF(A54,$AF$3,"m"))</f>
        <v/>
      </c>
      <c r="E54" s="301"/>
      <c r="F54" s="262"/>
      <c r="G54" s="70" t="s">
        <v>36</v>
      </c>
      <c r="H54" s="133"/>
      <c r="I54" s="133"/>
      <c r="J54" s="133"/>
      <c r="K54" s="133"/>
      <c r="L54" s="133"/>
      <c r="M54" s="133"/>
      <c r="N54" s="133"/>
      <c r="O54" s="133"/>
      <c r="P54" s="133"/>
      <c r="Q54" s="133"/>
      <c r="R54" s="133"/>
      <c r="S54" s="133"/>
      <c r="T54" s="133"/>
      <c r="U54" s="133"/>
      <c r="V54" s="133"/>
      <c r="W54" s="133"/>
      <c r="X54" s="133"/>
      <c r="Y54" s="133"/>
      <c r="Z54" s="133"/>
      <c r="AA54" s="133"/>
      <c r="AB54" s="133"/>
      <c r="AC54" s="133"/>
      <c r="AD54" s="133"/>
      <c r="AE54" s="133"/>
      <c r="AF54" s="133"/>
      <c r="AG54" s="133"/>
      <c r="AH54" s="133"/>
      <c r="AI54" s="133"/>
      <c r="AJ54" s="133"/>
      <c r="AK54" s="133"/>
      <c r="AL54" s="133"/>
      <c r="AM54" s="253">
        <f>SUM(H55:AL55)</f>
        <v>0</v>
      </c>
      <c r="AN54" s="389" t="str">
        <f t="shared" ref="AN54" si="24">IFERROR(IF(OR(E54="Ａ",AM54&gt;$AF$45),1,ROUNDDOWN(AM54/$AF$45,1)),"")</f>
        <v/>
      </c>
      <c r="AO54" s="372"/>
      <c r="AP54" s="8"/>
    </row>
    <row r="55" spans="1:51" ht="13.5" customHeight="1">
      <c r="A55" s="249"/>
      <c r="B55" s="255"/>
      <c r="C55" s="287"/>
      <c r="D55" s="367"/>
      <c r="E55" s="302"/>
      <c r="F55" s="262"/>
      <c r="G55" s="70" t="s">
        <v>138</v>
      </c>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253"/>
      <c r="AN55" s="389"/>
      <c r="AO55" s="374"/>
      <c r="AP55" s="8"/>
    </row>
    <row r="56" spans="1:51" ht="13.5" customHeight="1">
      <c r="A56" s="248" t="str">
        <f>IFERROR(INDEX(【従業者名簿】!F:F,MATCH(F56,【従業者名簿】!C:C,0)),"")</f>
        <v/>
      </c>
      <c r="B56" s="298" t="s">
        <v>33</v>
      </c>
      <c r="C56" s="299" t="str">
        <f t="shared" ref="C56" si="25">IF(AO56="介護福祉士","〇","")</f>
        <v/>
      </c>
      <c r="D56" s="366" t="str">
        <f t="shared" ref="D56" si="26">IF(A56="","",DATEDIF(A56,$AF$3,"m"))</f>
        <v/>
      </c>
      <c r="E56" s="301"/>
      <c r="F56" s="262"/>
      <c r="G56" s="70" t="s">
        <v>36</v>
      </c>
      <c r="H56" s="133"/>
      <c r="I56" s="133"/>
      <c r="J56" s="133"/>
      <c r="K56" s="133"/>
      <c r="L56" s="133"/>
      <c r="M56" s="133"/>
      <c r="N56" s="133"/>
      <c r="O56" s="133"/>
      <c r="P56" s="133"/>
      <c r="Q56" s="133"/>
      <c r="R56" s="133"/>
      <c r="S56" s="133"/>
      <c r="T56" s="133"/>
      <c r="U56" s="133"/>
      <c r="V56" s="133"/>
      <c r="W56" s="133"/>
      <c r="X56" s="133"/>
      <c r="Y56" s="133"/>
      <c r="Z56" s="133"/>
      <c r="AA56" s="133"/>
      <c r="AB56" s="133"/>
      <c r="AC56" s="133"/>
      <c r="AD56" s="133"/>
      <c r="AE56" s="133"/>
      <c r="AF56" s="133"/>
      <c r="AG56" s="133"/>
      <c r="AH56" s="133"/>
      <c r="AI56" s="133"/>
      <c r="AJ56" s="133"/>
      <c r="AK56" s="133"/>
      <c r="AL56" s="133"/>
      <c r="AM56" s="253">
        <f t="shared" ref="AM56" si="27">SUM(H57:AL57)</f>
        <v>0</v>
      </c>
      <c r="AN56" s="389" t="str">
        <f t="shared" ref="AN56" si="28">IFERROR(IF(OR(E56="Ａ",AM56&gt;$AF$45),1,ROUNDDOWN(AM56/$AF$45,1)),"")</f>
        <v/>
      </c>
      <c r="AO56" s="372"/>
      <c r="AP56" s="8"/>
    </row>
    <row r="57" spans="1:51" ht="13.5" customHeight="1">
      <c r="A57" s="249"/>
      <c r="B57" s="255"/>
      <c r="C57" s="287"/>
      <c r="D57" s="367"/>
      <c r="E57" s="302"/>
      <c r="F57" s="262"/>
      <c r="G57" s="70" t="s">
        <v>41</v>
      </c>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253"/>
      <c r="AN57" s="389"/>
      <c r="AO57" s="374"/>
      <c r="AP57" s="8"/>
    </row>
    <row r="58" spans="1:51" ht="13.5" customHeight="1">
      <c r="A58" s="248" t="str">
        <f>IFERROR(INDEX(【従業者名簿】!F:F,MATCH(F58,【従業者名簿】!C:C,0)),"")</f>
        <v/>
      </c>
      <c r="B58" s="298" t="s">
        <v>33</v>
      </c>
      <c r="C58" s="299" t="str">
        <f t="shared" ref="C58" si="29">IF(AO58="介護福祉士","〇","")</f>
        <v/>
      </c>
      <c r="D58" s="366" t="str">
        <f t="shared" ref="D58" si="30">IF(A58="","",DATEDIF(A58,$AF$3,"m"))</f>
        <v/>
      </c>
      <c r="E58" s="301"/>
      <c r="F58" s="262"/>
      <c r="G58" s="70" t="s">
        <v>36</v>
      </c>
      <c r="H58" s="133"/>
      <c r="I58" s="133"/>
      <c r="J58" s="133"/>
      <c r="K58" s="133"/>
      <c r="L58" s="133"/>
      <c r="M58" s="133"/>
      <c r="N58" s="133"/>
      <c r="O58" s="133"/>
      <c r="P58" s="133"/>
      <c r="Q58" s="133"/>
      <c r="R58" s="133"/>
      <c r="S58" s="133"/>
      <c r="T58" s="133"/>
      <c r="U58" s="133"/>
      <c r="V58" s="133"/>
      <c r="W58" s="133"/>
      <c r="X58" s="133"/>
      <c r="Y58" s="133"/>
      <c r="Z58" s="133"/>
      <c r="AA58" s="133"/>
      <c r="AB58" s="133"/>
      <c r="AC58" s="133"/>
      <c r="AD58" s="133"/>
      <c r="AE58" s="133"/>
      <c r="AF58" s="133"/>
      <c r="AG58" s="133"/>
      <c r="AH58" s="133"/>
      <c r="AI58" s="133"/>
      <c r="AJ58" s="133"/>
      <c r="AK58" s="133"/>
      <c r="AL58" s="133"/>
      <c r="AM58" s="253">
        <f t="shared" ref="AM58" si="31">SUM(H59:AL59)</f>
        <v>0</v>
      </c>
      <c r="AN58" s="389" t="str">
        <f t="shared" ref="AN58" si="32">IFERROR(IF(OR(E58="Ａ",AM58&gt;$AF$45),1,ROUNDDOWN(AM58/$AF$45,1)),"")</f>
        <v/>
      </c>
      <c r="AO58" s="372"/>
      <c r="AP58" s="8"/>
    </row>
    <row r="59" spans="1:51" ht="13.5" customHeight="1">
      <c r="A59" s="249"/>
      <c r="B59" s="255"/>
      <c r="C59" s="287"/>
      <c r="D59" s="367"/>
      <c r="E59" s="302"/>
      <c r="F59" s="262"/>
      <c r="G59" s="70" t="s">
        <v>134</v>
      </c>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253"/>
      <c r="AN59" s="389"/>
      <c r="AO59" s="374"/>
      <c r="AP59" s="8"/>
    </row>
    <row r="60" spans="1:51" ht="13.5" customHeight="1">
      <c r="A60" s="248" t="str">
        <f>IFERROR(INDEX(【従業者名簿】!F:F,MATCH(F60,【従業者名簿】!C:C,0)),"")</f>
        <v/>
      </c>
      <c r="B60" s="298" t="s">
        <v>33</v>
      </c>
      <c r="C60" s="299" t="str">
        <f t="shared" ref="C60" si="33">IF(AO60="介護福祉士","〇","")</f>
        <v/>
      </c>
      <c r="D60" s="366" t="str">
        <f t="shared" ref="D60" si="34">IF(A60="","",DATEDIF(A60,$AF$3,"m"))</f>
        <v/>
      </c>
      <c r="E60" s="301"/>
      <c r="F60" s="262"/>
      <c r="G60" s="70" t="s">
        <v>36</v>
      </c>
      <c r="H60" s="133"/>
      <c r="I60" s="133"/>
      <c r="J60" s="133"/>
      <c r="K60" s="133"/>
      <c r="L60" s="133"/>
      <c r="M60" s="133"/>
      <c r="N60" s="133"/>
      <c r="O60" s="133"/>
      <c r="P60" s="133"/>
      <c r="Q60" s="133"/>
      <c r="R60" s="133"/>
      <c r="S60" s="133"/>
      <c r="T60" s="133"/>
      <c r="U60" s="133"/>
      <c r="V60" s="133"/>
      <c r="W60" s="133"/>
      <c r="X60" s="133"/>
      <c r="Y60" s="133"/>
      <c r="Z60" s="133"/>
      <c r="AA60" s="133"/>
      <c r="AB60" s="133"/>
      <c r="AC60" s="133"/>
      <c r="AD60" s="133"/>
      <c r="AE60" s="133"/>
      <c r="AF60" s="133"/>
      <c r="AG60" s="133"/>
      <c r="AH60" s="133"/>
      <c r="AI60" s="133"/>
      <c r="AJ60" s="133"/>
      <c r="AK60" s="133"/>
      <c r="AL60" s="133"/>
      <c r="AM60" s="253">
        <f t="shared" ref="AM60" si="35">SUM(H61:AL61)</f>
        <v>0</v>
      </c>
      <c r="AN60" s="389" t="str">
        <f t="shared" ref="AN60" si="36">IFERROR(IF(OR(E60="Ａ",AM60&gt;$AF$45),1,ROUNDDOWN(AM60/$AF$45,1)),"")</f>
        <v/>
      </c>
      <c r="AO60" s="372"/>
      <c r="AP60" s="8"/>
    </row>
    <row r="61" spans="1:51" ht="13.5" customHeight="1">
      <c r="A61" s="249"/>
      <c r="B61" s="255"/>
      <c r="C61" s="287"/>
      <c r="D61" s="367"/>
      <c r="E61" s="302"/>
      <c r="F61" s="262"/>
      <c r="G61" s="70" t="s">
        <v>134</v>
      </c>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253"/>
      <c r="AN61" s="389"/>
      <c r="AO61" s="374"/>
      <c r="AP61" s="8"/>
    </row>
    <row r="62" spans="1:51" ht="13.5" customHeight="1">
      <c r="A62" s="248" t="str">
        <f>IFERROR(INDEX(【従業者名簿】!F:F,MATCH(F62,【従業者名簿】!C:C,0)),"")</f>
        <v/>
      </c>
      <c r="B62" s="298" t="s">
        <v>33</v>
      </c>
      <c r="C62" s="299" t="str">
        <f t="shared" ref="C62" si="37">IF(AO62="介護福祉士","〇","")</f>
        <v/>
      </c>
      <c r="D62" s="366" t="str">
        <f t="shared" ref="D62" si="38">IF(A62="","",DATEDIF(A62,$AF$3,"m"))</f>
        <v/>
      </c>
      <c r="E62" s="301"/>
      <c r="F62" s="262"/>
      <c r="G62" s="70" t="s">
        <v>36</v>
      </c>
      <c r="H62" s="133"/>
      <c r="I62" s="133"/>
      <c r="J62" s="133"/>
      <c r="K62" s="133"/>
      <c r="L62" s="133"/>
      <c r="M62" s="133"/>
      <c r="N62" s="133"/>
      <c r="O62" s="133"/>
      <c r="P62" s="133"/>
      <c r="Q62" s="133"/>
      <c r="R62" s="133"/>
      <c r="S62" s="133"/>
      <c r="T62" s="133"/>
      <c r="U62" s="133"/>
      <c r="V62" s="133"/>
      <c r="W62" s="133"/>
      <c r="X62" s="133"/>
      <c r="Y62" s="133"/>
      <c r="Z62" s="133"/>
      <c r="AA62" s="133"/>
      <c r="AB62" s="133"/>
      <c r="AC62" s="133"/>
      <c r="AD62" s="133"/>
      <c r="AE62" s="133"/>
      <c r="AF62" s="133"/>
      <c r="AG62" s="133"/>
      <c r="AH62" s="133"/>
      <c r="AI62" s="133"/>
      <c r="AJ62" s="133"/>
      <c r="AK62" s="133"/>
      <c r="AL62" s="133"/>
      <c r="AM62" s="253">
        <f t="shared" ref="AM62" si="39">SUM(H63:AL63)</f>
        <v>0</v>
      </c>
      <c r="AN62" s="389" t="str">
        <f t="shared" ref="AN62" si="40">IFERROR(IF(OR(E62="Ａ",AM62&gt;$AF$45),1,ROUNDDOWN(AM62/$AF$45,1)),"")</f>
        <v/>
      </c>
      <c r="AO62" s="372"/>
      <c r="AP62" s="8"/>
    </row>
    <row r="63" spans="1:51" ht="13.5" customHeight="1">
      <c r="A63" s="249"/>
      <c r="B63" s="255"/>
      <c r="C63" s="287"/>
      <c r="D63" s="367"/>
      <c r="E63" s="302"/>
      <c r="F63" s="262"/>
      <c r="G63" s="70" t="s">
        <v>134</v>
      </c>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253"/>
      <c r="AN63" s="389"/>
      <c r="AO63" s="374"/>
      <c r="AP63" s="8"/>
    </row>
    <row r="64" spans="1:51" ht="13.5" customHeight="1">
      <c r="A64" s="248" t="str">
        <f>IFERROR(INDEX(【従業者名簿】!F:F,MATCH(F64,【従業者名簿】!C:C,0)),"")</f>
        <v/>
      </c>
      <c r="B64" s="298" t="s">
        <v>33</v>
      </c>
      <c r="C64" s="299" t="str">
        <f t="shared" ref="C64" si="41">IF(AO64="介護福祉士","〇","")</f>
        <v/>
      </c>
      <c r="D64" s="366" t="str">
        <f t="shared" ref="D64" si="42">IF(A64="","",DATEDIF(A64,$AF$3,"m"))</f>
        <v/>
      </c>
      <c r="E64" s="301"/>
      <c r="F64" s="262"/>
      <c r="G64" s="70" t="s">
        <v>36</v>
      </c>
      <c r="H64" s="133"/>
      <c r="I64" s="133"/>
      <c r="J64" s="133"/>
      <c r="K64" s="133"/>
      <c r="L64" s="133"/>
      <c r="M64" s="133"/>
      <c r="N64" s="133"/>
      <c r="O64" s="133"/>
      <c r="P64" s="133"/>
      <c r="Q64" s="133"/>
      <c r="R64" s="133"/>
      <c r="S64" s="133"/>
      <c r="T64" s="133"/>
      <c r="U64" s="133"/>
      <c r="V64" s="133"/>
      <c r="W64" s="133"/>
      <c r="X64" s="133"/>
      <c r="Y64" s="133"/>
      <c r="Z64" s="133"/>
      <c r="AA64" s="133"/>
      <c r="AB64" s="133"/>
      <c r="AC64" s="133"/>
      <c r="AD64" s="133"/>
      <c r="AE64" s="133"/>
      <c r="AF64" s="133"/>
      <c r="AG64" s="133"/>
      <c r="AH64" s="133"/>
      <c r="AI64" s="133"/>
      <c r="AJ64" s="133"/>
      <c r="AK64" s="133"/>
      <c r="AL64" s="133"/>
      <c r="AM64" s="253">
        <f t="shared" ref="AM64" si="43">SUM(H65:AL65)</f>
        <v>0</v>
      </c>
      <c r="AN64" s="389" t="str">
        <f t="shared" ref="AN64" si="44">IFERROR(IF(OR(E64="Ａ",AM64&gt;$AF$45),1,ROUNDDOWN(AM64/$AF$45,1)),"")</f>
        <v/>
      </c>
      <c r="AO64" s="372"/>
      <c r="AP64" s="8"/>
    </row>
    <row r="65" spans="1:51" ht="13.5" customHeight="1">
      <c r="A65" s="249"/>
      <c r="B65" s="255"/>
      <c r="C65" s="287"/>
      <c r="D65" s="367"/>
      <c r="E65" s="302"/>
      <c r="F65" s="262"/>
      <c r="G65" s="70" t="s">
        <v>134</v>
      </c>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253"/>
      <c r="AN65" s="389"/>
      <c r="AO65" s="374"/>
      <c r="AP65" s="8"/>
    </row>
    <row r="66" spans="1:51" ht="13.5" customHeight="1">
      <c r="A66" s="248" t="str">
        <f>IFERROR(INDEX(【従業者名簿】!F:F,MATCH(F66,【従業者名簿】!C:C,0)),"")</f>
        <v/>
      </c>
      <c r="B66" s="298" t="s">
        <v>33</v>
      </c>
      <c r="C66" s="299" t="str">
        <f t="shared" ref="C66" si="45">IF(AO66="介護福祉士","〇","")</f>
        <v/>
      </c>
      <c r="D66" s="366" t="str">
        <f t="shared" ref="D66" si="46">IF(A66="","",DATEDIF(A66,$AF$3,"m"))</f>
        <v/>
      </c>
      <c r="E66" s="301"/>
      <c r="F66" s="262"/>
      <c r="G66" s="70" t="s">
        <v>36</v>
      </c>
      <c r="H66" s="133"/>
      <c r="I66" s="133"/>
      <c r="J66" s="133"/>
      <c r="K66" s="133"/>
      <c r="L66" s="133"/>
      <c r="M66" s="133"/>
      <c r="N66" s="133"/>
      <c r="O66" s="133"/>
      <c r="P66" s="133"/>
      <c r="Q66" s="133"/>
      <c r="R66" s="133"/>
      <c r="S66" s="133"/>
      <c r="T66" s="133"/>
      <c r="U66" s="133"/>
      <c r="V66" s="133"/>
      <c r="W66" s="133"/>
      <c r="X66" s="133"/>
      <c r="Y66" s="133"/>
      <c r="Z66" s="133"/>
      <c r="AA66" s="133"/>
      <c r="AB66" s="133"/>
      <c r="AC66" s="133"/>
      <c r="AD66" s="133"/>
      <c r="AE66" s="133"/>
      <c r="AF66" s="133"/>
      <c r="AG66" s="133"/>
      <c r="AH66" s="133"/>
      <c r="AI66" s="133"/>
      <c r="AJ66" s="133"/>
      <c r="AK66" s="133"/>
      <c r="AL66" s="133"/>
      <c r="AM66" s="253">
        <f t="shared" ref="AM66" si="47">SUM(H67:AL67)</f>
        <v>0</v>
      </c>
      <c r="AN66" s="389" t="str">
        <f t="shared" ref="AN66" si="48">IFERROR(IF(OR(E66="Ａ",AM66&gt;$AF$45),1,ROUNDDOWN(AM66/$AF$45,1)),"")</f>
        <v/>
      </c>
      <c r="AO66" s="372"/>
      <c r="AP66" s="8"/>
    </row>
    <row r="67" spans="1:51" ht="13.5" customHeight="1">
      <c r="A67" s="249"/>
      <c r="B67" s="255"/>
      <c r="C67" s="287"/>
      <c r="D67" s="367"/>
      <c r="E67" s="302"/>
      <c r="F67" s="262"/>
      <c r="G67" s="70" t="s">
        <v>134</v>
      </c>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253"/>
      <c r="AN67" s="389"/>
      <c r="AO67" s="374"/>
      <c r="AP67" s="8"/>
    </row>
    <row r="68" spans="1:51" ht="13.5" customHeight="1">
      <c r="A68" s="248" t="str">
        <f>IFERROR(INDEX(【従業者名簿】!F:F,MATCH(F68,【従業者名簿】!C:C,0)),"")</f>
        <v/>
      </c>
      <c r="B68" s="298" t="s">
        <v>33</v>
      </c>
      <c r="C68" s="299" t="str">
        <f t="shared" ref="C68" si="49">IF(AO68="介護福祉士","〇","")</f>
        <v/>
      </c>
      <c r="D68" s="366" t="str">
        <f t="shared" ref="D68" si="50">IF(A68="","",DATEDIF(A68,$AF$3,"m"))</f>
        <v/>
      </c>
      <c r="E68" s="301"/>
      <c r="F68" s="262"/>
      <c r="G68" s="70" t="s">
        <v>36</v>
      </c>
      <c r="H68" s="133"/>
      <c r="I68" s="133"/>
      <c r="J68" s="133"/>
      <c r="K68" s="133"/>
      <c r="L68" s="133"/>
      <c r="M68" s="133"/>
      <c r="N68" s="133"/>
      <c r="O68" s="133"/>
      <c r="P68" s="133"/>
      <c r="Q68" s="133"/>
      <c r="R68" s="133"/>
      <c r="S68" s="133"/>
      <c r="T68" s="133"/>
      <c r="U68" s="133"/>
      <c r="V68" s="133"/>
      <c r="W68" s="133"/>
      <c r="X68" s="133"/>
      <c r="Y68" s="133"/>
      <c r="Z68" s="133"/>
      <c r="AA68" s="133"/>
      <c r="AB68" s="133"/>
      <c r="AC68" s="133"/>
      <c r="AD68" s="133"/>
      <c r="AE68" s="133"/>
      <c r="AF68" s="133"/>
      <c r="AG68" s="133"/>
      <c r="AH68" s="133"/>
      <c r="AI68" s="133"/>
      <c r="AJ68" s="133"/>
      <c r="AK68" s="133"/>
      <c r="AL68" s="133"/>
      <c r="AM68" s="253">
        <f t="shared" ref="AM68" si="51">SUM(H69:AL69)</f>
        <v>0</v>
      </c>
      <c r="AN68" s="389" t="str">
        <f t="shared" ref="AN68" si="52">IFERROR(IF(OR(E68="Ａ",AM68&gt;$AF$45),1,ROUNDDOWN(AM68/$AF$45,1)),"")</f>
        <v/>
      </c>
      <c r="AO68" s="372"/>
      <c r="AP68" s="8"/>
    </row>
    <row r="69" spans="1:51" ht="13.5" customHeight="1">
      <c r="A69" s="249"/>
      <c r="B69" s="255"/>
      <c r="C69" s="287"/>
      <c r="D69" s="367"/>
      <c r="E69" s="302"/>
      <c r="F69" s="262"/>
      <c r="G69" s="70" t="s">
        <v>134</v>
      </c>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253"/>
      <c r="AN69" s="389"/>
      <c r="AO69" s="374"/>
      <c r="AP69" s="8"/>
    </row>
    <row r="70" spans="1:51" ht="13.5" customHeight="1">
      <c r="A70" s="248" t="str">
        <f>IFERROR(INDEX(【従業者名簿】!F:F,MATCH(F70,【従業者名簿】!C:C,0)),"")</f>
        <v/>
      </c>
      <c r="B70" s="298" t="s">
        <v>33</v>
      </c>
      <c r="C70" s="299" t="str">
        <f t="shared" ref="C70" si="53">IF(AO70="介護福祉士","〇","")</f>
        <v/>
      </c>
      <c r="D70" s="366" t="str">
        <f t="shared" ref="D70" si="54">IF(A70="","",DATEDIF(A70,$AF$3,"m"))</f>
        <v/>
      </c>
      <c r="E70" s="301"/>
      <c r="F70" s="262"/>
      <c r="G70" s="70" t="s">
        <v>36</v>
      </c>
      <c r="H70" s="133"/>
      <c r="I70" s="133"/>
      <c r="J70" s="133"/>
      <c r="K70" s="133"/>
      <c r="L70" s="133"/>
      <c r="M70" s="133"/>
      <c r="N70" s="133"/>
      <c r="O70" s="133"/>
      <c r="P70" s="133"/>
      <c r="Q70" s="133"/>
      <c r="R70" s="133"/>
      <c r="S70" s="133"/>
      <c r="T70" s="133"/>
      <c r="U70" s="133"/>
      <c r="V70" s="133"/>
      <c r="W70" s="133"/>
      <c r="X70" s="133"/>
      <c r="Y70" s="133"/>
      <c r="Z70" s="133"/>
      <c r="AA70" s="133"/>
      <c r="AB70" s="133"/>
      <c r="AC70" s="133"/>
      <c r="AD70" s="133"/>
      <c r="AE70" s="133"/>
      <c r="AF70" s="133"/>
      <c r="AG70" s="133"/>
      <c r="AH70" s="133"/>
      <c r="AI70" s="133"/>
      <c r="AJ70" s="133"/>
      <c r="AK70" s="133"/>
      <c r="AL70" s="133"/>
      <c r="AM70" s="253">
        <f t="shared" ref="AM70" si="55">SUM(H71:AL71)</f>
        <v>0</v>
      </c>
      <c r="AN70" s="389" t="str">
        <f t="shared" ref="AN70" si="56">IFERROR(IF(OR(E70="Ａ",AM70&gt;$AF$45),1,ROUNDDOWN(AM70/$AF$45,1)),"")</f>
        <v/>
      </c>
      <c r="AO70" s="372"/>
      <c r="AP70" s="8"/>
    </row>
    <row r="71" spans="1:51" ht="13.5" customHeight="1">
      <c r="A71" s="249"/>
      <c r="B71" s="255"/>
      <c r="C71" s="287"/>
      <c r="D71" s="367"/>
      <c r="E71" s="302"/>
      <c r="F71" s="262"/>
      <c r="G71" s="70" t="s">
        <v>134</v>
      </c>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253"/>
      <c r="AN71" s="389"/>
      <c r="AO71" s="374"/>
      <c r="AP71" s="8"/>
    </row>
    <row r="72" spans="1:51" ht="13.5" customHeight="1">
      <c r="A72" s="248" t="str">
        <f>IFERROR(INDEX(【従業者名簿】!F:F,MATCH(F72,【従業者名簿】!C:C,0)),"")</f>
        <v/>
      </c>
      <c r="B72" s="298" t="s">
        <v>33</v>
      </c>
      <c r="C72" s="299" t="str">
        <f t="shared" ref="C72" si="57">IF(AO72="介護福祉士","〇","")</f>
        <v/>
      </c>
      <c r="D72" s="366" t="str">
        <f t="shared" ref="D72" si="58">IF(A72="","",DATEDIF(A72,$AF$3,"m"))</f>
        <v/>
      </c>
      <c r="E72" s="301"/>
      <c r="F72" s="262"/>
      <c r="G72" s="70" t="s">
        <v>36</v>
      </c>
      <c r="H72" s="133"/>
      <c r="I72" s="133"/>
      <c r="J72" s="133"/>
      <c r="K72" s="133"/>
      <c r="L72" s="133"/>
      <c r="M72" s="133"/>
      <c r="N72" s="133"/>
      <c r="O72" s="133"/>
      <c r="P72" s="133"/>
      <c r="Q72" s="133"/>
      <c r="R72" s="133"/>
      <c r="S72" s="133"/>
      <c r="T72" s="133"/>
      <c r="U72" s="133"/>
      <c r="V72" s="133"/>
      <c r="W72" s="133"/>
      <c r="X72" s="133"/>
      <c r="Y72" s="133"/>
      <c r="Z72" s="133"/>
      <c r="AA72" s="133"/>
      <c r="AB72" s="133"/>
      <c r="AC72" s="133"/>
      <c r="AD72" s="133"/>
      <c r="AE72" s="133"/>
      <c r="AF72" s="133"/>
      <c r="AG72" s="133"/>
      <c r="AH72" s="133"/>
      <c r="AI72" s="133"/>
      <c r="AJ72" s="133"/>
      <c r="AK72" s="133"/>
      <c r="AL72" s="133"/>
      <c r="AM72" s="253">
        <f t="shared" ref="AM72" si="59">SUM(H73:AL73)</f>
        <v>0</v>
      </c>
      <c r="AN72" s="389" t="str">
        <f t="shared" ref="AN72" si="60">IFERROR(IF(OR(E72="Ａ",AM72&gt;$AF$45),1,ROUNDDOWN(AM72/$AF$45,1)),"")</f>
        <v/>
      </c>
      <c r="AO72" s="372"/>
      <c r="AP72" s="8"/>
    </row>
    <row r="73" spans="1:51" ht="13.5" customHeight="1">
      <c r="A73" s="249"/>
      <c r="B73" s="255"/>
      <c r="C73" s="287"/>
      <c r="D73" s="367"/>
      <c r="E73" s="302"/>
      <c r="F73" s="262"/>
      <c r="G73" s="70" t="s">
        <v>134</v>
      </c>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253"/>
      <c r="AN73" s="389"/>
      <c r="AO73" s="374"/>
      <c r="AP73" s="8"/>
    </row>
    <row r="74" spans="1:51" ht="13.5" customHeight="1">
      <c r="A74" s="248" t="str">
        <f>IFERROR(INDEX(【従業者名簿】!F:F,MATCH(F74,【従業者名簿】!C:C,0)),"")</f>
        <v/>
      </c>
      <c r="B74" s="298" t="s">
        <v>33</v>
      </c>
      <c r="C74" s="299" t="str">
        <f t="shared" ref="C74" si="61">IF(AO74="介護福祉士","〇","")</f>
        <v/>
      </c>
      <c r="D74" s="366" t="str">
        <f t="shared" ref="D74" si="62">IF(A74="","",DATEDIF(A74,$AF$3,"m"))</f>
        <v/>
      </c>
      <c r="E74" s="301"/>
      <c r="F74" s="262"/>
      <c r="G74" s="70" t="s">
        <v>36</v>
      </c>
      <c r="H74" s="133"/>
      <c r="I74" s="133"/>
      <c r="J74" s="133"/>
      <c r="K74" s="133"/>
      <c r="L74" s="133"/>
      <c r="M74" s="133"/>
      <c r="N74" s="133"/>
      <c r="O74" s="133"/>
      <c r="P74" s="133"/>
      <c r="Q74" s="133"/>
      <c r="R74" s="133"/>
      <c r="S74" s="133"/>
      <c r="T74" s="133"/>
      <c r="U74" s="133"/>
      <c r="V74" s="133"/>
      <c r="W74" s="133"/>
      <c r="X74" s="133"/>
      <c r="Y74" s="133"/>
      <c r="Z74" s="133"/>
      <c r="AA74" s="133"/>
      <c r="AB74" s="133"/>
      <c r="AC74" s="133"/>
      <c r="AD74" s="133"/>
      <c r="AE74" s="133"/>
      <c r="AF74" s="133"/>
      <c r="AG74" s="133"/>
      <c r="AH74" s="133"/>
      <c r="AI74" s="133"/>
      <c r="AJ74" s="133"/>
      <c r="AK74" s="133"/>
      <c r="AL74" s="133"/>
      <c r="AM74" s="253">
        <f t="shared" ref="AM74" si="63">SUM(H75:AL75)</f>
        <v>0</v>
      </c>
      <c r="AN74" s="389" t="str">
        <f t="shared" ref="AN74" si="64">IFERROR(IF(OR(E74="Ａ",AM74&gt;$AF$45),1,ROUNDDOWN(AM74/$AF$45,1)),"")</f>
        <v/>
      </c>
      <c r="AO74" s="372"/>
      <c r="AP74" s="8"/>
    </row>
    <row r="75" spans="1:51" ht="13.5" customHeight="1">
      <c r="A75" s="249"/>
      <c r="B75" s="255"/>
      <c r="C75" s="287"/>
      <c r="D75" s="367"/>
      <c r="E75" s="302"/>
      <c r="F75" s="262"/>
      <c r="G75" s="70" t="s">
        <v>134</v>
      </c>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253"/>
      <c r="AN75" s="389"/>
      <c r="AO75" s="374"/>
      <c r="AP75" s="8"/>
    </row>
    <row r="76" spans="1:51" ht="13.5" customHeight="1">
      <c r="A76" s="248" t="str">
        <f>IFERROR(INDEX(【従業者名簿】!F:F,MATCH(F76,【従業者名簿】!C:C,0)),"")</f>
        <v/>
      </c>
      <c r="B76" s="298" t="s">
        <v>33</v>
      </c>
      <c r="C76" s="299" t="str">
        <f t="shared" ref="C76" si="65">IF(AO76="介護福祉士","〇","")</f>
        <v/>
      </c>
      <c r="D76" s="366" t="str">
        <f t="shared" ref="D76" si="66">IF(A76="","",DATEDIF(A76,$AF$3,"m"))</f>
        <v/>
      </c>
      <c r="E76" s="301"/>
      <c r="F76" s="270"/>
      <c r="G76" s="70" t="s">
        <v>36</v>
      </c>
      <c r="H76" s="133"/>
      <c r="I76" s="133"/>
      <c r="J76" s="133"/>
      <c r="K76" s="133"/>
      <c r="L76" s="133"/>
      <c r="M76" s="133"/>
      <c r="N76" s="133"/>
      <c r="O76" s="133"/>
      <c r="P76" s="133"/>
      <c r="Q76" s="133"/>
      <c r="R76" s="133"/>
      <c r="S76" s="133"/>
      <c r="T76" s="133"/>
      <c r="U76" s="133"/>
      <c r="V76" s="133"/>
      <c r="W76" s="133"/>
      <c r="X76" s="133"/>
      <c r="Y76" s="133"/>
      <c r="Z76" s="133"/>
      <c r="AA76" s="133"/>
      <c r="AB76" s="133"/>
      <c r="AC76" s="133"/>
      <c r="AD76" s="133"/>
      <c r="AE76" s="133"/>
      <c r="AF76" s="133"/>
      <c r="AG76" s="133"/>
      <c r="AH76" s="133"/>
      <c r="AI76" s="133"/>
      <c r="AJ76" s="133"/>
      <c r="AK76" s="133"/>
      <c r="AL76" s="133"/>
      <c r="AM76" s="253">
        <f t="shared" ref="AM76" si="67">SUM(H77:AL77)</f>
        <v>0</v>
      </c>
      <c r="AN76" s="389" t="str">
        <f t="shared" ref="AN76" si="68">IFERROR(IF(OR(E76="Ａ",AM76&gt;$AF$45),1,ROUNDDOWN(AM76/$AF$45,1)),"")</f>
        <v/>
      </c>
      <c r="AO76" s="372"/>
      <c r="AP76" s="8"/>
    </row>
    <row r="77" spans="1:51" ht="13.5" customHeight="1">
      <c r="A77" s="249"/>
      <c r="B77" s="255"/>
      <c r="C77" s="287"/>
      <c r="D77" s="367"/>
      <c r="E77" s="302"/>
      <c r="F77" s="261"/>
      <c r="G77" s="70" t="s">
        <v>138</v>
      </c>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253"/>
      <c r="AN77" s="389"/>
      <c r="AO77" s="374"/>
      <c r="AP77" s="8"/>
    </row>
    <row r="78" spans="1:51" ht="13.5" customHeight="1">
      <c r="A78" s="248" t="str">
        <f>IFERROR(INDEX(【従業者名簿】!F:F,MATCH(F78,【従業者名簿】!C:C,0)),"")</f>
        <v/>
      </c>
      <c r="B78" s="298" t="s">
        <v>33</v>
      </c>
      <c r="C78" s="299" t="str">
        <f t="shared" ref="C78" si="69">IF(AO78="介護福祉士","〇","")</f>
        <v/>
      </c>
      <c r="D78" s="366" t="str">
        <f>IF(A78="","",DATEDIF(A78,$AF$3,"m"))</f>
        <v/>
      </c>
      <c r="E78" s="301"/>
      <c r="F78" s="262"/>
      <c r="G78" s="70" t="s">
        <v>36</v>
      </c>
      <c r="H78" s="133"/>
      <c r="I78" s="133"/>
      <c r="J78" s="133"/>
      <c r="K78" s="133"/>
      <c r="L78" s="133"/>
      <c r="M78" s="133"/>
      <c r="N78" s="133"/>
      <c r="O78" s="133"/>
      <c r="P78" s="133"/>
      <c r="Q78" s="133"/>
      <c r="R78" s="133"/>
      <c r="S78" s="133"/>
      <c r="T78" s="133"/>
      <c r="U78" s="133"/>
      <c r="V78" s="133"/>
      <c r="W78" s="133"/>
      <c r="X78" s="133"/>
      <c r="Y78" s="133"/>
      <c r="Z78" s="133"/>
      <c r="AA78" s="133"/>
      <c r="AB78" s="133"/>
      <c r="AC78" s="133"/>
      <c r="AD78" s="133"/>
      <c r="AE78" s="133"/>
      <c r="AF78" s="133"/>
      <c r="AG78" s="133"/>
      <c r="AH78" s="133"/>
      <c r="AI78" s="133"/>
      <c r="AJ78" s="133"/>
      <c r="AK78" s="133"/>
      <c r="AL78" s="133"/>
      <c r="AM78" s="253">
        <f>SUM(H79:AL79)</f>
        <v>0</v>
      </c>
      <c r="AN78" s="389" t="str">
        <f>IFERROR(IF(OR(E78="Ａ",AM78&gt;$AF$45),1,ROUNDDOWN(AM78/$AF$45,1)),"")</f>
        <v/>
      </c>
      <c r="AO78" s="372"/>
      <c r="AP78" s="8"/>
    </row>
    <row r="79" spans="1:51" ht="13.5" customHeight="1">
      <c r="A79" s="249"/>
      <c r="B79" s="255"/>
      <c r="C79" s="287"/>
      <c r="D79" s="367"/>
      <c r="E79" s="302"/>
      <c r="F79" s="262"/>
      <c r="G79" s="70" t="s">
        <v>134</v>
      </c>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253"/>
      <c r="AN79" s="389"/>
      <c r="AO79" s="374"/>
      <c r="AP79" s="8"/>
    </row>
    <row r="80" spans="1:51" ht="13.5" customHeight="1">
      <c r="B80" s="132"/>
      <c r="C80" s="132"/>
      <c r="D80" s="132"/>
      <c r="E80" s="7" t="s">
        <v>137</v>
      </c>
      <c r="F80" s="132"/>
      <c r="G80" s="51"/>
      <c r="H80" s="7"/>
      <c r="I80" s="52"/>
      <c r="J80" s="52"/>
      <c r="K80" s="52"/>
      <c r="L80" s="52"/>
      <c r="M80" s="52"/>
      <c r="N80" s="52"/>
      <c r="O80" s="52"/>
      <c r="P80" s="52"/>
      <c r="Q80" s="52"/>
      <c r="R80" s="52"/>
      <c r="S80" s="53"/>
      <c r="T80" s="53"/>
      <c r="U80" s="7"/>
      <c r="V80" s="52"/>
      <c r="W80" s="52"/>
      <c r="X80" s="52"/>
      <c r="Y80" s="52"/>
      <c r="Z80" s="52"/>
      <c r="AA80" s="52"/>
      <c r="AB80" s="52"/>
      <c r="AC80" s="132"/>
      <c r="AD80" s="132"/>
      <c r="AE80" s="132"/>
      <c r="AF80" s="54"/>
      <c r="AG80" s="54"/>
      <c r="AH80" s="7"/>
      <c r="AI80" s="7"/>
      <c r="AJ80" s="7"/>
      <c r="AK80" s="7"/>
      <c r="AL80" s="7"/>
      <c r="AM80" s="55"/>
      <c r="AN80" s="56"/>
      <c r="AO80" s="57"/>
      <c r="AP80" s="10"/>
      <c r="AQ80" s="159"/>
      <c r="AR80" s="159"/>
      <c r="AS80" s="159"/>
      <c r="AT80" s="58"/>
      <c r="AU80" s="58"/>
      <c r="AV80" s="58"/>
      <c r="AW80" s="59"/>
      <c r="AX80" s="59"/>
      <c r="AY80" s="59"/>
    </row>
    <row r="81" spans="1:53" ht="13.5" customHeight="1">
      <c r="B81" s="132"/>
      <c r="C81" s="132"/>
      <c r="D81" s="132"/>
      <c r="E81" s="7"/>
      <c r="F81" s="132"/>
      <c r="G81" s="51"/>
      <c r="H81" s="7"/>
      <c r="I81" s="52"/>
      <c r="J81" s="52"/>
      <c r="K81" s="52"/>
      <c r="L81" s="52"/>
      <c r="M81" s="52"/>
      <c r="N81" s="52"/>
      <c r="O81" s="52"/>
      <c r="P81" s="52"/>
      <c r="Q81" s="52"/>
      <c r="R81" s="52"/>
      <c r="S81" s="53"/>
      <c r="T81" s="53"/>
      <c r="U81" s="7"/>
      <c r="V81" s="52"/>
      <c r="W81" s="52"/>
      <c r="X81" s="52"/>
      <c r="Y81" s="52"/>
      <c r="Z81" s="52"/>
      <c r="AA81" s="52"/>
      <c r="AB81" s="52"/>
      <c r="AC81" s="132"/>
      <c r="AD81" s="132"/>
      <c r="AE81" s="132"/>
      <c r="AF81" s="54"/>
      <c r="AG81" s="54"/>
      <c r="AH81" s="7"/>
      <c r="AI81" s="7"/>
      <c r="AJ81" s="7"/>
      <c r="AK81" s="7"/>
      <c r="AL81" s="7"/>
      <c r="AM81" s="55"/>
      <c r="AN81" s="56"/>
      <c r="AO81" s="57"/>
      <c r="AP81" s="10"/>
      <c r="AQ81" s="159"/>
      <c r="AR81" s="159"/>
      <c r="AS81" s="159"/>
      <c r="AT81" s="58"/>
      <c r="AU81" s="58"/>
      <c r="AV81" s="58"/>
      <c r="AW81" s="59"/>
      <c r="AX81" s="59"/>
      <c r="AY81" s="59"/>
    </row>
    <row r="82" spans="1:53" ht="18" customHeight="1">
      <c r="B82" s="2" t="s">
        <v>2</v>
      </c>
      <c r="C82" s="2"/>
      <c r="D82" s="2"/>
      <c r="E82" s="2"/>
      <c r="F82" s="2"/>
      <c r="G82" s="2"/>
      <c r="H82" s="2"/>
      <c r="I82" s="2"/>
      <c r="J82" s="2"/>
      <c r="AF82" s="3"/>
      <c r="AO82" s="3"/>
      <c r="AY82" s="3" t="s">
        <v>35</v>
      </c>
      <c r="BA82" s="9"/>
    </row>
    <row r="83" spans="1:53" ht="18" customHeight="1">
      <c r="B83" s="233" t="s">
        <v>22</v>
      </c>
      <c r="C83" s="234"/>
      <c r="D83" s="235">
        <f>【算定要件集計】!$B$3</f>
        <v>0</v>
      </c>
      <c r="E83" s="236"/>
      <c r="F83" s="236"/>
      <c r="G83" s="236"/>
      <c r="H83" s="236"/>
      <c r="I83" s="236"/>
      <c r="J83" s="236"/>
      <c r="K83" s="237"/>
      <c r="L83" s="238" t="s">
        <v>21</v>
      </c>
      <c r="M83" s="239"/>
      <c r="N83" s="239"/>
      <c r="O83" s="240"/>
      <c r="P83" s="241"/>
      <c r="Q83" s="241"/>
      <c r="R83" s="241"/>
      <c r="S83" s="241"/>
      <c r="T83" s="241"/>
      <c r="U83" s="242"/>
      <c r="V83" s="233" t="s">
        <v>23</v>
      </c>
      <c r="W83" s="243"/>
      <c r="X83" s="203"/>
      <c r="Y83" s="244"/>
      <c r="Z83" s="245"/>
      <c r="AA83" s="233" t="s">
        <v>40</v>
      </c>
      <c r="AB83" s="246"/>
      <c r="AC83" s="246"/>
      <c r="AD83" s="246"/>
      <c r="AE83" s="247"/>
      <c r="AF83" s="375" t="str">
        <f>$AF$3</f>
        <v/>
      </c>
      <c r="AG83" s="376"/>
      <c r="AH83" s="376"/>
      <c r="AI83" s="376"/>
      <c r="AJ83" s="377"/>
      <c r="AK83" s="378"/>
      <c r="AO83" s="5"/>
      <c r="BA83" s="9"/>
    </row>
    <row r="84" spans="1:53" ht="5.0999999999999996" customHeight="1">
      <c r="BA84" s="9"/>
    </row>
    <row r="85" spans="1:53" ht="16.5" customHeight="1">
      <c r="G85" s="5" t="s">
        <v>44</v>
      </c>
      <c r="H85" s="49">
        <f>$H$5</f>
        <v>0</v>
      </c>
      <c r="I85" s="50" t="s">
        <v>43</v>
      </c>
      <c r="J85" s="49">
        <f>$J$5</f>
        <v>0</v>
      </c>
      <c r="K85" s="50" t="s">
        <v>24</v>
      </c>
      <c r="L85" s="50"/>
      <c r="M85" s="49">
        <f>$M$5</f>
        <v>0</v>
      </c>
      <c r="N85" s="50" t="s">
        <v>43</v>
      </c>
      <c r="O85" s="49">
        <f>$O$5</f>
        <v>0</v>
      </c>
      <c r="P85" s="1" t="s">
        <v>25</v>
      </c>
      <c r="R85" s="7"/>
      <c r="U85" s="7"/>
      <c r="V85" s="7"/>
      <c r="W85" s="7"/>
      <c r="X85" s="7"/>
      <c r="Y85" s="7"/>
      <c r="AE85" s="5" t="s">
        <v>42</v>
      </c>
      <c r="AF85" s="220">
        <f>$AF$5</f>
        <v>0</v>
      </c>
      <c r="AG85" s="379"/>
      <c r="AH85" s="7" t="s">
        <v>31</v>
      </c>
      <c r="AI85" s="7"/>
      <c r="AJ85" s="7"/>
      <c r="AL85" s="5" t="s">
        <v>32</v>
      </c>
      <c r="AM85" s="47">
        <f>$AM$5</f>
        <v>0</v>
      </c>
      <c r="AN85" s="7" t="s">
        <v>31</v>
      </c>
      <c r="AQ85" s="1" t="s">
        <v>27</v>
      </c>
      <c r="BA85" s="9"/>
    </row>
    <row r="86" spans="1:53" s="6" customFormat="1" ht="18" customHeight="1">
      <c r="A86" s="248" t="s">
        <v>60</v>
      </c>
      <c r="B86" s="238" t="s">
        <v>0</v>
      </c>
      <c r="C86" s="250" t="s">
        <v>203</v>
      </c>
      <c r="D86" s="250" t="s">
        <v>62</v>
      </c>
      <c r="E86" s="250" t="s">
        <v>1</v>
      </c>
      <c r="F86" s="238" t="s">
        <v>3</v>
      </c>
      <c r="G86" s="252" t="s">
        <v>37</v>
      </c>
      <c r="H86" s="18" t="str">
        <f>AF83</f>
        <v/>
      </c>
      <c r="I86" s="18" t="str">
        <f>IFERROR(H86+1,"")</f>
        <v/>
      </c>
      <c r="J86" s="18" t="str">
        <f t="shared" ref="J86:AI86" si="70">IFERROR(I86+1,"")</f>
        <v/>
      </c>
      <c r="K86" s="18" t="str">
        <f t="shared" si="70"/>
        <v/>
      </c>
      <c r="L86" s="18" t="str">
        <f t="shared" si="70"/>
        <v/>
      </c>
      <c r="M86" s="18" t="str">
        <f t="shared" si="70"/>
        <v/>
      </c>
      <c r="N86" s="18" t="str">
        <f t="shared" si="70"/>
        <v/>
      </c>
      <c r="O86" s="18" t="str">
        <f t="shared" si="70"/>
        <v/>
      </c>
      <c r="P86" s="18" t="str">
        <f t="shared" si="70"/>
        <v/>
      </c>
      <c r="Q86" s="18" t="str">
        <f t="shared" si="70"/>
        <v/>
      </c>
      <c r="R86" s="18" t="str">
        <f t="shared" si="70"/>
        <v/>
      </c>
      <c r="S86" s="18" t="str">
        <f t="shared" si="70"/>
        <v/>
      </c>
      <c r="T86" s="18" t="str">
        <f t="shared" si="70"/>
        <v/>
      </c>
      <c r="U86" s="18" t="str">
        <f t="shared" si="70"/>
        <v/>
      </c>
      <c r="V86" s="18" t="str">
        <f t="shared" si="70"/>
        <v/>
      </c>
      <c r="W86" s="18" t="str">
        <f t="shared" si="70"/>
        <v/>
      </c>
      <c r="X86" s="18" t="str">
        <f t="shared" si="70"/>
        <v/>
      </c>
      <c r="Y86" s="18" t="str">
        <f t="shared" si="70"/>
        <v/>
      </c>
      <c r="Z86" s="18" t="str">
        <f t="shared" si="70"/>
        <v/>
      </c>
      <c r="AA86" s="18" t="str">
        <f t="shared" si="70"/>
        <v/>
      </c>
      <c r="AB86" s="18" t="str">
        <f t="shared" si="70"/>
        <v/>
      </c>
      <c r="AC86" s="18" t="str">
        <f t="shared" si="70"/>
        <v/>
      </c>
      <c r="AD86" s="18" t="str">
        <f t="shared" si="70"/>
        <v/>
      </c>
      <c r="AE86" s="18" t="str">
        <f t="shared" si="70"/>
        <v/>
      </c>
      <c r="AF86" s="18" t="str">
        <f t="shared" si="70"/>
        <v/>
      </c>
      <c r="AG86" s="18" t="str">
        <f t="shared" si="70"/>
        <v/>
      </c>
      <c r="AH86" s="18" t="str">
        <f t="shared" si="70"/>
        <v/>
      </c>
      <c r="AI86" s="18" t="str">
        <f t="shared" si="70"/>
        <v/>
      </c>
      <c r="AJ86" s="18" t="str">
        <f>IFERROR(IF(MONTH(AI86)&lt;&gt;MONTH(AI86+1),"",AI86+1),"")</f>
        <v/>
      </c>
      <c r="AK86" s="18" t="str">
        <f>IFERROR(IF(MONTH(AJ86)&lt;&gt;MONTH(AJ86+1),"",AJ86+1),"")</f>
        <v/>
      </c>
      <c r="AL86" s="18" t="str">
        <f>IFERROR(IF(MONTH(AK86)&lt;&gt;MONTH(AK86+1),"",AK86+1),"")</f>
        <v/>
      </c>
      <c r="AM86" s="263" t="s">
        <v>162</v>
      </c>
      <c r="AN86" s="263" t="s">
        <v>163</v>
      </c>
      <c r="AO86" s="206" t="s">
        <v>133</v>
      </c>
      <c r="AQ86" s="208" t="s">
        <v>36</v>
      </c>
      <c r="AR86" s="209"/>
      <c r="AS86" s="208" t="s">
        <v>39</v>
      </c>
      <c r="AT86" s="212"/>
      <c r="AU86" s="212"/>
      <c r="AV86" s="212"/>
      <c r="AW86" s="213"/>
      <c r="AX86" s="208" t="s">
        <v>16</v>
      </c>
      <c r="AY86" s="215"/>
      <c r="BA86" s="9"/>
    </row>
    <row r="87" spans="1:53" s="6" customFormat="1" ht="18" customHeight="1">
      <c r="A87" s="249"/>
      <c r="B87" s="238"/>
      <c r="C87" s="251"/>
      <c r="D87" s="251"/>
      <c r="E87" s="251"/>
      <c r="F87" s="238"/>
      <c r="G87" s="239"/>
      <c r="H87" s="19" t="str">
        <f>H86</f>
        <v/>
      </c>
      <c r="I87" s="19" t="str">
        <f>I86</f>
        <v/>
      </c>
      <c r="J87" s="19" t="str">
        <f t="shared" ref="J87:AL87" si="71">J86</f>
        <v/>
      </c>
      <c r="K87" s="19" t="str">
        <f t="shared" si="71"/>
        <v/>
      </c>
      <c r="L87" s="19" t="str">
        <f t="shared" si="71"/>
        <v/>
      </c>
      <c r="M87" s="19" t="str">
        <f t="shared" si="71"/>
        <v/>
      </c>
      <c r="N87" s="19" t="str">
        <f t="shared" si="71"/>
        <v/>
      </c>
      <c r="O87" s="19" t="str">
        <f t="shared" si="71"/>
        <v/>
      </c>
      <c r="P87" s="19" t="str">
        <f t="shared" si="71"/>
        <v/>
      </c>
      <c r="Q87" s="19" t="str">
        <f t="shared" si="71"/>
        <v/>
      </c>
      <c r="R87" s="19" t="str">
        <f t="shared" si="71"/>
        <v/>
      </c>
      <c r="S87" s="19" t="str">
        <f t="shared" si="71"/>
        <v/>
      </c>
      <c r="T87" s="19" t="str">
        <f t="shared" si="71"/>
        <v/>
      </c>
      <c r="U87" s="19" t="str">
        <f t="shared" si="71"/>
        <v/>
      </c>
      <c r="V87" s="19" t="str">
        <f t="shared" si="71"/>
        <v/>
      </c>
      <c r="W87" s="19" t="str">
        <f t="shared" si="71"/>
        <v/>
      </c>
      <c r="X87" s="19" t="str">
        <f t="shared" si="71"/>
        <v/>
      </c>
      <c r="Y87" s="19" t="str">
        <f t="shared" si="71"/>
        <v/>
      </c>
      <c r="Z87" s="19" t="str">
        <f t="shared" si="71"/>
        <v/>
      </c>
      <c r="AA87" s="19" t="str">
        <f t="shared" si="71"/>
        <v/>
      </c>
      <c r="AB87" s="19" t="str">
        <f t="shared" si="71"/>
        <v/>
      </c>
      <c r="AC87" s="19" t="str">
        <f t="shared" si="71"/>
        <v/>
      </c>
      <c r="AD87" s="19" t="str">
        <f t="shared" si="71"/>
        <v/>
      </c>
      <c r="AE87" s="19" t="str">
        <f t="shared" si="71"/>
        <v/>
      </c>
      <c r="AF87" s="19" t="str">
        <f t="shared" si="71"/>
        <v/>
      </c>
      <c r="AG87" s="19" t="str">
        <f t="shared" si="71"/>
        <v/>
      </c>
      <c r="AH87" s="19" t="str">
        <f t="shared" si="71"/>
        <v/>
      </c>
      <c r="AI87" s="19" t="str">
        <f t="shared" si="71"/>
        <v/>
      </c>
      <c r="AJ87" s="19" t="str">
        <f t="shared" si="71"/>
        <v/>
      </c>
      <c r="AK87" s="19" t="str">
        <f t="shared" si="71"/>
        <v/>
      </c>
      <c r="AL87" s="19" t="str">
        <f t="shared" si="71"/>
        <v/>
      </c>
      <c r="AM87" s="263"/>
      <c r="AN87" s="263"/>
      <c r="AO87" s="207"/>
      <c r="AQ87" s="210"/>
      <c r="AR87" s="211"/>
      <c r="AS87" s="210"/>
      <c r="AT87" s="214"/>
      <c r="AU87" s="214"/>
      <c r="AV87" s="214"/>
      <c r="AW87" s="211"/>
      <c r="AX87" s="210"/>
      <c r="AY87" s="211"/>
      <c r="BA87" s="9"/>
    </row>
    <row r="88" spans="1:53" s="6" customFormat="1" ht="13.5" customHeight="1">
      <c r="A88" s="248"/>
      <c r="B88" s="255" t="s">
        <v>4</v>
      </c>
      <c r="C88" s="257" t="s">
        <v>48</v>
      </c>
      <c r="D88" s="257" t="s">
        <v>48</v>
      </c>
      <c r="E88" s="259" t="s">
        <v>10</v>
      </c>
      <c r="F88" s="261"/>
      <c r="G88" s="70" t="s">
        <v>36</v>
      </c>
      <c r="H88" s="75"/>
      <c r="I88" s="75"/>
      <c r="J88" s="75"/>
      <c r="K88" s="75"/>
      <c r="L88" s="75"/>
      <c r="M88" s="75"/>
      <c r="N88" s="75"/>
      <c r="O88" s="75"/>
      <c r="P88" s="75"/>
      <c r="Q88" s="75"/>
      <c r="R88" s="75"/>
      <c r="S88" s="75"/>
      <c r="T88" s="75"/>
      <c r="U88" s="75"/>
      <c r="V88" s="75"/>
      <c r="W88" s="75"/>
      <c r="X88" s="75"/>
      <c r="Y88" s="75"/>
      <c r="Z88" s="75"/>
      <c r="AA88" s="75"/>
      <c r="AB88" s="75"/>
      <c r="AC88" s="75"/>
      <c r="AD88" s="75"/>
      <c r="AE88" s="75"/>
      <c r="AF88" s="75"/>
      <c r="AG88" s="75"/>
      <c r="AH88" s="75"/>
      <c r="AI88" s="75"/>
      <c r="AJ88" s="75"/>
      <c r="AK88" s="75"/>
      <c r="AL88" s="75"/>
      <c r="AM88" s="253">
        <f>SUM(H89:AL89)</f>
        <v>0</v>
      </c>
      <c r="AN88" s="254" t="s">
        <v>48</v>
      </c>
      <c r="AO88" s="223"/>
      <c r="AQ88" s="228"/>
      <c r="AR88" s="369"/>
      <c r="AS88" s="224"/>
      <c r="AT88" s="225"/>
      <c r="AU88" s="12" t="s">
        <v>26</v>
      </c>
      <c r="AV88" s="226"/>
      <c r="AW88" s="227"/>
      <c r="AX88" s="156"/>
      <c r="AY88" s="167" t="s">
        <v>34</v>
      </c>
      <c r="BA88" s="9"/>
    </row>
    <row r="89" spans="1:53" ht="13.5" customHeight="1">
      <c r="A89" s="249"/>
      <c r="B89" s="256"/>
      <c r="C89" s="258"/>
      <c r="D89" s="258"/>
      <c r="E89" s="260"/>
      <c r="F89" s="262"/>
      <c r="G89" s="70" t="s">
        <v>16</v>
      </c>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253"/>
      <c r="AN89" s="254"/>
      <c r="AO89" s="374"/>
      <c r="AQ89" s="228"/>
      <c r="AR89" s="369"/>
      <c r="AS89" s="224"/>
      <c r="AT89" s="225"/>
      <c r="AU89" s="12" t="s">
        <v>26</v>
      </c>
      <c r="AV89" s="226"/>
      <c r="AW89" s="227"/>
      <c r="AX89" s="156"/>
      <c r="AY89" s="167" t="s">
        <v>34</v>
      </c>
      <c r="BA89" s="9"/>
    </row>
    <row r="90" spans="1:53" ht="13.5" customHeight="1">
      <c r="A90" s="248"/>
      <c r="B90" s="273" t="s">
        <v>5</v>
      </c>
      <c r="C90" s="257" t="s">
        <v>48</v>
      </c>
      <c r="D90" s="257" t="s">
        <v>48</v>
      </c>
      <c r="E90" s="275" t="s">
        <v>10</v>
      </c>
      <c r="F90" s="262"/>
      <c r="G90" s="70" t="s">
        <v>36</v>
      </c>
      <c r="H90" s="75"/>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253">
        <f>SUM(H91:AL91)</f>
        <v>0</v>
      </c>
      <c r="AN90" s="254" t="s">
        <v>48</v>
      </c>
      <c r="AO90" s="372"/>
      <c r="AQ90" s="228"/>
      <c r="AR90" s="369"/>
      <c r="AS90" s="224"/>
      <c r="AT90" s="225"/>
      <c r="AU90" s="12" t="s">
        <v>26</v>
      </c>
      <c r="AV90" s="226"/>
      <c r="AW90" s="227"/>
      <c r="AX90" s="156"/>
      <c r="AY90" s="167" t="s">
        <v>34</v>
      </c>
      <c r="BA90" s="9"/>
    </row>
    <row r="91" spans="1:53" ht="13.5" customHeight="1">
      <c r="A91" s="249"/>
      <c r="B91" s="274"/>
      <c r="C91" s="258"/>
      <c r="D91" s="258"/>
      <c r="E91" s="260"/>
      <c r="F91" s="262"/>
      <c r="G91" s="71" t="s">
        <v>41</v>
      </c>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276"/>
      <c r="AN91" s="272"/>
      <c r="AO91" s="374"/>
      <c r="AQ91" s="228"/>
      <c r="AR91" s="369"/>
      <c r="AS91" s="224"/>
      <c r="AT91" s="225"/>
      <c r="AU91" s="12" t="s">
        <v>26</v>
      </c>
      <c r="AV91" s="226"/>
      <c r="AW91" s="227"/>
      <c r="AX91" s="156"/>
      <c r="AY91" s="167" t="s">
        <v>34</v>
      </c>
      <c r="BA91" s="9"/>
    </row>
    <row r="92" spans="1:53" ht="13.5" customHeight="1">
      <c r="A92" s="248"/>
      <c r="B92" s="265" t="s">
        <v>38</v>
      </c>
      <c r="C92" s="257" t="s">
        <v>48</v>
      </c>
      <c r="D92" s="257" t="s">
        <v>48</v>
      </c>
      <c r="E92" s="268" t="s">
        <v>48</v>
      </c>
      <c r="F92" s="270"/>
      <c r="G92" s="70" t="s">
        <v>36</v>
      </c>
      <c r="H92" s="75"/>
      <c r="I92" s="75"/>
      <c r="J92" s="75"/>
      <c r="K92" s="75"/>
      <c r="L92" s="75"/>
      <c r="M92" s="75"/>
      <c r="N92" s="75"/>
      <c r="O92" s="75"/>
      <c r="P92" s="75"/>
      <c r="Q92" s="75"/>
      <c r="R92" s="75"/>
      <c r="S92" s="75"/>
      <c r="T92" s="75"/>
      <c r="U92" s="75"/>
      <c r="V92" s="75"/>
      <c r="W92" s="75"/>
      <c r="X92" s="75"/>
      <c r="Y92" s="75"/>
      <c r="Z92" s="75"/>
      <c r="AA92" s="75"/>
      <c r="AB92" s="75"/>
      <c r="AC92" s="75"/>
      <c r="AD92" s="75"/>
      <c r="AE92" s="75"/>
      <c r="AF92" s="75"/>
      <c r="AG92" s="75"/>
      <c r="AH92" s="75"/>
      <c r="AI92" s="75"/>
      <c r="AJ92" s="75"/>
      <c r="AK92" s="75"/>
      <c r="AL92" s="75"/>
      <c r="AM92" s="253">
        <f>SUM(H93:AL93)</f>
        <v>0</v>
      </c>
      <c r="AN92" s="254" t="s">
        <v>48</v>
      </c>
      <c r="AO92" s="372"/>
      <c r="AQ92" s="228"/>
      <c r="AR92" s="369"/>
      <c r="AS92" s="224"/>
      <c r="AT92" s="225"/>
      <c r="AU92" s="12" t="s">
        <v>26</v>
      </c>
      <c r="AV92" s="226"/>
      <c r="AW92" s="227"/>
      <c r="AX92" s="156"/>
      <c r="AY92" s="167" t="s">
        <v>34</v>
      </c>
      <c r="BA92" s="9"/>
    </row>
    <row r="93" spans="1:53" ht="13.5" customHeight="1" thickBot="1">
      <c r="A93" s="264"/>
      <c r="B93" s="266"/>
      <c r="C93" s="267"/>
      <c r="D93" s="267"/>
      <c r="E93" s="269"/>
      <c r="F93" s="271"/>
      <c r="G93" s="72" t="s">
        <v>41</v>
      </c>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1"/>
      <c r="AN93" s="341"/>
      <c r="AO93" s="373"/>
      <c r="AQ93" s="228"/>
      <c r="AR93" s="369"/>
      <c r="AS93" s="224"/>
      <c r="AT93" s="225"/>
      <c r="AU93" s="12" t="s">
        <v>26</v>
      </c>
      <c r="AV93" s="226"/>
      <c r="AW93" s="227"/>
      <c r="AX93" s="156"/>
      <c r="AY93" s="167" t="s">
        <v>34</v>
      </c>
      <c r="BA93" s="9"/>
    </row>
    <row r="94" spans="1:53" ht="13.5" customHeight="1" thickTop="1">
      <c r="A94" s="283" t="str">
        <f>IFERROR(INDEX(【従業者名簿】!F:F,MATCH(届出後11月!F94,【従業者名簿】!C:C,0)),"")</f>
        <v/>
      </c>
      <c r="B94" s="255" t="s">
        <v>4</v>
      </c>
      <c r="C94" s="285" t="str">
        <f>IF(AO94="介護福祉士","〇","")</f>
        <v/>
      </c>
      <c r="D94" s="367" t="str">
        <f>IF(A94="","",DATEDIF(A94,$AF$3,"m"))</f>
        <v/>
      </c>
      <c r="E94" s="290" t="s">
        <v>102</v>
      </c>
      <c r="F94" s="293"/>
      <c r="G94" s="73" t="s">
        <v>36</v>
      </c>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278">
        <f>SUM(H95:AL95)</f>
        <v>0</v>
      </c>
      <c r="AN94" s="386" t="str">
        <f>IFERROR(IF(SUM(AM94:AM99)&gt;$AF$125,1,ROUNDDOWN(SUM(AM94:AM99)/$AF$125,1)),"")</f>
        <v/>
      </c>
      <c r="AO94" s="343"/>
      <c r="AQ94" s="228"/>
      <c r="AR94" s="369"/>
      <c r="AS94" s="224"/>
      <c r="AT94" s="225"/>
      <c r="AU94" s="12" t="s">
        <v>26</v>
      </c>
      <c r="AV94" s="226"/>
      <c r="AW94" s="227"/>
      <c r="AX94" s="156"/>
      <c r="AY94" s="167" t="s">
        <v>34</v>
      </c>
      <c r="BA94" s="9"/>
    </row>
    <row r="95" spans="1:53" ht="13.5" customHeight="1">
      <c r="A95" s="284"/>
      <c r="B95" s="256"/>
      <c r="C95" s="286"/>
      <c r="D95" s="370"/>
      <c r="E95" s="291"/>
      <c r="F95" s="293"/>
      <c r="G95" s="70" t="s">
        <v>41</v>
      </c>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253"/>
      <c r="AN95" s="386"/>
      <c r="AO95" s="344"/>
      <c r="AQ95" s="228"/>
      <c r="AR95" s="369"/>
      <c r="AS95" s="224"/>
      <c r="AT95" s="225"/>
      <c r="AU95" s="12" t="s">
        <v>26</v>
      </c>
      <c r="AV95" s="226"/>
      <c r="AW95" s="227"/>
      <c r="AX95" s="156"/>
      <c r="AY95" s="167" t="s">
        <v>34</v>
      </c>
      <c r="BA95" s="9"/>
    </row>
    <row r="96" spans="1:53" ht="13.5" customHeight="1">
      <c r="A96" s="284"/>
      <c r="B96" s="273" t="s">
        <v>5</v>
      </c>
      <c r="C96" s="286"/>
      <c r="D96" s="370"/>
      <c r="E96" s="291"/>
      <c r="F96" s="293"/>
      <c r="G96" s="73" t="s">
        <v>36</v>
      </c>
      <c r="H96" s="38"/>
      <c r="I96" s="38"/>
      <c r="J96" s="38"/>
      <c r="K96" s="38"/>
      <c r="L96" s="164"/>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278">
        <f>SUM(H97:AL97)</f>
        <v>0</v>
      </c>
      <c r="AN96" s="386"/>
      <c r="AO96" s="345"/>
      <c r="AQ96" s="228"/>
      <c r="AR96" s="369"/>
      <c r="AS96" s="224"/>
      <c r="AT96" s="225"/>
      <c r="AU96" s="12" t="s">
        <v>26</v>
      </c>
      <c r="AV96" s="226"/>
      <c r="AW96" s="227"/>
      <c r="AX96" s="156"/>
      <c r="AY96" s="167" t="s">
        <v>34</v>
      </c>
      <c r="BA96" s="9"/>
    </row>
    <row r="97" spans="1:53" ht="13.5" customHeight="1">
      <c r="A97" s="284"/>
      <c r="B97" s="297"/>
      <c r="C97" s="286"/>
      <c r="D97" s="370"/>
      <c r="E97" s="291"/>
      <c r="F97" s="293"/>
      <c r="G97" s="70" t="s">
        <v>41</v>
      </c>
      <c r="H97" s="35"/>
      <c r="I97" s="35"/>
      <c r="J97" s="35"/>
      <c r="K97" s="35"/>
      <c r="L97" s="36"/>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253"/>
      <c r="AN97" s="386"/>
      <c r="AO97" s="344"/>
      <c r="AQ97" s="228"/>
      <c r="AR97" s="369"/>
      <c r="AS97" s="224"/>
      <c r="AT97" s="225"/>
      <c r="AU97" s="12" t="s">
        <v>26</v>
      </c>
      <c r="AV97" s="226"/>
      <c r="AW97" s="227"/>
      <c r="AX97" s="156"/>
      <c r="AY97" s="167" t="s">
        <v>34</v>
      </c>
      <c r="BA97" s="9"/>
    </row>
    <row r="98" spans="1:53" ht="13.5" customHeight="1">
      <c r="A98" s="284"/>
      <c r="B98" s="296" t="s">
        <v>33</v>
      </c>
      <c r="C98" s="286"/>
      <c r="D98" s="370"/>
      <c r="E98" s="291"/>
      <c r="F98" s="294"/>
      <c r="G98" s="73" t="s">
        <v>36</v>
      </c>
      <c r="H98" s="38"/>
      <c r="I98" s="38"/>
      <c r="J98" s="38"/>
      <c r="K98" s="38"/>
      <c r="L98" s="164"/>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278">
        <f>SUM(H99:AL99)</f>
        <v>0</v>
      </c>
      <c r="AN98" s="387"/>
      <c r="AO98" s="345"/>
      <c r="AQ98" s="228"/>
      <c r="AR98" s="369"/>
      <c r="AS98" s="224"/>
      <c r="AT98" s="225"/>
      <c r="AU98" s="12" t="s">
        <v>26</v>
      </c>
      <c r="AV98" s="226"/>
      <c r="AW98" s="227"/>
      <c r="AX98" s="156"/>
      <c r="AY98" s="167" t="s">
        <v>34</v>
      </c>
      <c r="BA98" s="9"/>
    </row>
    <row r="99" spans="1:53" ht="13.5" customHeight="1">
      <c r="A99" s="284"/>
      <c r="B99" s="255"/>
      <c r="C99" s="287"/>
      <c r="D99" s="370"/>
      <c r="E99" s="292"/>
      <c r="F99" s="295"/>
      <c r="G99" s="70" t="s">
        <v>41</v>
      </c>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253"/>
      <c r="AN99" s="387"/>
      <c r="AO99" s="346"/>
      <c r="AQ99" s="228"/>
      <c r="AR99" s="369"/>
      <c r="AS99" s="224"/>
      <c r="AT99" s="225"/>
      <c r="AU99" s="12" t="s">
        <v>26</v>
      </c>
      <c r="AV99" s="226"/>
      <c r="AW99" s="227"/>
      <c r="AX99" s="156"/>
      <c r="AY99" s="167" t="s">
        <v>34</v>
      </c>
      <c r="BA99" s="9"/>
    </row>
    <row r="100" spans="1:53" ht="13.5" customHeight="1">
      <c r="A100" s="305" t="str">
        <f>IFERROR(INDEX(【従業者名簿】!F:F,MATCH(届出後11月!F100,【従業者名簿】!C:C,0)),"")</f>
        <v/>
      </c>
      <c r="B100" s="273" t="s">
        <v>5</v>
      </c>
      <c r="C100" s="299" t="str">
        <f>IF(AO100="介護福祉士","〇","")</f>
        <v/>
      </c>
      <c r="D100" s="370" t="str">
        <f>IF(A100="","",DATEDIF(A100,$AF$3,"m"))</f>
        <v/>
      </c>
      <c r="E100" s="306" t="s">
        <v>102</v>
      </c>
      <c r="F100" s="262"/>
      <c r="G100" s="70" t="s">
        <v>36</v>
      </c>
      <c r="H100" s="164"/>
      <c r="I100" s="164"/>
      <c r="J100" s="164"/>
      <c r="K100" s="164"/>
      <c r="L100" s="164"/>
      <c r="M100" s="164"/>
      <c r="N100" s="164"/>
      <c r="O100" s="164"/>
      <c r="P100" s="164"/>
      <c r="Q100" s="164"/>
      <c r="R100" s="164"/>
      <c r="S100" s="164"/>
      <c r="T100" s="164"/>
      <c r="U100" s="164"/>
      <c r="V100" s="164"/>
      <c r="W100" s="164"/>
      <c r="X100" s="164"/>
      <c r="Y100" s="164"/>
      <c r="Z100" s="164"/>
      <c r="AA100" s="164"/>
      <c r="AB100" s="164"/>
      <c r="AC100" s="164"/>
      <c r="AD100" s="164"/>
      <c r="AE100" s="164"/>
      <c r="AF100" s="164"/>
      <c r="AG100" s="164"/>
      <c r="AH100" s="164"/>
      <c r="AI100" s="164"/>
      <c r="AJ100" s="164"/>
      <c r="AK100" s="164"/>
      <c r="AL100" s="164"/>
      <c r="AM100" s="278">
        <f>SUM(H101:AL101)</f>
        <v>0</v>
      </c>
      <c r="AN100" s="385" t="str">
        <f>IFERROR(IF(SUM(AM100:AM103)&gt;$AF$125,1,ROUNDDOWN(SUM(AM100:AM103)/$AF$125,1)),"")</f>
        <v/>
      </c>
      <c r="AO100" s="222"/>
      <c r="AP100" s="8"/>
      <c r="AQ100" s="228"/>
      <c r="AR100" s="369"/>
      <c r="AS100" s="224"/>
      <c r="AT100" s="225"/>
      <c r="AU100" s="12" t="s">
        <v>26</v>
      </c>
      <c r="AV100" s="226"/>
      <c r="AW100" s="227"/>
      <c r="AX100" s="156"/>
      <c r="AY100" s="167" t="s">
        <v>34</v>
      </c>
      <c r="BA100" s="9"/>
    </row>
    <row r="101" spans="1:53" ht="13.5" customHeight="1">
      <c r="A101" s="284"/>
      <c r="B101" s="297"/>
      <c r="C101" s="286"/>
      <c r="D101" s="370"/>
      <c r="E101" s="291"/>
      <c r="F101" s="262"/>
      <c r="G101" s="70" t="s">
        <v>41</v>
      </c>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253"/>
      <c r="AN101" s="386"/>
      <c r="AO101" s="344"/>
      <c r="AP101" s="8"/>
      <c r="AQ101" s="228"/>
      <c r="AR101" s="369"/>
      <c r="AS101" s="224"/>
      <c r="AT101" s="225"/>
      <c r="AU101" s="12" t="s">
        <v>26</v>
      </c>
      <c r="AV101" s="226"/>
      <c r="AW101" s="227"/>
      <c r="AX101" s="156"/>
      <c r="AY101" s="167" t="s">
        <v>34</v>
      </c>
      <c r="BA101" s="9"/>
    </row>
    <row r="102" spans="1:53" ht="13.5" customHeight="1">
      <c r="A102" s="284"/>
      <c r="B102" s="304" t="s">
        <v>33</v>
      </c>
      <c r="C102" s="286"/>
      <c r="D102" s="370"/>
      <c r="E102" s="291"/>
      <c r="F102" s="277"/>
      <c r="G102" s="70" t="s">
        <v>36</v>
      </c>
      <c r="H102" s="164"/>
      <c r="I102" s="164"/>
      <c r="J102" s="164"/>
      <c r="K102" s="164"/>
      <c r="L102" s="164"/>
      <c r="M102" s="164"/>
      <c r="N102" s="164"/>
      <c r="O102" s="164"/>
      <c r="P102" s="164"/>
      <c r="Q102" s="164"/>
      <c r="R102" s="164"/>
      <c r="S102" s="164"/>
      <c r="T102" s="164"/>
      <c r="U102" s="164"/>
      <c r="V102" s="164"/>
      <c r="W102" s="164"/>
      <c r="X102" s="164"/>
      <c r="Y102" s="164"/>
      <c r="Z102" s="164"/>
      <c r="AA102" s="164"/>
      <c r="AB102" s="164"/>
      <c r="AC102" s="164"/>
      <c r="AD102" s="164"/>
      <c r="AE102" s="164"/>
      <c r="AF102" s="164"/>
      <c r="AG102" s="164"/>
      <c r="AH102" s="164"/>
      <c r="AI102" s="164"/>
      <c r="AJ102" s="164"/>
      <c r="AK102" s="164"/>
      <c r="AL102" s="164"/>
      <c r="AM102" s="253">
        <f>SUM(H103:AL103)</f>
        <v>0</v>
      </c>
      <c r="AN102" s="387"/>
      <c r="AO102" s="345"/>
      <c r="AP102" s="8"/>
      <c r="AQ102" s="228"/>
      <c r="AR102" s="369"/>
      <c r="AS102" s="224"/>
      <c r="AT102" s="225"/>
      <c r="AU102" s="12" t="s">
        <v>26</v>
      </c>
      <c r="AV102" s="226"/>
      <c r="AW102" s="227"/>
      <c r="AX102" s="156"/>
      <c r="AY102" s="167" t="s">
        <v>34</v>
      </c>
      <c r="BA102" s="9"/>
    </row>
    <row r="103" spans="1:53" ht="13.5" customHeight="1">
      <c r="A103" s="284"/>
      <c r="B103" s="304"/>
      <c r="C103" s="287"/>
      <c r="D103" s="370"/>
      <c r="E103" s="292"/>
      <c r="F103" s="277"/>
      <c r="G103" s="70" t="s">
        <v>41</v>
      </c>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253"/>
      <c r="AN103" s="388"/>
      <c r="AO103" s="346"/>
      <c r="AP103" s="8"/>
      <c r="AQ103" s="228"/>
      <c r="AR103" s="369"/>
      <c r="AS103" s="224"/>
      <c r="AT103" s="225"/>
      <c r="AU103" s="12" t="s">
        <v>26</v>
      </c>
      <c r="AV103" s="226"/>
      <c r="AW103" s="227"/>
      <c r="AX103" s="156"/>
      <c r="AY103" s="167" t="s">
        <v>34</v>
      </c>
      <c r="BA103" s="9"/>
    </row>
    <row r="104" spans="1:53" ht="13.5" customHeight="1">
      <c r="A104" s="248" t="str">
        <f>IFERROR(INDEX(【従業者名簿】!F:F,MATCH(F104,【従業者名簿】!C:C,0)),"")</f>
        <v/>
      </c>
      <c r="B104" s="298" t="s">
        <v>33</v>
      </c>
      <c r="C104" s="299" t="str">
        <f>IF(AO104="介護福祉士","〇","")</f>
        <v/>
      </c>
      <c r="D104" s="366" t="str">
        <f>IF(A104="","",DATEDIF(A104,$AF$3,"m"))</f>
        <v/>
      </c>
      <c r="E104" s="301"/>
      <c r="F104" s="270"/>
      <c r="G104" s="70" t="s">
        <v>36</v>
      </c>
      <c r="H104" s="164"/>
      <c r="I104" s="164"/>
      <c r="J104" s="164"/>
      <c r="K104" s="164"/>
      <c r="L104" s="164"/>
      <c r="M104" s="164"/>
      <c r="N104" s="164"/>
      <c r="O104" s="40"/>
      <c r="P104" s="164"/>
      <c r="Q104" s="164"/>
      <c r="R104" s="164"/>
      <c r="S104" s="164"/>
      <c r="T104" s="164"/>
      <c r="U104" s="38"/>
      <c r="V104" s="38"/>
      <c r="W104" s="164"/>
      <c r="X104" s="164"/>
      <c r="Y104" s="164"/>
      <c r="Z104" s="164"/>
      <c r="AA104" s="164"/>
      <c r="AB104" s="164"/>
      <c r="AC104" s="164"/>
      <c r="AD104" s="164"/>
      <c r="AE104" s="164"/>
      <c r="AF104" s="164"/>
      <c r="AG104" s="164"/>
      <c r="AH104" s="164"/>
      <c r="AI104" s="164"/>
      <c r="AJ104" s="164"/>
      <c r="AK104" s="164"/>
      <c r="AL104" s="164"/>
      <c r="AM104" s="253">
        <f>SUM(H105:AL105)</f>
        <v>0</v>
      </c>
      <c r="AN104" s="380" t="str">
        <f>IFERROR(IF(OR(E104="Ａ",AM104&gt;$AF$125),1,ROUNDDOWN(AM104/$AF$125,1)),"")</f>
        <v/>
      </c>
      <c r="AO104" s="222"/>
      <c r="AP104" s="8"/>
      <c r="AQ104" s="228"/>
      <c r="AR104" s="369"/>
      <c r="AS104" s="224"/>
      <c r="AT104" s="226"/>
      <c r="AU104" s="12" t="s">
        <v>26</v>
      </c>
      <c r="AV104" s="226"/>
      <c r="AW104" s="311"/>
      <c r="AX104" s="156"/>
      <c r="AY104" s="167" t="s">
        <v>34</v>
      </c>
      <c r="BA104" s="9"/>
    </row>
    <row r="105" spans="1:53" ht="13.5" customHeight="1">
      <c r="A105" s="249"/>
      <c r="B105" s="255"/>
      <c r="C105" s="287"/>
      <c r="D105" s="367"/>
      <c r="E105" s="302"/>
      <c r="F105" s="261"/>
      <c r="G105" s="70" t="s">
        <v>41</v>
      </c>
      <c r="H105" s="35"/>
      <c r="I105" s="35"/>
      <c r="J105" s="35"/>
      <c r="K105" s="35"/>
      <c r="L105" s="35"/>
      <c r="M105" s="35"/>
      <c r="N105" s="35"/>
      <c r="O105" s="48"/>
      <c r="P105" s="35"/>
      <c r="Q105" s="35"/>
      <c r="R105" s="35"/>
      <c r="S105" s="35"/>
      <c r="T105" s="35"/>
      <c r="U105" s="35"/>
      <c r="V105" s="35"/>
      <c r="W105" s="35"/>
      <c r="X105" s="35"/>
      <c r="Y105" s="35"/>
      <c r="Z105" s="35"/>
      <c r="AA105" s="35"/>
      <c r="AB105" s="35"/>
      <c r="AC105" s="35"/>
      <c r="AD105" s="35"/>
      <c r="AE105" s="35"/>
      <c r="AF105" s="35"/>
      <c r="AG105" s="39"/>
      <c r="AH105" s="35"/>
      <c r="AI105" s="35"/>
      <c r="AJ105" s="35"/>
      <c r="AK105" s="35"/>
      <c r="AL105" s="35"/>
      <c r="AM105" s="253"/>
      <c r="AN105" s="380"/>
      <c r="AO105" s="223"/>
      <c r="AP105" s="8"/>
      <c r="AQ105" s="228"/>
      <c r="AR105" s="369"/>
      <c r="AS105" s="224"/>
      <c r="AT105" s="226"/>
      <c r="AU105" s="12" t="s">
        <v>26</v>
      </c>
      <c r="AV105" s="226"/>
      <c r="AW105" s="311"/>
      <c r="AX105" s="156"/>
      <c r="AY105" s="167" t="s">
        <v>34</v>
      </c>
      <c r="BA105" s="9"/>
    </row>
    <row r="106" spans="1:53" ht="13.5" customHeight="1">
      <c r="A106" s="248" t="str">
        <f>IFERROR(INDEX(【従業者名簿】!F:F,MATCH(F106,【従業者名簿】!C:C,0)),"")</f>
        <v/>
      </c>
      <c r="B106" s="298" t="s">
        <v>33</v>
      </c>
      <c r="C106" s="299" t="str">
        <f t="shared" ref="C106" si="72">IF(AO106="介護福祉士","〇","")</f>
        <v/>
      </c>
      <c r="D106" s="366" t="str">
        <f>IF(A106="","",DATEDIF(A106,$AF$3,"m"))</f>
        <v/>
      </c>
      <c r="E106" s="301"/>
      <c r="F106" s="270"/>
      <c r="G106" s="70" t="s">
        <v>36</v>
      </c>
      <c r="H106" s="164"/>
      <c r="I106" s="164"/>
      <c r="J106" s="164"/>
      <c r="K106" s="164"/>
      <c r="L106" s="164"/>
      <c r="M106" s="164"/>
      <c r="N106" s="164"/>
      <c r="O106" s="164"/>
      <c r="P106" s="164"/>
      <c r="Q106" s="40"/>
      <c r="R106" s="164"/>
      <c r="S106" s="164"/>
      <c r="T106" s="164"/>
      <c r="U106" s="164"/>
      <c r="V106" s="164"/>
      <c r="W106" s="164"/>
      <c r="X106" s="164"/>
      <c r="Y106" s="164"/>
      <c r="Z106" s="164"/>
      <c r="AA106" s="164"/>
      <c r="AB106" s="164"/>
      <c r="AC106" s="164"/>
      <c r="AD106" s="164"/>
      <c r="AE106" s="40"/>
      <c r="AF106" s="164"/>
      <c r="AG106" s="164"/>
      <c r="AH106" s="164"/>
      <c r="AI106" s="164"/>
      <c r="AJ106" s="164"/>
      <c r="AK106" s="164"/>
      <c r="AL106" s="164"/>
      <c r="AM106" s="253">
        <f>SUM(H107:AL107)</f>
        <v>0</v>
      </c>
      <c r="AN106" s="380" t="str">
        <f t="shared" ref="AN106" si="73">IFERROR(IF(OR(E106="Ａ",AM106&gt;$AF$125),1,ROUNDDOWN(AM106/$AF$125,1)),"")</f>
        <v/>
      </c>
      <c r="AO106" s="222"/>
      <c r="AP106" s="8"/>
      <c r="AQ106" s="228" t="s">
        <v>19</v>
      </c>
      <c r="AR106" s="307"/>
      <c r="AS106" s="308" t="s">
        <v>20</v>
      </c>
      <c r="AT106" s="309"/>
      <c r="AU106" s="309"/>
      <c r="AV106" s="309"/>
      <c r="AW106" s="309"/>
      <c r="AX106" s="309"/>
      <c r="AY106" s="310"/>
      <c r="BA106" s="9"/>
    </row>
    <row r="107" spans="1:53" ht="13.5" customHeight="1">
      <c r="A107" s="249"/>
      <c r="B107" s="255"/>
      <c r="C107" s="287"/>
      <c r="D107" s="367"/>
      <c r="E107" s="302"/>
      <c r="F107" s="261"/>
      <c r="G107" s="70" t="s">
        <v>41</v>
      </c>
      <c r="H107" s="35"/>
      <c r="I107" s="35"/>
      <c r="J107" s="35"/>
      <c r="K107" s="35"/>
      <c r="L107" s="35"/>
      <c r="M107" s="35"/>
      <c r="N107" s="35"/>
      <c r="O107" s="35"/>
      <c r="P107" s="35"/>
      <c r="Q107" s="48"/>
      <c r="R107" s="35"/>
      <c r="S107" s="35"/>
      <c r="T107" s="35"/>
      <c r="U107" s="35"/>
      <c r="V107" s="35"/>
      <c r="W107" s="35"/>
      <c r="X107" s="35"/>
      <c r="Y107" s="35"/>
      <c r="Z107" s="35"/>
      <c r="AA107" s="35"/>
      <c r="AB107" s="35"/>
      <c r="AC107" s="35"/>
      <c r="AD107" s="35"/>
      <c r="AE107" s="48"/>
      <c r="AF107" s="35"/>
      <c r="AG107" s="35"/>
      <c r="AH107" s="35"/>
      <c r="AI107" s="35"/>
      <c r="AJ107" s="35"/>
      <c r="AK107" s="35"/>
      <c r="AL107" s="35"/>
      <c r="AM107" s="253"/>
      <c r="AN107" s="380"/>
      <c r="AO107" s="223"/>
      <c r="AP107" s="8"/>
      <c r="AQ107" s="228" t="s">
        <v>28</v>
      </c>
      <c r="AR107" s="307"/>
      <c r="AS107" s="308" t="s">
        <v>29</v>
      </c>
      <c r="AT107" s="309"/>
      <c r="AU107" s="309"/>
      <c r="AV107" s="309"/>
      <c r="AW107" s="309"/>
      <c r="AX107" s="309"/>
      <c r="AY107" s="310"/>
      <c r="BA107" s="9"/>
    </row>
    <row r="108" spans="1:53" ht="13.5" customHeight="1">
      <c r="A108" s="248" t="str">
        <f>IFERROR(INDEX(【従業者名簿】!F:F,MATCH(F108,【従業者名簿】!C:C,0)),"")</f>
        <v/>
      </c>
      <c r="B108" s="298" t="s">
        <v>33</v>
      </c>
      <c r="C108" s="299" t="str">
        <f t="shared" ref="C108" si="74">IF(AO108="介護福祉士","〇","")</f>
        <v/>
      </c>
      <c r="D108" s="366" t="str">
        <f>IF(A108="","",DATEDIF(A108,$AF$3,"m"))</f>
        <v/>
      </c>
      <c r="E108" s="301"/>
      <c r="F108" s="270"/>
      <c r="G108" s="70" t="s">
        <v>36</v>
      </c>
      <c r="H108" s="164"/>
      <c r="I108" s="164"/>
      <c r="J108" s="164"/>
      <c r="K108" s="164"/>
      <c r="L108" s="164"/>
      <c r="M108" s="164"/>
      <c r="N108" s="164"/>
      <c r="O108" s="164"/>
      <c r="P108" s="164"/>
      <c r="Q108" s="164"/>
      <c r="R108" s="164"/>
      <c r="S108" s="164"/>
      <c r="T108" s="164"/>
      <c r="U108" s="164"/>
      <c r="V108" s="164"/>
      <c r="W108" s="164"/>
      <c r="X108" s="164"/>
      <c r="Y108" s="164"/>
      <c r="Z108" s="164"/>
      <c r="AA108" s="164"/>
      <c r="AB108" s="164"/>
      <c r="AC108" s="164"/>
      <c r="AD108" s="164"/>
      <c r="AE108" s="164"/>
      <c r="AF108" s="164"/>
      <c r="AG108" s="164"/>
      <c r="AH108" s="164"/>
      <c r="AI108" s="164"/>
      <c r="AJ108" s="164"/>
      <c r="AK108" s="164"/>
      <c r="AL108" s="164"/>
      <c r="AM108" s="253">
        <f>SUM(H109:AL109)</f>
        <v>0</v>
      </c>
      <c r="AN108" s="380" t="str">
        <f t="shared" ref="AN108" si="75">IFERROR(IF(OR(E108="Ａ",AM108&gt;$AF$125),1,ROUNDDOWN(AM108/$AF$125,1)),"")</f>
        <v/>
      </c>
      <c r="AO108" s="222"/>
      <c r="AP108" s="8"/>
      <c r="AQ108" s="228" t="s">
        <v>11</v>
      </c>
      <c r="AR108" s="307"/>
      <c r="AS108" s="308" t="s">
        <v>30</v>
      </c>
      <c r="AT108" s="309"/>
      <c r="AU108" s="309"/>
      <c r="AV108" s="309"/>
      <c r="AW108" s="309"/>
      <c r="AX108" s="309"/>
      <c r="AY108" s="310"/>
      <c r="BA108" s="9"/>
    </row>
    <row r="109" spans="1:53" ht="13.5" customHeight="1">
      <c r="A109" s="249"/>
      <c r="B109" s="255"/>
      <c r="C109" s="287"/>
      <c r="D109" s="367"/>
      <c r="E109" s="302"/>
      <c r="F109" s="261"/>
      <c r="G109" s="70" t="s">
        <v>41</v>
      </c>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253"/>
      <c r="AN109" s="380"/>
      <c r="AO109" s="223"/>
      <c r="AP109" s="8"/>
      <c r="AQ109" s="156"/>
      <c r="AR109" s="160"/>
      <c r="AS109" s="308"/>
      <c r="AT109" s="309"/>
      <c r="AU109" s="309"/>
      <c r="AV109" s="309"/>
      <c r="AW109" s="309"/>
      <c r="AX109" s="309"/>
      <c r="AY109" s="310"/>
      <c r="BA109" s="9"/>
    </row>
    <row r="110" spans="1:53" ht="13.5" customHeight="1">
      <c r="A110" s="248" t="str">
        <f>IFERROR(INDEX(【従業者名簿】!F:F,MATCH(F110,【従業者名簿】!C:C,0)),"")</f>
        <v/>
      </c>
      <c r="B110" s="298" t="s">
        <v>33</v>
      </c>
      <c r="C110" s="299" t="str">
        <f t="shared" ref="C110" si="76">IF(AO110="介護福祉士","〇","")</f>
        <v/>
      </c>
      <c r="D110" s="366" t="str">
        <f>IF(A110="","",DATEDIF(A110,$AF$3,"m"))</f>
        <v/>
      </c>
      <c r="E110" s="301"/>
      <c r="F110" s="270"/>
      <c r="G110" s="70" t="s">
        <v>36</v>
      </c>
      <c r="H110" s="164"/>
      <c r="I110" s="164"/>
      <c r="J110" s="164"/>
      <c r="K110" s="164"/>
      <c r="L110" s="164"/>
      <c r="M110" s="164"/>
      <c r="N110" s="164"/>
      <c r="O110" s="164"/>
      <c r="P110" s="164"/>
      <c r="Q110" s="164"/>
      <c r="R110" s="164"/>
      <c r="S110" s="164"/>
      <c r="T110" s="164"/>
      <c r="U110" s="164"/>
      <c r="V110" s="164"/>
      <c r="W110" s="164"/>
      <c r="X110" s="164"/>
      <c r="Y110" s="164"/>
      <c r="Z110" s="164"/>
      <c r="AA110" s="164"/>
      <c r="AB110" s="164"/>
      <c r="AC110" s="164"/>
      <c r="AD110" s="164"/>
      <c r="AE110" s="164"/>
      <c r="AF110" s="164"/>
      <c r="AG110" s="164"/>
      <c r="AH110" s="164"/>
      <c r="AI110" s="164"/>
      <c r="AJ110" s="164"/>
      <c r="AK110" s="164"/>
      <c r="AL110" s="164"/>
      <c r="AM110" s="253">
        <f>SUM(H111:AL111)</f>
        <v>0</v>
      </c>
      <c r="AN110" s="380" t="str">
        <f t="shared" ref="AN110" si="77">IFERROR(IF(OR(E110="Ａ",AM110&gt;$AF$125),1,ROUNDDOWN(AM110/$AF$125,1)),"")</f>
        <v/>
      </c>
      <c r="AO110" s="222"/>
      <c r="AP110" s="8"/>
      <c r="AQ110" s="228"/>
      <c r="AR110" s="307"/>
      <c r="AS110" s="308"/>
      <c r="AT110" s="309"/>
      <c r="AU110" s="309"/>
      <c r="AV110" s="309"/>
      <c r="AW110" s="309"/>
      <c r="AX110" s="309"/>
      <c r="AY110" s="310"/>
      <c r="BA110" s="9"/>
    </row>
    <row r="111" spans="1:53" ht="13.5" customHeight="1">
      <c r="A111" s="249"/>
      <c r="B111" s="255"/>
      <c r="C111" s="287"/>
      <c r="D111" s="367"/>
      <c r="E111" s="302"/>
      <c r="F111" s="261"/>
      <c r="G111" s="70" t="s">
        <v>41</v>
      </c>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253"/>
      <c r="AN111" s="380"/>
      <c r="AO111" s="223"/>
      <c r="AP111" s="8"/>
      <c r="AQ111" s="156"/>
      <c r="AR111" s="160"/>
      <c r="AS111" s="161"/>
      <c r="AT111" s="162"/>
      <c r="AU111" s="162"/>
      <c r="AV111" s="162"/>
      <c r="AW111" s="162"/>
      <c r="AX111" s="162"/>
      <c r="AY111" s="163"/>
      <c r="BA111" s="9"/>
    </row>
    <row r="112" spans="1:53" ht="13.5" customHeight="1">
      <c r="A112" s="248" t="str">
        <f>IFERROR(INDEX(【従業者名簿】!F:F,MATCH(F112,【従業者名簿】!C:C,0)),"")</f>
        <v/>
      </c>
      <c r="B112" s="298" t="s">
        <v>33</v>
      </c>
      <c r="C112" s="299" t="str">
        <f t="shared" ref="C112" si="78">IF(AO112="介護福祉士","〇","")</f>
        <v/>
      </c>
      <c r="D112" s="366" t="str">
        <f>IF(A112="","",DATEDIF(A112,$AF$3,"m"))</f>
        <v/>
      </c>
      <c r="E112" s="301"/>
      <c r="F112" s="270"/>
      <c r="G112" s="70" t="s">
        <v>36</v>
      </c>
      <c r="H112" s="164"/>
      <c r="I112" s="164"/>
      <c r="J112" s="164"/>
      <c r="K112" s="164"/>
      <c r="L112" s="164"/>
      <c r="M112" s="164"/>
      <c r="N112" s="164"/>
      <c r="O112" s="164"/>
      <c r="P112" s="164"/>
      <c r="Q112" s="164"/>
      <c r="R112" s="164"/>
      <c r="S112" s="164"/>
      <c r="T112" s="164"/>
      <c r="U112" s="164"/>
      <c r="V112" s="164"/>
      <c r="W112" s="164"/>
      <c r="X112" s="164"/>
      <c r="Y112" s="164"/>
      <c r="Z112" s="164"/>
      <c r="AA112" s="164"/>
      <c r="AB112" s="164"/>
      <c r="AC112" s="164"/>
      <c r="AD112" s="164"/>
      <c r="AE112" s="164"/>
      <c r="AF112" s="164"/>
      <c r="AG112" s="164"/>
      <c r="AH112" s="164"/>
      <c r="AI112" s="164"/>
      <c r="AJ112" s="164"/>
      <c r="AK112" s="164"/>
      <c r="AL112" s="164"/>
      <c r="AM112" s="253">
        <f>SUM(H113:AL113)</f>
        <v>0</v>
      </c>
      <c r="AN112" s="380" t="str">
        <f t="shared" ref="AN112" si="79">IFERROR(IF(OR(E112="Ａ",AM112&gt;$AF$125),1,ROUNDDOWN(AM112/$AF$125,1)),"")</f>
        <v/>
      </c>
      <c r="AO112" s="222"/>
      <c r="AP112" s="8"/>
      <c r="BA112" s="9"/>
    </row>
    <row r="113" spans="1:53" ht="13.5" customHeight="1">
      <c r="A113" s="249"/>
      <c r="B113" s="255"/>
      <c r="C113" s="287"/>
      <c r="D113" s="367"/>
      <c r="E113" s="302"/>
      <c r="F113" s="261"/>
      <c r="G113" s="70" t="s">
        <v>41</v>
      </c>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253"/>
      <c r="AN113" s="380"/>
      <c r="AO113" s="223"/>
      <c r="AP113" s="8"/>
      <c r="AQ113" s="332" t="s">
        <v>199</v>
      </c>
      <c r="AR113" s="334"/>
      <c r="AS113" s="347"/>
      <c r="AT113" s="252" t="s">
        <v>200</v>
      </c>
      <c r="AU113" s="351"/>
      <c r="AV113" s="351"/>
      <c r="AW113" s="252" t="s">
        <v>201</v>
      </c>
      <c r="AX113" s="351"/>
      <c r="AY113" s="351"/>
    </row>
    <row r="114" spans="1:53" ht="13.5" customHeight="1">
      <c r="A114" s="248" t="str">
        <f>IFERROR(INDEX(【従業者名簿】!F:F,MATCH(F114,【従業者名簿】!C:C,0)),"")</f>
        <v/>
      </c>
      <c r="B114" s="298" t="s">
        <v>33</v>
      </c>
      <c r="C114" s="299" t="str">
        <f t="shared" ref="C114" si="80">IF(AO114="介護福祉士","〇","")</f>
        <v/>
      </c>
      <c r="D114" s="366" t="str">
        <f>IF(A114="","",DATEDIF(A114,$AF$3,"m"))</f>
        <v/>
      </c>
      <c r="E114" s="301"/>
      <c r="F114" s="270"/>
      <c r="G114" s="70" t="s">
        <v>36</v>
      </c>
      <c r="H114" s="164"/>
      <c r="I114" s="164"/>
      <c r="J114" s="164"/>
      <c r="K114" s="164"/>
      <c r="L114" s="164"/>
      <c r="M114" s="164"/>
      <c r="N114" s="164"/>
      <c r="O114" s="164"/>
      <c r="P114" s="164"/>
      <c r="Q114" s="164"/>
      <c r="R114" s="164"/>
      <c r="S114" s="164"/>
      <c r="T114" s="164"/>
      <c r="U114" s="164"/>
      <c r="V114" s="164"/>
      <c r="W114" s="164"/>
      <c r="X114" s="164"/>
      <c r="Y114" s="164"/>
      <c r="Z114" s="164"/>
      <c r="AA114" s="164"/>
      <c r="AB114" s="164"/>
      <c r="AC114" s="164"/>
      <c r="AD114" s="164"/>
      <c r="AE114" s="164"/>
      <c r="AF114" s="164"/>
      <c r="AG114" s="164"/>
      <c r="AH114" s="164"/>
      <c r="AI114" s="164"/>
      <c r="AJ114" s="164"/>
      <c r="AK114" s="164"/>
      <c r="AL114" s="164"/>
      <c r="AM114" s="253">
        <f>SUM(H115:AL115)</f>
        <v>0</v>
      </c>
      <c r="AN114" s="380" t="str">
        <f t="shared" ref="AN114" si="81">IFERROR(IF(OR(E114="Ａ",AM114&gt;$AF$125),1,ROUNDDOWN(AM114/$AF$125,1)),"")</f>
        <v/>
      </c>
      <c r="AO114" s="222"/>
      <c r="AP114" s="8"/>
      <c r="AQ114" s="348"/>
      <c r="AR114" s="349"/>
      <c r="AS114" s="350"/>
      <c r="AT114" s="352"/>
      <c r="AU114" s="352"/>
      <c r="AV114" s="352"/>
      <c r="AW114" s="352"/>
      <c r="AX114" s="352"/>
      <c r="AY114" s="352"/>
    </row>
    <row r="115" spans="1:53" ht="13.5" customHeight="1">
      <c r="A115" s="249"/>
      <c r="B115" s="255"/>
      <c r="C115" s="287"/>
      <c r="D115" s="367"/>
      <c r="E115" s="302"/>
      <c r="F115" s="261"/>
      <c r="G115" s="70" t="s">
        <v>41</v>
      </c>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253"/>
      <c r="AN115" s="380"/>
      <c r="AO115" s="223"/>
      <c r="AP115" s="8"/>
      <c r="AQ115" s="210"/>
      <c r="AR115" s="214"/>
      <c r="AS115" s="211"/>
      <c r="AT115" s="353" t="s">
        <v>166</v>
      </c>
      <c r="AU115" s="354"/>
      <c r="AV115" s="355"/>
      <c r="AW115" s="353" t="s">
        <v>167</v>
      </c>
      <c r="AX115" s="356"/>
      <c r="AY115" s="357"/>
    </row>
    <row r="116" spans="1:53" ht="13.5" customHeight="1">
      <c r="A116" s="248" t="str">
        <f>IFERROR(INDEX(【従業者名簿】!F:F,MATCH(F116,【従業者名簿】!C:C,0)),"")</f>
        <v/>
      </c>
      <c r="B116" s="298" t="s">
        <v>33</v>
      </c>
      <c r="C116" s="299" t="str">
        <f t="shared" ref="C116" si="82">IF(AO116="介護福祉士","〇","")</f>
        <v/>
      </c>
      <c r="D116" s="366" t="str">
        <f>IF(A116="","",DATEDIF(A116,$AF$3,"m"))</f>
        <v/>
      </c>
      <c r="E116" s="275"/>
      <c r="F116" s="262"/>
      <c r="G116" s="70" t="s">
        <v>36</v>
      </c>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5"/>
      <c r="AJ116" s="75"/>
      <c r="AK116" s="75"/>
      <c r="AL116" s="75"/>
      <c r="AM116" s="253">
        <f>SUM(H117:AL117)</f>
        <v>0</v>
      </c>
      <c r="AN116" s="380" t="str">
        <f t="shared" ref="AN116" si="83">IFERROR(IF(OR(E116="Ａ",AM116&gt;$AF$125),1,ROUNDDOWN(AM116/$AF$125,1)),"")</f>
        <v/>
      </c>
      <c r="AO116" s="222"/>
      <c r="AP116" s="8"/>
      <c r="AQ116" s="312" t="s">
        <v>202</v>
      </c>
      <c r="AR116" s="313"/>
      <c r="AS116" s="314"/>
      <c r="AT116" s="315">
        <f>ROUNDDOWN(SUMIF(C94:C159,"〇",AN94:AN159),1)</f>
        <v>0</v>
      </c>
      <c r="AU116" s="316"/>
      <c r="AV116" s="316"/>
      <c r="AW116" s="317" t="e">
        <f>AT116/AM124</f>
        <v>#DIV/0!</v>
      </c>
      <c r="AX116" s="318"/>
      <c r="AY116" s="318"/>
    </row>
    <row r="117" spans="1:53" ht="13.5" customHeight="1">
      <c r="A117" s="249"/>
      <c r="B117" s="255"/>
      <c r="C117" s="287"/>
      <c r="D117" s="367"/>
      <c r="E117" s="260"/>
      <c r="F117" s="262"/>
      <c r="G117" s="70" t="s">
        <v>41</v>
      </c>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253"/>
      <c r="AN117" s="380"/>
      <c r="AO117" s="223"/>
      <c r="AP117" s="8"/>
      <c r="AQ117" s="319" t="s">
        <v>203</v>
      </c>
      <c r="AR117" s="320"/>
      <c r="AS117" s="321"/>
      <c r="AT117" s="316"/>
      <c r="AU117" s="316"/>
      <c r="AV117" s="316"/>
      <c r="AW117" s="318"/>
      <c r="AX117" s="318"/>
      <c r="AY117" s="318"/>
    </row>
    <row r="118" spans="1:53" ht="13.5" customHeight="1">
      <c r="A118" s="248" t="str">
        <f>IFERROR(INDEX(【従業者名簿】!F:F,MATCH(F118,【従業者名簿】!C:C,0)),"")</f>
        <v/>
      </c>
      <c r="B118" s="298" t="s">
        <v>33</v>
      </c>
      <c r="C118" s="299" t="str">
        <f t="shared" ref="C118" si="84">IF(AO118="介護福祉士","〇","")</f>
        <v/>
      </c>
      <c r="D118" s="366" t="str">
        <f>IF(A118="","",DATEDIF(A118,$AF$3,"m"))</f>
        <v/>
      </c>
      <c r="E118" s="275"/>
      <c r="F118" s="262"/>
      <c r="G118" s="70" t="s">
        <v>36</v>
      </c>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253">
        <f>SUM(H119:AL119)</f>
        <v>0</v>
      </c>
      <c r="AN118" s="380" t="str">
        <f t="shared" ref="AN118" si="85">IFERROR(IF(OR(E118="Ａ",AM118&gt;$AF$125),1,ROUNDDOWN(AM118/$AF$125,1)),"")</f>
        <v/>
      </c>
      <c r="AO118" s="222"/>
      <c r="AP118" s="8"/>
      <c r="AQ118" s="312" t="s">
        <v>204</v>
      </c>
      <c r="AR118" s="313"/>
      <c r="AS118" s="314"/>
      <c r="AT118" s="315">
        <f>ROUNDDOWN(SUMIFS(AN94:AN159,C94:C159,"〇",D94:D159,"&gt;="&amp;BA118),1)</f>
        <v>0</v>
      </c>
      <c r="AU118" s="316"/>
      <c r="AV118" s="316"/>
      <c r="AW118" s="317" t="e">
        <f>AT118/AM124</f>
        <v>#DIV/0!</v>
      </c>
      <c r="AX118" s="318"/>
      <c r="AY118" s="318"/>
      <c r="BA118" s="358">
        <f>[1]【算定要件集計】!T7</f>
        <v>120</v>
      </c>
    </row>
    <row r="119" spans="1:53" ht="13.5" customHeight="1">
      <c r="A119" s="249"/>
      <c r="B119" s="255"/>
      <c r="C119" s="287"/>
      <c r="D119" s="367"/>
      <c r="E119" s="260"/>
      <c r="F119" s="262"/>
      <c r="G119" s="70" t="s">
        <v>41</v>
      </c>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253"/>
      <c r="AN119" s="380"/>
      <c r="AO119" s="223"/>
      <c r="AP119" s="8"/>
      <c r="AQ119" s="319" t="s">
        <v>206</v>
      </c>
      <c r="AR119" s="320"/>
      <c r="AS119" s="321"/>
      <c r="AT119" s="316"/>
      <c r="AU119" s="316"/>
      <c r="AV119" s="316"/>
      <c r="AW119" s="318"/>
      <c r="AX119" s="318"/>
      <c r="AY119" s="318"/>
      <c r="BA119" s="359"/>
    </row>
    <row r="120" spans="1:53" ht="13.5" customHeight="1">
      <c r="A120" s="248" t="str">
        <f>IFERROR(INDEX(【従業者名簿】!F:F,MATCH(F120,【従業者名簿】!C:C,0)),"")</f>
        <v/>
      </c>
      <c r="B120" s="298" t="s">
        <v>33</v>
      </c>
      <c r="C120" s="299" t="str">
        <f t="shared" ref="C120" si="86">IF(AO120="介護福祉士","〇","")</f>
        <v/>
      </c>
      <c r="D120" s="366" t="str">
        <f>IF(A120="","",DATEDIF(A120,$AF$3,"m"))</f>
        <v/>
      </c>
      <c r="E120" s="275"/>
      <c r="F120" s="262"/>
      <c r="G120" s="70" t="s">
        <v>36</v>
      </c>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c r="AE120" s="75"/>
      <c r="AF120" s="75"/>
      <c r="AG120" s="75"/>
      <c r="AH120" s="75"/>
      <c r="AI120" s="75"/>
      <c r="AJ120" s="75"/>
      <c r="AK120" s="75"/>
      <c r="AL120" s="75"/>
      <c r="AM120" s="253">
        <f>SUM(H121:AL121)</f>
        <v>0</v>
      </c>
      <c r="AN120" s="380" t="str">
        <f t="shared" ref="AN120" si="87">IFERROR(IF(OR(E120="Ａ",AM120&gt;$AF$125),1,ROUNDDOWN(AM120/$AF$125,1)),"")</f>
        <v/>
      </c>
      <c r="AO120" s="222"/>
      <c r="AP120" s="8"/>
      <c r="AQ120" s="312" t="s">
        <v>207</v>
      </c>
      <c r="AR120" s="313"/>
      <c r="AS120" s="314"/>
      <c r="AT120" s="315">
        <f>ROUNDDOWN(SUM(SUMIF(E94:E159,{"Ａ","Ｂ"},AN94:AN159)),1)</f>
        <v>0</v>
      </c>
      <c r="AU120" s="316"/>
      <c r="AV120" s="316"/>
      <c r="AW120" s="360" t="e">
        <f>AT120/AM124</f>
        <v>#DIV/0!</v>
      </c>
      <c r="AX120" s="361"/>
      <c r="AY120" s="362"/>
      <c r="BA120" s="169"/>
    </row>
    <row r="121" spans="1:53" ht="13.5" customHeight="1">
      <c r="A121" s="249"/>
      <c r="B121" s="255"/>
      <c r="C121" s="287"/>
      <c r="D121" s="367"/>
      <c r="E121" s="260"/>
      <c r="F121" s="262"/>
      <c r="G121" s="70" t="s">
        <v>41</v>
      </c>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253"/>
      <c r="AN121" s="380"/>
      <c r="AO121" s="223"/>
      <c r="AP121" s="8"/>
      <c r="AQ121" s="319" t="s">
        <v>208</v>
      </c>
      <c r="AR121" s="320"/>
      <c r="AS121" s="321"/>
      <c r="AT121" s="316"/>
      <c r="AU121" s="316"/>
      <c r="AV121" s="316"/>
      <c r="AW121" s="363"/>
      <c r="AX121" s="364"/>
      <c r="AY121" s="365"/>
      <c r="BA121" s="170"/>
    </row>
    <row r="122" spans="1:53" ht="13.5" customHeight="1">
      <c r="A122" s="248" t="str">
        <f>IFERROR(INDEX(【従業者名簿】!F:F,MATCH(F122,【従業者名簿】!C:C,0)),"")</f>
        <v/>
      </c>
      <c r="B122" s="298" t="s">
        <v>33</v>
      </c>
      <c r="C122" s="299" t="str">
        <f t="shared" ref="C122" si="88">IF(AO122="介護福祉士","〇","")</f>
        <v/>
      </c>
      <c r="D122" s="366" t="str">
        <f>IF(A122="","",DATEDIF(A122,$AF$3,"m"))</f>
        <v/>
      </c>
      <c r="E122" s="275"/>
      <c r="F122" s="262"/>
      <c r="G122" s="70" t="s">
        <v>36</v>
      </c>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c r="AE122" s="75"/>
      <c r="AF122" s="75"/>
      <c r="AG122" s="75"/>
      <c r="AH122" s="75"/>
      <c r="AI122" s="75"/>
      <c r="AJ122" s="75"/>
      <c r="AK122" s="75"/>
      <c r="AL122" s="75"/>
      <c r="AM122" s="253">
        <f>SUM(H123:AL123)</f>
        <v>0</v>
      </c>
      <c r="AN122" s="380" t="str">
        <f t="shared" ref="AN122" si="89">IFERROR(IF(OR(E122="Ａ",AM122&gt;$AF$125),1,ROUNDDOWN(AM122/$AF$125,1)),"")</f>
        <v/>
      </c>
      <c r="AO122" s="222"/>
      <c r="AP122" s="8"/>
      <c r="AQ122" s="312" t="s">
        <v>207</v>
      </c>
      <c r="AR122" s="313"/>
      <c r="AS122" s="314"/>
      <c r="AT122" s="315">
        <f>ROUNDDOWN(SUMIF(D94:D159,"&gt;="&amp;BA122,AN94:AN159),1)</f>
        <v>0</v>
      </c>
      <c r="AU122" s="316"/>
      <c r="AV122" s="316"/>
      <c r="AW122" s="360" t="e">
        <f>AT122/AM124</f>
        <v>#DIV/0!</v>
      </c>
      <c r="AX122" s="361"/>
      <c r="AY122" s="362"/>
      <c r="BA122" s="358">
        <f>[1]【算定要件集計】!T11</f>
        <v>84</v>
      </c>
    </row>
    <row r="123" spans="1:53" ht="13.5" customHeight="1">
      <c r="A123" s="249"/>
      <c r="B123" s="255"/>
      <c r="C123" s="287"/>
      <c r="D123" s="367"/>
      <c r="E123" s="260"/>
      <c r="F123" s="262"/>
      <c r="G123" s="70" t="s">
        <v>41</v>
      </c>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253"/>
      <c r="AN123" s="380"/>
      <c r="AO123" s="223"/>
      <c r="AP123" s="8"/>
      <c r="AQ123" s="319" t="s">
        <v>210</v>
      </c>
      <c r="AR123" s="320"/>
      <c r="AS123" s="321"/>
      <c r="AT123" s="316"/>
      <c r="AU123" s="316"/>
      <c r="AV123" s="316"/>
      <c r="AW123" s="363"/>
      <c r="AX123" s="364"/>
      <c r="AY123" s="365"/>
      <c r="BA123" s="359"/>
    </row>
    <row r="124" spans="1:53" ht="13.5" customHeight="1">
      <c r="B124" s="332" t="s">
        <v>51</v>
      </c>
      <c r="C124" s="333"/>
      <c r="D124" s="333"/>
      <c r="E124" s="333"/>
      <c r="F124" s="333"/>
      <c r="G124" s="25" t="s">
        <v>49</v>
      </c>
      <c r="H124" s="23"/>
      <c r="I124" s="15"/>
      <c r="J124" s="332" t="s">
        <v>46</v>
      </c>
      <c r="K124" s="334"/>
      <c r="L124" s="334"/>
      <c r="M124" s="334"/>
      <c r="N124" s="334"/>
      <c r="O124" s="334"/>
      <c r="P124" s="334"/>
      <c r="Q124" s="334"/>
      <c r="R124" s="334"/>
      <c r="S124" s="14"/>
      <c r="T124" s="26" t="s">
        <v>50</v>
      </c>
      <c r="U124" s="24"/>
      <c r="V124" s="332" t="s">
        <v>47</v>
      </c>
      <c r="W124" s="334"/>
      <c r="X124" s="334"/>
      <c r="Y124" s="334"/>
      <c r="Z124" s="334"/>
      <c r="AA124" s="334"/>
      <c r="AB124" s="334"/>
      <c r="AC124" s="333"/>
      <c r="AD124" s="333"/>
      <c r="AE124" s="333"/>
      <c r="AF124" s="14" t="s">
        <v>164</v>
      </c>
      <c r="AH124" s="27"/>
      <c r="AI124" s="27"/>
      <c r="AJ124" s="27"/>
      <c r="AK124" s="27"/>
      <c r="AL124" s="27"/>
      <c r="AM124" s="381">
        <f>ROUNDDOWN(SUM(AN94:AN123,AN130:AN159),1)</f>
        <v>0</v>
      </c>
      <c r="AN124" s="382"/>
      <c r="AO124" s="391" t="s">
        <v>173</v>
      </c>
      <c r="AP124" s="10"/>
      <c r="AQ124" s="322"/>
      <c r="AR124" s="323"/>
      <c r="AS124" s="323"/>
      <c r="AT124" s="322"/>
      <c r="AU124" s="323"/>
      <c r="AV124" s="323"/>
      <c r="AW124" s="322"/>
      <c r="AX124" s="323"/>
      <c r="AY124" s="323"/>
    </row>
    <row r="125" spans="1:53" ht="13.5" customHeight="1">
      <c r="B125" s="210"/>
      <c r="C125" s="214"/>
      <c r="D125" s="214"/>
      <c r="E125" s="214"/>
      <c r="F125" s="214"/>
      <c r="G125" s="41">
        <f>$G$45</f>
        <v>0</v>
      </c>
      <c r="H125" s="21" t="s">
        <v>16</v>
      </c>
      <c r="I125" s="20"/>
      <c r="J125" s="335"/>
      <c r="K125" s="336"/>
      <c r="L125" s="336"/>
      <c r="M125" s="336"/>
      <c r="N125" s="336"/>
      <c r="O125" s="336"/>
      <c r="P125" s="336"/>
      <c r="Q125" s="336"/>
      <c r="R125" s="336"/>
      <c r="S125" s="330" t="str">
        <f>$S$45</f>
        <v/>
      </c>
      <c r="T125" s="330"/>
      <c r="U125" s="22" t="s">
        <v>7</v>
      </c>
      <c r="V125" s="335"/>
      <c r="W125" s="336"/>
      <c r="X125" s="336"/>
      <c r="Y125" s="336"/>
      <c r="Z125" s="336"/>
      <c r="AA125" s="336"/>
      <c r="AB125" s="336"/>
      <c r="AC125" s="214"/>
      <c r="AD125" s="214"/>
      <c r="AE125" s="214"/>
      <c r="AF125" s="331" t="str">
        <f>$AF$45</f>
        <v/>
      </c>
      <c r="AG125" s="331"/>
      <c r="AH125" s="21" t="s">
        <v>16</v>
      </c>
      <c r="AI125" s="21"/>
      <c r="AJ125" s="21"/>
      <c r="AK125" s="21"/>
      <c r="AL125" s="21"/>
      <c r="AM125" s="383"/>
      <c r="AN125" s="384"/>
      <c r="AO125" s="329"/>
      <c r="AP125" s="10"/>
      <c r="AQ125" s="323"/>
      <c r="AR125" s="323"/>
      <c r="AS125" s="323"/>
      <c r="AT125" s="323"/>
      <c r="AU125" s="323"/>
      <c r="AV125" s="323"/>
      <c r="AW125" s="323"/>
      <c r="AX125" s="323"/>
      <c r="AY125" s="323"/>
    </row>
    <row r="126" spans="1:53" ht="13.5" customHeight="1">
      <c r="B126" s="43"/>
      <c r="C126" s="43"/>
      <c r="D126" s="43"/>
      <c r="E126" s="7" t="s">
        <v>90</v>
      </c>
      <c r="F126" s="43"/>
      <c r="G126" s="51"/>
      <c r="H126" s="7"/>
      <c r="I126" s="52"/>
      <c r="J126" s="52"/>
      <c r="K126" s="52"/>
      <c r="L126" s="52"/>
      <c r="M126" s="52"/>
      <c r="N126" s="52"/>
      <c r="O126" s="52"/>
      <c r="P126" s="52"/>
      <c r="Q126" s="52"/>
      <c r="R126" s="52"/>
      <c r="S126" s="53"/>
      <c r="T126" s="53"/>
      <c r="U126" s="7"/>
      <c r="V126" s="52"/>
      <c r="W126" s="52"/>
      <c r="X126" s="52"/>
      <c r="Y126" s="52"/>
      <c r="Z126" s="52"/>
      <c r="AA126" s="52"/>
      <c r="AB126" s="52"/>
      <c r="AC126" s="43"/>
      <c r="AD126" s="43"/>
      <c r="AE126" s="43"/>
      <c r="AF126" s="54"/>
      <c r="AG126" s="54"/>
      <c r="AH126" s="7"/>
      <c r="AI126" s="7"/>
      <c r="AJ126" s="7"/>
      <c r="AK126" s="7"/>
      <c r="AL126" s="7"/>
      <c r="AM126" s="137" t="s">
        <v>149</v>
      </c>
      <c r="AN126" s="56"/>
      <c r="AO126" s="57"/>
      <c r="AP126" s="10"/>
      <c r="AQ126" s="159"/>
      <c r="AR126" s="159"/>
      <c r="AS126" s="159"/>
      <c r="AT126" s="58"/>
      <c r="AU126" s="58"/>
      <c r="AV126" s="58"/>
      <c r="AW126" s="59"/>
      <c r="AX126" s="59"/>
      <c r="AY126" s="59"/>
      <c r="BA126" s="9"/>
    </row>
    <row r="127" spans="1:53" ht="13.5" customHeight="1">
      <c r="B127" s="43"/>
      <c r="C127" s="43"/>
      <c r="D127" s="43"/>
      <c r="E127" s="43"/>
      <c r="F127" s="43"/>
      <c r="G127" s="51"/>
      <c r="H127" s="7"/>
      <c r="I127" s="52"/>
      <c r="J127" s="52"/>
      <c r="K127" s="52"/>
      <c r="L127" s="52"/>
      <c r="M127" s="52"/>
      <c r="N127" s="52"/>
      <c r="O127" s="52"/>
      <c r="P127" s="52"/>
      <c r="Q127" s="52"/>
      <c r="R127" s="52"/>
      <c r="S127" s="53"/>
      <c r="T127" s="53"/>
      <c r="U127" s="7"/>
      <c r="V127" s="52"/>
      <c r="W127" s="52"/>
      <c r="X127" s="52"/>
      <c r="Y127" s="52"/>
      <c r="Z127" s="52"/>
      <c r="AA127" s="52"/>
      <c r="AB127" s="52"/>
      <c r="AC127" s="43"/>
      <c r="AD127" s="43"/>
      <c r="AE127" s="43"/>
      <c r="AF127" s="54"/>
      <c r="AG127" s="54"/>
      <c r="AH127" s="7"/>
      <c r="AI127" s="7"/>
      <c r="AJ127" s="7"/>
      <c r="AK127" s="7"/>
      <c r="AL127" s="7"/>
      <c r="AM127" s="55"/>
      <c r="AN127" s="56"/>
      <c r="AO127" s="57"/>
      <c r="AP127" s="10"/>
      <c r="AQ127" s="42"/>
      <c r="AR127" s="42"/>
      <c r="AS127" s="42"/>
      <c r="AT127" s="58"/>
      <c r="AU127" s="58"/>
      <c r="AV127" s="58"/>
      <c r="AW127" s="59"/>
      <c r="AX127" s="59"/>
      <c r="AY127" s="59"/>
      <c r="BA127" s="9"/>
    </row>
    <row r="128" spans="1:53" s="6" customFormat="1" ht="18" customHeight="1">
      <c r="A128" s="248" t="s">
        <v>60</v>
      </c>
      <c r="B128" s="238" t="s">
        <v>0</v>
      </c>
      <c r="C128" s="250" t="s">
        <v>203</v>
      </c>
      <c r="D128" s="250" t="s">
        <v>62</v>
      </c>
      <c r="E128" s="250" t="s">
        <v>1</v>
      </c>
      <c r="F128" s="238" t="s">
        <v>3</v>
      </c>
      <c r="G128" s="252" t="s">
        <v>37</v>
      </c>
      <c r="H128" s="18" t="str">
        <f>AF83</f>
        <v/>
      </c>
      <c r="I128" s="18" t="str">
        <f>IFERROR(H128+1,"")</f>
        <v/>
      </c>
      <c r="J128" s="18" t="str">
        <f>IFERROR(I128+1,"")</f>
        <v/>
      </c>
      <c r="K128" s="18" t="str">
        <f t="shared" ref="K128" si="90">IFERROR(J128+1,"")</f>
        <v/>
      </c>
      <c r="L128" s="18" t="str">
        <f t="shared" ref="L128" si="91">IFERROR(K128+1,"")</f>
        <v/>
      </c>
      <c r="M128" s="18" t="str">
        <f t="shared" ref="M128" si="92">IFERROR(L128+1,"")</f>
        <v/>
      </c>
      <c r="N128" s="18" t="str">
        <f t="shared" ref="N128" si="93">IFERROR(M128+1,"")</f>
        <v/>
      </c>
      <c r="O128" s="18" t="str">
        <f t="shared" ref="O128" si="94">IFERROR(N128+1,"")</f>
        <v/>
      </c>
      <c r="P128" s="18" t="str">
        <f t="shared" ref="P128" si="95">IFERROR(O128+1,"")</f>
        <v/>
      </c>
      <c r="Q128" s="18" t="str">
        <f t="shared" ref="Q128" si="96">IFERROR(P128+1,"")</f>
        <v/>
      </c>
      <c r="R128" s="18" t="str">
        <f t="shared" ref="R128" si="97">IFERROR(Q128+1,"")</f>
        <v/>
      </c>
      <c r="S128" s="18" t="str">
        <f t="shared" ref="S128" si="98">IFERROR(R128+1,"")</f>
        <v/>
      </c>
      <c r="T128" s="18" t="str">
        <f t="shared" ref="T128" si="99">IFERROR(S128+1,"")</f>
        <v/>
      </c>
      <c r="U128" s="18" t="str">
        <f t="shared" ref="U128" si="100">IFERROR(T128+1,"")</f>
        <v/>
      </c>
      <c r="V128" s="18" t="str">
        <f t="shared" ref="V128" si="101">IFERROR(U128+1,"")</f>
        <v/>
      </c>
      <c r="W128" s="18" t="str">
        <f t="shared" ref="W128" si="102">IFERROR(V128+1,"")</f>
        <v/>
      </c>
      <c r="X128" s="18" t="str">
        <f t="shared" ref="X128" si="103">IFERROR(W128+1,"")</f>
        <v/>
      </c>
      <c r="Y128" s="18" t="str">
        <f t="shared" ref="Y128" si="104">IFERROR(X128+1,"")</f>
        <v/>
      </c>
      <c r="Z128" s="18" t="str">
        <f t="shared" ref="Z128" si="105">IFERROR(Y128+1,"")</f>
        <v/>
      </c>
      <c r="AA128" s="18" t="str">
        <f t="shared" ref="AA128" si="106">IFERROR(Z128+1,"")</f>
        <v/>
      </c>
      <c r="AB128" s="18" t="str">
        <f t="shared" ref="AB128" si="107">IFERROR(AA128+1,"")</f>
        <v/>
      </c>
      <c r="AC128" s="18" t="str">
        <f t="shared" ref="AC128" si="108">IFERROR(AB128+1,"")</f>
        <v/>
      </c>
      <c r="AD128" s="18" t="str">
        <f t="shared" ref="AD128" si="109">IFERROR(AC128+1,"")</f>
        <v/>
      </c>
      <c r="AE128" s="18" t="str">
        <f t="shared" ref="AE128" si="110">IFERROR(AD128+1,"")</f>
        <v/>
      </c>
      <c r="AF128" s="18" t="str">
        <f t="shared" ref="AF128" si="111">IFERROR(AE128+1,"")</f>
        <v/>
      </c>
      <c r="AG128" s="18" t="str">
        <f t="shared" ref="AG128" si="112">IFERROR(AF128+1,"")</f>
        <v/>
      </c>
      <c r="AH128" s="18" t="str">
        <f t="shared" ref="AH128" si="113">IFERROR(AG128+1,"")</f>
        <v/>
      </c>
      <c r="AI128" s="18" t="str">
        <f t="shared" ref="AI128" si="114">IFERROR(AH128+1,"")</f>
        <v/>
      </c>
      <c r="AJ128" s="18" t="str">
        <f>IFERROR(IF(MONTH(AI128)&lt;&gt;MONTH(AI128+1),"",AI128+1),"")</f>
        <v/>
      </c>
      <c r="AK128" s="18" t="str">
        <f>IFERROR(IF(MONTH(AJ128)&lt;&gt;MONTH(AJ128+1),"",AJ128+1),"")</f>
        <v/>
      </c>
      <c r="AL128" s="18" t="str">
        <f>IFERROR(IF(MONTH(AK128)&lt;&gt;MONTH(AK128+1),"",AK128+1),"")</f>
        <v/>
      </c>
      <c r="AM128" s="263" t="s">
        <v>162</v>
      </c>
      <c r="AN128" s="263" t="s">
        <v>163</v>
      </c>
      <c r="AO128" s="206" t="s">
        <v>133</v>
      </c>
      <c r="AQ128" s="1"/>
      <c r="AR128" s="1"/>
      <c r="AS128" s="1"/>
      <c r="AT128" s="1"/>
      <c r="AU128" s="1"/>
      <c r="AV128" s="1"/>
      <c r="AW128" s="1"/>
      <c r="AX128" s="1"/>
      <c r="AY128" s="1"/>
    </row>
    <row r="129" spans="1:51" s="6" customFormat="1" ht="18" customHeight="1">
      <c r="A129" s="249"/>
      <c r="B129" s="238"/>
      <c r="C129" s="251"/>
      <c r="D129" s="251"/>
      <c r="E129" s="251"/>
      <c r="F129" s="238"/>
      <c r="G129" s="239"/>
      <c r="H129" s="19" t="str">
        <f>H128</f>
        <v/>
      </c>
      <c r="I129" s="19" t="str">
        <f>I128</f>
        <v/>
      </c>
      <c r="J129" s="19" t="str">
        <f t="shared" ref="J129:AL129" si="115">J128</f>
        <v/>
      </c>
      <c r="K129" s="19" t="str">
        <f t="shared" si="115"/>
        <v/>
      </c>
      <c r="L129" s="19" t="str">
        <f t="shared" si="115"/>
        <v/>
      </c>
      <c r="M129" s="19" t="str">
        <f t="shared" si="115"/>
        <v/>
      </c>
      <c r="N129" s="19" t="str">
        <f t="shared" si="115"/>
        <v/>
      </c>
      <c r="O129" s="19" t="str">
        <f t="shared" si="115"/>
        <v/>
      </c>
      <c r="P129" s="19" t="str">
        <f t="shared" si="115"/>
        <v/>
      </c>
      <c r="Q129" s="19" t="str">
        <f t="shared" si="115"/>
        <v/>
      </c>
      <c r="R129" s="19" t="str">
        <f t="shared" si="115"/>
        <v/>
      </c>
      <c r="S129" s="19" t="str">
        <f t="shared" si="115"/>
        <v/>
      </c>
      <c r="T129" s="19" t="str">
        <f t="shared" si="115"/>
        <v/>
      </c>
      <c r="U129" s="19" t="str">
        <f t="shared" si="115"/>
        <v/>
      </c>
      <c r="V129" s="19" t="str">
        <f t="shared" si="115"/>
        <v/>
      </c>
      <c r="W129" s="19" t="str">
        <f t="shared" si="115"/>
        <v/>
      </c>
      <c r="X129" s="19" t="str">
        <f t="shared" si="115"/>
        <v/>
      </c>
      <c r="Y129" s="19" t="str">
        <f t="shared" si="115"/>
        <v/>
      </c>
      <c r="Z129" s="19" t="str">
        <f t="shared" si="115"/>
        <v/>
      </c>
      <c r="AA129" s="19" t="str">
        <f t="shared" si="115"/>
        <v/>
      </c>
      <c r="AB129" s="19" t="str">
        <f t="shared" si="115"/>
        <v/>
      </c>
      <c r="AC129" s="19" t="str">
        <f t="shared" si="115"/>
        <v/>
      </c>
      <c r="AD129" s="19" t="str">
        <f t="shared" si="115"/>
        <v/>
      </c>
      <c r="AE129" s="19" t="str">
        <f t="shared" si="115"/>
        <v/>
      </c>
      <c r="AF129" s="19" t="str">
        <f t="shared" si="115"/>
        <v/>
      </c>
      <c r="AG129" s="19" t="str">
        <f t="shared" si="115"/>
        <v/>
      </c>
      <c r="AH129" s="19" t="str">
        <f t="shared" si="115"/>
        <v/>
      </c>
      <c r="AI129" s="19" t="str">
        <f t="shared" si="115"/>
        <v/>
      </c>
      <c r="AJ129" s="19" t="str">
        <f t="shared" si="115"/>
        <v/>
      </c>
      <c r="AK129" s="19" t="str">
        <f t="shared" si="115"/>
        <v/>
      </c>
      <c r="AL129" s="19" t="str">
        <f t="shared" si="115"/>
        <v/>
      </c>
      <c r="AM129" s="263"/>
      <c r="AN129" s="263"/>
      <c r="AO129" s="207"/>
      <c r="AQ129" s="1"/>
      <c r="AR129" s="1"/>
      <c r="AS129" s="1"/>
      <c r="AT129" s="1"/>
      <c r="AU129" s="1"/>
      <c r="AV129" s="1"/>
      <c r="AW129" s="1"/>
      <c r="AX129" s="1"/>
      <c r="AY129" s="1"/>
    </row>
    <row r="130" spans="1:51" ht="13.5" customHeight="1">
      <c r="A130" s="248" t="str">
        <f>IFERROR(INDEX(【従業者名簿】!F:F,MATCH(F130,【従業者名簿】!C:C,0)),"")</f>
        <v/>
      </c>
      <c r="B130" s="298" t="s">
        <v>33</v>
      </c>
      <c r="C130" s="299" t="str">
        <f>IF(AO130="介護福祉士","〇","")</f>
        <v/>
      </c>
      <c r="D130" s="366" t="str">
        <f>IF(A130="","",DATEDIF(A130,$AF$3,"m"))</f>
        <v/>
      </c>
      <c r="E130" s="301"/>
      <c r="F130" s="270"/>
      <c r="G130" s="70" t="s">
        <v>36</v>
      </c>
      <c r="H130" s="164"/>
      <c r="I130" s="164"/>
      <c r="J130" s="164"/>
      <c r="K130" s="164"/>
      <c r="L130" s="164"/>
      <c r="M130" s="164"/>
      <c r="N130" s="164"/>
      <c r="O130" s="164"/>
      <c r="P130" s="164"/>
      <c r="Q130" s="164"/>
      <c r="R130" s="164"/>
      <c r="S130" s="164"/>
      <c r="T130" s="164"/>
      <c r="U130" s="164"/>
      <c r="V130" s="164"/>
      <c r="W130" s="164"/>
      <c r="X130" s="164"/>
      <c r="Y130" s="164"/>
      <c r="Z130" s="164"/>
      <c r="AA130" s="164"/>
      <c r="AB130" s="164"/>
      <c r="AC130" s="164"/>
      <c r="AD130" s="164"/>
      <c r="AE130" s="164"/>
      <c r="AF130" s="164"/>
      <c r="AG130" s="164"/>
      <c r="AH130" s="164"/>
      <c r="AI130" s="164"/>
      <c r="AJ130" s="164"/>
      <c r="AK130" s="164"/>
      <c r="AL130" s="164"/>
      <c r="AM130" s="253">
        <f>SUM(H131:AL131)</f>
        <v>0</v>
      </c>
      <c r="AN130" s="390" t="str">
        <f>IFERROR(IF(OR(E130="Ａ",AM130&gt;$AF$125),1,ROUNDDOWN(AM130/$AF$125,1)),"")</f>
        <v/>
      </c>
      <c r="AO130" s="222"/>
      <c r="AP130" s="8"/>
    </row>
    <row r="131" spans="1:51" ht="13.5" customHeight="1">
      <c r="A131" s="249"/>
      <c r="B131" s="255"/>
      <c r="C131" s="287"/>
      <c r="D131" s="367"/>
      <c r="E131" s="302"/>
      <c r="F131" s="261"/>
      <c r="G131" s="70" t="s">
        <v>41</v>
      </c>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253"/>
      <c r="AN131" s="390"/>
      <c r="AO131" s="223"/>
      <c r="AP131" s="8"/>
    </row>
    <row r="132" spans="1:51" ht="13.5" customHeight="1">
      <c r="A132" s="248" t="str">
        <f>IFERROR(INDEX(【従業者名簿】!F:F,MATCH(F132,【従業者名簿】!C:C,0)),"")</f>
        <v/>
      </c>
      <c r="B132" s="298" t="s">
        <v>33</v>
      </c>
      <c r="C132" s="299" t="str">
        <f t="shared" ref="C132" si="116">IF(AO132="介護福祉士","〇","")</f>
        <v/>
      </c>
      <c r="D132" s="366" t="str">
        <f>IF(A132="","",DATEDIF(A132,$AF$3,"m"))</f>
        <v/>
      </c>
      <c r="E132" s="301"/>
      <c r="F132" s="262"/>
      <c r="G132" s="70" t="s">
        <v>36</v>
      </c>
      <c r="H132" s="133"/>
      <c r="I132" s="133"/>
      <c r="J132" s="133"/>
      <c r="K132" s="133"/>
      <c r="L132" s="133"/>
      <c r="M132" s="133"/>
      <c r="N132" s="133"/>
      <c r="O132" s="133"/>
      <c r="P132" s="133"/>
      <c r="Q132" s="133"/>
      <c r="R132" s="133"/>
      <c r="S132" s="133"/>
      <c r="T132" s="133"/>
      <c r="U132" s="133"/>
      <c r="V132" s="133"/>
      <c r="W132" s="133"/>
      <c r="X132" s="133"/>
      <c r="Y132" s="133"/>
      <c r="Z132" s="133"/>
      <c r="AA132" s="133"/>
      <c r="AB132" s="133"/>
      <c r="AC132" s="133"/>
      <c r="AD132" s="133"/>
      <c r="AE132" s="133"/>
      <c r="AF132" s="133"/>
      <c r="AG132" s="133"/>
      <c r="AH132" s="133"/>
      <c r="AI132" s="133"/>
      <c r="AJ132" s="133"/>
      <c r="AK132" s="133"/>
      <c r="AL132" s="133"/>
      <c r="AM132" s="253">
        <f>SUM(H133:AL133)</f>
        <v>0</v>
      </c>
      <c r="AN132" s="390" t="str">
        <f t="shared" ref="AN132" si="117">IFERROR(IF(OR(E132="Ａ",AM132&gt;$AF$125),1,ROUNDDOWN(AM132/$AF$125,1)),"")</f>
        <v/>
      </c>
      <c r="AO132" s="372"/>
      <c r="AP132" s="8"/>
    </row>
    <row r="133" spans="1:51" ht="13.5" customHeight="1">
      <c r="A133" s="249"/>
      <c r="B133" s="255"/>
      <c r="C133" s="287"/>
      <c r="D133" s="367"/>
      <c r="E133" s="302"/>
      <c r="F133" s="262"/>
      <c r="G133" s="70" t="s">
        <v>41</v>
      </c>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253"/>
      <c r="AN133" s="390"/>
      <c r="AO133" s="374"/>
      <c r="AP133" s="8"/>
    </row>
    <row r="134" spans="1:51" ht="13.5" customHeight="1">
      <c r="A134" s="248" t="str">
        <f>IFERROR(INDEX(【従業者名簿】!F:F,MATCH(F134,【従業者名簿】!C:C,0)),"")</f>
        <v/>
      </c>
      <c r="B134" s="298" t="s">
        <v>33</v>
      </c>
      <c r="C134" s="299" t="str">
        <f t="shared" ref="C134" si="118">IF(AO134="介護福祉士","〇","")</f>
        <v/>
      </c>
      <c r="D134" s="366" t="str">
        <f>IF(A134="","",DATEDIF(A134,$AF$3,"m"))</f>
        <v/>
      </c>
      <c r="E134" s="301"/>
      <c r="F134" s="262"/>
      <c r="G134" s="70" t="s">
        <v>36</v>
      </c>
      <c r="H134" s="133"/>
      <c r="I134" s="133"/>
      <c r="J134" s="133"/>
      <c r="K134" s="133"/>
      <c r="L134" s="133"/>
      <c r="M134" s="133"/>
      <c r="N134" s="133"/>
      <c r="O134" s="133"/>
      <c r="P134" s="133"/>
      <c r="Q134" s="133"/>
      <c r="R134" s="133"/>
      <c r="S134" s="133"/>
      <c r="T134" s="133"/>
      <c r="U134" s="133"/>
      <c r="V134" s="133"/>
      <c r="W134" s="133"/>
      <c r="X134" s="133"/>
      <c r="Y134" s="133"/>
      <c r="Z134" s="133"/>
      <c r="AA134" s="133"/>
      <c r="AB134" s="133"/>
      <c r="AC134" s="133"/>
      <c r="AD134" s="133"/>
      <c r="AE134" s="133"/>
      <c r="AF134" s="133"/>
      <c r="AG134" s="133"/>
      <c r="AH134" s="133"/>
      <c r="AI134" s="133"/>
      <c r="AJ134" s="133"/>
      <c r="AK134" s="133"/>
      <c r="AL134" s="133"/>
      <c r="AM134" s="253">
        <f>SUM(H135:AL135)</f>
        <v>0</v>
      </c>
      <c r="AN134" s="390" t="str">
        <f t="shared" ref="AN134" si="119">IFERROR(IF(OR(E134="Ａ",AM134&gt;$AF$125),1,ROUNDDOWN(AM134/$AF$125,1)),"")</f>
        <v/>
      </c>
      <c r="AO134" s="372"/>
      <c r="AP134" s="8"/>
    </row>
    <row r="135" spans="1:51" ht="13.5" customHeight="1">
      <c r="A135" s="249"/>
      <c r="B135" s="255"/>
      <c r="C135" s="287"/>
      <c r="D135" s="367"/>
      <c r="E135" s="302"/>
      <c r="F135" s="262"/>
      <c r="G135" s="70" t="s">
        <v>138</v>
      </c>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253"/>
      <c r="AN135" s="390"/>
      <c r="AO135" s="374"/>
      <c r="AP135" s="8"/>
    </row>
    <row r="136" spans="1:51" ht="13.5" customHeight="1">
      <c r="A136" s="248" t="str">
        <f>IFERROR(INDEX(【従業者名簿】!F:F,MATCH(F136,【従業者名簿】!C:C,0)),"")</f>
        <v/>
      </c>
      <c r="B136" s="298" t="s">
        <v>33</v>
      </c>
      <c r="C136" s="299" t="str">
        <f t="shared" ref="C136" si="120">IF(AO136="介護福祉士","〇","")</f>
        <v/>
      </c>
      <c r="D136" s="366" t="str">
        <f t="shared" ref="D136" si="121">IF(A136="","",DATEDIF(A136,$AF$3,"m"))</f>
        <v/>
      </c>
      <c r="E136" s="301"/>
      <c r="F136" s="262"/>
      <c r="G136" s="70" t="s">
        <v>36</v>
      </c>
      <c r="H136" s="133"/>
      <c r="I136" s="133"/>
      <c r="J136" s="133"/>
      <c r="K136" s="133"/>
      <c r="L136" s="133"/>
      <c r="M136" s="133"/>
      <c r="N136" s="133"/>
      <c r="O136" s="133"/>
      <c r="P136" s="133"/>
      <c r="Q136" s="133"/>
      <c r="R136" s="133"/>
      <c r="S136" s="133"/>
      <c r="T136" s="133"/>
      <c r="U136" s="133"/>
      <c r="V136" s="133"/>
      <c r="W136" s="133"/>
      <c r="X136" s="133"/>
      <c r="Y136" s="133"/>
      <c r="Z136" s="133"/>
      <c r="AA136" s="133"/>
      <c r="AB136" s="133"/>
      <c r="AC136" s="133"/>
      <c r="AD136" s="133"/>
      <c r="AE136" s="133"/>
      <c r="AF136" s="133"/>
      <c r="AG136" s="133"/>
      <c r="AH136" s="133"/>
      <c r="AI136" s="133"/>
      <c r="AJ136" s="133"/>
      <c r="AK136" s="133"/>
      <c r="AL136" s="133"/>
      <c r="AM136" s="253">
        <f t="shared" ref="AM136" si="122">SUM(H137:AL137)</f>
        <v>0</v>
      </c>
      <c r="AN136" s="390" t="str">
        <f t="shared" ref="AN136" si="123">IFERROR(IF(OR(E136="Ａ",AM136&gt;$AF$125),1,ROUNDDOWN(AM136/$AF$125,1)),"")</f>
        <v/>
      </c>
      <c r="AO136" s="372"/>
      <c r="AP136" s="8"/>
    </row>
    <row r="137" spans="1:51" ht="13.5" customHeight="1">
      <c r="A137" s="249"/>
      <c r="B137" s="255"/>
      <c r="C137" s="287"/>
      <c r="D137" s="367"/>
      <c r="E137" s="302"/>
      <c r="F137" s="262"/>
      <c r="G137" s="70" t="s">
        <v>41</v>
      </c>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253"/>
      <c r="AN137" s="390"/>
      <c r="AO137" s="374"/>
      <c r="AP137" s="8"/>
    </row>
    <row r="138" spans="1:51" ht="13.5" customHeight="1">
      <c r="A138" s="248" t="str">
        <f>IFERROR(INDEX(【従業者名簿】!F:F,MATCH(F138,【従業者名簿】!C:C,0)),"")</f>
        <v/>
      </c>
      <c r="B138" s="298" t="s">
        <v>33</v>
      </c>
      <c r="C138" s="299" t="str">
        <f t="shared" ref="C138" si="124">IF(AO138="介護福祉士","〇","")</f>
        <v/>
      </c>
      <c r="D138" s="366" t="str">
        <f t="shared" ref="D138" si="125">IF(A138="","",DATEDIF(A138,$AF$3,"m"))</f>
        <v/>
      </c>
      <c r="E138" s="301"/>
      <c r="F138" s="262"/>
      <c r="G138" s="70" t="s">
        <v>36</v>
      </c>
      <c r="H138" s="133"/>
      <c r="I138" s="133"/>
      <c r="J138" s="133"/>
      <c r="K138" s="133"/>
      <c r="L138" s="133"/>
      <c r="M138" s="133"/>
      <c r="N138" s="133"/>
      <c r="O138" s="133"/>
      <c r="P138" s="133"/>
      <c r="Q138" s="133"/>
      <c r="R138" s="133"/>
      <c r="S138" s="133"/>
      <c r="T138" s="133"/>
      <c r="U138" s="133"/>
      <c r="V138" s="133"/>
      <c r="W138" s="133"/>
      <c r="X138" s="133"/>
      <c r="Y138" s="133"/>
      <c r="Z138" s="133"/>
      <c r="AA138" s="133"/>
      <c r="AB138" s="133"/>
      <c r="AC138" s="133"/>
      <c r="AD138" s="133"/>
      <c r="AE138" s="133"/>
      <c r="AF138" s="133"/>
      <c r="AG138" s="133"/>
      <c r="AH138" s="133"/>
      <c r="AI138" s="133"/>
      <c r="AJ138" s="133"/>
      <c r="AK138" s="133"/>
      <c r="AL138" s="133"/>
      <c r="AM138" s="253">
        <f t="shared" ref="AM138" si="126">SUM(H139:AL139)</f>
        <v>0</v>
      </c>
      <c r="AN138" s="390" t="str">
        <f t="shared" ref="AN138" si="127">IFERROR(IF(OR(E138="Ａ",AM138&gt;$AF$125),1,ROUNDDOWN(AM138/$AF$125,1)),"")</f>
        <v/>
      </c>
      <c r="AO138" s="372"/>
      <c r="AP138" s="8"/>
    </row>
    <row r="139" spans="1:51" ht="13.5" customHeight="1">
      <c r="A139" s="249"/>
      <c r="B139" s="255"/>
      <c r="C139" s="287"/>
      <c r="D139" s="367"/>
      <c r="E139" s="302"/>
      <c r="F139" s="262"/>
      <c r="G139" s="70" t="s">
        <v>134</v>
      </c>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253"/>
      <c r="AN139" s="390"/>
      <c r="AO139" s="374"/>
      <c r="AP139" s="8"/>
    </row>
    <row r="140" spans="1:51" ht="13.5" customHeight="1">
      <c r="A140" s="248" t="str">
        <f>IFERROR(INDEX(【従業者名簿】!F:F,MATCH(F140,【従業者名簿】!C:C,0)),"")</f>
        <v/>
      </c>
      <c r="B140" s="298" t="s">
        <v>33</v>
      </c>
      <c r="C140" s="299" t="str">
        <f t="shared" ref="C140" si="128">IF(AO140="介護福祉士","〇","")</f>
        <v/>
      </c>
      <c r="D140" s="366" t="str">
        <f t="shared" ref="D140" si="129">IF(A140="","",DATEDIF(A140,$AF$3,"m"))</f>
        <v/>
      </c>
      <c r="E140" s="301"/>
      <c r="F140" s="262"/>
      <c r="G140" s="70" t="s">
        <v>36</v>
      </c>
      <c r="H140" s="133"/>
      <c r="I140" s="133"/>
      <c r="J140" s="133"/>
      <c r="K140" s="133"/>
      <c r="L140" s="133"/>
      <c r="M140" s="133"/>
      <c r="N140" s="133"/>
      <c r="O140" s="133"/>
      <c r="P140" s="133"/>
      <c r="Q140" s="133"/>
      <c r="R140" s="133"/>
      <c r="S140" s="133"/>
      <c r="T140" s="133"/>
      <c r="U140" s="133"/>
      <c r="V140" s="133"/>
      <c r="W140" s="133"/>
      <c r="X140" s="133"/>
      <c r="Y140" s="133"/>
      <c r="Z140" s="133"/>
      <c r="AA140" s="133"/>
      <c r="AB140" s="133"/>
      <c r="AC140" s="133"/>
      <c r="AD140" s="133"/>
      <c r="AE140" s="133"/>
      <c r="AF140" s="133"/>
      <c r="AG140" s="133"/>
      <c r="AH140" s="133"/>
      <c r="AI140" s="133"/>
      <c r="AJ140" s="133"/>
      <c r="AK140" s="133"/>
      <c r="AL140" s="133"/>
      <c r="AM140" s="253">
        <f t="shared" ref="AM140" si="130">SUM(H141:AL141)</f>
        <v>0</v>
      </c>
      <c r="AN140" s="390" t="str">
        <f t="shared" ref="AN140" si="131">IFERROR(IF(OR(E140="Ａ",AM140&gt;$AF$125),1,ROUNDDOWN(AM140/$AF$125,1)),"")</f>
        <v/>
      </c>
      <c r="AO140" s="372"/>
      <c r="AP140" s="8"/>
    </row>
    <row r="141" spans="1:51" ht="13.5" customHeight="1">
      <c r="A141" s="249"/>
      <c r="B141" s="255"/>
      <c r="C141" s="287"/>
      <c r="D141" s="367"/>
      <c r="E141" s="302"/>
      <c r="F141" s="262"/>
      <c r="G141" s="70" t="s">
        <v>134</v>
      </c>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253"/>
      <c r="AN141" s="390"/>
      <c r="AO141" s="374"/>
      <c r="AP141" s="8"/>
    </row>
    <row r="142" spans="1:51" ht="13.5" customHeight="1">
      <c r="A142" s="248" t="str">
        <f>IFERROR(INDEX(【従業者名簿】!F:F,MATCH(F142,【従業者名簿】!C:C,0)),"")</f>
        <v/>
      </c>
      <c r="B142" s="298" t="s">
        <v>33</v>
      </c>
      <c r="C142" s="299" t="str">
        <f t="shared" ref="C142" si="132">IF(AO142="介護福祉士","〇","")</f>
        <v/>
      </c>
      <c r="D142" s="366" t="str">
        <f t="shared" ref="D142" si="133">IF(A142="","",DATEDIF(A142,$AF$3,"m"))</f>
        <v/>
      </c>
      <c r="E142" s="301"/>
      <c r="F142" s="262"/>
      <c r="G142" s="70" t="s">
        <v>36</v>
      </c>
      <c r="H142" s="133"/>
      <c r="I142" s="133"/>
      <c r="J142" s="133"/>
      <c r="K142" s="133"/>
      <c r="L142" s="133"/>
      <c r="M142" s="133"/>
      <c r="N142" s="133"/>
      <c r="O142" s="133"/>
      <c r="P142" s="133"/>
      <c r="Q142" s="133"/>
      <c r="R142" s="133"/>
      <c r="S142" s="133"/>
      <c r="T142" s="133"/>
      <c r="U142" s="133"/>
      <c r="V142" s="133"/>
      <c r="W142" s="133"/>
      <c r="X142" s="133"/>
      <c r="Y142" s="133"/>
      <c r="Z142" s="133"/>
      <c r="AA142" s="133"/>
      <c r="AB142" s="133"/>
      <c r="AC142" s="133"/>
      <c r="AD142" s="133"/>
      <c r="AE142" s="133"/>
      <c r="AF142" s="133"/>
      <c r="AG142" s="133"/>
      <c r="AH142" s="133"/>
      <c r="AI142" s="133"/>
      <c r="AJ142" s="133"/>
      <c r="AK142" s="133"/>
      <c r="AL142" s="133"/>
      <c r="AM142" s="253">
        <f t="shared" ref="AM142" si="134">SUM(H143:AL143)</f>
        <v>0</v>
      </c>
      <c r="AN142" s="390" t="str">
        <f t="shared" ref="AN142" si="135">IFERROR(IF(OR(E142="Ａ",AM142&gt;$AF$125),1,ROUNDDOWN(AM142/$AF$125,1)),"")</f>
        <v/>
      </c>
      <c r="AO142" s="372"/>
      <c r="AP142" s="8"/>
    </row>
    <row r="143" spans="1:51" ht="13.5" customHeight="1">
      <c r="A143" s="249"/>
      <c r="B143" s="255"/>
      <c r="C143" s="287"/>
      <c r="D143" s="367"/>
      <c r="E143" s="302"/>
      <c r="F143" s="262"/>
      <c r="G143" s="70" t="s">
        <v>134</v>
      </c>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253"/>
      <c r="AN143" s="390"/>
      <c r="AO143" s="374"/>
      <c r="AP143" s="8"/>
    </row>
    <row r="144" spans="1:51" ht="13.5" customHeight="1">
      <c r="A144" s="248" t="str">
        <f>IFERROR(INDEX(【従業者名簿】!F:F,MATCH(F144,【従業者名簿】!C:C,0)),"")</f>
        <v/>
      </c>
      <c r="B144" s="298" t="s">
        <v>33</v>
      </c>
      <c r="C144" s="299" t="str">
        <f t="shared" ref="C144" si="136">IF(AO144="介護福祉士","〇","")</f>
        <v/>
      </c>
      <c r="D144" s="366" t="str">
        <f t="shared" ref="D144" si="137">IF(A144="","",DATEDIF(A144,$AF$3,"m"))</f>
        <v/>
      </c>
      <c r="E144" s="301"/>
      <c r="F144" s="262"/>
      <c r="G144" s="70" t="s">
        <v>36</v>
      </c>
      <c r="H144" s="133"/>
      <c r="I144" s="133"/>
      <c r="J144" s="133"/>
      <c r="K144" s="133"/>
      <c r="L144" s="133"/>
      <c r="M144" s="133"/>
      <c r="N144" s="133"/>
      <c r="O144" s="133"/>
      <c r="P144" s="133"/>
      <c r="Q144" s="133"/>
      <c r="R144" s="133"/>
      <c r="S144" s="133"/>
      <c r="T144" s="133"/>
      <c r="U144" s="133"/>
      <c r="V144" s="133"/>
      <c r="W144" s="133"/>
      <c r="X144" s="133"/>
      <c r="Y144" s="133"/>
      <c r="Z144" s="133"/>
      <c r="AA144" s="133"/>
      <c r="AB144" s="133"/>
      <c r="AC144" s="133"/>
      <c r="AD144" s="133"/>
      <c r="AE144" s="133"/>
      <c r="AF144" s="133"/>
      <c r="AG144" s="133"/>
      <c r="AH144" s="133"/>
      <c r="AI144" s="133"/>
      <c r="AJ144" s="133"/>
      <c r="AK144" s="133"/>
      <c r="AL144" s="133"/>
      <c r="AM144" s="253">
        <f t="shared" ref="AM144" si="138">SUM(H145:AL145)</f>
        <v>0</v>
      </c>
      <c r="AN144" s="390" t="str">
        <f t="shared" ref="AN144" si="139">IFERROR(IF(OR(E144="Ａ",AM144&gt;$AF$125),1,ROUNDDOWN(AM144/$AF$125,1)),"")</f>
        <v/>
      </c>
      <c r="AO144" s="372"/>
      <c r="AP144" s="8"/>
    </row>
    <row r="145" spans="1:51" ht="13.5" customHeight="1">
      <c r="A145" s="249"/>
      <c r="B145" s="255"/>
      <c r="C145" s="287"/>
      <c r="D145" s="367"/>
      <c r="E145" s="302"/>
      <c r="F145" s="262"/>
      <c r="G145" s="70" t="s">
        <v>134</v>
      </c>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253"/>
      <c r="AN145" s="390"/>
      <c r="AO145" s="374"/>
      <c r="AP145" s="8"/>
    </row>
    <row r="146" spans="1:51" ht="13.5" customHeight="1">
      <c r="A146" s="248" t="str">
        <f>IFERROR(INDEX(【従業者名簿】!F:F,MATCH(F146,【従業者名簿】!C:C,0)),"")</f>
        <v/>
      </c>
      <c r="B146" s="298" t="s">
        <v>33</v>
      </c>
      <c r="C146" s="299" t="str">
        <f t="shared" ref="C146" si="140">IF(AO146="介護福祉士","〇","")</f>
        <v/>
      </c>
      <c r="D146" s="366" t="str">
        <f t="shared" ref="D146" si="141">IF(A146="","",DATEDIF(A146,$AF$3,"m"))</f>
        <v/>
      </c>
      <c r="E146" s="301"/>
      <c r="F146" s="262"/>
      <c r="G146" s="70" t="s">
        <v>36</v>
      </c>
      <c r="H146" s="133"/>
      <c r="I146" s="133"/>
      <c r="J146" s="133"/>
      <c r="K146" s="133"/>
      <c r="L146" s="133"/>
      <c r="M146" s="133"/>
      <c r="N146" s="133"/>
      <c r="O146" s="133"/>
      <c r="P146" s="133"/>
      <c r="Q146" s="133"/>
      <c r="R146" s="133"/>
      <c r="S146" s="133"/>
      <c r="T146" s="133"/>
      <c r="U146" s="133"/>
      <c r="V146" s="133"/>
      <c r="W146" s="133"/>
      <c r="X146" s="133"/>
      <c r="Y146" s="133"/>
      <c r="Z146" s="133"/>
      <c r="AA146" s="133"/>
      <c r="AB146" s="133"/>
      <c r="AC146" s="133"/>
      <c r="AD146" s="133"/>
      <c r="AE146" s="133"/>
      <c r="AF146" s="133"/>
      <c r="AG146" s="133"/>
      <c r="AH146" s="133"/>
      <c r="AI146" s="133"/>
      <c r="AJ146" s="133"/>
      <c r="AK146" s="133"/>
      <c r="AL146" s="133"/>
      <c r="AM146" s="253">
        <f t="shared" ref="AM146" si="142">SUM(H147:AL147)</f>
        <v>0</v>
      </c>
      <c r="AN146" s="390" t="str">
        <f t="shared" ref="AN146" si="143">IFERROR(IF(OR(E146="Ａ",AM146&gt;$AF$125),1,ROUNDDOWN(AM146/$AF$125,1)),"")</f>
        <v/>
      </c>
      <c r="AO146" s="372"/>
      <c r="AP146" s="8"/>
    </row>
    <row r="147" spans="1:51" ht="13.5" customHeight="1">
      <c r="A147" s="249"/>
      <c r="B147" s="255"/>
      <c r="C147" s="287"/>
      <c r="D147" s="367"/>
      <c r="E147" s="302"/>
      <c r="F147" s="262"/>
      <c r="G147" s="70" t="s">
        <v>134</v>
      </c>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253"/>
      <c r="AN147" s="390"/>
      <c r="AO147" s="374"/>
      <c r="AP147" s="8"/>
    </row>
    <row r="148" spans="1:51" ht="13.5" customHeight="1">
      <c r="A148" s="248" t="str">
        <f>IFERROR(INDEX(【従業者名簿】!F:F,MATCH(F148,【従業者名簿】!C:C,0)),"")</f>
        <v/>
      </c>
      <c r="B148" s="298" t="s">
        <v>33</v>
      </c>
      <c r="C148" s="299" t="str">
        <f t="shared" ref="C148" si="144">IF(AO148="介護福祉士","〇","")</f>
        <v/>
      </c>
      <c r="D148" s="366" t="str">
        <f t="shared" ref="D148" si="145">IF(A148="","",DATEDIF(A148,$AF$3,"m"))</f>
        <v/>
      </c>
      <c r="E148" s="301"/>
      <c r="F148" s="262"/>
      <c r="G148" s="70" t="s">
        <v>36</v>
      </c>
      <c r="H148" s="133"/>
      <c r="I148" s="133"/>
      <c r="J148" s="133"/>
      <c r="K148" s="133"/>
      <c r="L148" s="133"/>
      <c r="M148" s="133"/>
      <c r="N148" s="133"/>
      <c r="O148" s="133"/>
      <c r="P148" s="133"/>
      <c r="Q148" s="133"/>
      <c r="R148" s="133"/>
      <c r="S148" s="133"/>
      <c r="T148" s="133"/>
      <c r="U148" s="133"/>
      <c r="V148" s="133"/>
      <c r="W148" s="133"/>
      <c r="X148" s="133"/>
      <c r="Y148" s="133"/>
      <c r="Z148" s="133"/>
      <c r="AA148" s="133"/>
      <c r="AB148" s="133"/>
      <c r="AC148" s="133"/>
      <c r="AD148" s="133"/>
      <c r="AE148" s="133"/>
      <c r="AF148" s="133"/>
      <c r="AG148" s="133"/>
      <c r="AH148" s="133"/>
      <c r="AI148" s="133"/>
      <c r="AJ148" s="133"/>
      <c r="AK148" s="133"/>
      <c r="AL148" s="133"/>
      <c r="AM148" s="253">
        <f t="shared" ref="AM148" si="146">SUM(H149:AL149)</f>
        <v>0</v>
      </c>
      <c r="AN148" s="390" t="str">
        <f t="shared" ref="AN148" si="147">IFERROR(IF(OR(E148="Ａ",AM148&gt;$AF$125),1,ROUNDDOWN(AM148/$AF$125,1)),"")</f>
        <v/>
      </c>
      <c r="AO148" s="372"/>
      <c r="AP148" s="8"/>
    </row>
    <row r="149" spans="1:51" ht="13.5" customHeight="1">
      <c r="A149" s="249"/>
      <c r="B149" s="255"/>
      <c r="C149" s="287"/>
      <c r="D149" s="367"/>
      <c r="E149" s="302"/>
      <c r="F149" s="262"/>
      <c r="G149" s="70" t="s">
        <v>134</v>
      </c>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253"/>
      <c r="AN149" s="390"/>
      <c r="AO149" s="374"/>
      <c r="AP149" s="8"/>
    </row>
    <row r="150" spans="1:51" ht="13.5" customHeight="1">
      <c r="A150" s="248" t="str">
        <f>IFERROR(INDEX(【従業者名簿】!F:F,MATCH(F150,【従業者名簿】!C:C,0)),"")</f>
        <v/>
      </c>
      <c r="B150" s="298" t="s">
        <v>33</v>
      </c>
      <c r="C150" s="299" t="str">
        <f t="shared" ref="C150" si="148">IF(AO150="介護福祉士","〇","")</f>
        <v/>
      </c>
      <c r="D150" s="366" t="str">
        <f t="shared" ref="D150" si="149">IF(A150="","",DATEDIF(A150,$AF$3,"m"))</f>
        <v/>
      </c>
      <c r="E150" s="301"/>
      <c r="F150" s="262"/>
      <c r="G150" s="70" t="s">
        <v>36</v>
      </c>
      <c r="H150" s="133"/>
      <c r="I150" s="133"/>
      <c r="J150" s="133"/>
      <c r="K150" s="133"/>
      <c r="L150" s="133"/>
      <c r="M150" s="133"/>
      <c r="N150" s="133"/>
      <c r="O150" s="133"/>
      <c r="P150" s="133"/>
      <c r="Q150" s="133"/>
      <c r="R150" s="133"/>
      <c r="S150" s="133"/>
      <c r="T150" s="133"/>
      <c r="U150" s="133"/>
      <c r="V150" s="133"/>
      <c r="W150" s="133"/>
      <c r="X150" s="133"/>
      <c r="Y150" s="133"/>
      <c r="Z150" s="133"/>
      <c r="AA150" s="133"/>
      <c r="AB150" s="133"/>
      <c r="AC150" s="133"/>
      <c r="AD150" s="133"/>
      <c r="AE150" s="133"/>
      <c r="AF150" s="133"/>
      <c r="AG150" s="133"/>
      <c r="AH150" s="133"/>
      <c r="AI150" s="133"/>
      <c r="AJ150" s="133"/>
      <c r="AK150" s="133"/>
      <c r="AL150" s="133"/>
      <c r="AM150" s="253">
        <f t="shared" ref="AM150" si="150">SUM(H151:AL151)</f>
        <v>0</v>
      </c>
      <c r="AN150" s="390" t="str">
        <f t="shared" ref="AN150" si="151">IFERROR(IF(OR(E150="Ａ",AM150&gt;$AF$125),1,ROUNDDOWN(AM150/$AF$125,1)),"")</f>
        <v/>
      </c>
      <c r="AO150" s="372"/>
      <c r="AP150" s="8"/>
    </row>
    <row r="151" spans="1:51" ht="13.5" customHeight="1">
      <c r="A151" s="249"/>
      <c r="B151" s="255"/>
      <c r="C151" s="287"/>
      <c r="D151" s="367"/>
      <c r="E151" s="302"/>
      <c r="F151" s="262"/>
      <c r="G151" s="70" t="s">
        <v>134</v>
      </c>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253"/>
      <c r="AN151" s="390"/>
      <c r="AO151" s="374"/>
      <c r="AP151" s="8"/>
    </row>
    <row r="152" spans="1:51" ht="13.5" customHeight="1">
      <c r="A152" s="248" t="str">
        <f>IFERROR(INDEX(【従業者名簿】!F:F,MATCH(F152,【従業者名簿】!C:C,0)),"")</f>
        <v/>
      </c>
      <c r="B152" s="298" t="s">
        <v>33</v>
      </c>
      <c r="C152" s="299" t="str">
        <f t="shared" ref="C152" si="152">IF(AO152="介護福祉士","〇","")</f>
        <v/>
      </c>
      <c r="D152" s="366" t="str">
        <f t="shared" ref="D152" si="153">IF(A152="","",DATEDIF(A152,$AF$3,"m"))</f>
        <v/>
      </c>
      <c r="E152" s="301"/>
      <c r="F152" s="262"/>
      <c r="G152" s="70" t="s">
        <v>36</v>
      </c>
      <c r="H152" s="133"/>
      <c r="I152" s="133"/>
      <c r="J152" s="133"/>
      <c r="K152" s="133"/>
      <c r="L152" s="133"/>
      <c r="M152" s="13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253">
        <f t="shared" ref="AM152" si="154">SUM(H153:AL153)</f>
        <v>0</v>
      </c>
      <c r="AN152" s="390" t="str">
        <f t="shared" ref="AN152" si="155">IFERROR(IF(OR(E152="Ａ",AM152&gt;$AF$125),1,ROUNDDOWN(AM152/$AF$125,1)),"")</f>
        <v/>
      </c>
      <c r="AO152" s="372"/>
      <c r="AP152" s="8"/>
    </row>
    <row r="153" spans="1:51" ht="13.5" customHeight="1">
      <c r="A153" s="249"/>
      <c r="B153" s="255"/>
      <c r="C153" s="287"/>
      <c r="D153" s="367"/>
      <c r="E153" s="302"/>
      <c r="F153" s="262"/>
      <c r="G153" s="70" t="s">
        <v>134</v>
      </c>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253"/>
      <c r="AN153" s="390"/>
      <c r="AO153" s="374"/>
      <c r="AP153" s="8"/>
    </row>
    <row r="154" spans="1:51" ht="13.5" customHeight="1">
      <c r="A154" s="248" t="str">
        <f>IFERROR(INDEX(【従業者名簿】!F:F,MATCH(F154,【従業者名簿】!C:C,0)),"")</f>
        <v/>
      </c>
      <c r="B154" s="298" t="s">
        <v>33</v>
      </c>
      <c r="C154" s="299" t="str">
        <f t="shared" ref="C154" si="156">IF(AO154="介護福祉士","〇","")</f>
        <v/>
      </c>
      <c r="D154" s="366" t="str">
        <f t="shared" ref="D154" si="157">IF(A154="","",DATEDIF(A154,$AF$3,"m"))</f>
        <v/>
      </c>
      <c r="E154" s="301"/>
      <c r="F154" s="262"/>
      <c r="G154" s="70" t="s">
        <v>36</v>
      </c>
      <c r="H154" s="133"/>
      <c r="I154" s="133"/>
      <c r="J154" s="133"/>
      <c r="K154" s="133"/>
      <c r="L154" s="133"/>
      <c r="M154" s="133"/>
      <c r="N154" s="133"/>
      <c r="O154" s="133"/>
      <c r="P154" s="133"/>
      <c r="Q154" s="133"/>
      <c r="R154" s="133"/>
      <c r="S154" s="133"/>
      <c r="T154" s="133"/>
      <c r="U154" s="133"/>
      <c r="V154" s="133"/>
      <c r="W154" s="133"/>
      <c r="X154" s="133"/>
      <c r="Y154" s="133"/>
      <c r="Z154" s="133"/>
      <c r="AA154" s="133"/>
      <c r="AB154" s="133"/>
      <c r="AC154" s="133"/>
      <c r="AD154" s="133"/>
      <c r="AE154" s="133"/>
      <c r="AF154" s="133"/>
      <c r="AG154" s="133"/>
      <c r="AH154" s="133"/>
      <c r="AI154" s="133"/>
      <c r="AJ154" s="133"/>
      <c r="AK154" s="133"/>
      <c r="AL154" s="133"/>
      <c r="AM154" s="253">
        <f t="shared" ref="AM154" si="158">SUM(H155:AL155)</f>
        <v>0</v>
      </c>
      <c r="AN154" s="390" t="str">
        <f t="shared" ref="AN154" si="159">IFERROR(IF(OR(E154="Ａ",AM154&gt;$AF$125),1,ROUNDDOWN(AM154/$AF$125,1)),"")</f>
        <v/>
      </c>
      <c r="AO154" s="372"/>
      <c r="AP154" s="8"/>
    </row>
    <row r="155" spans="1:51" ht="13.5" customHeight="1">
      <c r="A155" s="249"/>
      <c r="B155" s="255"/>
      <c r="C155" s="287"/>
      <c r="D155" s="367"/>
      <c r="E155" s="302"/>
      <c r="F155" s="262"/>
      <c r="G155" s="70" t="s">
        <v>134</v>
      </c>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253"/>
      <c r="AN155" s="390"/>
      <c r="AO155" s="374"/>
      <c r="AP155" s="8"/>
    </row>
    <row r="156" spans="1:51" ht="13.5" customHeight="1">
      <c r="A156" s="248" t="str">
        <f>IFERROR(INDEX(【従業者名簿】!F:F,MATCH(F156,【従業者名簿】!C:C,0)),"")</f>
        <v/>
      </c>
      <c r="B156" s="298" t="s">
        <v>33</v>
      </c>
      <c r="C156" s="299" t="str">
        <f t="shared" ref="C156" si="160">IF(AO156="介護福祉士","〇","")</f>
        <v/>
      </c>
      <c r="D156" s="366" t="str">
        <f t="shared" ref="D156" si="161">IF(A156="","",DATEDIF(A156,$AF$3,"m"))</f>
        <v/>
      </c>
      <c r="E156" s="301"/>
      <c r="F156" s="270"/>
      <c r="G156" s="70" t="s">
        <v>36</v>
      </c>
      <c r="H156" s="133"/>
      <c r="I156" s="133"/>
      <c r="J156" s="133"/>
      <c r="K156" s="133"/>
      <c r="L156" s="133"/>
      <c r="M156" s="133"/>
      <c r="N156" s="133"/>
      <c r="O156" s="133"/>
      <c r="P156" s="133"/>
      <c r="Q156" s="133"/>
      <c r="R156" s="133"/>
      <c r="S156" s="133"/>
      <c r="T156" s="133"/>
      <c r="U156" s="133"/>
      <c r="V156" s="133"/>
      <c r="W156" s="133"/>
      <c r="X156" s="133"/>
      <c r="Y156" s="133"/>
      <c r="Z156" s="133"/>
      <c r="AA156" s="133"/>
      <c r="AB156" s="133"/>
      <c r="AC156" s="133"/>
      <c r="AD156" s="133"/>
      <c r="AE156" s="133"/>
      <c r="AF156" s="133"/>
      <c r="AG156" s="133"/>
      <c r="AH156" s="133"/>
      <c r="AI156" s="133"/>
      <c r="AJ156" s="133"/>
      <c r="AK156" s="133"/>
      <c r="AL156" s="133"/>
      <c r="AM156" s="253">
        <f t="shared" ref="AM156" si="162">SUM(H157:AL157)</f>
        <v>0</v>
      </c>
      <c r="AN156" s="390" t="str">
        <f t="shared" ref="AN156" si="163">IFERROR(IF(OR(E156="Ａ",AM156&gt;$AF$125),1,ROUNDDOWN(AM156/$AF$125,1)),"")</f>
        <v/>
      </c>
      <c r="AO156" s="372"/>
      <c r="AP156" s="8"/>
    </row>
    <row r="157" spans="1:51" ht="13.5" customHeight="1">
      <c r="A157" s="249"/>
      <c r="B157" s="255"/>
      <c r="C157" s="287"/>
      <c r="D157" s="367"/>
      <c r="E157" s="302"/>
      <c r="F157" s="261"/>
      <c r="G157" s="70" t="s">
        <v>138</v>
      </c>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253"/>
      <c r="AN157" s="390"/>
      <c r="AO157" s="374"/>
      <c r="AP157" s="8"/>
    </row>
    <row r="158" spans="1:51" ht="13.5" customHeight="1">
      <c r="A158" s="248" t="str">
        <f>IFERROR(INDEX(【従業者名簿】!F:F,MATCH(F158,【従業者名簿】!C:C,0)),"")</f>
        <v/>
      </c>
      <c r="B158" s="298" t="s">
        <v>33</v>
      </c>
      <c r="C158" s="299" t="str">
        <f t="shared" ref="C158" si="164">IF(AO158="介護福祉士","〇","")</f>
        <v/>
      </c>
      <c r="D158" s="366" t="str">
        <f>IF(A158="","",DATEDIF(A158,$AF$3,"m"))</f>
        <v/>
      </c>
      <c r="E158" s="301"/>
      <c r="F158" s="262"/>
      <c r="G158" s="70" t="s">
        <v>36</v>
      </c>
      <c r="H158" s="133"/>
      <c r="I158" s="133"/>
      <c r="J158" s="133"/>
      <c r="K158" s="133"/>
      <c r="L158" s="133"/>
      <c r="M158" s="133"/>
      <c r="N158" s="133"/>
      <c r="O158" s="133"/>
      <c r="P158" s="133"/>
      <c r="Q158" s="133"/>
      <c r="R158" s="133"/>
      <c r="S158" s="133"/>
      <c r="T158" s="133"/>
      <c r="U158" s="133"/>
      <c r="V158" s="133"/>
      <c r="W158" s="133"/>
      <c r="X158" s="133"/>
      <c r="Y158" s="133"/>
      <c r="Z158" s="133"/>
      <c r="AA158" s="133"/>
      <c r="AB158" s="133"/>
      <c r="AC158" s="133"/>
      <c r="AD158" s="133"/>
      <c r="AE158" s="133"/>
      <c r="AF158" s="133"/>
      <c r="AG158" s="133"/>
      <c r="AH158" s="133"/>
      <c r="AI158" s="133"/>
      <c r="AJ158" s="133"/>
      <c r="AK158" s="133"/>
      <c r="AL158" s="133"/>
      <c r="AM158" s="253">
        <f>SUM(H159:AL159)</f>
        <v>0</v>
      </c>
      <c r="AN158" s="390" t="str">
        <f>IFERROR(IF(OR(E158="Ａ",AM158&gt;$AF$125),1,ROUNDDOWN(AM158/$AF$125,1)),"")</f>
        <v/>
      </c>
      <c r="AO158" s="372"/>
      <c r="AP158" s="8"/>
    </row>
    <row r="159" spans="1:51" ht="13.5" customHeight="1">
      <c r="A159" s="249"/>
      <c r="B159" s="255"/>
      <c r="C159" s="287"/>
      <c r="D159" s="367"/>
      <c r="E159" s="302"/>
      <c r="F159" s="262"/>
      <c r="G159" s="70" t="s">
        <v>134</v>
      </c>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253"/>
      <c r="AN159" s="390"/>
      <c r="AO159" s="374"/>
      <c r="AP159" s="8"/>
    </row>
    <row r="160" spans="1:51" ht="13.5" customHeight="1">
      <c r="B160" s="132"/>
      <c r="C160" s="132"/>
      <c r="D160" s="132"/>
      <c r="E160" s="7" t="s">
        <v>137</v>
      </c>
      <c r="F160" s="132"/>
      <c r="G160" s="51"/>
      <c r="H160" s="7"/>
      <c r="I160" s="52"/>
      <c r="J160" s="52"/>
      <c r="K160" s="52"/>
      <c r="L160" s="52"/>
      <c r="M160" s="52"/>
      <c r="N160" s="52"/>
      <c r="O160" s="52"/>
      <c r="P160" s="52"/>
      <c r="Q160" s="52"/>
      <c r="R160" s="52"/>
      <c r="S160" s="53"/>
      <c r="T160" s="53"/>
      <c r="U160" s="7"/>
      <c r="V160" s="52"/>
      <c r="W160" s="52"/>
      <c r="X160" s="52"/>
      <c r="Y160" s="52"/>
      <c r="Z160" s="52"/>
      <c r="AA160" s="52"/>
      <c r="AB160" s="52"/>
      <c r="AC160" s="132"/>
      <c r="AD160" s="132"/>
      <c r="AE160" s="132"/>
      <c r="AF160" s="54"/>
      <c r="AG160" s="54"/>
      <c r="AH160" s="7"/>
      <c r="AI160" s="7"/>
      <c r="AJ160" s="7"/>
      <c r="AK160" s="7"/>
      <c r="AL160" s="7"/>
      <c r="AM160" s="55"/>
      <c r="AN160" s="56"/>
      <c r="AO160" s="57"/>
      <c r="AP160" s="10"/>
      <c r="AQ160" s="159"/>
      <c r="AR160" s="159"/>
      <c r="AS160" s="159"/>
      <c r="AT160" s="58"/>
      <c r="AU160" s="58"/>
      <c r="AV160" s="58"/>
      <c r="AW160" s="59"/>
      <c r="AX160" s="59"/>
      <c r="AY160" s="59"/>
    </row>
    <row r="161" spans="1:53" ht="13.5" customHeight="1">
      <c r="B161" s="132"/>
      <c r="C161" s="132"/>
      <c r="D161" s="132"/>
      <c r="E161" s="7"/>
      <c r="F161" s="132"/>
      <c r="G161" s="51"/>
      <c r="H161" s="7"/>
      <c r="I161" s="52"/>
      <c r="J161" s="52"/>
      <c r="K161" s="52"/>
      <c r="L161" s="52"/>
      <c r="M161" s="52"/>
      <c r="N161" s="52"/>
      <c r="O161" s="52"/>
      <c r="P161" s="52"/>
      <c r="Q161" s="52"/>
      <c r="R161" s="52"/>
      <c r="S161" s="53"/>
      <c r="T161" s="53"/>
      <c r="U161" s="7"/>
      <c r="V161" s="52"/>
      <c r="W161" s="52"/>
      <c r="X161" s="52"/>
      <c r="Y161" s="52"/>
      <c r="Z161" s="52"/>
      <c r="AA161" s="52"/>
      <c r="AB161" s="52"/>
      <c r="AC161" s="132"/>
      <c r="AD161" s="132"/>
      <c r="AE161" s="132"/>
      <c r="AF161" s="54"/>
      <c r="AG161" s="54"/>
      <c r="AH161" s="7"/>
      <c r="AI161" s="7"/>
      <c r="AJ161" s="7"/>
      <c r="AK161" s="7"/>
      <c r="AL161" s="7"/>
      <c r="AM161" s="55"/>
      <c r="AN161" s="56"/>
      <c r="AO161" s="57"/>
      <c r="AP161" s="10"/>
      <c r="AQ161" s="159"/>
      <c r="AR161" s="159"/>
      <c r="AS161" s="159"/>
      <c r="AT161" s="58"/>
      <c r="AU161" s="58"/>
      <c r="AV161" s="58"/>
      <c r="AW161" s="59"/>
      <c r="AX161" s="59"/>
      <c r="AY161" s="59"/>
    </row>
    <row r="162" spans="1:53" ht="18" customHeight="1">
      <c r="B162" s="2" t="s">
        <v>2</v>
      </c>
      <c r="C162" s="2"/>
      <c r="D162" s="2"/>
      <c r="E162" s="2"/>
      <c r="F162" s="2"/>
      <c r="G162" s="2"/>
      <c r="H162" s="2"/>
      <c r="I162" s="2"/>
      <c r="J162" s="2"/>
      <c r="AF162" s="3"/>
      <c r="AO162" s="3"/>
      <c r="AY162" s="3" t="s">
        <v>35</v>
      </c>
      <c r="BA162" s="9"/>
    </row>
    <row r="163" spans="1:53" ht="18" customHeight="1">
      <c r="B163" s="233" t="s">
        <v>22</v>
      </c>
      <c r="C163" s="234"/>
      <c r="D163" s="235">
        <f>【算定要件集計】!$B$3</f>
        <v>0</v>
      </c>
      <c r="E163" s="236"/>
      <c r="F163" s="236"/>
      <c r="G163" s="236"/>
      <c r="H163" s="236"/>
      <c r="I163" s="236"/>
      <c r="J163" s="236"/>
      <c r="K163" s="237"/>
      <c r="L163" s="238" t="s">
        <v>21</v>
      </c>
      <c r="M163" s="239"/>
      <c r="N163" s="239"/>
      <c r="O163" s="240"/>
      <c r="P163" s="241"/>
      <c r="Q163" s="241"/>
      <c r="R163" s="241"/>
      <c r="S163" s="241"/>
      <c r="T163" s="241"/>
      <c r="U163" s="242"/>
      <c r="V163" s="233" t="s">
        <v>23</v>
      </c>
      <c r="W163" s="243"/>
      <c r="X163" s="203"/>
      <c r="Y163" s="244"/>
      <c r="Z163" s="245"/>
      <c r="AA163" s="233" t="s">
        <v>40</v>
      </c>
      <c r="AB163" s="246"/>
      <c r="AC163" s="246"/>
      <c r="AD163" s="246"/>
      <c r="AE163" s="247"/>
      <c r="AF163" s="375" t="str">
        <f>$AF$3</f>
        <v/>
      </c>
      <c r="AG163" s="376"/>
      <c r="AH163" s="376"/>
      <c r="AI163" s="376"/>
      <c r="AJ163" s="377"/>
      <c r="AK163" s="378"/>
      <c r="AO163" s="5"/>
      <c r="BA163" s="9"/>
    </row>
    <row r="164" spans="1:53" ht="5.0999999999999996" customHeight="1">
      <c r="BA164" s="9"/>
    </row>
    <row r="165" spans="1:53" ht="16.5" customHeight="1">
      <c r="G165" s="5" t="s">
        <v>44</v>
      </c>
      <c r="H165" s="49">
        <f>$H$5</f>
        <v>0</v>
      </c>
      <c r="I165" s="50" t="s">
        <v>43</v>
      </c>
      <c r="J165" s="49">
        <f>J$5</f>
        <v>0</v>
      </c>
      <c r="K165" s="50" t="s">
        <v>24</v>
      </c>
      <c r="L165" s="50"/>
      <c r="M165" s="49">
        <f>$M$5</f>
        <v>0</v>
      </c>
      <c r="N165" s="50" t="s">
        <v>43</v>
      </c>
      <c r="O165" s="49">
        <f>$O$5</f>
        <v>0</v>
      </c>
      <c r="P165" s="1" t="s">
        <v>25</v>
      </c>
      <c r="R165" s="7"/>
      <c r="U165" s="7"/>
      <c r="V165" s="7"/>
      <c r="W165" s="7"/>
      <c r="X165" s="7"/>
      <c r="Y165" s="7"/>
      <c r="AE165" s="5" t="s">
        <v>42</v>
      </c>
      <c r="AF165" s="220">
        <f>$AF$5</f>
        <v>0</v>
      </c>
      <c r="AG165" s="379"/>
      <c r="AH165" s="7" t="s">
        <v>31</v>
      </c>
      <c r="AI165" s="7"/>
      <c r="AJ165" s="7"/>
      <c r="AL165" s="5" t="s">
        <v>32</v>
      </c>
      <c r="AM165" s="47">
        <f>$AM$5</f>
        <v>0</v>
      </c>
      <c r="AN165" s="7" t="s">
        <v>31</v>
      </c>
      <c r="AQ165" s="1" t="s">
        <v>27</v>
      </c>
      <c r="BA165" s="9"/>
    </row>
    <row r="166" spans="1:53" s="6" customFormat="1" ht="18" customHeight="1">
      <c r="A166" s="248" t="s">
        <v>60</v>
      </c>
      <c r="B166" s="238" t="s">
        <v>0</v>
      </c>
      <c r="C166" s="250" t="s">
        <v>203</v>
      </c>
      <c r="D166" s="250" t="s">
        <v>62</v>
      </c>
      <c r="E166" s="250" t="s">
        <v>1</v>
      </c>
      <c r="F166" s="238" t="s">
        <v>3</v>
      </c>
      <c r="G166" s="252" t="s">
        <v>37</v>
      </c>
      <c r="H166" s="18" t="str">
        <f>AF163</f>
        <v/>
      </c>
      <c r="I166" s="18" t="str">
        <f>IFERROR(H166+1,"")</f>
        <v/>
      </c>
      <c r="J166" s="18" t="str">
        <f t="shared" ref="J166:AI166" si="165">IFERROR(I166+1,"")</f>
        <v/>
      </c>
      <c r="K166" s="18" t="str">
        <f t="shared" si="165"/>
        <v/>
      </c>
      <c r="L166" s="18" t="str">
        <f t="shared" si="165"/>
        <v/>
      </c>
      <c r="M166" s="18" t="str">
        <f t="shared" si="165"/>
        <v/>
      </c>
      <c r="N166" s="18" t="str">
        <f t="shared" si="165"/>
        <v/>
      </c>
      <c r="O166" s="18" t="str">
        <f t="shared" si="165"/>
        <v/>
      </c>
      <c r="P166" s="18" t="str">
        <f t="shared" si="165"/>
        <v/>
      </c>
      <c r="Q166" s="18" t="str">
        <f t="shared" si="165"/>
        <v/>
      </c>
      <c r="R166" s="18" t="str">
        <f t="shared" si="165"/>
        <v/>
      </c>
      <c r="S166" s="18" t="str">
        <f t="shared" si="165"/>
        <v/>
      </c>
      <c r="T166" s="18" t="str">
        <f t="shared" si="165"/>
        <v/>
      </c>
      <c r="U166" s="18" t="str">
        <f t="shared" si="165"/>
        <v/>
      </c>
      <c r="V166" s="18" t="str">
        <f t="shared" si="165"/>
        <v/>
      </c>
      <c r="W166" s="18" t="str">
        <f t="shared" si="165"/>
        <v/>
      </c>
      <c r="X166" s="18" t="str">
        <f t="shared" si="165"/>
        <v/>
      </c>
      <c r="Y166" s="18" t="str">
        <f t="shared" si="165"/>
        <v/>
      </c>
      <c r="Z166" s="18" t="str">
        <f t="shared" si="165"/>
        <v/>
      </c>
      <c r="AA166" s="18" t="str">
        <f t="shared" si="165"/>
        <v/>
      </c>
      <c r="AB166" s="18" t="str">
        <f t="shared" si="165"/>
        <v/>
      </c>
      <c r="AC166" s="18" t="str">
        <f t="shared" si="165"/>
        <v/>
      </c>
      <c r="AD166" s="18" t="str">
        <f t="shared" si="165"/>
        <v/>
      </c>
      <c r="AE166" s="18" t="str">
        <f t="shared" si="165"/>
        <v/>
      </c>
      <c r="AF166" s="18" t="str">
        <f t="shared" si="165"/>
        <v/>
      </c>
      <c r="AG166" s="18" t="str">
        <f t="shared" si="165"/>
        <v/>
      </c>
      <c r="AH166" s="18" t="str">
        <f t="shared" si="165"/>
        <v/>
      </c>
      <c r="AI166" s="18" t="str">
        <f t="shared" si="165"/>
        <v/>
      </c>
      <c r="AJ166" s="18" t="str">
        <f>IFERROR(IF(MONTH(AI166)&lt;&gt;MONTH(AI166+1),"",AI166+1),"")</f>
        <v/>
      </c>
      <c r="AK166" s="18" t="str">
        <f>IFERROR(IF(MONTH(AJ166)&lt;&gt;MONTH(AJ166+1),"",AJ166+1),"")</f>
        <v/>
      </c>
      <c r="AL166" s="18" t="str">
        <f>IFERROR(IF(MONTH(AK166)&lt;&gt;MONTH(AK166+1),"",AK166+1),"")</f>
        <v/>
      </c>
      <c r="AM166" s="263" t="s">
        <v>162</v>
      </c>
      <c r="AN166" s="263" t="s">
        <v>163</v>
      </c>
      <c r="AO166" s="206" t="s">
        <v>133</v>
      </c>
      <c r="AQ166" s="208" t="s">
        <v>36</v>
      </c>
      <c r="AR166" s="209"/>
      <c r="AS166" s="208" t="s">
        <v>39</v>
      </c>
      <c r="AT166" s="212"/>
      <c r="AU166" s="212"/>
      <c r="AV166" s="212"/>
      <c r="AW166" s="213"/>
      <c r="AX166" s="208" t="s">
        <v>16</v>
      </c>
      <c r="AY166" s="215"/>
      <c r="BA166" s="9"/>
    </row>
    <row r="167" spans="1:53" s="6" customFormat="1" ht="18" customHeight="1">
      <c r="A167" s="249"/>
      <c r="B167" s="238"/>
      <c r="C167" s="251"/>
      <c r="D167" s="251"/>
      <c r="E167" s="251"/>
      <c r="F167" s="238"/>
      <c r="G167" s="239"/>
      <c r="H167" s="19" t="str">
        <f>H166</f>
        <v/>
      </c>
      <c r="I167" s="19" t="str">
        <f>I166</f>
        <v/>
      </c>
      <c r="J167" s="19" t="str">
        <f t="shared" ref="J167:AL167" si="166">J166</f>
        <v/>
      </c>
      <c r="K167" s="19" t="str">
        <f t="shared" si="166"/>
        <v/>
      </c>
      <c r="L167" s="19" t="str">
        <f t="shared" si="166"/>
        <v/>
      </c>
      <c r="M167" s="19" t="str">
        <f t="shared" si="166"/>
        <v/>
      </c>
      <c r="N167" s="19" t="str">
        <f t="shared" si="166"/>
        <v/>
      </c>
      <c r="O167" s="19" t="str">
        <f t="shared" si="166"/>
        <v/>
      </c>
      <c r="P167" s="19" t="str">
        <f t="shared" si="166"/>
        <v/>
      </c>
      <c r="Q167" s="19" t="str">
        <f t="shared" si="166"/>
        <v/>
      </c>
      <c r="R167" s="19" t="str">
        <f t="shared" si="166"/>
        <v/>
      </c>
      <c r="S167" s="19" t="str">
        <f t="shared" si="166"/>
        <v/>
      </c>
      <c r="T167" s="19" t="str">
        <f t="shared" si="166"/>
        <v/>
      </c>
      <c r="U167" s="19" t="str">
        <f t="shared" si="166"/>
        <v/>
      </c>
      <c r="V167" s="19" t="str">
        <f t="shared" si="166"/>
        <v/>
      </c>
      <c r="W167" s="19" t="str">
        <f t="shared" si="166"/>
        <v/>
      </c>
      <c r="X167" s="19" t="str">
        <f t="shared" si="166"/>
        <v/>
      </c>
      <c r="Y167" s="19" t="str">
        <f t="shared" si="166"/>
        <v/>
      </c>
      <c r="Z167" s="19" t="str">
        <f t="shared" si="166"/>
        <v/>
      </c>
      <c r="AA167" s="19" t="str">
        <f t="shared" si="166"/>
        <v/>
      </c>
      <c r="AB167" s="19" t="str">
        <f t="shared" si="166"/>
        <v/>
      </c>
      <c r="AC167" s="19" t="str">
        <f t="shared" si="166"/>
        <v/>
      </c>
      <c r="AD167" s="19" t="str">
        <f t="shared" si="166"/>
        <v/>
      </c>
      <c r="AE167" s="19" t="str">
        <f t="shared" si="166"/>
        <v/>
      </c>
      <c r="AF167" s="19" t="str">
        <f t="shared" si="166"/>
        <v/>
      </c>
      <c r="AG167" s="19" t="str">
        <f t="shared" si="166"/>
        <v/>
      </c>
      <c r="AH167" s="19" t="str">
        <f t="shared" si="166"/>
        <v/>
      </c>
      <c r="AI167" s="19" t="str">
        <f t="shared" si="166"/>
        <v/>
      </c>
      <c r="AJ167" s="19" t="str">
        <f t="shared" si="166"/>
        <v/>
      </c>
      <c r="AK167" s="19" t="str">
        <f t="shared" si="166"/>
        <v/>
      </c>
      <c r="AL167" s="19" t="str">
        <f t="shared" si="166"/>
        <v/>
      </c>
      <c r="AM167" s="263"/>
      <c r="AN167" s="263"/>
      <c r="AO167" s="207"/>
      <c r="AQ167" s="210"/>
      <c r="AR167" s="211"/>
      <c r="AS167" s="210"/>
      <c r="AT167" s="214"/>
      <c r="AU167" s="214"/>
      <c r="AV167" s="214"/>
      <c r="AW167" s="211"/>
      <c r="AX167" s="210"/>
      <c r="AY167" s="211"/>
      <c r="BA167" s="9"/>
    </row>
    <row r="168" spans="1:53" s="6" customFormat="1" ht="13.5" customHeight="1">
      <c r="A168" s="248"/>
      <c r="B168" s="255" t="s">
        <v>4</v>
      </c>
      <c r="C168" s="257" t="s">
        <v>48</v>
      </c>
      <c r="D168" s="257" t="s">
        <v>48</v>
      </c>
      <c r="E168" s="259" t="s">
        <v>10</v>
      </c>
      <c r="F168" s="261"/>
      <c r="G168" s="70" t="s">
        <v>36</v>
      </c>
      <c r="H168" s="75"/>
      <c r="I168" s="75"/>
      <c r="J168" s="75"/>
      <c r="K168" s="75"/>
      <c r="L168" s="75"/>
      <c r="M168" s="75"/>
      <c r="N168" s="75"/>
      <c r="O168" s="75"/>
      <c r="P168" s="75"/>
      <c r="Q168" s="75"/>
      <c r="R168" s="75"/>
      <c r="S168" s="75"/>
      <c r="T168" s="75"/>
      <c r="U168" s="75"/>
      <c r="V168" s="75"/>
      <c r="W168" s="75"/>
      <c r="X168" s="75"/>
      <c r="Y168" s="75"/>
      <c r="Z168" s="75"/>
      <c r="AA168" s="75"/>
      <c r="AB168" s="75"/>
      <c r="AC168" s="75"/>
      <c r="AD168" s="75"/>
      <c r="AE168" s="75"/>
      <c r="AF168" s="75"/>
      <c r="AG168" s="75"/>
      <c r="AH168" s="75"/>
      <c r="AI168" s="75"/>
      <c r="AJ168" s="75"/>
      <c r="AK168" s="75"/>
      <c r="AL168" s="75"/>
      <c r="AM168" s="253">
        <f>SUM(H169:AL169)</f>
        <v>0</v>
      </c>
      <c r="AN168" s="254" t="s">
        <v>48</v>
      </c>
      <c r="AO168" s="223"/>
      <c r="AQ168" s="228"/>
      <c r="AR168" s="369"/>
      <c r="AS168" s="224"/>
      <c r="AT168" s="225"/>
      <c r="AU168" s="12" t="s">
        <v>26</v>
      </c>
      <c r="AV168" s="226"/>
      <c r="AW168" s="227"/>
      <c r="AX168" s="156"/>
      <c r="AY168" s="167" t="s">
        <v>34</v>
      </c>
      <c r="BA168" s="9"/>
    </row>
    <row r="169" spans="1:53" ht="13.5" customHeight="1">
      <c r="A169" s="249"/>
      <c r="B169" s="256"/>
      <c r="C169" s="258"/>
      <c r="D169" s="258"/>
      <c r="E169" s="260"/>
      <c r="F169" s="262"/>
      <c r="G169" s="70" t="s">
        <v>16</v>
      </c>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253"/>
      <c r="AN169" s="254"/>
      <c r="AO169" s="374"/>
      <c r="AQ169" s="228"/>
      <c r="AR169" s="369"/>
      <c r="AS169" s="224"/>
      <c r="AT169" s="225"/>
      <c r="AU169" s="12" t="s">
        <v>26</v>
      </c>
      <c r="AV169" s="226"/>
      <c r="AW169" s="227"/>
      <c r="AX169" s="156"/>
      <c r="AY169" s="167" t="s">
        <v>34</v>
      </c>
      <c r="BA169" s="9"/>
    </row>
    <row r="170" spans="1:53" ht="13.5" customHeight="1">
      <c r="A170" s="248"/>
      <c r="B170" s="273" t="s">
        <v>5</v>
      </c>
      <c r="C170" s="257" t="s">
        <v>48</v>
      </c>
      <c r="D170" s="257" t="s">
        <v>48</v>
      </c>
      <c r="E170" s="275" t="s">
        <v>10</v>
      </c>
      <c r="F170" s="262"/>
      <c r="G170" s="70" t="s">
        <v>36</v>
      </c>
      <c r="H170" s="75"/>
      <c r="I170" s="75"/>
      <c r="J170" s="75"/>
      <c r="K170" s="75"/>
      <c r="L170" s="75"/>
      <c r="M170" s="75"/>
      <c r="N170" s="75"/>
      <c r="O170" s="75"/>
      <c r="P170" s="75"/>
      <c r="Q170" s="75"/>
      <c r="R170" s="75"/>
      <c r="S170" s="75"/>
      <c r="T170" s="75"/>
      <c r="U170" s="75"/>
      <c r="V170" s="75"/>
      <c r="W170" s="75"/>
      <c r="X170" s="75"/>
      <c r="Y170" s="75"/>
      <c r="Z170" s="75"/>
      <c r="AA170" s="75"/>
      <c r="AB170" s="75"/>
      <c r="AC170" s="75"/>
      <c r="AD170" s="75"/>
      <c r="AE170" s="75"/>
      <c r="AF170" s="75"/>
      <c r="AG170" s="75"/>
      <c r="AH170" s="75"/>
      <c r="AI170" s="75"/>
      <c r="AJ170" s="75"/>
      <c r="AK170" s="75"/>
      <c r="AL170" s="75"/>
      <c r="AM170" s="253">
        <f>SUM(H171:AL171)</f>
        <v>0</v>
      </c>
      <c r="AN170" s="254" t="s">
        <v>48</v>
      </c>
      <c r="AO170" s="372"/>
      <c r="AQ170" s="228"/>
      <c r="AR170" s="369"/>
      <c r="AS170" s="224"/>
      <c r="AT170" s="225"/>
      <c r="AU170" s="12" t="s">
        <v>26</v>
      </c>
      <c r="AV170" s="226"/>
      <c r="AW170" s="227"/>
      <c r="AX170" s="156"/>
      <c r="AY170" s="167" t="s">
        <v>34</v>
      </c>
      <c r="BA170" s="9"/>
    </row>
    <row r="171" spans="1:53" ht="13.5" customHeight="1">
      <c r="A171" s="249"/>
      <c r="B171" s="274"/>
      <c r="C171" s="258"/>
      <c r="D171" s="258"/>
      <c r="E171" s="260"/>
      <c r="F171" s="262"/>
      <c r="G171" s="71" t="s">
        <v>41</v>
      </c>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276"/>
      <c r="AN171" s="272"/>
      <c r="AO171" s="374"/>
      <c r="AQ171" s="228"/>
      <c r="AR171" s="369"/>
      <c r="AS171" s="224"/>
      <c r="AT171" s="225"/>
      <c r="AU171" s="12" t="s">
        <v>26</v>
      </c>
      <c r="AV171" s="226"/>
      <c r="AW171" s="227"/>
      <c r="AX171" s="156"/>
      <c r="AY171" s="167" t="s">
        <v>34</v>
      </c>
      <c r="BA171" s="9"/>
    </row>
    <row r="172" spans="1:53" ht="13.5" customHeight="1">
      <c r="A172" s="248"/>
      <c r="B172" s="265" t="s">
        <v>38</v>
      </c>
      <c r="C172" s="257" t="s">
        <v>48</v>
      </c>
      <c r="D172" s="257" t="s">
        <v>48</v>
      </c>
      <c r="E172" s="268" t="s">
        <v>48</v>
      </c>
      <c r="F172" s="270"/>
      <c r="G172" s="70" t="s">
        <v>36</v>
      </c>
      <c r="H172" s="75"/>
      <c r="I172" s="75"/>
      <c r="J172" s="75"/>
      <c r="K172" s="75"/>
      <c r="L172" s="75"/>
      <c r="M172" s="75"/>
      <c r="N172" s="75"/>
      <c r="O172" s="75"/>
      <c r="P172" s="75"/>
      <c r="Q172" s="75"/>
      <c r="R172" s="75"/>
      <c r="S172" s="75"/>
      <c r="T172" s="75"/>
      <c r="U172" s="75"/>
      <c r="V172" s="75"/>
      <c r="W172" s="75"/>
      <c r="X172" s="75"/>
      <c r="Y172" s="75"/>
      <c r="Z172" s="75"/>
      <c r="AA172" s="75"/>
      <c r="AB172" s="75"/>
      <c r="AC172" s="75"/>
      <c r="AD172" s="75"/>
      <c r="AE172" s="75"/>
      <c r="AF172" s="75"/>
      <c r="AG172" s="75"/>
      <c r="AH172" s="75"/>
      <c r="AI172" s="75"/>
      <c r="AJ172" s="75"/>
      <c r="AK172" s="75"/>
      <c r="AL172" s="75"/>
      <c r="AM172" s="253">
        <f>SUM(H173:AL173)</f>
        <v>0</v>
      </c>
      <c r="AN172" s="254" t="s">
        <v>48</v>
      </c>
      <c r="AO172" s="372"/>
      <c r="AQ172" s="228"/>
      <c r="AR172" s="369"/>
      <c r="AS172" s="224"/>
      <c r="AT172" s="225"/>
      <c r="AU172" s="12" t="s">
        <v>26</v>
      </c>
      <c r="AV172" s="226"/>
      <c r="AW172" s="227"/>
      <c r="AX172" s="156"/>
      <c r="AY172" s="167" t="s">
        <v>34</v>
      </c>
      <c r="BA172" s="9"/>
    </row>
    <row r="173" spans="1:53" ht="13.5" customHeight="1" thickBot="1">
      <c r="A173" s="264"/>
      <c r="B173" s="266"/>
      <c r="C173" s="267"/>
      <c r="D173" s="267"/>
      <c r="E173" s="269"/>
      <c r="F173" s="271"/>
      <c r="G173" s="72" t="s">
        <v>41</v>
      </c>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1"/>
      <c r="AN173" s="341"/>
      <c r="AO173" s="373"/>
      <c r="AQ173" s="228"/>
      <c r="AR173" s="369"/>
      <c r="AS173" s="224"/>
      <c r="AT173" s="225"/>
      <c r="AU173" s="12" t="s">
        <v>26</v>
      </c>
      <c r="AV173" s="226"/>
      <c r="AW173" s="227"/>
      <c r="AX173" s="156"/>
      <c r="AY173" s="167" t="s">
        <v>34</v>
      </c>
      <c r="BA173" s="9"/>
    </row>
    <row r="174" spans="1:53" ht="13.5" customHeight="1" thickTop="1">
      <c r="A174" s="283" t="str">
        <f>IFERROR(INDEX(【従業者名簿】!F:F,MATCH(届出後11月!F174,【従業者名簿】!C:C,0)),"")</f>
        <v/>
      </c>
      <c r="B174" s="255" t="s">
        <v>4</v>
      </c>
      <c r="C174" s="285" t="str">
        <f>IF(AO174="介護福祉士","〇","")</f>
        <v/>
      </c>
      <c r="D174" s="367" t="str">
        <f>IF(A174="","",DATEDIF(A174,$AF$3,"m"))</f>
        <v/>
      </c>
      <c r="E174" s="290" t="s">
        <v>102</v>
      </c>
      <c r="F174" s="293"/>
      <c r="G174" s="73" t="s">
        <v>36</v>
      </c>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278">
        <f>SUM(H175:AL175)</f>
        <v>0</v>
      </c>
      <c r="AN174" s="280" t="str">
        <f>IFERROR(IF(SUM(AM174:AM179)&gt;$AF$205,1,ROUNDDOWN(SUM(AM174:AM179)/$AF$205,1)),"")</f>
        <v/>
      </c>
      <c r="AO174" s="343"/>
      <c r="AQ174" s="228"/>
      <c r="AR174" s="369"/>
      <c r="AS174" s="224"/>
      <c r="AT174" s="225"/>
      <c r="AU174" s="12" t="s">
        <v>26</v>
      </c>
      <c r="AV174" s="226"/>
      <c r="AW174" s="227"/>
      <c r="AX174" s="156"/>
      <c r="AY174" s="167" t="s">
        <v>34</v>
      </c>
      <c r="BA174" s="9"/>
    </row>
    <row r="175" spans="1:53" ht="13.5" customHeight="1">
      <c r="A175" s="284"/>
      <c r="B175" s="256"/>
      <c r="C175" s="286"/>
      <c r="D175" s="370"/>
      <c r="E175" s="291"/>
      <c r="F175" s="293"/>
      <c r="G175" s="70" t="s">
        <v>41</v>
      </c>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253"/>
      <c r="AN175" s="280"/>
      <c r="AO175" s="344"/>
      <c r="AQ175" s="228"/>
      <c r="AR175" s="369"/>
      <c r="AS175" s="224"/>
      <c r="AT175" s="225"/>
      <c r="AU175" s="12" t="s">
        <v>26</v>
      </c>
      <c r="AV175" s="226"/>
      <c r="AW175" s="227"/>
      <c r="AX175" s="156"/>
      <c r="AY175" s="167" t="s">
        <v>34</v>
      </c>
      <c r="BA175" s="9"/>
    </row>
    <row r="176" spans="1:53" ht="13.5" customHeight="1">
      <c r="A176" s="284"/>
      <c r="B176" s="273" t="s">
        <v>5</v>
      </c>
      <c r="C176" s="286"/>
      <c r="D176" s="370"/>
      <c r="E176" s="291"/>
      <c r="F176" s="293"/>
      <c r="G176" s="73" t="s">
        <v>36</v>
      </c>
      <c r="H176" s="38"/>
      <c r="I176" s="38"/>
      <c r="J176" s="38"/>
      <c r="K176" s="38"/>
      <c r="L176" s="164"/>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278">
        <f>SUM(H177:AL177)</f>
        <v>0</v>
      </c>
      <c r="AN176" s="280"/>
      <c r="AO176" s="345"/>
      <c r="AQ176" s="228"/>
      <c r="AR176" s="369"/>
      <c r="AS176" s="224"/>
      <c r="AT176" s="225"/>
      <c r="AU176" s="12" t="s">
        <v>26</v>
      </c>
      <c r="AV176" s="226"/>
      <c r="AW176" s="227"/>
      <c r="AX176" s="156"/>
      <c r="AY176" s="167" t="s">
        <v>34</v>
      </c>
      <c r="BA176" s="9"/>
    </row>
    <row r="177" spans="1:53" ht="13.5" customHeight="1">
      <c r="A177" s="284"/>
      <c r="B177" s="297"/>
      <c r="C177" s="286"/>
      <c r="D177" s="370"/>
      <c r="E177" s="291"/>
      <c r="F177" s="293"/>
      <c r="G177" s="70" t="s">
        <v>41</v>
      </c>
      <c r="H177" s="35"/>
      <c r="I177" s="35"/>
      <c r="J177" s="35"/>
      <c r="K177" s="35"/>
      <c r="L177" s="36"/>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253"/>
      <c r="AN177" s="280"/>
      <c r="AO177" s="344"/>
      <c r="AQ177" s="228"/>
      <c r="AR177" s="369"/>
      <c r="AS177" s="224"/>
      <c r="AT177" s="225"/>
      <c r="AU177" s="12" t="s">
        <v>26</v>
      </c>
      <c r="AV177" s="226"/>
      <c r="AW177" s="227"/>
      <c r="AX177" s="156"/>
      <c r="AY177" s="167" t="s">
        <v>34</v>
      </c>
      <c r="BA177" s="9"/>
    </row>
    <row r="178" spans="1:53" ht="13.5" customHeight="1">
      <c r="A178" s="284"/>
      <c r="B178" s="296" t="s">
        <v>33</v>
      </c>
      <c r="C178" s="286"/>
      <c r="D178" s="370"/>
      <c r="E178" s="291"/>
      <c r="F178" s="294"/>
      <c r="G178" s="73" t="s">
        <v>36</v>
      </c>
      <c r="H178" s="38"/>
      <c r="I178" s="38"/>
      <c r="J178" s="38"/>
      <c r="K178" s="38"/>
      <c r="L178" s="164"/>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278">
        <f>SUM(H179:AL179)</f>
        <v>0</v>
      </c>
      <c r="AN178" s="281"/>
      <c r="AO178" s="345"/>
      <c r="AQ178" s="228"/>
      <c r="AR178" s="369"/>
      <c r="AS178" s="224"/>
      <c r="AT178" s="225"/>
      <c r="AU178" s="12" t="s">
        <v>26</v>
      </c>
      <c r="AV178" s="226"/>
      <c r="AW178" s="227"/>
      <c r="AX178" s="156"/>
      <c r="AY178" s="167" t="s">
        <v>34</v>
      </c>
      <c r="BA178" s="9"/>
    </row>
    <row r="179" spans="1:53" ht="13.5" customHeight="1">
      <c r="A179" s="284"/>
      <c r="B179" s="255"/>
      <c r="C179" s="287"/>
      <c r="D179" s="370"/>
      <c r="E179" s="292"/>
      <c r="F179" s="295"/>
      <c r="G179" s="70" t="s">
        <v>41</v>
      </c>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253"/>
      <c r="AN179" s="281"/>
      <c r="AO179" s="346"/>
      <c r="AQ179" s="228"/>
      <c r="AR179" s="369"/>
      <c r="AS179" s="224"/>
      <c r="AT179" s="225"/>
      <c r="AU179" s="12" t="s">
        <v>26</v>
      </c>
      <c r="AV179" s="226"/>
      <c r="AW179" s="227"/>
      <c r="AX179" s="156"/>
      <c r="AY179" s="167" t="s">
        <v>34</v>
      </c>
      <c r="BA179" s="9"/>
    </row>
    <row r="180" spans="1:53" ht="13.5" customHeight="1">
      <c r="A180" s="305" t="str">
        <f>IFERROR(INDEX(【従業者名簿】!F:F,MATCH(届出後11月!F180,【従業者名簿】!C:C,0)),"")</f>
        <v/>
      </c>
      <c r="B180" s="273" t="s">
        <v>5</v>
      </c>
      <c r="C180" s="299" t="str">
        <f>IF(AO180="介護福祉士","〇","")</f>
        <v/>
      </c>
      <c r="D180" s="370" t="str">
        <f>IF(A180="","",DATEDIF(A180,$AF$3,"m"))</f>
        <v/>
      </c>
      <c r="E180" s="306" t="s">
        <v>102</v>
      </c>
      <c r="F180" s="262"/>
      <c r="G180" s="70" t="s">
        <v>36</v>
      </c>
      <c r="H180" s="164"/>
      <c r="I180" s="164"/>
      <c r="J180" s="164"/>
      <c r="K180" s="164"/>
      <c r="L180" s="164"/>
      <c r="M180" s="164"/>
      <c r="N180" s="164"/>
      <c r="O180" s="164"/>
      <c r="P180" s="164"/>
      <c r="Q180" s="164"/>
      <c r="R180" s="164"/>
      <c r="S180" s="164"/>
      <c r="T180" s="164"/>
      <c r="U180" s="164"/>
      <c r="V180" s="164"/>
      <c r="W180" s="164"/>
      <c r="X180" s="164"/>
      <c r="Y180" s="164"/>
      <c r="Z180" s="164"/>
      <c r="AA180" s="164"/>
      <c r="AB180" s="164"/>
      <c r="AC180" s="164"/>
      <c r="AD180" s="164"/>
      <c r="AE180" s="164"/>
      <c r="AF180" s="164"/>
      <c r="AG180" s="164"/>
      <c r="AH180" s="164"/>
      <c r="AI180" s="164"/>
      <c r="AJ180" s="164"/>
      <c r="AK180" s="164"/>
      <c r="AL180" s="164"/>
      <c r="AM180" s="278">
        <f>SUM(H181:AL181)</f>
        <v>0</v>
      </c>
      <c r="AN180" s="279" t="str">
        <f>IFERROR(IF(SUM(AM180:AM183)&gt;$AF$205,1,ROUNDDOWN(SUM(AM180:AM183)/$AF$205,1)),"")</f>
        <v/>
      </c>
      <c r="AO180" s="222"/>
      <c r="AP180" s="8"/>
      <c r="AQ180" s="228"/>
      <c r="AR180" s="369"/>
      <c r="AS180" s="224"/>
      <c r="AT180" s="225"/>
      <c r="AU180" s="12" t="s">
        <v>26</v>
      </c>
      <c r="AV180" s="226"/>
      <c r="AW180" s="227"/>
      <c r="AX180" s="156"/>
      <c r="AY180" s="167" t="s">
        <v>34</v>
      </c>
      <c r="BA180" s="9"/>
    </row>
    <row r="181" spans="1:53" ht="13.5" customHeight="1">
      <c r="A181" s="284"/>
      <c r="B181" s="297"/>
      <c r="C181" s="286"/>
      <c r="D181" s="370"/>
      <c r="E181" s="291"/>
      <c r="F181" s="262"/>
      <c r="G181" s="70" t="s">
        <v>41</v>
      </c>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253"/>
      <c r="AN181" s="280"/>
      <c r="AO181" s="344"/>
      <c r="AP181" s="8"/>
      <c r="AQ181" s="228"/>
      <c r="AR181" s="369"/>
      <c r="AS181" s="224"/>
      <c r="AT181" s="225"/>
      <c r="AU181" s="12" t="s">
        <v>26</v>
      </c>
      <c r="AV181" s="226"/>
      <c r="AW181" s="227"/>
      <c r="AX181" s="156"/>
      <c r="AY181" s="167" t="s">
        <v>34</v>
      </c>
      <c r="BA181" s="9"/>
    </row>
    <row r="182" spans="1:53" ht="13.5" customHeight="1">
      <c r="A182" s="284"/>
      <c r="B182" s="304" t="s">
        <v>33</v>
      </c>
      <c r="C182" s="286"/>
      <c r="D182" s="370"/>
      <c r="E182" s="291"/>
      <c r="F182" s="277"/>
      <c r="G182" s="70" t="s">
        <v>36</v>
      </c>
      <c r="H182" s="164"/>
      <c r="I182" s="164"/>
      <c r="J182" s="164"/>
      <c r="K182" s="164"/>
      <c r="L182" s="164"/>
      <c r="M182" s="164"/>
      <c r="N182" s="164"/>
      <c r="O182" s="164"/>
      <c r="P182" s="164"/>
      <c r="Q182" s="164"/>
      <c r="R182" s="164"/>
      <c r="S182" s="164"/>
      <c r="T182" s="164"/>
      <c r="U182" s="164"/>
      <c r="V182" s="164"/>
      <c r="W182" s="164"/>
      <c r="X182" s="164"/>
      <c r="Y182" s="164"/>
      <c r="Z182" s="164"/>
      <c r="AA182" s="164"/>
      <c r="AB182" s="164"/>
      <c r="AC182" s="164"/>
      <c r="AD182" s="164"/>
      <c r="AE182" s="164"/>
      <c r="AF182" s="164"/>
      <c r="AG182" s="164"/>
      <c r="AH182" s="164"/>
      <c r="AI182" s="164"/>
      <c r="AJ182" s="164"/>
      <c r="AK182" s="164"/>
      <c r="AL182" s="164"/>
      <c r="AM182" s="253">
        <f>SUM(H183:AL183)</f>
        <v>0</v>
      </c>
      <c r="AN182" s="281"/>
      <c r="AO182" s="345"/>
      <c r="AP182" s="8"/>
      <c r="AQ182" s="228"/>
      <c r="AR182" s="369"/>
      <c r="AS182" s="224"/>
      <c r="AT182" s="225"/>
      <c r="AU182" s="12" t="s">
        <v>26</v>
      </c>
      <c r="AV182" s="226"/>
      <c r="AW182" s="227"/>
      <c r="AX182" s="156"/>
      <c r="AY182" s="167" t="s">
        <v>34</v>
      </c>
      <c r="BA182" s="9"/>
    </row>
    <row r="183" spans="1:53" ht="13.5" customHeight="1">
      <c r="A183" s="284"/>
      <c r="B183" s="304"/>
      <c r="C183" s="287"/>
      <c r="D183" s="370"/>
      <c r="E183" s="292"/>
      <c r="F183" s="277"/>
      <c r="G183" s="70" t="s">
        <v>41</v>
      </c>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253"/>
      <c r="AN183" s="282"/>
      <c r="AO183" s="346"/>
      <c r="AP183" s="8"/>
      <c r="AQ183" s="228"/>
      <c r="AR183" s="369"/>
      <c r="AS183" s="224"/>
      <c r="AT183" s="225"/>
      <c r="AU183" s="12" t="s">
        <v>26</v>
      </c>
      <c r="AV183" s="226"/>
      <c r="AW183" s="227"/>
      <c r="AX183" s="156"/>
      <c r="AY183" s="167" t="s">
        <v>34</v>
      </c>
      <c r="BA183" s="9"/>
    </row>
    <row r="184" spans="1:53" ht="13.5" customHeight="1">
      <c r="A184" s="248" t="str">
        <f>IFERROR(INDEX(【従業者名簿】!F:F,MATCH(F184,【従業者名簿】!C:C,0)),"")</f>
        <v/>
      </c>
      <c r="B184" s="298" t="s">
        <v>33</v>
      </c>
      <c r="C184" s="299" t="str">
        <f>IF(AO184="介護福祉士","〇","")</f>
        <v/>
      </c>
      <c r="D184" s="366" t="str">
        <f>IF(A184="","",DATEDIF(A184,$AF$3,"m"))</f>
        <v/>
      </c>
      <c r="E184" s="301"/>
      <c r="F184" s="270"/>
      <c r="G184" s="70" t="s">
        <v>36</v>
      </c>
      <c r="H184" s="164"/>
      <c r="I184" s="164"/>
      <c r="J184" s="164"/>
      <c r="K184" s="164"/>
      <c r="L184" s="164"/>
      <c r="M184" s="164"/>
      <c r="N184" s="164"/>
      <c r="O184" s="40"/>
      <c r="P184" s="164"/>
      <c r="Q184" s="164"/>
      <c r="R184" s="164"/>
      <c r="S184" s="164"/>
      <c r="T184" s="164"/>
      <c r="U184" s="38"/>
      <c r="V184" s="38"/>
      <c r="W184" s="164"/>
      <c r="X184" s="164"/>
      <c r="Y184" s="164"/>
      <c r="Z184" s="164"/>
      <c r="AA184" s="164"/>
      <c r="AB184" s="164"/>
      <c r="AC184" s="164"/>
      <c r="AD184" s="164"/>
      <c r="AE184" s="164"/>
      <c r="AF184" s="164"/>
      <c r="AG184" s="164"/>
      <c r="AH184" s="164"/>
      <c r="AI184" s="164"/>
      <c r="AJ184" s="164"/>
      <c r="AK184" s="164"/>
      <c r="AL184" s="164"/>
      <c r="AM184" s="253">
        <f>SUM(H185:AL185)</f>
        <v>0</v>
      </c>
      <c r="AN184" s="368" t="str">
        <f>IFERROR(IF(OR(E184="Ａ",AM184&gt;$AF$205),1,ROUNDDOWN(AM184/$AF$45,1)),"")</f>
        <v/>
      </c>
      <c r="AO184" s="222"/>
      <c r="AP184" s="8"/>
      <c r="AQ184" s="228"/>
      <c r="AR184" s="369"/>
      <c r="AS184" s="224"/>
      <c r="AT184" s="226"/>
      <c r="AU184" s="12" t="s">
        <v>26</v>
      </c>
      <c r="AV184" s="226"/>
      <c r="AW184" s="311"/>
      <c r="AX184" s="156"/>
      <c r="AY184" s="167" t="s">
        <v>34</v>
      </c>
      <c r="BA184" s="9"/>
    </row>
    <row r="185" spans="1:53" ht="13.5" customHeight="1">
      <c r="A185" s="249"/>
      <c r="B185" s="255"/>
      <c r="C185" s="287"/>
      <c r="D185" s="367"/>
      <c r="E185" s="302"/>
      <c r="F185" s="261"/>
      <c r="G185" s="70" t="s">
        <v>41</v>
      </c>
      <c r="H185" s="35"/>
      <c r="I185" s="35"/>
      <c r="J185" s="35"/>
      <c r="K185" s="35"/>
      <c r="L185" s="35"/>
      <c r="M185" s="35"/>
      <c r="N185" s="35"/>
      <c r="O185" s="48"/>
      <c r="P185" s="35"/>
      <c r="Q185" s="35"/>
      <c r="R185" s="35"/>
      <c r="S185" s="35"/>
      <c r="T185" s="35"/>
      <c r="U185" s="35"/>
      <c r="V185" s="35"/>
      <c r="W185" s="35"/>
      <c r="X185" s="35"/>
      <c r="Y185" s="35"/>
      <c r="Z185" s="35"/>
      <c r="AA185" s="35"/>
      <c r="AB185" s="35"/>
      <c r="AC185" s="35"/>
      <c r="AD185" s="35"/>
      <c r="AE185" s="35"/>
      <c r="AF185" s="35"/>
      <c r="AG185" s="39"/>
      <c r="AH185" s="35"/>
      <c r="AI185" s="35"/>
      <c r="AJ185" s="35"/>
      <c r="AK185" s="35"/>
      <c r="AL185" s="35"/>
      <c r="AM185" s="253"/>
      <c r="AN185" s="368"/>
      <c r="AO185" s="223"/>
      <c r="AP185" s="8"/>
      <c r="AQ185" s="228"/>
      <c r="AR185" s="369"/>
      <c r="AS185" s="224"/>
      <c r="AT185" s="226"/>
      <c r="AU185" s="12" t="s">
        <v>26</v>
      </c>
      <c r="AV185" s="226"/>
      <c r="AW185" s="311"/>
      <c r="AX185" s="156"/>
      <c r="AY185" s="167" t="s">
        <v>34</v>
      </c>
      <c r="BA185" s="9"/>
    </row>
    <row r="186" spans="1:53" ht="13.5" customHeight="1">
      <c r="A186" s="248" t="str">
        <f>IFERROR(INDEX(【従業者名簿】!F:F,MATCH(F186,【従業者名簿】!C:C,0)),"")</f>
        <v/>
      </c>
      <c r="B186" s="298" t="s">
        <v>33</v>
      </c>
      <c r="C186" s="299" t="str">
        <f t="shared" ref="C186" si="167">IF(AO186="介護福祉士","〇","")</f>
        <v/>
      </c>
      <c r="D186" s="366" t="str">
        <f>IF(A186="","",DATEDIF(A186,$AF$3,"m"))</f>
        <v/>
      </c>
      <c r="E186" s="301"/>
      <c r="F186" s="270"/>
      <c r="G186" s="70" t="s">
        <v>36</v>
      </c>
      <c r="H186" s="164"/>
      <c r="I186" s="164"/>
      <c r="J186" s="164"/>
      <c r="K186" s="164"/>
      <c r="L186" s="164"/>
      <c r="M186" s="164"/>
      <c r="N186" s="164"/>
      <c r="O186" s="164"/>
      <c r="P186" s="164"/>
      <c r="Q186" s="40"/>
      <c r="R186" s="164"/>
      <c r="S186" s="164"/>
      <c r="T186" s="164"/>
      <c r="U186" s="164"/>
      <c r="V186" s="164"/>
      <c r="W186" s="164"/>
      <c r="X186" s="164"/>
      <c r="Y186" s="164"/>
      <c r="Z186" s="164"/>
      <c r="AA186" s="164"/>
      <c r="AB186" s="164"/>
      <c r="AC186" s="164"/>
      <c r="AD186" s="164"/>
      <c r="AE186" s="40"/>
      <c r="AF186" s="164"/>
      <c r="AG186" s="164"/>
      <c r="AH186" s="164"/>
      <c r="AI186" s="164"/>
      <c r="AJ186" s="164"/>
      <c r="AK186" s="164"/>
      <c r="AL186" s="164"/>
      <c r="AM186" s="253">
        <f>SUM(H187:AL187)</f>
        <v>0</v>
      </c>
      <c r="AN186" s="368" t="str">
        <f t="shared" ref="AN186" si="168">IFERROR(IF(OR(E186="Ａ",AM186&gt;$AF$205),1,ROUNDDOWN(AM186/$AF$45,1)),"")</f>
        <v/>
      </c>
      <c r="AO186" s="222"/>
      <c r="AP186" s="8"/>
      <c r="AQ186" s="228" t="s">
        <v>19</v>
      </c>
      <c r="AR186" s="307"/>
      <c r="AS186" s="308" t="s">
        <v>20</v>
      </c>
      <c r="AT186" s="309"/>
      <c r="AU186" s="309"/>
      <c r="AV186" s="309"/>
      <c r="AW186" s="309"/>
      <c r="AX186" s="309"/>
      <c r="AY186" s="310"/>
      <c r="BA186" s="9"/>
    </row>
    <row r="187" spans="1:53" ht="13.5" customHeight="1">
      <c r="A187" s="249"/>
      <c r="B187" s="255"/>
      <c r="C187" s="287"/>
      <c r="D187" s="367"/>
      <c r="E187" s="302"/>
      <c r="F187" s="261"/>
      <c r="G187" s="70" t="s">
        <v>41</v>
      </c>
      <c r="H187" s="35"/>
      <c r="I187" s="35"/>
      <c r="J187" s="35"/>
      <c r="K187" s="35"/>
      <c r="L187" s="35"/>
      <c r="M187" s="35"/>
      <c r="N187" s="35"/>
      <c r="O187" s="35"/>
      <c r="P187" s="35"/>
      <c r="Q187" s="48"/>
      <c r="R187" s="35"/>
      <c r="S187" s="35"/>
      <c r="T187" s="35"/>
      <c r="U187" s="35"/>
      <c r="V187" s="35"/>
      <c r="W187" s="35"/>
      <c r="X187" s="35"/>
      <c r="Y187" s="35"/>
      <c r="Z187" s="35"/>
      <c r="AA187" s="35"/>
      <c r="AB187" s="35"/>
      <c r="AC187" s="35"/>
      <c r="AD187" s="35"/>
      <c r="AE187" s="48"/>
      <c r="AF187" s="35"/>
      <c r="AG187" s="35"/>
      <c r="AH187" s="35"/>
      <c r="AI187" s="35"/>
      <c r="AJ187" s="35"/>
      <c r="AK187" s="35"/>
      <c r="AL187" s="35"/>
      <c r="AM187" s="253"/>
      <c r="AN187" s="368"/>
      <c r="AO187" s="223"/>
      <c r="AP187" s="8"/>
      <c r="AQ187" s="228" t="s">
        <v>28</v>
      </c>
      <c r="AR187" s="307"/>
      <c r="AS187" s="308" t="s">
        <v>29</v>
      </c>
      <c r="AT187" s="309"/>
      <c r="AU187" s="309"/>
      <c r="AV187" s="309"/>
      <c r="AW187" s="309"/>
      <c r="AX187" s="309"/>
      <c r="AY187" s="310"/>
      <c r="BA187" s="9"/>
    </row>
    <row r="188" spans="1:53" ht="13.5" customHeight="1">
      <c r="A188" s="248" t="str">
        <f>IFERROR(INDEX(【従業者名簿】!F:F,MATCH(F188,【従業者名簿】!C:C,0)),"")</f>
        <v/>
      </c>
      <c r="B188" s="298" t="s">
        <v>33</v>
      </c>
      <c r="C188" s="299" t="str">
        <f t="shared" ref="C188" si="169">IF(AO188="介護福祉士","〇","")</f>
        <v/>
      </c>
      <c r="D188" s="366" t="str">
        <f>IF(A188="","",DATEDIF(A188,$AF$3,"m"))</f>
        <v/>
      </c>
      <c r="E188" s="301"/>
      <c r="F188" s="270"/>
      <c r="G188" s="70" t="s">
        <v>36</v>
      </c>
      <c r="H188" s="164"/>
      <c r="I188" s="164"/>
      <c r="J188" s="164"/>
      <c r="K188" s="164"/>
      <c r="L188" s="164"/>
      <c r="M188" s="164"/>
      <c r="N188" s="164"/>
      <c r="O188" s="164"/>
      <c r="P188" s="164"/>
      <c r="Q188" s="164"/>
      <c r="R188" s="164"/>
      <c r="S188" s="164"/>
      <c r="T188" s="164"/>
      <c r="U188" s="164"/>
      <c r="V188" s="164"/>
      <c r="W188" s="164"/>
      <c r="X188" s="164"/>
      <c r="Y188" s="164"/>
      <c r="Z188" s="164"/>
      <c r="AA188" s="164"/>
      <c r="AB188" s="164"/>
      <c r="AC188" s="164"/>
      <c r="AD188" s="164"/>
      <c r="AE188" s="164"/>
      <c r="AF188" s="164"/>
      <c r="AG188" s="164"/>
      <c r="AH188" s="164"/>
      <c r="AI188" s="164"/>
      <c r="AJ188" s="164"/>
      <c r="AK188" s="164"/>
      <c r="AL188" s="164"/>
      <c r="AM188" s="253">
        <f>SUM(H189:AL189)</f>
        <v>0</v>
      </c>
      <c r="AN188" s="368" t="str">
        <f t="shared" ref="AN188" si="170">IFERROR(IF(OR(E188="Ａ",AM188&gt;$AF$205),1,ROUNDDOWN(AM188/$AF$45,1)),"")</f>
        <v/>
      </c>
      <c r="AO188" s="222"/>
      <c r="AP188" s="8"/>
      <c r="AQ188" s="228" t="s">
        <v>11</v>
      </c>
      <c r="AR188" s="307"/>
      <c r="AS188" s="308" t="s">
        <v>30</v>
      </c>
      <c r="AT188" s="309"/>
      <c r="AU188" s="309"/>
      <c r="AV188" s="309"/>
      <c r="AW188" s="309"/>
      <c r="AX188" s="309"/>
      <c r="AY188" s="310"/>
      <c r="BA188" s="9"/>
    </row>
    <row r="189" spans="1:53" ht="13.5" customHeight="1">
      <c r="A189" s="249"/>
      <c r="B189" s="255"/>
      <c r="C189" s="287"/>
      <c r="D189" s="367"/>
      <c r="E189" s="302"/>
      <c r="F189" s="261"/>
      <c r="G189" s="70" t="s">
        <v>41</v>
      </c>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253"/>
      <c r="AN189" s="368"/>
      <c r="AO189" s="223"/>
      <c r="AP189" s="8"/>
      <c r="AQ189" s="156"/>
      <c r="AR189" s="160"/>
      <c r="AS189" s="308"/>
      <c r="AT189" s="309"/>
      <c r="AU189" s="309"/>
      <c r="AV189" s="309"/>
      <c r="AW189" s="309"/>
      <c r="AX189" s="309"/>
      <c r="AY189" s="310"/>
      <c r="BA189" s="9"/>
    </row>
    <row r="190" spans="1:53" ht="13.5" customHeight="1">
      <c r="A190" s="248" t="str">
        <f>IFERROR(INDEX(【従業者名簿】!F:F,MATCH(F190,【従業者名簿】!C:C,0)),"")</f>
        <v/>
      </c>
      <c r="B190" s="298" t="s">
        <v>33</v>
      </c>
      <c r="C190" s="299" t="str">
        <f t="shared" ref="C190" si="171">IF(AO190="介護福祉士","〇","")</f>
        <v/>
      </c>
      <c r="D190" s="366" t="str">
        <f>IF(A190="","",DATEDIF(A190,$AF$3,"m"))</f>
        <v/>
      </c>
      <c r="E190" s="301"/>
      <c r="F190" s="270"/>
      <c r="G190" s="70" t="s">
        <v>36</v>
      </c>
      <c r="H190" s="164"/>
      <c r="I190" s="164"/>
      <c r="J190" s="164"/>
      <c r="K190" s="164"/>
      <c r="L190" s="164"/>
      <c r="M190" s="164"/>
      <c r="N190" s="164"/>
      <c r="O190" s="164"/>
      <c r="P190" s="164"/>
      <c r="Q190" s="164"/>
      <c r="R190" s="164"/>
      <c r="S190" s="164"/>
      <c r="T190" s="164"/>
      <c r="U190" s="164"/>
      <c r="V190" s="164"/>
      <c r="W190" s="164"/>
      <c r="X190" s="164"/>
      <c r="Y190" s="164"/>
      <c r="Z190" s="164"/>
      <c r="AA190" s="164"/>
      <c r="AB190" s="164"/>
      <c r="AC190" s="164"/>
      <c r="AD190" s="164"/>
      <c r="AE190" s="164"/>
      <c r="AF190" s="164"/>
      <c r="AG190" s="164"/>
      <c r="AH190" s="164"/>
      <c r="AI190" s="164"/>
      <c r="AJ190" s="164"/>
      <c r="AK190" s="164"/>
      <c r="AL190" s="164"/>
      <c r="AM190" s="253">
        <f>SUM(H191:AL191)</f>
        <v>0</v>
      </c>
      <c r="AN190" s="368" t="str">
        <f t="shared" ref="AN190" si="172">IFERROR(IF(OR(E190="Ａ",AM190&gt;$AF$205),1,ROUNDDOWN(AM190/$AF$45,1)),"")</f>
        <v/>
      </c>
      <c r="AO190" s="222"/>
      <c r="AP190" s="8"/>
      <c r="AQ190" s="228"/>
      <c r="AR190" s="307"/>
      <c r="AS190" s="308"/>
      <c r="AT190" s="309"/>
      <c r="AU190" s="309"/>
      <c r="AV190" s="309"/>
      <c r="AW190" s="309"/>
      <c r="AX190" s="309"/>
      <c r="AY190" s="310"/>
      <c r="BA190" s="9"/>
    </row>
    <row r="191" spans="1:53" ht="13.5" customHeight="1">
      <c r="A191" s="249"/>
      <c r="B191" s="255"/>
      <c r="C191" s="287"/>
      <c r="D191" s="367"/>
      <c r="E191" s="302"/>
      <c r="F191" s="261"/>
      <c r="G191" s="70" t="s">
        <v>41</v>
      </c>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253"/>
      <c r="AN191" s="368"/>
      <c r="AO191" s="223"/>
      <c r="AP191" s="8"/>
      <c r="AQ191" s="156"/>
      <c r="AR191" s="160"/>
      <c r="AS191" s="161"/>
      <c r="AT191" s="162"/>
      <c r="AU191" s="162"/>
      <c r="AV191" s="162"/>
      <c r="AW191" s="162"/>
      <c r="AX191" s="162"/>
      <c r="AY191" s="163"/>
      <c r="BA191" s="9"/>
    </row>
    <row r="192" spans="1:53" ht="13.5" customHeight="1">
      <c r="A192" s="248" t="str">
        <f>IFERROR(INDEX(【従業者名簿】!F:F,MATCH(F192,【従業者名簿】!C:C,0)),"")</f>
        <v/>
      </c>
      <c r="B192" s="298" t="s">
        <v>33</v>
      </c>
      <c r="C192" s="299" t="str">
        <f t="shared" ref="C192" si="173">IF(AO192="介護福祉士","〇","")</f>
        <v/>
      </c>
      <c r="D192" s="366" t="str">
        <f>IF(A192="","",DATEDIF(A192,$AF$3,"m"))</f>
        <v/>
      </c>
      <c r="E192" s="301"/>
      <c r="F192" s="270"/>
      <c r="G192" s="70" t="s">
        <v>36</v>
      </c>
      <c r="H192" s="164"/>
      <c r="I192" s="164"/>
      <c r="J192" s="164"/>
      <c r="K192" s="164"/>
      <c r="L192" s="164"/>
      <c r="M192" s="164"/>
      <c r="N192" s="164"/>
      <c r="O192" s="164"/>
      <c r="P192" s="164"/>
      <c r="Q192" s="164"/>
      <c r="R192" s="164"/>
      <c r="S192" s="164"/>
      <c r="T192" s="164"/>
      <c r="U192" s="164"/>
      <c r="V192" s="164"/>
      <c r="W192" s="164"/>
      <c r="X192" s="164"/>
      <c r="Y192" s="164"/>
      <c r="Z192" s="164"/>
      <c r="AA192" s="164"/>
      <c r="AB192" s="164"/>
      <c r="AC192" s="164"/>
      <c r="AD192" s="164"/>
      <c r="AE192" s="164"/>
      <c r="AF192" s="164"/>
      <c r="AG192" s="164"/>
      <c r="AH192" s="164"/>
      <c r="AI192" s="164"/>
      <c r="AJ192" s="164"/>
      <c r="AK192" s="164"/>
      <c r="AL192" s="164"/>
      <c r="AM192" s="253">
        <f>SUM(H193:AL193)</f>
        <v>0</v>
      </c>
      <c r="AN192" s="368" t="str">
        <f t="shared" ref="AN192" si="174">IFERROR(IF(OR(E192="Ａ",AM192&gt;$AF$205),1,ROUNDDOWN(AM192/$AF$45,1)),"")</f>
        <v/>
      </c>
      <c r="AO192" s="222"/>
      <c r="AP192" s="8"/>
      <c r="BA192" s="9"/>
    </row>
    <row r="193" spans="1:53" ht="13.5" customHeight="1">
      <c r="A193" s="249"/>
      <c r="B193" s="255"/>
      <c r="C193" s="287"/>
      <c r="D193" s="367"/>
      <c r="E193" s="302"/>
      <c r="F193" s="261"/>
      <c r="G193" s="70" t="s">
        <v>41</v>
      </c>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253"/>
      <c r="AN193" s="368"/>
      <c r="AO193" s="223"/>
      <c r="AP193" s="8"/>
      <c r="AQ193" s="332" t="s">
        <v>199</v>
      </c>
      <c r="AR193" s="334"/>
      <c r="AS193" s="347"/>
      <c r="AT193" s="252" t="s">
        <v>200</v>
      </c>
      <c r="AU193" s="351"/>
      <c r="AV193" s="351"/>
      <c r="AW193" s="252" t="s">
        <v>201</v>
      </c>
      <c r="AX193" s="351"/>
      <c r="AY193" s="351"/>
    </row>
    <row r="194" spans="1:53" ht="13.5" customHeight="1">
      <c r="A194" s="248" t="str">
        <f>IFERROR(INDEX(【従業者名簿】!F:F,MATCH(F194,【従業者名簿】!C:C,0)),"")</f>
        <v/>
      </c>
      <c r="B194" s="298" t="s">
        <v>33</v>
      </c>
      <c r="C194" s="299" t="str">
        <f t="shared" ref="C194" si="175">IF(AO194="介護福祉士","〇","")</f>
        <v/>
      </c>
      <c r="D194" s="366" t="str">
        <f>IF(A194="","",DATEDIF(A194,$AF$3,"m"))</f>
        <v/>
      </c>
      <c r="E194" s="301"/>
      <c r="F194" s="270"/>
      <c r="G194" s="70" t="s">
        <v>36</v>
      </c>
      <c r="H194" s="164"/>
      <c r="I194" s="164"/>
      <c r="J194" s="164"/>
      <c r="K194" s="164"/>
      <c r="L194" s="164"/>
      <c r="M194" s="164"/>
      <c r="N194" s="164"/>
      <c r="O194" s="164"/>
      <c r="P194" s="164"/>
      <c r="Q194" s="164"/>
      <c r="R194" s="164"/>
      <c r="S194" s="164"/>
      <c r="T194" s="164"/>
      <c r="U194" s="164"/>
      <c r="V194" s="164"/>
      <c r="W194" s="164"/>
      <c r="X194" s="164"/>
      <c r="Y194" s="164"/>
      <c r="Z194" s="164"/>
      <c r="AA194" s="164"/>
      <c r="AB194" s="164"/>
      <c r="AC194" s="164"/>
      <c r="AD194" s="164"/>
      <c r="AE194" s="164"/>
      <c r="AF194" s="164"/>
      <c r="AG194" s="164"/>
      <c r="AH194" s="164"/>
      <c r="AI194" s="164"/>
      <c r="AJ194" s="164"/>
      <c r="AK194" s="164"/>
      <c r="AL194" s="164"/>
      <c r="AM194" s="253">
        <f>SUM(H195:AL195)</f>
        <v>0</v>
      </c>
      <c r="AN194" s="368" t="str">
        <f t="shared" ref="AN194" si="176">IFERROR(IF(OR(E194="Ａ",AM194&gt;$AF$205),1,ROUNDDOWN(AM194/$AF$45,1)),"")</f>
        <v/>
      </c>
      <c r="AO194" s="222"/>
      <c r="AP194" s="8"/>
      <c r="AQ194" s="348"/>
      <c r="AR194" s="349"/>
      <c r="AS194" s="350"/>
      <c r="AT194" s="352"/>
      <c r="AU194" s="352"/>
      <c r="AV194" s="352"/>
      <c r="AW194" s="352"/>
      <c r="AX194" s="352"/>
      <c r="AY194" s="352"/>
    </row>
    <row r="195" spans="1:53" ht="13.5" customHeight="1">
      <c r="A195" s="249"/>
      <c r="B195" s="255"/>
      <c r="C195" s="287"/>
      <c r="D195" s="367"/>
      <c r="E195" s="302"/>
      <c r="F195" s="261"/>
      <c r="G195" s="70" t="s">
        <v>41</v>
      </c>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253"/>
      <c r="AN195" s="368"/>
      <c r="AO195" s="223"/>
      <c r="AP195" s="8"/>
      <c r="AQ195" s="210"/>
      <c r="AR195" s="214"/>
      <c r="AS195" s="211"/>
      <c r="AT195" s="353" t="s">
        <v>166</v>
      </c>
      <c r="AU195" s="354"/>
      <c r="AV195" s="355"/>
      <c r="AW195" s="353" t="s">
        <v>167</v>
      </c>
      <c r="AX195" s="356"/>
      <c r="AY195" s="357"/>
    </row>
    <row r="196" spans="1:53" ht="13.5" customHeight="1">
      <c r="A196" s="248" t="str">
        <f>IFERROR(INDEX(【従業者名簿】!F:F,MATCH(F196,【従業者名簿】!C:C,0)),"")</f>
        <v/>
      </c>
      <c r="B196" s="298" t="s">
        <v>33</v>
      </c>
      <c r="C196" s="299" t="str">
        <f t="shared" ref="C196" si="177">IF(AO196="介護福祉士","〇","")</f>
        <v/>
      </c>
      <c r="D196" s="366" t="str">
        <f>IF(A196="","",DATEDIF(A196,$AF$3,"m"))</f>
        <v/>
      </c>
      <c r="E196" s="275"/>
      <c r="F196" s="262"/>
      <c r="G196" s="70" t="s">
        <v>36</v>
      </c>
      <c r="H196" s="75"/>
      <c r="I196" s="75"/>
      <c r="J196" s="75"/>
      <c r="K196" s="75"/>
      <c r="L196" s="75"/>
      <c r="M196" s="75"/>
      <c r="N196" s="75"/>
      <c r="O196" s="75"/>
      <c r="P196" s="75"/>
      <c r="Q196" s="75"/>
      <c r="R196" s="75"/>
      <c r="S196" s="75"/>
      <c r="T196" s="75"/>
      <c r="U196" s="75"/>
      <c r="V196" s="75"/>
      <c r="W196" s="75"/>
      <c r="X196" s="75"/>
      <c r="Y196" s="75"/>
      <c r="Z196" s="75"/>
      <c r="AA196" s="75"/>
      <c r="AB196" s="75"/>
      <c r="AC196" s="75"/>
      <c r="AD196" s="75"/>
      <c r="AE196" s="75"/>
      <c r="AF196" s="75"/>
      <c r="AG196" s="75"/>
      <c r="AH196" s="75"/>
      <c r="AI196" s="75"/>
      <c r="AJ196" s="75"/>
      <c r="AK196" s="75"/>
      <c r="AL196" s="75"/>
      <c r="AM196" s="253">
        <f>SUM(H197:AL197)</f>
        <v>0</v>
      </c>
      <c r="AN196" s="368" t="str">
        <f t="shared" ref="AN196" si="178">IFERROR(IF(OR(E196="Ａ",AM196&gt;$AF$205),1,ROUNDDOWN(AM196/$AF$45,1)),"")</f>
        <v/>
      </c>
      <c r="AO196" s="222"/>
      <c r="AP196" s="8"/>
      <c r="AQ196" s="312" t="s">
        <v>202</v>
      </c>
      <c r="AR196" s="313"/>
      <c r="AS196" s="314"/>
      <c r="AT196" s="315">
        <f>ROUNDDOWN(SUMIF(C174:C239,"〇",AN174:AN239),1)</f>
        <v>0</v>
      </c>
      <c r="AU196" s="316"/>
      <c r="AV196" s="316"/>
      <c r="AW196" s="317" t="e">
        <f>AT196/AM204</f>
        <v>#DIV/0!</v>
      </c>
      <c r="AX196" s="318"/>
      <c r="AY196" s="318"/>
    </row>
    <row r="197" spans="1:53" ht="13.5" customHeight="1">
      <c r="A197" s="249"/>
      <c r="B197" s="255"/>
      <c r="C197" s="287"/>
      <c r="D197" s="367"/>
      <c r="E197" s="260"/>
      <c r="F197" s="262"/>
      <c r="G197" s="70" t="s">
        <v>41</v>
      </c>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253"/>
      <c r="AN197" s="368"/>
      <c r="AO197" s="223"/>
      <c r="AP197" s="8"/>
      <c r="AQ197" s="319" t="s">
        <v>203</v>
      </c>
      <c r="AR197" s="320"/>
      <c r="AS197" s="321"/>
      <c r="AT197" s="316"/>
      <c r="AU197" s="316"/>
      <c r="AV197" s="316"/>
      <c r="AW197" s="318"/>
      <c r="AX197" s="318"/>
      <c r="AY197" s="318"/>
    </row>
    <row r="198" spans="1:53" ht="13.5" customHeight="1">
      <c r="A198" s="248" t="str">
        <f>IFERROR(INDEX(【従業者名簿】!F:F,MATCH(F198,【従業者名簿】!C:C,0)),"")</f>
        <v/>
      </c>
      <c r="B198" s="298" t="s">
        <v>33</v>
      </c>
      <c r="C198" s="299" t="str">
        <f t="shared" ref="C198" si="179">IF(AO198="介護福祉士","〇","")</f>
        <v/>
      </c>
      <c r="D198" s="366" t="str">
        <f>IF(A198="","",DATEDIF(A198,$AF$3,"m"))</f>
        <v/>
      </c>
      <c r="E198" s="275"/>
      <c r="F198" s="262"/>
      <c r="G198" s="70" t="s">
        <v>36</v>
      </c>
      <c r="H198" s="75"/>
      <c r="I198" s="75"/>
      <c r="J198" s="75"/>
      <c r="K198" s="75"/>
      <c r="L198" s="75"/>
      <c r="M198" s="75"/>
      <c r="N198" s="75"/>
      <c r="O198" s="75"/>
      <c r="P198" s="75"/>
      <c r="Q198" s="75"/>
      <c r="R198" s="75"/>
      <c r="S198" s="75"/>
      <c r="T198" s="75"/>
      <c r="U198" s="75"/>
      <c r="V198" s="75"/>
      <c r="W198" s="75"/>
      <c r="X198" s="75"/>
      <c r="Y198" s="75"/>
      <c r="Z198" s="75"/>
      <c r="AA198" s="75"/>
      <c r="AB198" s="75"/>
      <c r="AC198" s="75"/>
      <c r="AD198" s="75"/>
      <c r="AE198" s="75"/>
      <c r="AF198" s="75"/>
      <c r="AG198" s="75"/>
      <c r="AH198" s="75"/>
      <c r="AI198" s="75"/>
      <c r="AJ198" s="75"/>
      <c r="AK198" s="75"/>
      <c r="AL198" s="75"/>
      <c r="AM198" s="253">
        <f>SUM(H199:AL199)</f>
        <v>0</v>
      </c>
      <c r="AN198" s="368" t="str">
        <f t="shared" ref="AN198" si="180">IFERROR(IF(OR(E198="Ａ",AM198&gt;$AF$205),1,ROUNDDOWN(AM198/$AF$45,1)),"")</f>
        <v/>
      </c>
      <c r="AO198" s="222"/>
      <c r="AP198" s="8"/>
      <c r="AQ198" s="312" t="s">
        <v>204</v>
      </c>
      <c r="AR198" s="313"/>
      <c r="AS198" s="314"/>
      <c r="AT198" s="315">
        <f>ROUNDDOWN(SUMIFS(AN174:AN239,C174:C239,"〇",D174:D239,"&gt;="&amp;BA198),1)</f>
        <v>0</v>
      </c>
      <c r="AU198" s="316"/>
      <c r="AV198" s="316"/>
      <c r="AW198" s="317" t="e">
        <f>AT198/AM204</f>
        <v>#DIV/0!</v>
      </c>
      <c r="AX198" s="318"/>
      <c r="AY198" s="318"/>
      <c r="BA198" s="358">
        <f>[1]【算定要件集計】!T7</f>
        <v>120</v>
      </c>
    </row>
    <row r="199" spans="1:53" ht="13.5" customHeight="1">
      <c r="A199" s="249"/>
      <c r="B199" s="255"/>
      <c r="C199" s="287"/>
      <c r="D199" s="367"/>
      <c r="E199" s="260"/>
      <c r="F199" s="262"/>
      <c r="G199" s="70" t="s">
        <v>41</v>
      </c>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253"/>
      <c r="AN199" s="368"/>
      <c r="AO199" s="223"/>
      <c r="AP199" s="8"/>
      <c r="AQ199" s="319" t="s">
        <v>206</v>
      </c>
      <c r="AR199" s="320"/>
      <c r="AS199" s="321"/>
      <c r="AT199" s="316"/>
      <c r="AU199" s="316"/>
      <c r="AV199" s="316"/>
      <c r="AW199" s="318"/>
      <c r="AX199" s="318"/>
      <c r="AY199" s="318"/>
      <c r="BA199" s="359"/>
    </row>
    <row r="200" spans="1:53" ht="13.5" customHeight="1">
      <c r="A200" s="248" t="str">
        <f>IFERROR(INDEX(【従業者名簿】!F:F,MATCH(F200,【従業者名簿】!C:C,0)),"")</f>
        <v/>
      </c>
      <c r="B200" s="298" t="s">
        <v>33</v>
      </c>
      <c r="C200" s="299" t="str">
        <f t="shared" ref="C200" si="181">IF(AO200="介護福祉士","〇","")</f>
        <v/>
      </c>
      <c r="D200" s="366" t="str">
        <f>IF(A200="","",DATEDIF(A200,$AF$3,"m"))</f>
        <v/>
      </c>
      <c r="E200" s="275"/>
      <c r="F200" s="262"/>
      <c r="G200" s="70" t="s">
        <v>36</v>
      </c>
      <c r="H200" s="75"/>
      <c r="I200" s="75"/>
      <c r="J200" s="75"/>
      <c r="K200" s="75"/>
      <c r="L200" s="75"/>
      <c r="M200" s="75"/>
      <c r="N200" s="75"/>
      <c r="O200" s="75"/>
      <c r="P200" s="75"/>
      <c r="Q200" s="75"/>
      <c r="R200" s="75"/>
      <c r="S200" s="75"/>
      <c r="T200" s="75"/>
      <c r="U200" s="75"/>
      <c r="V200" s="75"/>
      <c r="W200" s="75"/>
      <c r="X200" s="75"/>
      <c r="Y200" s="75"/>
      <c r="Z200" s="75"/>
      <c r="AA200" s="75"/>
      <c r="AB200" s="75"/>
      <c r="AC200" s="75"/>
      <c r="AD200" s="75"/>
      <c r="AE200" s="75"/>
      <c r="AF200" s="75"/>
      <c r="AG200" s="75"/>
      <c r="AH200" s="75"/>
      <c r="AI200" s="75"/>
      <c r="AJ200" s="75"/>
      <c r="AK200" s="75"/>
      <c r="AL200" s="75"/>
      <c r="AM200" s="253">
        <f>SUM(H201:AL201)</f>
        <v>0</v>
      </c>
      <c r="AN200" s="368" t="str">
        <f t="shared" ref="AN200" si="182">IFERROR(IF(OR(E200="Ａ",AM200&gt;$AF$205),1,ROUNDDOWN(AM200/$AF$45,1)),"")</f>
        <v/>
      </c>
      <c r="AO200" s="222"/>
      <c r="AP200" s="8"/>
      <c r="AQ200" s="312" t="s">
        <v>207</v>
      </c>
      <c r="AR200" s="313"/>
      <c r="AS200" s="314"/>
      <c r="AT200" s="315">
        <f>ROUNDDOWN(SUM(SUMIF(E174:E239,{"Ａ","Ｂ"},AN174:AN239)),1)</f>
        <v>0</v>
      </c>
      <c r="AU200" s="316"/>
      <c r="AV200" s="316"/>
      <c r="AW200" s="360" t="e">
        <f>AT200/AM204</f>
        <v>#DIV/0!</v>
      </c>
      <c r="AX200" s="361"/>
      <c r="AY200" s="362"/>
      <c r="BA200" s="169"/>
    </row>
    <row r="201" spans="1:53" ht="13.5" customHeight="1">
      <c r="A201" s="249"/>
      <c r="B201" s="255"/>
      <c r="C201" s="287"/>
      <c r="D201" s="367"/>
      <c r="E201" s="260"/>
      <c r="F201" s="262"/>
      <c r="G201" s="70" t="s">
        <v>41</v>
      </c>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253"/>
      <c r="AN201" s="368"/>
      <c r="AO201" s="223"/>
      <c r="AP201" s="8"/>
      <c r="AQ201" s="319" t="s">
        <v>208</v>
      </c>
      <c r="AR201" s="320"/>
      <c r="AS201" s="321"/>
      <c r="AT201" s="316"/>
      <c r="AU201" s="316"/>
      <c r="AV201" s="316"/>
      <c r="AW201" s="363"/>
      <c r="AX201" s="364"/>
      <c r="AY201" s="365"/>
      <c r="BA201" s="170"/>
    </row>
    <row r="202" spans="1:53" ht="13.5" customHeight="1">
      <c r="A202" s="248" t="str">
        <f>IFERROR(INDEX(【従業者名簿】!F:F,MATCH(F202,【従業者名簿】!C:C,0)),"")</f>
        <v/>
      </c>
      <c r="B202" s="298" t="s">
        <v>33</v>
      </c>
      <c r="C202" s="299" t="str">
        <f t="shared" ref="C202" si="183">IF(AO202="介護福祉士","〇","")</f>
        <v/>
      </c>
      <c r="D202" s="366" t="str">
        <f>IF(A202="","",DATEDIF(A202,$AF$3,"m"))</f>
        <v/>
      </c>
      <c r="E202" s="275"/>
      <c r="F202" s="262"/>
      <c r="G202" s="70" t="s">
        <v>36</v>
      </c>
      <c r="H202" s="75"/>
      <c r="I202" s="75"/>
      <c r="J202" s="75"/>
      <c r="K202" s="75"/>
      <c r="L202" s="75"/>
      <c r="M202" s="75"/>
      <c r="N202" s="75"/>
      <c r="O202" s="75"/>
      <c r="P202" s="75"/>
      <c r="Q202" s="75"/>
      <c r="R202" s="75"/>
      <c r="S202" s="75"/>
      <c r="T202" s="75"/>
      <c r="U202" s="75"/>
      <c r="V202" s="75"/>
      <c r="W202" s="75"/>
      <c r="X202" s="75"/>
      <c r="Y202" s="75"/>
      <c r="Z202" s="75"/>
      <c r="AA202" s="75"/>
      <c r="AB202" s="75"/>
      <c r="AC202" s="75"/>
      <c r="AD202" s="75"/>
      <c r="AE202" s="75"/>
      <c r="AF202" s="75"/>
      <c r="AG202" s="75"/>
      <c r="AH202" s="75"/>
      <c r="AI202" s="75"/>
      <c r="AJ202" s="75"/>
      <c r="AK202" s="75"/>
      <c r="AL202" s="75"/>
      <c r="AM202" s="253">
        <f>SUM(H203:AL203)</f>
        <v>0</v>
      </c>
      <c r="AN202" s="368" t="str">
        <f>IFERROR(IF(OR(E202="Ａ",AM202&gt;$AF$205),1,ROUNDDOWN(AM202/$AF$45,1)),"")</f>
        <v/>
      </c>
      <c r="AO202" s="222"/>
      <c r="AP202" s="8"/>
      <c r="AQ202" s="312" t="s">
        <v>207</v>
      </c>
      <c r="AR202" s="313"/>
      <c r="AS202" s="314"/>
      <c r="AT202" s="315">
        <f>ROUNDDOWN(SUMIF(D174:D239,"&gt;="&amp;BA202,AN174:AN239),1)</f>
        <v>0</v>
      </c>
      <c r="AU202" s="316"/>
      <c r="AV202" s="316"/>
      <c r="AW202" s="360" t="e">
        <f>AT202/AM204</f>
        <v>#DIV/0!</v>
      </c>
      <c r="AX202" s="361"/>
      <c r="AY202" s="362"/>
      <c r="BA202" s="358">
        <f>[1]【算定要件集計】!T11</f>
        <v>84</v>
      </c>
    </row>
    <row r="203" spans="1:53" ht="13.5" customHeight="1">
      <c r="A203" s="249"/>
      <c r="B203" s="255"/>
      <c r="C203" s="287"/>
      <c r="D203" s="367"/>
      <c r="E203" s="260"/>
      <c r="F203" s="262"/>
      <c r="G203" s="70" t="s">
        <v>41</v>
      </c>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253"/>
      <c r="AN203" s="368"/>
      <c r="AO203" s="223"/>
      <c r="AP203" s="8"/>
      <c r="AQ203" s="319" t="s">
        <v>210</v>
      </c>
      <c r="AR203" s="320"/>
      <c r="AS203" s="321"/>
      <c r="AT203" s="316"/>
      <c r="AU203" s="316"/>
      <c r="AV203" s="316"/>
      <c r="AW203" s="363"/>
      <c r="AX203" s="364"/>
      <c r="AY203" s="365"/>
      <c r="BA203" s="359"/>
    </row>
    <row r="204" spans="1:53" ht="13.5" customHeight="1">
      <c r="B204" s="332" t="s">
        <v>51</v>
      </c>
      <c r="C204" s="333"/>
      <c r="D204" s="333"/>
      <c r="E204" s="333"/>
      <c r="F204" s="333"/>
      <c r="G204" s="25" t="s">
        <v>49</v>
      </c>
      <c r="H204" s="23"/>
      <c r="I204" s="15"/>
      <c r="J204" s="332" t="s">
        <v>46</v>
      </c>
      <c r="K204" s="334"/>
      <c r="L204" s="334"/>
      <c r="M204" s="334"/>
      <c r="N204" s="334"/>
      <c r="O204" s="334"/>
      <c r="P204" s="334"/>
      <c r="Q204" s="334"/>
      <c r="R204" s="334"/>
      <c r="S204" s="14"/>
      <c r="T204" s="26" t="s">
        <v>50</v>
      </c>
      <c r="U204" s="24"/>
      <c r="V204" s="332" t="s">
        <v>47</v>
      </c>
      <c r="W204" s="334"/>
      <c r="X204" s="334"/>
      <c r="Y204" s="334"/>
      <c r="Z204" s="334"/>
      <c r="AA204" s="334"/>
      <c r="AB204" s="334"/>
      <c r="AC204" s="333"/>
      <c r="AD204" s="333"/>
      <c r="AE204" s="333"/>
      <c r="AF204" s="14" t="s">
        <v>164</v>
      </c>
      <c r="AH204" s="27"/>
      <c r="AI204" s="27"/>
      <c r="AJ204" s="27"/>
      <c r="AK204" s="27"/>
      <c r="AL204" s="27"/>
      <c r="AM204" s="324">
        <f>ROUNDDOWN(SUM(AN174:AN203,AN210:AN239),1)</f>
        <v>0</v>
      </c>
      <c r="AN204" s="325"/>
      <c r="AO204" s="391" t="s">
        <v>173</v>
      </c>
      <c r="AP204" s="10"/>
      <c r="AQ204" s="322"/>
      <c r="AR204" s="323"/>
      <c r="AS204" s="323"/>
      <c r="AT204" s="322"/>
      <c r="AU204" s="323"/>
      <c r="AV204" s="323"/>
      <c r="AW204" s="322"/>
      <c r="AX204" s="323"/>
      <c r="AY204" s="323"/>
    </row>
    <row r="205" spans="1:53" ht="13.5" customHeight="1">
      <c r="B205" s="210"/>
      <c r="C205" s="214"/>
      <c r="D205" s="214"/>
      <c r="E205" s="214"/>
      <c r="F205" s="214"/>
      <c r="G205" s="41">
        <f>$G$45</f>
        <v>0</v>
      </c>
      <c r="H205" s="21" t="s">
        <v>16</v>
      </c>
      <c r="I205" s="20"/>
      <c r="J205" s="335"/>
      <c r="K205" s="336"/>
      <c r="L205" s="336"/>
      <c r="M205" s="336"/>
      <c r="N205" s="336"/>
      <c r="O205" s="336"/>
      <c r="P205" s="336"/>
      <c r="Q205" s="336"/>
      <c r="R205" s="336"/>
      <c r="S205" s="330" t="str">
        <f>$S$45</f>
        <v/>
      </c>
      <c r="T205" s="330"/>
      <c r="U205" s="22" t="s">
        <v>7</v>
      </c>
      <c r="V205" s="335"/>
      <c r="W205" s="336"/>
      <c r="X205" s="336"/>
      <c r="Y205" s="336"/>
      <c r="Z205" s="336"/>
      <c r="AA205" s="336"/>
      <c r="AB205" s="336"/>
      <c r="AC205" s="214"/>
      <c r="AD205" s="214"/>
      <c r="AE205" s="214"/>
      <c r="AF205" s="331" t="str">
        <f>$AF$45</f>
        <v/>
      </c>
      <c r="AG205" s="331"/>
      <c r="AH205" s="21" t="s">
        <v>16</v>
      </c>
      <c r="AI205" s="21"/>
      <c r="AJ205" s="21"/>
      <c r="AK205" s="21"/>
      <c r="AL205" s="21"/>
      <c r="AM205" s="326"/>
      <c r="AN205" s="327"/>
      <c r="AO205" s="329"/>
      <c r="AP205" s="10"/>
      <c r="AQ205" s="323"/>
      <c r="AR205" s="323"/>
      <c r="AS205" s="323"/>
      <c r="AT205" s="323"/>
      <c r="AU205" s="323"/>
      <c r="AV205" s="323"/>
      <c r="AW205" s="323"/>
      <c r="AX205" s="323"/>
      <c r="AY205" s="323"/>
    </row>
    <row r="206" spans="1:53" ht="13.5" customHeight="1">
      <c r="B206" s="43"/>
      <c r="C206" s="43"/>
      <c r="D206" s="43"/>
      <c r="E206" s="7" t="s">
        <v>90</v>
      </c>
      <c r="F206" s="43"/>
      <c r="G206" s="51"/>
      <c r="H206" s="7"/>
      <c r="I206" s="52"/>
      <c r="J206" s="52"/>
      <c r="K206" s="52"/>
      <c r="L206" s="52"/>
      <c r="M206" s="52"/>
      <c r="N206" s="52"/>
      <c r="O206" s="52"/>
      <c r="P206" s="52"/>
      <c r="Q206" s="52"/>
      <c r="R206" s="52"/>
      <c r="S206" s="53"/>
      <c r="T206" s="53"/>
      <c r="U206" s="7"/>
      <c r="V206" s="52"/>
      <c r="W206" s="52"/>
      <c r="X206" s="52"/>
      <c r="Y206" s="52"/>
      <c r="Z206" s="52"/>
      <c r="AA206" s="52"/>
      <c r="AB206" s="52"/>
      <c r="AC206" s="43"/>
      <c r="AD206" s="43"/>
      <c r="AE206" s="43"/>
      <c r="AF206" s="54"/>
      <c r="AG206" s="54"/>
      <c r="AH206" s="7"/>
      <c r="AI206" s="7"/>
      <c r="AJ206" s="7"/>
      <c r="AK206" s="7"/>
      <c r="AL206" s="7"/>
      <c r="AM206" s="137" t="s">
        <v>149</v>
      </c>
      <c r="AN206" s="56"/>
      <c r="AO206" s="57"/>
      <c r="AP206" s="10"/>
    </row>
    <row r="207" spans="1:53" ht="13.5" customHeight="1">
      <c r="B207" s="43"/>
      <c r="C207" s="43"/>
      <c r="D207" s="43"/>
      <c r="E207" s="43"/>
      <c r="F207" s="43"/>
      <c r="G207" s="51"/>
      <c r="H207" s="7"/>
      <c r="I207" s="52"/>
      <c r="J207" s="52"/>
      <c r="K207" s="52"/>
      <c r="L207" s="52"/>
      <c r="M207" s="52"/>
      <c r="N207" s="52"/>
      <c r="O207" s="52"/>
      <c r="P207" s="52"/>
      <c r="Q207" s="52"/>
      <c r="R207" s="52"/>
      <c r="S207" s="53"/>
      <c r="T207" s="53"/>
      <c r="U207" s="7"/>
      <c r="V207" s="52"/>
      <c r="W207" s="52"/>
      <c r="X207" s="52"/>
      <c r="Y207" s="52"/>
      <c r="Z207" s="52"/>
      <c r="AA207" s="52"/>
      <c r="AB207" s="52"/>
      <c r="AC207" s="43"/>
      <c r="AD207" s="43"/>
      <c r="AE207" s="43"/>
      <c r="AF207" s="54"/>
      <c r="AG207" s="54"/>
      <c r="AH207" s="7"/>
      <c r="AI207" s="7"/>
      <c r="AJ207" s="7"/>
      <c r="AK207" s="7"/>
      <c r="AL207" s="7"/>
      <c r="AM207" s="55"/>
      <c r="AN207" s="56"/>
      <c r="AO207" s="57"/>
      <c r="AP207" s="10"/>
    </row>
    <row r="208" spans="1:53" s="6" customFormat="1" ht="18" customHeight="1">
      <c r="A208" s="248" t="s">
        <v>60</v>
      </c>
      <c r="B208" s="238" t="s">
        <v>0</v>
      </c>
      <c r="C208" s="250" t="s">
        <v>203</v>
      </c>
      <c r="D208" s="250" t="s">
        <v>62</v>
      </c>
      <c r="E208" s="250" t="s">
        <v>1</v>
      </c>
      <c r="F208" s="238" t="s">
        <v>3</v>
      </c>
      <c r="G208" s="252" t="s">
        <v>37</v>
      </c>
      <c r="H208" s="18" t="str">
        <f>AF163</f>
        <v/>
      </c>
      <c r="I208" s="18" t="str">
        <f>IFERROR(H208+1,"")</f>
        <v/>
      </c>
      <c r="J208" s="18" t="str">
        <f>IFERROR(I208+1,"")</f>
        <v/>
      </c>
      <c r="K208" s="18" t="str">
        <f t="shared" ref="K208" si="184">IFERROR(J208+1,"")</f>
        <v/>
      </c>
      <c r="L208" s="18" t="str">
        <f t="shared" ref="L208" si="185">IFERROR(K208+1,"")</f>
        <v/>
      </c>
      <c r="M208" s="18" t="str">
        <f t="shared" ref="M208" si="186">IFERROR(L208+1,"")</f>
        <v/>
      </c>
      <c r="N208" s="18" t="str">
        <f t="shared" ref="N208" si="187">IFERROR(M208+1,"")</f>
        <v/>
      </c>
      <c r="O208" s="18" t="str">
        <f t="shared" ref="O208" si="188">IFERROR(N208+1,"")</f>
        <v/>
      </c>
      <c r="P208" s="18" t="str">
        <f t="shared" ref="P208" si="189">IFERROR(O208+1,"")</f>
        <v/>
      </c>
      <c r="Q208" s="18" t="str">
        <f t="shared" ref="Q208" si="190">IFERROR(P208+1,"")</f>
        <v/>
      </c>
      <c r="R208" s="18" t="str">
        <f t="shared" ref="R208" si="191">IFERROR(Q208+1,"")</f>
        <v/>
      </c>
      <c r="S208" s="18" t="str">
        <f t="shared" ref="S208" si="192">IFERROR(R208+1,"")</f>
        <v/>
      </c>
      <c r="T208" s="18" t="str">
        <f t="shared" ref="T208" si="193">IFERROR(S208+1,"")</f>
        <v/>
      </c>
      <c r="U208" s="18" t="str">
        <f t="shared" ref="U208" si="194">IFERROR(T208+1,"")</f>
        <v/>
      </c>
      <c r="V208" s="18" t="str">
        <f t="shared" ref="V208" si="195">IFERROR(U208+1,"")</f>
        <v/>
      </c>
      <c r="W208" s="18" t="str">
        <f t="shared" ref="W208" si="196">IFERROR(V208+1,"")</f>
        <v/>
      </c>
      <c r="X208" s="18" t="str">
        <f t="shared" ref="X208" si="197">IFERROR(W208+1,"")</f>
        <v/>
      </c>
      <c r="Y208" s="18" t="str">
        <f t="shared" ref="Y208" si="198">IFERROR(X208+1,"")</f>
        <v/>
      </c>
      <c r="Z208" s="18" t="str">
        <f t="shared" ref="Z208" si="199">IFERROR(Y208+1,"")</f>
        <v/>
      </c>
      <c r="AA208" s="18" t="str">
        <f t="shared" ref="AA208" si="200">IFERROR(Z208+1,"")</f>
        <v/>
      </c>
      <c r="AB208" s="18" t="str">
        <f t="shared" ref="AB208" si="201">IFERROR(AA208+1,"")</f>
        <v/>
      </c>
      <c r="AC208" s="18" t="str">
        <f t="shared" ref="AC208" si="202">IFERROR(AB208+1,"")</f>
        <v/>
      </c>
      <c r="AD208" s="18" t="str">
        <f t="shared" ref="AD208" si="203">IFERROR(AC208+1,"")</f>
        <v/>
      </c>
      <c r="AE208" s="18" t="str">
        <f t="shared" ref="AE208" si="204">IFERROR(AD208+1,"")</f>
        <v/>
      </c>
      <c r="AF208" s="18" t="str">
        <f t="shared" ref="AF208" si="205">IFERROR(AE208+1,"")</f>
        <v/>
      </c>
      <c r="AG208" s="18" t="str">
        <f t="shared" ref="AG208" si="206">IFERROR(AF208+1,"")</f>
        <v/>
      </c>
      <c r="AH208" s="18" t="str">
        <f t="shared" ref="AH208" si="207">IFERROR(AG208+1,"")</f>
        <v/>
      </c>
      <c r="AI208" s="18" t="str">
        <f t="shared" ref="AI208" si="208">IFERROR(AH208+1,"")</f>
        <v/>
      </c>
      <c r="AJ208" s="18" t="str">
        <f>IFERROR(IF(MONTH(AI208)&lt;&gt;MONTH(AI208+1),"",AI208+1),"")</f>
        <v/>
      </c>
      <c r="AK208" s="18" t="str">
        <f>IFERROR(IF(MONTH(AJ208)&lt;&gt;MONTH(AJ208+1),"",AJ208+1),"")</f>
        <v/>
      </c>
      <c r="AL208" s="18" t="str">
        <f>IFERROR(IF(MONTH(AK208)&lt;&gt;MONTH(AK208+1),"",AK208+1),"")</f>
        <v/>
      </c>
      <c r="AM208" s="263" t="s">
        <v>162</v>
      </c>
      <c r="AN208" s="263" t="s">
        <v>163</v>
      </c>
      <c r="AO208" s="206" t="s">
        <v>133</v>
      </c>
      <c r="AQ208" s="1"/>
      <c r="AR208" s="1"/>
      <c r="AS208" s="1"/>
      <c r="AT208" s="1"/>
      <c r="AU208" s="1"/>
      <c r="AV208" s="1"/>
      <c r="AW208" s="1"/>
      <c r="AX208" s="1"/>
      <c r="AY208" s="1"/>
    </row>
    <row r="209" spans="1:51" s="6" customFormat="1" ht="18" customHeight="1">
      <c r="A209" s="249"/>
      <c r="B209" s="238"/>
      <c r="C209" s="251"/>
      <c r="D209" s="251"/>
      <c r="E209" s="251"/>
      <c r="F209" s="238"/>
      <c r="G209" s="239"/>
      <c r="H209" s="19" t="str">
        <f>H208</f>
        <v/>
      </c>
      <c r="I209" s="19" t="str">
        <f>I208</f>
        <v/>
      </c>
      <c r="J209" s="19" t="str">
        <f t="shared" ref="J209:AL209" si="209">J208</f>
        <v/>
      </c>
      <c r="K209" s="19" t="str">
        <f t="shared" si="209"/>
        <v/>
      </c>
      <c r="L209" s="19" t="str">
        <f t="shared" si="209"/>
        <v/>
      </c>
      <c r="M209" s="19" t="str">
        <f t="shared" si="209"/>
        <v/>
      </c>
      <c r="N209" s="19" t="str">
        <f t="shared" si="209"/>
        <v/>
      </c>
      <c r="O209" s="19" t="str">
        <f t="shared" si="209"/>
        <v/>
      </c>
      <c r="P209" s="19" t="str">
        <f t="shared" si="209"/>
        <v/>
      </c>
      <c r="Q209" s="19" t="str">
        <f t="shared" si="209"/>
        <v/>
      </c>
      <c r="R209" s="19" t="str">
        <f t="shared" si="209"/>
        <v/>
      </c>
      <c r="S209" s="19" t="str">
        <f t="shared" si="209"/>
        <v/>
      </c>
      <c r="T209" s="19" t="str">
        <f t="shared" si="209"/>
        <v/>
      </c>
      <c r="U209" s="19" t="str">
        <f t="shared" si="209"/>
        <v/>
      </c>
      <c r="V209" s="19" t="str">
        <f t="shared" si="209"/>
        <v/>
      </c>
      <c r="W209" s="19" t="str">
        <f t="shared" si="209"/>
        <v/>
      </c>
      <c r="X209" s="19" t="str">
        <f t="shared" si="209"/>
        <v/>
      </c>
      <c r="Y209" s="19" t="str">
        <f t="shared" si="209"/>
        <v/>
      </c>
      <c r="Z209" s="19" t="str">
        <f t="shared" si="209"/>
        <v/>
      </c>
      <c r="AA209" s="19" t="str">
        <f t="shared" si="209"/>
        <v/>
      </c>
      <c r="AB209" s="19" t="str">
        <f t="shared" si="209"/>
        <v/>
      </c>
      <c r="AC209" s="19" t="str">
        <f t="shared" si="209"/>
        <v/>
      </c>
      <c r="AD209" s="19" t="str">
        <f t="shared" si="209"/>
        <v/>
      </c>
      <c r="AE209" s="19" t="str">
        <f t="shared" si="209"/>
        <v/>
      </c>
      <c r="AF209" s="19" t="str">
        <f t="shared" si="209"/>
        <v/>
      </c>
      <c r="AG209" s="19" t="str">
        <f t="shared" si="209"/>
        <v/>
      </c>
      <c r="AH209" s="19" t="str">
        <f t="shared" si="209"/>
        <v/>
      </c>
      <c r="AI209" s="19" t="str">
        <f t="shared" si="209"/>
        <v/>
      </c>
      <c r="AJ209" s="19" t="str">
        <f t="shared" si="209"/>
        <v/>
      </c>
      <c r="AK209" s="19" t="str">
        <f t="shared" si="209"/>
        <v/>
      </c>
      <c r="AL209" s="19" t="str">
        <f t="shared" si="209"/>
        <v/>
      </c>
      <c r="AM209" s="263"/>
      <c r="AN209" s="263"/>
      <c r="AO209" s="207"/>
      <c r="AQ209" s="1"/>
      <c r="AR209" s="1"/>
      <c r="AS209" s="1"/>
      <c r="AT209" s="1"/>
      <c r="AU209" s="1"/>
      <c r="AV209" s="1"/>
      <c r="AW209" s="1"/>
      <c r="AX209" s="1"/>
      <c r="AY209" s="1"/>
    </row>
    <row r="210" spans="1:51" ht="13.5" customHeight="1">
      <c r="A210" s="248" t="str">
        <f>IFERROR(INDEX(【従業者名簿】!F:F,MATCH(F210,【従業者名簿】!C:C,0)),"")</f>
        <v/>
      </c>
      <c r="B210" s="298" t="s">
        <v>33</v>
      </c>
      <c r="C210" s="299" t="str">
        <f>IF(AO210="介護福祉士","〇","")</f>
        <v/>
      </c>
      <c r="D210" s="366" t="str">
        <f>IF(A210="","",DATEDIF(A210,$AF$3,"m"))</f>
        <v/>
      </c>
      <c r="E210" s="301"/>
      <c r="F210" s="270"/>
      <c r="G210" s="70" t="s">
        <v>36</v>
      </c>
      <c r="H210" s="164"/>
      <c r="I210" s="164"/>
      <c r="J210" s="164"/>
      <c r="K210" s="164"/>
      <c r="L210" s="164"/>
      <c r="M210" s="164"/>
      <c r="N210" s="164"/>
      <c r="O210" s="164"/>
      <c r="P210" s="164"/>
      <c r="Q210" s="164"/>
      <c r="R210" s="164"/>
      <c r="S210" s="164"/>
      <c r="T210" s="164"/>
      <c r="U210" s="164"/>
      <c r="V210" s="164"/>
      <c r="W210" s="164"/>
      <c r="X210" s="164"/>
      <c r="Y210" s="164"/>
      <c r="Z210" s="164"/>
      <c r="AA210" s="164"/>
      <c r="AB210" s="164"/>
      <c r="AC210" s="164"/>
      <c r="AD210" s="164"/>
      <c r="AE210" s="164"/>
      <c r="AF210" s="164"/>
      <c r="AG210" s="164"/>
      <c r="AH210" s="164"/>
      <c r="AI210" s="164"/>
      <c r="AJ210" s="164"/>
      <c r="AK210" s="164"/>
      <c r="AL210" s="164"/>
      <c r="AM210" s="253">
        <f>SUM(H211:AL211)</f>
        <v>0</v>
      </c>
      <c r="AN210" s="368" t="str">
        <f>IFERROR(IF(OR(E210="Ａ",AM210&gt;$AF$205),1,ROUNDDOWN(AM210/$AF$205,1)),"")</f>
        <v/>
      </c>
      <c r="AO210" s="222"/>
      <c r="AP210" s="8"/>
    </row>
    <row r="211" spans="1:51" ht="13.5" customHeight="1">
      <c r="A211" s="249"/>
      <c r="B211" s="255"/>
      <c r="C211" s="287"/>
      <c r="D211" s="367"/>
      <c r="E211" s="302"/>
      <c r="F211" s="261"/>
      <c r="G211" s="70" t="s">
        <v>41</v>
      </c>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253"/>
      <c r="AN211" s="368"/>
      <c r="AO211" s="223"/>
      <c r="AP211" s="8"/>
    </row>
    <row r="212" spans="1:51" ht="13.5" customHeight="1">
      <c r="A212" s="248" t="str">
        <f>IFERROR(INDEX(【従業者名簿】!F:F,MATCH(F212,【従業者名簿】!C:C,0)),"")</f>
        <v/>
      </c>
      <c r="B212" s="298" t="s">
        <v>33</v>
      </c>
      <c r="C212" s="299" t="str">
        <f t="shared" ref="C212" si="210">IF(AO212="介護福祉士","〇","")</f>
        <v/>
      </c>
      <c r="D212" s="366" t="str">
        <f>IF(A212="","",DATEDIF(A212,$AF$3,"m"))</f>
        <v/>
      </c>
      <c r="E212" s="301"/>
      <c r="F212" s="262"/>
      <c r="G212" s="70" t="s">
        <v>36</v>
      </c>
      <c r="H212" s="133"/>
      <c r="I212" s="133"/>
      <c r="J212" s="133"/>
      <c r="K212" s="133"/>
      <c r="L212" s="133"/>
      <c r="M212" s="133"/>
      <c r="N212" s="133"/>
      <c r="O212" s="133"/>
      <c r="P212" s="133"/>
      <c r="Q212" s="133"/>
      <c r="R212" s="133"/>
      <c r="S212" s="133"/>
      <c r="T212" s="133"/>
      <c r="U212" s="133"/>
      <c r="V212" s="133"/>
      <c r="W212" s="133"/>
      <c r="X212" s="133"/>
      <c r="Y212" s="133"/>
      <c r="Z212" s="133"/>
      <c r="AA212" s="133"/>
      <c r="AB212" s="133"/>
      <c r="AC212" s="133"/>
      <c r="AD212" s="133"/>
      <c r="AE212" s="133"/>
      <c r="AF212" s="133"/>
      <c r="AG212" s="133"/>
      <c r="AH212" s="133"/>
      <c r="AI212" s="133"/>
      <c r="AJ212" s="133"/>
      <c r="AK212" s="133"/>
      <c r="AL212" s="133"/>
      <c r="AM212" s="253">
        <f>SUM(H213:AL213)</f>
        <v>0</v>
      </c>
      <c r="AN212" s="368" t="str">
        <f t="shared" ref="AN212" si="211">IFERROR(IF(OR(E212="Ａ",AM212&gt;$AF$205),1,ROUNDDOWN(AM212/$AF$205,1)),"")</f>
        <v/>
      </c>
      <c r="AO212" s="372"/>
      <c r="AP212" s="8"/>
    </row>
    <row r="213" spans="1:51" ht="13.5" customHeight="1">
      <c r="A213" s="249"/>
      <c r="B213" s="255"/>
      <c r="C213" s="287"/>
      <c r="D213" s="367"/>
      <c r="E213" s="302"/>
      <c r="F213" s="262"/>
      <c r="G213" s="70" t="s">
        <v>41</v>
      </c>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253"/>
      <c r="AN213" s="368"/>
      <c r="AO213" s="374"/>
      <c r="AP213" s="8"/>
    </row>
    <row r="214" spans="1:51" ht="13.5" customHeight="1">
      <c r="A214" s="248" t="str">
        <f>IFERROR(INDEX(【従業者名簿】!F:F,MATCH(F214,【従業者名簿】!C:C,0)),"")</f>
        <v/>
      </c>
      <c r="B214" s="298" t="s">
        <v>33</v>
      </c>
      <c r="C214" s="299" t="str">
        <f t="shared" ref="C214" si="212">IF(AO214="介護福祉士","〇","")</f>
        <v/>
      </c>
      <c r="D214" s="366" t="str">
        <f>IF(A214="","",DATEDIF(A214,$AF$3,"m"))</f>
        <v/>
      </c>
      <c r="E214" s="301"/>
      <c r="F214" s="262"/>
      <c r="G214" s="70" t="s">
        <v>36</v>
      </c>
      <c r="H214" s="133"/>
      <c r="I214" s="133"/>
      <c r="J214" s="133"/>
      <c r="K214" s="133"/>
      <c r="L214" s="133"/>
      <c r="M214" s="133"/>
      <c r="N214" s="133"/>
      <c r="O214" s="133"/>
      <c r="P214" s="133"/>
      <c r="Q214" s="133"/>
      <c r="R214" s="133"/>
      <c r="S214" s="133"/>
      <c r="T214" s="133"/>
      <c r="U214" s="133"/>
      <c r="V214" s="133"/>
      <c r="W214" s="133"/>
      <c r="X214" s="133"/>
      <c r="Y214" s="133"/>
      <c r="Z214" s="133"/>
      <c r="AA214" s="133"/>
      <c r="AB214" s="133"/>
      <c r="AC214" s="133"/>
      <c r="AD214" s="133"/>
      <c r="AE214" s="133"/>
      <c r="AF214" s="133"/>
      <c r="AG214" s="133"/>
      <c r="AH214" s="133"/>
      <c r="AI214" s="133"/>
      <c r="AJ214" s="133"/>
      <c r="AK214" s="133"/>
      <c r="AL214" s="133"/>
      <c r="AM214" s="253">
        <f>SUM(H215:AL215)</f>
        <v>0</v>
      </c>
      <c r="AN214" s="368" t="str">
        <f t="shared" ref="AN214" si="213">IFERROR(IF(OR(E214="Ａ",AM214&gt;$AF$205),1,ROUNDDOWN(AM214/$AF$205,1)),"")</f>
        <v/>
      </c>
      <c r="AO214" s="372"/>
      <c r="AP214" s="8"/>
    </row>
    <row r="215" spans="1:51" ht="13.5" customHeight="1">
      <c r="A215" s="249"/>
      <c r="B215" s="255"/>
      <c r="C215" s="287"/>
      <c r="D215" s="367"/>
      <c r="E215" s="302"/>
      <c r="F215" s="262"/>
      <c r="G215" s="70" t="s">
        <v>138</v>
      </c>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253"/>
      <c r="AN215" s="368"/>
      <c r="AO215" s="374"/>
      <c r="AP215" s="8"/>
    </row>
    <row r="216" spans="1:51" ht="13.5" customHeight="1">
      <c r="A216" s="248" t="str">
        <f>IFERROR(INDEX(【従業者名簿】!F:F,MATCH(F216,【従業者名簿】!C:C,0)),"")</f>
        <v/>
      </c>
      <c r="B216" s="298" t="s">
        <v>33</v>
      </c>
      <c r="C216" s="299" t="str">
        <f t="shared" ref="C216" si="214">IF(AO216="介護福祉士","〇","")</f>
        <v/>
      </c>
      <c r="D216" s="366" t="str">
        <f t="shared" ref="D216" si="215">IF(A216="","",DATEDIF(A216,$AF$3,"m"))</f>
        <v/>
      </c>
      <c r="E216" s="301"/>
      <c r="F216" s="262"/>
      <c r="G216" s="70" t="s">
        <v>36</v>
      </c>
      <c r="H216" s="133"/>
      <c r="I216" s="133"/>
      <c r="J216" s="133"/>
      <c r="K216" s="133"/>
      <c r="L216" s="133"/>
      <c r="M216" s="133"/>
      <c r="N216" s="133"/>
      <c r="O216" s="133"/>
      <c r="P216" s="133"/>
      <c r="Q216" s="133"/>
      <c r="R216" s="133"/>
      <c r="S216" s="133"/>
      <c r="T216" s="133"/>
      <c r="U216" s="133"/>
      <c r="V216" s="133"/>
      <c r="W216" s="133"/>
      <c r="X216" s="133"/>
      <c r="Y216" s="133"/>
      <c r="Z216" s="133"/>
      <c r="AA216" s="133"/>
      <c r="AB216" s="133"/>
      <c r="AC216" s="133"/>
      <c r="AD216" s="133"/>
      <c r="AE216" s="133"/>
      <c r="AF216" s="133"/>
      <c r="AG216" s="133"/>
      <c r="AH216" s="133"/>
      <c r="AI216" s="133"/>
      <c r="AJ216" s="133"/>
      <c r="AK216" s="133"/>
      <c r="AL216" s="133"/>
      <c r="AM216" s="253">
        <f t="shared" ref="AM216" si="216">SUM(H217:AL217)</f>
        <v>0</v>
      </c>
      <c r="AN216" s="368" t="str">
        <f t="shared" ref="AN216" si="217">IFERROR(IF(OR(E216="Ａ",AM216&gt;$AF$205),1,ROUNDDOWN(AM216/$AF$205,1)),"")</f>
        <v/>
      </c>
      <c r="AO216" s="372"/>
      <c r="AP216" s="8"/>
    </row>
    <row r="217" spans="1:51" ht="13.5" customHeight="1">
      <c r="A217" s="249"/>
      <c r="B217" s="255"/>
      <c r="C217" s="287"/>
      <c r="D217" s="367"/>
      <c r="E217" s="302"/>
      <c r="F217" s="262"/>
      <c r="G217" s="70" t="s">
        <v>41</v>
      </c>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253"/>
      <c r="AN217" s="368"/>
      <c r="AO217" s="374"/>
      <c r="AP217" s="8"/>
    </row>
    <row r="218" spans="1:51" ht="13.5" customHeight="1">
      <c r="A218" s="248" t="str">
        <f>IFERROR(INDEX(【従業者名簿】!F:F,MATCH(F218,【従業者名簿】!C:C,0)),"")</f>
        <v/>
      </c>
      <c r="B218" s="298" t="s">
        <v>33</v>
      </c>
      <c r="C218" s="299" t="str">
        <f t="shared" ref="C218" si="218">IF(AO218="介護福祉士","〇","")</f>
        <v/>
      </c>
      <c r="D218" s="366" t="str">
        <f t="shared" ref="D218" si="219">IF(A218="","",DATEDIF(A218,$AF$3,"m"))</f>
        <v/>
      </c>
      <c r="E218" s="301"/>
      <c r="F218" s="262"/>
      <c r="G218" s="70" t="s">
        <v>36</v>
      </c>
      <c r="H218" s="133"/>
      <c r="I218" s="133"/>
      <c r="J218" s="133"/>
      <c r="K218" s="133"/>
      <c r="L218" s="133"/>
      <c r="M218" s="133"/>
      <c r="N218" s="133"/>
      <c r="O218" s="133"/>
      <c r="P218" s="133"/>
      <c r="Q218" s="133"/>
      <c r="R218" s="133"/>
      <c r="S218" s="133"/>
      <c r="T218" s="133"/>
      <c r="U218" s="133"/>
      <c r="V218" s="133"/>
      <c r="W218" s="133"/>
      <c r="X218" s="133"/>
      <c r="Y218" s="133"/>
      <c r="Z218" s="133"/>
      <c r="AA218" s="133"/>
      <c r="AB218" s="133"/>
      <c r="AC218" s="133"/>
      <c r="AD218" s="133"/>
      <c r="AE218" s="133"/>
      <c r="AF218" s="133"/>
      <c r="AG218" s="133"/>
      <c r="AH218" s="133"/>
      <c r="AI218" s="133"/>
      <c r="AJ218" s="133"/>
      <c r="AK218" s="133"/>
      <c r="AL218" s="133"/>
      <c r="AM218" s="253">
        <f t="shared" ref="AM218" si="220">SUM(H219:AL219)</f>
        <v>0</v>
      </c>
      <c r="AN218" s="368" t="str">
        <f t="shared" ref="AN218" si="221">IFERROR(IF(OR(E218="Ａ",AM218&gt;$AF$205),1,ROUNDDOWN(AM218/$AF$205,1)),"")</f>
        <v/>
      </c>
      <c r="AO218" s="372"/>
      <c r="AP218" s="8"/>
    </row>
    <row r="219" spans="1:51" ht="13.5" customHeight="1">
      <c r="A219" s="249"/>
      <c r="B219" s="255"/>
      <c r="C219" s="287"/>
      <c r="D219" s="367"/>
      <c r="E219" s="302"/>
      <c r="F219" s="262"/>
      <c r="G219" s="70" t="s">
        <v>134</v>
      </c>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253"/>
      <c r="AN219" s="368"/>
      <c r="AO219" s="374"/>
      <c r="AP219" s="8"/>
    </row>
    <row r="220" spans="1:51" ht="13.5" customHeight="1">
      <c r="A220" s="248" t="str">
        <f>IFERROR(INDEX(【従業者名簿】!F:F,MATCH(F220,【従業者名簿】!C:C,0)),"")</f>
        <v/>
      </c>
      <c r="B220" s="298" t="s">
        <v>33</v>
      </c>
      <c r="C220" s="299" t="str">
        <f t="shared" ref="C220" si="222">IF(AO220="介護福祉士","〇","")</f>
        <v/>
      </c>
      <c r="D220" s="366" t="str">
        <f t="shared" ref="D220" si="223">IF(A220="","",DATEDIF(A220,$AF$3,"m"))</f>
        <v/>
      </c>
      <c r="E220" s="301"/>
      <c r="F220" s="262"/>
      <c r="G220" s="70" t="s">
        <v>36</v>
      </c>
      <c r="H220" s="133"/>
      <c r="I220" s="133"/>
      <c r="J220" s="133"/>
      <c r="K220" s="133"/>
      <c r="L220" s="133"/>
      <c r="M220" s="133"/>
      <c r="N220" s="133"/>
      <c r="O220" s="133"/>
      <c r="P220" s="133"/>
      <c r="Q220" s="133"/>
      <c r="R220" s="133"/>
      <c r="S220" s="133"/>
      <c r="T220" s="133"/>
      <c r="U220" s="133"/>
      <c r="V220" s="133"/>
      <c r="W220" s="133"/>
      <c r="X220" s="133"/>
      <c r="Y220" s="133"/>
      <c r="Z220" s="133"/>
      <c r="AA220" s="133"/>
      <c r="AB220" s="133"/>
      <c r="AC220" s="133"/>
      <c r="AD220" s="133"/>
      <c r="AE220" s="133"/>
      <c r="AF220" s="133"/>
      <c r="AG220" s="133"/>
      <c r="AH220" s="133"/>
      <c r="AI220" s="133"/>
      <c r="AJ220" s="133"/>
      <c r="AK220" s="133"/>
      <c r="AL220" s="133"/>
      <c r="AM220" s="253">
        <f t="shared" ref="AM220" si="224">SUM(H221:AL221)</f>
        <v>0</v>
      </c>
      <c r="AN220" s="368" t="str">
        <f t="shared" ref="AN220" si="225">IFERROR(IF(OR(E220="Ａ",AM220&gt;$AF$205),1,ROUNDDOWN(AM220/$AF$205,1)),"")</f>
        <v/>
      </c>
      <c r="AO220" s="372"/>
      <c r="AP220" s="8"/>
    </row>
    <row r="221" spans="1:51" ht="13.5" customHeight="1">
      <c r="A221" s="249"/>
      <c r="B221" s="255"/>
      <c r="C221" s="287"/>
      <c r="D221" s="367"/>
      <c r="E221" s="302"/>
      <c r="F221" s="262"/>
      <c r="G221" s="70" t="s">
        <v>134</v>
      </c>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253"/>
      <c r="AN221" s="368"/>
      <c r="AO221" s="374"/>
      <c r="AP221" s="8"/>
    </row>
    <row r="222" spans="1:51" ht="13.5" customHeight="1">
      <c r="A222" s="248" t="str">
        <f>IFERROR(INDEX(【従業者名簿】!F:F,MATCH(F222,【従業者名簿】!C:C,0)),"")</f>
        <v/>
      </c>
      <c r="B222" s="298" t="s">
        <v>33</v>
      </c>
      <c r="C222" s="299" t="str">
        <f t="shared" ref="C222" si="226">IF(AO222="介護福祉士","〇","")</f>
        <v/>
      </c>
      <c r="D222" s="366" t="str">
        <f t="shared" ref="D222" si="227">IF(A222="","",DATEDIF(A222,$AF$3,"m"))</f>
        <v/>
      </c>
      <c r="E222" s="301"/>
      <c r="F222" s="262"/>
      <c r="G222" s="70" t="s">
        <v>36</v>
      </c>
      <c r="H222" s="133"/>
      <c r="I222" s="133"/>
      <c r="J222" s="133"/>
      <c r="K222" s="133"/>
      <c r="L222" s="133"/>
      <c r="M222" s="133"/>
      <c r="N222" s="133"/>
      <c r="O222" s="133"/>
      <c r="P222" s="133"/>
      <c r="Q222" s="133"/>
      <c r="R222" s="133"/>
      <c r="S222" s="133"/>
      <c r="T222" s="133"/>
      <c r="U222" s="133"/>
      <c r="V222" s="133"/>
      <c r="W222" s="133"/>
      <c r="X222" s="133"/>
      <c r="Y222" s="133"/>
      <c r="Z222" s="133"/>
      <c r="AA222" s="133"/>
      <c r="AB222" s="133"/>
      <c r="AC222" s="133"/>
      <c r="AD222" s="133"/>
      <c r="AE222" s="133"/>
      <c r="AF222" s="133"/>
      <c r="AG222" s="133"/>
      <c r="AH222" s="133"/>
      <c r="AI222" s="133"/>
      <c r="AJ222" s="133"/>
      <c r="AK222" s="133"/>
      <c r="AL222" s="133"/>
      <c r="AM222" s="253">
        <f t="shared" ref="AM222" si="228">SUM(H223:AL223)</f>
        <v>0</v>
      </c>
      <c r="AN222" s="368" t="str">
        <f t="shared" ref="AN222" si="229">IFERROR(IF(OR(E222="Ａ",AM222&gt;$AF$205),1,ROUNDDOWN(AM222/$AF$205,1)),"")</f>
        <v/>
      </c>
      <c r="AO222" s="372"/>
      <c r="AP222" s="8"/>
    </row>
    <row r="223" spans="1:51" ht="13.5" customHeight="1">
      <c r="A223" s="249"/>
      <c r="B223" s="255"/>
      <c r="C223" s="287"/>
      <c r="D223" s="367"/>
      <c r="E223" s="302"/>
      <c r="F223" s="262"/>
      <c r="G223" s="70" t="s">
        <v>134</v>
      </c>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253"/>
      <c r="AN223" s="368"/>
      <c r="AO223" s="374"/>
      <c r="AP223" s="8"/>
    </row>
    <row r="224" spans="1:51" ht="13.5" customHeight="1">
      <c r="A224" s="248" t="str">
        <f>IFERROR(INDEX(【従業者名簿】!F:F,MATCH(F224,【従業者名簿】!C:C,0)),"")</f>
        <v/>
      </c>
      <c r="B224" s="298" t="s">
        <v>33</v>
      </c>
      <c r="C224" s="299" t="str">
        <f t="shared" ref="C224" si="230">IF(AO224="介護福祉士","〇","")</f>
        <v/>
      </c>
      <c r="D224" s="366" t="str">
        <f t="shared" ref="D224" si="231">IF(A224="","",DATEDIF(A224,$AF$3,"m"))</f>
        <v/>
      </c>
      <c r="E224" s="301"/>
      <c r="F224" s="262"/>
      <c r="G224" s="70" t="s">
        <v>36</v>
      </c>
      <c r="H224" s="133"/>
      <c r="I224" s="133"/>
      <c r="J224" s="133"/>
      <c r="K224" s="133"/>
      <c r="L224" s="133"/>
      <c r="M224" s="133"/>
      <c r="N224" s="133"/>
      <c r="O224" s="133"/>
      <c r="P224" s="133"/>
      <c r="Q224" s="133"/>
      <c r="R224" s="133"/>
      <c r="S224" s="133"/>
      <c r="T224" s="133"/>
      <c r="U224" s="133"/>
      <c r="V224" s="133"/>
      <c r="W224" s="133"/>
      <c r="X224" s="133"/>
      <c r="Y224" s="133"/>
      <c r="Z224" s="133"/>
      <c r="AA224" s="133"/>
      <c r="AB224" s="133"/>
      <c r="AC224" s="133"/>
      <c r="AD224" s="133"/>
      <c r="AE224" s="133"/>
      <c r="AF224" s="133"/>
      <c r="AG224" s="133"/>
      <c r="AH224" s="133"/>
      <c r="AI224" s="133"/>
      <c r="AJ224" s="133"/>
      <c r="AK224" s="133"/>
      <c r="AL224" s="133"/>
      <c r="AM224" s="253">
        <f t="shared" ref="AM224" si="232">SUM(H225:AL225)</f>
        <v>0</v>
      </c>
      <c r="AN224" s="368" t="str">
        <f t="shared" ref="AN224" si="233">IFERROR(IF(OR(E224="Ａ",AM224&gt;$AF$205),1,ROUNDDOWN(AM224/$AF$205,1)),"")</f>
        <v/>
      </c>
      <c r="AO224" s="372"/>
      <c r="AP224" s="8"/>
    </row>
    <row r="225" spans="1:51" ht="13.5" customHeight="1">
      <c r="A225" s="249"/>
      <c r="B225" s="255"/>
      <c r="C225" s="287"/>
      <c r="D225" s="367"/>
      <c r="E225" s="302"/>
      <c r="F225" s="262"/>
      <c r="G225" s="70" t="s">
        <v>134</v>
      </c>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253"/>
      <c r="AN225" s="368"/>
      <c r="AO225" s="374"/>
      <c r="AP225" s="8"/>
    </row>
    <row r="226" spans="1:51" ht="13.5" customHeight="1">
      <c r="A226" s="248" t="str">
        <f>IFERROR(INDEX(【従業者名簿】!F:F,MATCH(F226,【従業者名簿】!C:C,0)),"")</f>
        <v/>
      </c>
      <c r="B226" s="298" t="s">
        <v>33</v>
      </c>
      <c r="C226" s="299" t="str">
        <f t="shared" ref="C226" si="234">IF(AO226="介護福祉士","〇","")</f>
        <v/>
      </c>
      <c r="D226" s="366" t="str">
        <f t="shared" ref="D226" si="235">IF(A226="","",DATEDIF(A226,$AF$3,"m"))</f>
        <v/>
      </c>
      <c r="E226" s="301"/>
      <c r="F226" s="262"/>
      <c r="G226" s="70" t="s">
        <v>36</v>
      </c>
      <c r="H226" s="133"/>
      <c r="I226" s="133"/>
      <c r="J226" s="133"/>
      <c r="K226" s="133"/>
      <c r="L226" s="133"/>
      <c r="M226" s="133"/>
      <c r="N226" s="133"/>
      <c r="O226" s="133"/>
      <c r="P226" s="133"/>
      <c r="Q226" s="133"/>
      <c r="R226" s="133"/>
      <c r="S226" s="133"/>
      <c r="T226" s="133"/>
      <c r="U226" s="133"/>
      <c r="V226" s="133"/>
      <c r="W226" s="133"/>
      <c r="X226" s="133"/>
      <c r="Y226" s="133"/>
      <c r="Z226" s="133"/>
      <c r="AA226" s="133"/>
      <c r="AB226" s="133"/>
      <c r="AC226" s="133"/>
      <c r="AD226" s="133"/>
      <c r="AE226" s="133"/>
      <c r="AF226" s="133"/>
      <c r="AG226" s="133"/>
      <c r="AH226" s="133"/>
      <c r="AI226" s="133"/>
      <c r="AJ226" s="133"/>
      <c r="AK226" s="133"/>
      <c r="AL226" s="133"/>
      <c r="AM226" s="253">
        <f t="shared" ref="AM226" si="236">SUM(H227:AL227)</f>
        <v>0</v>
      </c>
      <c r="AN226" s="368" t="str">
        <f t="shared" ref="AN226" si="237">IFERROR(IF(OR(E226="Ａ",AM226&gt;$AF$205),1,ROUNDDOWN(AM226/$AF$205,1)),"")</f>
        <v/>
      </c>
      <c r="AO226" s="372"/>
      <c r="AP226" s="8"/>
    </row>
    <row r="227" spans="1:51" ht="13.5" customHeight="1">
      <c r="A227" s="249"/>
      <c r="B227" s="255"/>
      <c r="C227" s="287"/>
      <c r="D227" s="367"/>
      <c r="E227" s="302"/>
      <c r="F227" s="262"/>
      <c r="G227" s="70" t="s">
        <v>134</v>
      </c>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253"/>
      <c r="AN227" s="368"/>
      <c r="AO227" s="374"/>
      <c r="AP227" s="8"/>
    </row>
    <row r="228" spans="1:51" ht="13.5" customHeight="1">
      <c r="A228" s="248" t="str">
        <f>IFERROR(INDEX(【従業者名簿】!F:F,MATCH(F228,【従業者名簿】!C:C,0)),"")</f>
        <v/>
      </c>
      <c r="B228" s="298" t="s">
        <v>33</v>
      </c>
      <c r="C228" s="299" t="str">
        <f t="shared" ref="C228" si="238">IF(AO228="介護福祉士","〇","")</f>
        <v/>
      </c>
      <c r="D228" s="366" t="str">
        <f t="shared" ref="D228" si="239">IF(A228="","",DATEDIF(A228,$AF$3,"m"))</f>
        <v/>
      </c>
      <c r="E228" s="301"/>
      <c r="F228" s="262"/>
      <c r="G228" s="70" t="s">
        <v>36</v>
      </c>
      <c r="H228" s="133"/>
      <c r="I228" s="133"/>
      <c r="J228" s="133"/>
      <c r="K228" s="133"/>
      <c r="L228" s="133"/>
      <c r="M228" s="133"/>
      <c r="N228" s="133"/>
      <c r="O228" s="133"/>
      <c r="P228" s="133"/>
      <c r="Q228" s="133"/>
      <c r="R228" s="133"/>
      <c r="S228" s="133"/>
      <c r="T228" s="133"/>
      <c r="U228" s="133"/>
      <c r="V228" s="133"/>
      <c r="W228" s="133"/>
      <c r="X228" s="133"/>
      <c r="Y228" s="133"/>
      <c r="Z228" s="133"/>
      <c r="AA228" s="133"/>
      <c r="AB228" s="133"/>
      <c r="AC228" s="133"/>
      <c r="AD228" s="133"/>
      <c r="AE228" s="133"/>
      <c r="AF228" s="133"/>
      <c r="AG228" s="133"/>
      <c r="AH228" s="133"/>
      <c r="AI228" s="133"/>
      <c r="AJ228" s="133"/>
      <c r="AK228" s="133"/>
      <c r="AL228" s="133"/>
      <c r="AM228" s="253">
        <f t="shared" ref="AM228" si="240">SUM(H229:AL229)</f>
        <v>0</v>
      </c>
      <c r="AN228" s="368" t="str">
        <f t="shared" ref="AN228" si="241">IFERROR(IF(OR(E228="Ａ",AM228&gt;$AF$205),1,ROUNDDOWN(AM228/$AF$205,1)),"")</f>
        <v/>
      </c>
      <c r="AO228" s="372"/>
      <c r="AP228" s="8"/>
    </row>
    <row r="229" spans="1:51" ht="13.5" customHeight="1">
      <c r="A229" s="249"/>
      <c r="B229" s="255"/>
      <c r="C229" s="287"/>
      <c r="D229" s="367"/>
      <c r="E229" s="302"/>
      <c r="F229" s="262"/>
      <c r="G229" s="70" t="s">
        <v>134</v>
      </c>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253"/>
      <c r="AN229" s="368"/>
      <c r="AO229" s="374"/>
      <c r="AP229" s="8"/>
    </row>
    <row r="230" spans="1:51" ht="13.5" customHeight="1">
      <c r="A230" s="248" t="str">
        <f>IFERROR(INDEX(【従業者名簿】!F:F,MATCH(F230,【従業者名簿】!C:C,0)),"")</f>
        <v/>
      </c>
      <c r="B230" s="298" t="s">
        <v>33</v>
      </c>
      <c r="C230" s="299" t="str">
        <f t="shared" ref="C230" si="242">IF(AO230="介護福祉士","〇","")</f>
        <v/>
      </c>
      <c r="D230" s="366" t="str">
        <f t="shared" ref="D230" si="243">IF(A230="","",DATEDIF(A230,$AF$3,"m"))</f>
        <v/>
      </c>
      <c r="E230" s="301"/>
      <c r="F230" s="262"/>
      <c r="G230" s="70" t="s">
        <v>36</v>
      </c>
      <c r="H230" s="133"/>
      <c r="I230" s="133"/>
      <c r="J230" s="133"/>
      <c r="K230" s="133"/>
      <c r="L230" s="133"/>
      <c r="M230" s="133"/>
      <c r="N230" s="133"/>
      <c r="O230" s="133"/>
      <c r="P230" s="133"/>
      <c r="Q230" s="133"/>
      <c r="R230" s="133"/>
      <c r="S230" s="133"/>
      <c r="T230" s="133"/>
      <c r="U230" s="133"/>
      <c r="V230" s="133"/>
      <c r="W230" s="133"/>
      <c r="X230" s="133"/>
      <c r="Y230" s="133"/>
      <c r="Z230" s="133"/>
      <c r="AA230" s="133"/>
      <c r="AB230" s="133"/>
      <c r="AC230" s="133"/>
      <c r="AD230" s="133"/>
      <c r="AE230" s="133"/>
      <c r="AF230" s="133"/>
      <c r="AG230" s="133"/>
      <c r="AH230" s="133"/>
      <c r="AI230" s="133"/>
      <c r="AJ230" s="133"/>
      <c r="AK230" s="133"/>
      <c r="AL230" s="133"/>
      <c r="AM230" s="253">
        <f t="shared" ref="AM230" si="244">SUM(H231:AL231)</f>
        <v>0</v>
      </c>
      <c r="AN230" s="368" t="str">
        <f t="shared" ref="AN230" si="245">IFERROR(IF(OR(E230="Ａ",AM230&gt;$AF$205),1,ROUNDDOWN(AM230/$AF$205,1)),"")</f>
        <v/>
      </c>
      <c r="AO230" s="372"/>
      <c r="AP230" s="8"/>
    </row>
    <row r="231" spans="1:51" ht="13.5" customHeight="1">
      <c r="A231" s="249"/>
      <c r="B231" s="255"/>
      <c r="C231" s="287"/>
      <c r="D231" s="367"/>
      <c r="E231" s="302"/>
      <c r="F231" s="262"/>
      <c r="G231" s="70" t="s">
        <v>134</v>
      </c>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253"/>
      <c r="AN231" s="368"/>
      <c r="AO231" s="374"/>
      <c r="AP231" s="8"/>
    </row>
    <row r="232" spans="1:51" ht="13.5" customHeight="1">
      <c r="A232" s="248" t="str">
        <f>IFERROR(INDEX(【従業者名簿】!F:F,MATCH(F232,【従業者名簿】!C:C,0)),"")</f>
        <v/>
      </c>
      <c r="B232" s="298" t="s">
        <v>33</v>
      </c>
      <c r="C232" s="299" t="str">
        <f t="shared" ref="C232" si="246">IF(AO232="介護福祉士","〇","")</f>
        <v/>
      </c>
      <c r="D232" s="366" t="str">
        <f t="shared" ref="D232" si="247">IF(A232="","",DATEDIF(A232,$AF$3,"m"))</f>
        <v/>
      </c>
      <c r="E232" s="301"/>
      <c r="F232" s="262"/>
      <c r="G232" s="70" t="s">
        <v>36</v>
      </c>
      <c r="H232" s="133"/>
      <c r="I232" s="133"/>
      <c r="J232" s="133"/>
      <c r="K232" s="133"/>
      <c r="L232" s="133"/>
      <c r="M232" s="133"/>
      <c r="N232" s="133"/>
      <c r="O232" s="133"/>
      <c r="P232" s="133"/>
      <c r="Q232" s="133"/>
      <c r="R232" s="133"/>
      <c r="S232" s="133"/>
      <c r="T232" s="133"/>
      <c r="U232" s="133"/>
      <c r="V232" s="133"/>
      <c r="W232" s="133"/>
      <c r="X232" s="133"/>
      <c r="Y232" s="133"/>
      <c r="Z232" s="133"/>
      <c r="AA232" s="133"/>
      <c r="AB232" s="133"/>
      <c r="AC232" s="133"/>
      <c r="AD232" s="133"/>
      <c r="AE232" s="133"/>
      <c r="AF232" s="133"/>
      <c r="AG232" s="133"/>
      <c r="AH232" s="133"/>
      <c r="AI232" s="133"/>
      <c r="AJ232" s="133"/>
      <c r="AK232" s="133"/>
      <c r="AL232" s="133"/>
      <c r="AM232" s="253">
        <f t="shared" ref="AM232" si="248">SUM(H233:AL233)</f>
        <v>0</v>
      </c>
      <c r="AN232" s="368" t="str">
        <f t="shared" ref="AN232" si="249">IFERROR(IF(OR(E232="Ａ",AM232&gt;$AF$205),1,ROUNDDOWN(AM232/$AF$205,1)),"")</f>
        <v/>
      </c>
      <c r="AO232" s="372"/>
      <c r="AP232" s="8"/>
    </row>
    <row r="233" spans="1:51" ht="13.5" customHeight="1">
      <c r="A233" s="249"/>
      <c r="B233" s="255"/>
      <c r="C233" s="287"/>
      <c r="D233" s="367"/>
      <c r="E233" s="302"/>
      <c r="F233" s="262"/>
      <c r="G233" s="70" t="s">
        <v>134</v>
      </c>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253"/>
      <c r="AN233" s="368"/>
      <c r="AO233" s="374"/>
      <c r="AP233" s="8"/>
    </row>
    <row r="234" spans="1:51" ht="13.5" customHeight="1">
      <c r="A234" s="248" t="str">
        <f>IFERROR(INDEX(【従業者名簿】!F:F,MATCH(F234,【従業者名簿】!C:C,0)),"")</f>
        <v/>
      </c>
      <c r="B234" s="298" t="s">
        <v>33</v>
      </c>
      <c r="C234" s="299" t="str">
        <f t="shared" ref="C234" si="250">IF(AO234="介護福祉士","〇","")</f>
        <v/>
      </c>
      <c r="D234" s="366" t="str">
        <f t="shared" ref="D234" si="251">IF(A234="","",DATEDIF(A234,$AF$3,"m"))</f>
        <v/>
      </c>
      <c r="E234" s="301"/>
      <c r="F234" s="262"/>
      <c r="G234" s="70" t="s">
        <v>36</v>
      </c>
      <c r="H234" s="133"/>
      <c r="I234" s="133"/>
      <c r="J234" s="133"/>
      <c r="K234" s="133"/>
      <c r="L234" s="133"/>
      <c r="M234" s="133"/>
      <c r="N234" s="133"/>
      <c r="O234" s="133"/>
      <c r="P234" s="133"/>
      <c r="Q234" s="133"/>
      <c r="R234" s="133"/>
      <c r="S234" s="133"/>
      <c r="T234" s="133"/>
      <c r="U234" s="133"/>
      <c r="V234" s="133"/>
      <c r="W234" s="133"/>
      <c r="X234" s="133"/>
      <c r="Y234" s="133"/>
      <c r="Z234" s="133"/>
      <c r="AA234" s="133"/>
      <c r="AB234" s="133"/>
      <c r="AC234" s="133"/>
      <c r="AD234" s="133"/>
      <c r="AE234" s="133"/>
      <c r="AF234" s="133"/>
      <c r="AG234" s="133"/>
      <c r="AH234" s="133"/>
      <c r="AI234" s="133"/>
      <c r="AJ234" s="133"/>
      <c r="AK234" s="133"/>
      <c r="AL234" s="133"/>
      <c r="AM234" s="253">
        <f t="shared" ref="AM234" si="252">SUM(H235:AL235)</f>
        <v>0</v>
      </c>
      <c r="AN234" s="368" t="str">
        <f t="shared" ref="AN234" si="253">IFERROR(IF(OR(E234="Ａ",AM234&gt;$AF$205),1,ROUNDDOWN(AM234/$AF$205,1)),"")</f>
        <v/>
      </c>
      <c r="AO234" s="372"/>
      <c r="AP234" s="8"/>
    </row>
    <row r="235" spans="1:51" ht="13.5" customHeight="1">
      <c r="A235" s="249"/>
      <c r="B235" s="255"/>
      <c r="C235" s="287"/>
      <c r="D235" s="367"/>
      <c r="E235" s="302"/>
      <c r="F235" s="262"/>
      <c r="G235" s="70" t="s">
        <v>134</v>
      </c>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253"/>
      <c r="AN235" s="368"/>
      <c r="AO235" s="374"/>
      <c r="AP235" s="8"/>
    </row>
    <row r="236" spans="1:51" ht="13.5" customHeight="1">
      <c r="A236" s="248" t="str">
        <f>IFERROR(INDEX(【従業者名簿】!F:F,MATCH(F236,【従業者名簿】!C:C,0)),"")</f>
        <v/>
      </c>
      <c r="B236" s="298" t="s">
        <v>33</v>
      </c>
      <c r="C236" s="299" t="str">
        <f t="shared" ref="C236" si="254">IF(AO236="介護福祉士","〇","")</f>
        <v/>
      </c>
      <c r="D236" s="366" t="str">
        <f t="shared" ref="D236" si="255">IF(A236="","",DATEDIF(A236,$AF$3,"m"))</f>
        <v/>
      </c>
      <c r="E236" s="301"/>
      <c r="F236" s="270"/>
      <c r="G236" s="70" t="s">
        <v>36</v>
      </c>
      <c r="H236" s="133"/>
      <c r="I236" s="133"/>
      <c r="J236" s="133"/>
      <c r="K236" s="133"/>
      <c r="L236" s="133"/>
      <c r="M236" s="133"/>
      <c r="N236" s="133"/>
      <c r="O236" s="133"/>
      <c r="P236" s="133"/>
      <c r="Q236" s="133"/>
      <c r="R236" s="133"/>
      <c r="S236" s="133"/>
      <c r="T236" s="133"/>
      <c r="U236" s="133"/>
      <c r="V236" s="133"/>
      <c r="W236" s="133"/>
      <c r="X236" s="133"/>
      <c r="Y236" s="133"/>
      <c r="Z236" s="133"/>
      <c r="AA236" s="133"/>
      <c r="AB236" s="133"/>
      <c r="AC236" s="133"/>
      <c r="AD236" s="133"/>
      <c r="AE236" s="133"/>
      <c r="AF236" s="133"/>
      <c r="AG236" s="133"/>
      <c r="AH236" s="133"/>
      <c r="AI236" s="133"/>
      <c r="AJ236" s="133"/>
      <c r="AK236" s="133"/>
      <c r="AL236" s="133"/>
      <c r="AM236" s="253">
        <f t="shared" ref="AM236" si="256">SUM(H237:AL237)</f>
        <v>0</v>
      </c>
      <c r="AN236" s="368" t="str">
        <f t="shared" ref="AN236" si="257">IFERROR(IF(OR(E236="Ａ",AM236&gt;$AF$205),1,ROUNDDOWN(AM236/$AF$205,1)),"")</f>
        <v/>
      </c>
      <c r="AO236" s="372"/>
      <c r="AP236" s="8"/>
    </row>
    <row r="237" spans="1:51" ht="13.5" customHeight="1">
      <c r="A237" s="249"/>
      <c r="B237" s="255"/>
      <c r="C237" s="287"/>
      <c r="D237" s="367"/>
      <c r="E237" s="302"/>
      <c r="F237" s="261"/>
      <c r="G237" s="70" t="s">
        <v>138</v>
      </c>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253"/>
      <c r="AN237" s="368"/>
      <c r="AO237" s="374"/>
      <c r="AP237" s="8"/>
    </row>
    <row r="238" spans="1:51" ht="13.5" customHeight="1">
      <c r="A238" s="248" t="str">
        <f>IFERROR(INDEX(【従業者名簿】!F:F,MATCH(F238,【従業者名簿】!C:C,0)),"")</f>
        <v/>
      </c>
      <c r="B238" s="298" t="s">
        <v>33</v>
      </c>
      <c r="C238" s="299" t="str">
        <f t="shared" ref="C238" si="258">IF(AO238="介護福祉士","〇","")</f>
        <v/>
      </c>
      <c r="D238" s="366" t="str">
        <f>IF(A238="","",DATEDIF(A238,$AF$3,"m"))</f>
        <v/>
      </c>
      <c r="E238" s="301"/>
      <c r="F238" s="262"/>
      <c r="G238" s="70" t="s">
        <v>36</v>
      </c>
      <c r="H238" s="133"/>
      <c r="I238" s="133"/>
      <c r="J238" s="133"/>
      <c r="K238" s="133"/>
      <c r="L238" s="133"/>
      <c r="M238" s="133"/>
      <c r="N238" s="133"/>
      <c r="O238" s="133"/>
      <c r="P238" s="133"/>
      <c r="Q238" s="133"/>
      <c r="R238" s="133"/>
      <c r="S238" s="133"/>
      <c r="T238" s="133"/>
      <c r="U238" s="133"/>
      <c r="V238" s="133"/>
      <c r="W238" s="133"/>
      <c r="X238" s="133"/>
      <c r="Y238" s="133"/>
      <c r="Z238" s="133"/>
      <c r="AA238" s="133"/>
      <c r="AB238" s="133"/>
      <c r="AC238" s="133"/>
      <c r="AD238" s="133"/>
      <c r="AE238" s="133"/>
      <c r="AF238" s="133"/>
      <c r="AG238" s="133"/>
      <c r="AH238" s="133"/>
      <c r="AI238" s="133"/>
      <c r="AJ238" s="133"/>
      <c r="AK238" s="133"/>
      <c r="AL238" s="133"/>
      <c r="AM238" s="253">
        <f>SUM(H239:AL239)</f>
        <v>0</v>
      </c>
      <c r="AN238" s="368" t="str">
        <f>IFERROR(IF(OR(E238="Ａ",AM238&gt;$AF$205),1,ROUNDDOWN(AM238/$AF$205,1)),"")</f>
        <v/>
      </c>
      <c r="AO238" s="372"/>
      <c r="AP238" s="8"/>
    </row>
    <row r="239" spans="1:51" ht="13.5" customHeight="1">
      <c r="A239" s="249"/>
      <c r="B239" s="255"/>
      <c r="C239" s="287"/>
      <c r="D239" s="367"/>
      <c r="E239" s="302"/>
      <c r="F239" s="262"/>
      <c r="G239" s="70" t="s">
        <v>134</v>
      </c>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253"/>
      <c r="AN239" s="368"/>
      <c r="AO239" s="374"/>
      <c r="AP239" s="8"/>
    </row>
    <row r="240" spans="1:51" ht="13.5" customHeight="1">
      <c r="B240" s="132"/>
      <c r="C240" s="132"/>
      <c r="D240" s="132"/>
      <c r="E240" s="7" t="s">
        <v>137</v>
      </c>
      <c r="F240" s="132"/>
      <c r="G240" s="51"/>
      <c r="H240" s="7"/>
      <c r="I240" s="52"/>
      <c r="J240" s="52"/>
      <c r="K240" s="52"/>
      <c r="L240" s="52"/>
      <c r="M240" s="52"/>
      <c r="N240" s="52"/>
      <c r="O240" s="52"/>
      <c r="P240" s="52"/>
      <c r="Q240" s="52"/>
      <c r="R240" s="52"/>
      <c r="S240" s="53"/>
      <c r="T240" s="53"/>
      <c r="U240" s="7"/>
      <c r="V240" s="52"/>
      <c r="W240" s="52"/>
      <c r="X240" s="52"/>
      <c r="Y240" s="52"/>
      <c r="Z240" s="52"/>
      <c r="AA240" s="52"/>
      <c r="AB240" s="52"/>
      <c r="AC240" s="132"/>
      <c r="AD240" s="132"/>
      <c r="AE240" s="132"/>
      <c r="AF240" s="54"/>
      <c r="AG240" s="54"/>
      <c r="AH240" s="7"/>
      <c r="AI240" s="7"/>
      <c r="AJ240" s="7"/>
      <c r="AK240" s="7"/>
      <c r="AL240" s="7"/>
      <c r="AM240" s="55"/>
      <c r="AN240" s="56"/>
      <c r="AO240" s="57"/>
      <c r="AP240" s="10"/>
      <c r="AQ240" s="132"/>
      <c r="AR240" s="132"/>
      <c r="AS240" s="132"/>
      <c r="AT240" s="58"/>
      <c r="AU240" s="58"/>
      <c r="AV240" s="58"/>
      <c r="AW240" s="59"/>
      <c r="AX240" s="59"/>
      <c r="AY240" s="59"/>
    </row>
  </sheetData>
  <sheetProtection sheet="1" objects="1" scenarios="1"/>
  <mergeCells count="1222">
    <mergeCell ref="BA202:BA203"/>
    <mergeCell ref="AQ203:AS203"/>
    <mergeCell ref="AQ204:AS205"/>
    <mergeCell ref="AT204:AV205"/>
    <mergeCell ref="AW204:AY205"/>
    <mergeCell ref="AO14:AO15"/>
    <mergeCell ref="AO16:AO17"/>
    <mergeCell ref="AO18:AO19"/>
    <mergeCell ref="AO20:AO21"/>
    <mergeCell ref="AO22:AO23"/>
    <mergeCell ref="AO94:AO95"/>
    <mergeCell ref="AO96:AO97"/>
    <mergeCell ref="AO98:AO99"/>
    <mergeCell ref="AO100:AO101"/>
    <mergeCell ref="AO102:AO103"/>
    <mergeCell ref="AO174:AO175"/>
    <mergeCell ref="AO176:AO177"/>
    <mergeCell ref="AO178:AO179"/>
    <mergeCell ref="AO180:AO181"/>
    <mergeCell ref="AO182:AO183"/>
    <mergeCell ref="BA122:BA123"/>
    <mergeCell ref="AQ123:AS123"/>
    <mergeCell ref="AQ124:AS125"/>
    <mergeCell ref="AT124:AV125"/>
    <mergeCell ref="AW124:AY125"/>
    <mergeCell ref="AQ193:AS195"/>
    <mergeCell ref="AT193:AV194"/>
    <mergeCell ref="AW193:AY194"/>
    <mergeCell ref="AT195:AV195"/>
    <mergeCell ref="AW195:AY195"/>
    <mergeCell ref="AQ196:AS196"/>
    <mergeCell ref="AT196:AV197"/>
    <mergeCell ref="AW196:AY197"/>
    <mergeCell ref="AQ197:AS197"/>
    <mergeCell ref="AT198:AV199"/>
    <mergeCell ref="AW198:AY199"/>
    <mergeCell ref="BA198:BA199"/>
    <mergeCell ref="AQ199:AS199"/>
    <mergeCell ref="BA42:BA43"/>
    <mergeCell ref="AQ43:AS43"/>
    <mergeCell ref="AQ44:AS45"/>
    <mergeCell ref="AT44:AV45"/>
    <mergeCell ref="AW44:AY45"/>
    <mergeCell ref="AQ113:AS115"/>
    <mergeCell ref="AT113:AV114"/>
    <mergeCell ref="AW113:AY114"/>
    <mergeCell ref="AT115:AV115"/>
    <mergeCell ref="AW115:AY115"/>
    <mergeCell ref="AQ116:AS116"/>
    <mergeCell ref="AT116:AV117"/>
    <mergeCell ref="AW116:AY117"/>
    <mergeCell ref="AQ117:AS117"/>
    <mergeCell ref="AT118:AV119"/>
    <mergeCell ref="AW118:AY119"/>
    <mergeCell ref="BA118:BA119"/>
    <mergeCell ref="AQ119:AS119"/>
    <mergeCell ref="AT42:AV43"/>
    <mergeCell ref="AW42:AY43"/>
    <mergeCell ref="AQ106:AR106"/>
    <mergeCell ref="AS106:AY106"/>
    <mergeCell ref="AQ107:AR107"/>
    <mergeCell ref="AS107:AY107"/>
    <mergeCell ref="AQ104:AR104"/>
    <mergeCell ref="AS104:AT104"/>
    <mergeCell ref="AQ33:AS35"/>
    <mergeCell ref="AT33:AV34"/>
    <mergeCell ref="AW33:AY34"/>
    <mergeCell ref="AT35:AV35"/>
    <mergeCell ref="AW35:AY35"/>
    <mergeCell ref="AQ36:AS36"/>
    <mergeCell ref="AT36:AV37"/>
    <mergeCell ref="AW36:AY37"/>
    <mergeCell ref="AQ37:AS37"/>
    <mergeCell ref="AT38:AV39"/>
    <mergeCell ref="AW38:AY39"/>
    <mergeCell ref="BA38:BA39"/>
    <mergeCell ref="AQ39:AS39"/>
    <mergeCell ref="AQ40:AS40"/>
    <mergeCell ref="AT40:AV41"/>
    <mergeCell ref="AW40:AY41"/>
    <mergeCell ref="AQ41:AS41"/>
    <mergeCell ref="AQ38:AS38"/>
    <mergeCell ref="A238:A239"/>
    <mergeCell ref="B238:B239"/>
    <mergeCell ref="C238:C239"/>
    <mergeCell ref="D238:D239"/>
    <mergeCell ref="E238:E239"/>
    <mergeCell ref="F238:F239"/>
    <mergeCell ref="AM238:AM239"/>
    <mergeCell ref="AN238:AN239"/>
    <mergeCell ref="AO238:AO239"/>
    <mergeCell ref="A236:A237"/>
    <mergeCell ref="B236:B237"/>
    <mergeCell ref="C236:C237"/>
    <mergeCell ref="D236:D237"/>
    <mergeCell ref="E236:E237"/>
    <mergeCell ref="F236:F237"/>
    <mergeCell ref="AM236:AM237"/>
    <mergeCell ref="AN236:AN237"/>
    <mergeCell ref="AO236:AO237"/>
    <mergeCell ref="A234:A235"/>
    <mergeCell ref="B234:B235"/>
    <mergeCell ref="C234:C235"/>
    <mergeCell ref="D234:D235"/>
    <mergeCell ref="E234:E235"/>
    <mergeCell ref="F234:F235"/>
    <mergeCell ref="AM234:AM235"/>
    <mergeCell ref="AN234:AN235"/>
    <mergeCell ref="AO234:AO235"/>
    <mergeCell ref="A232:A233"/>
    <mergeCell ref="B232:B233"/>
    <mergeCell ref="C232:C233"/>
    <mergeCell ref="D232:D233"/>
    <mergeCell ref="E232:E233"/>
    <mergeCell ref="F232:F233"/>
    <mergeCell ref="AM232:AM233"/>
    <mergeCell ref="AN232:AN233"/>
    <mergeCell ref="AO232:AO233"/>
    <mergeCell ref="A230:A231"/>
    <mergeCell ref="B230:B231"/>
    <mergeCell ref="C230:C231"/>
    <mergeCell ref="D230:D231"/>
    <mergeCell ref="E230:E231"/>
    <mergeCell ref="F230:F231"/>
    <mergeCell ref="AM230:AM231"/>
    <mergeCell ref="AN230:AN231"/>
    <mergeCell ref="AO230:AO231"/>
    <mergeCell ref="A228:A229"/>
    <mergeCell ref="B228:B229"/>
    <mergeCell ref="C228:C229"/>
    <mergeCell ref="D228:D229"/>
    <mergeCell ref="E228:E229"/>
    <mergeCell ref="F228:F229"/>
    <mergeCell ref="AM228:AM229"/>
    <mergeCell ref="AN228:AN229"/>
    <mergeCell ref="AO228:AO229"/>
    <mergeCell ref="A226:A227"/>
    <mergeCell ref="B226:B227"/>
    <mergeCell ref="C226:C227"/>
    <mergeCell ref="D226:D227"/>
    <mergeCell ref="E226:E227"/>
    <mergeCell ref="F226:F227"/>
    <mergeCell ref="AM226:AM227"/>
    <mergeCell ref="AN226:AN227"/>
    <mergeCell ref="AO226:AO227"/>
    <mergeCell ref="A224:A225"/>
    <mergeCell ref="B224:B225"/>
    <mergeCell ref="C224:C225"/>
    <mergeCell ref="D224:D225"/>
    <mergeCell ref="E224:E225"/>
    <mergeCell ref="F224:F225"/>
    <mergeCell ref="AM224:AM225"/>
    <mergeCell ref="AN224:AN225"/>
    <mergeCell ref="AO224:AO225"/>
    <mergeCell ref="A222:A223"/>
    <mergeCell ref="B222:B223"/>
    <mergeCell ref="C222:C223"/>
    <mergeCell ref="D222:D223"/>
    <mergeCell ref="E222:E223"/>
    <mergeCell ref="F222:F223"/>
    <mergeCell ref="AM222:AM223"/>
    <mergeCell ref="AN222:AN223"/>
    <mergeCell ref="AO222:AO223"/>
    <mergeCell ref="A220:A221"/>
    <mergeCell ref="B220:B221"/>
    <mergeCell ref="C220:C221"/>
    <mergeCell ref="D220:D221"/>
    <mergeCell ref="E220:E221"/>
    <mergeCell ref="F220:F221"/>
    <mergeCell ref="AM220:AM221"/>
    <mergeCell ref="AN220:AN221"/>
    <mergeCell ref="AO220:AO221"/>
    <mergeCell ref="A218:A219"/>
    <mergeCell ref="B218:B219"/>
    <mergeCell ref="C218:C219"/>
    <mergeCell ref="D218:D219"/>
    <mergeCell ref="E218:E219"/>
    <mergeCell ref="F218:F219"/>
    <mergeCell ref="AM218:AM219"/>
    <mergeCell ref="AN218:AN219"/>
    <mergeCell ref="AO218:AO219"/>
    <mergeCell ref="A216:A217"/>
    <mergeCell ref="B216:B217"/>
    <mergeCell ref="C216:C217"/>
    <mergeCell ref="D216:D217"/>
    <mergeCell ref="E216:E217"/>
    <mergeCell ref="F216:F217"/>
    <mergeCell ref="AM216:AM217"/>
    <mergeCell ref="AN216:AN217"/>
    <mergeCell ref="AO216:AO217"/>
    <mergeCell ref="A214:A215"/>
    <mergeCell ref="B214:B215"/>
    <mergeCell ref="C214:C215"/>
    <mergeCell ref="D214:D215"/>
    <mergeCell ref="E214:E215"/>
    <mergeCell ref="F214:F215"/>
    <mergeCell ref="AM214:AM215"/>
    <mergeCell ref="AN214:AN215"/>
    <mergeCell ref="AO214:AO215"/>
    <mergeCell ref="A212:A213"/>
    <mergeCell ref="B212:B213"/>
    <mergeCell ref="C212:C213"/>
    <mergeCell ref="D212:D213"/>
    <mergeCell ref="E212:E213"/>
    <mergeCell ref="F212:F213"/>
    <mergeCell ref="AM212:AM213"/>
    <mergeCell ref="AN212:AN213"/>
    <mergeCell ref="AO212:AO213"/>
    <mergeCell ref="AO208:AO209"/>
    <mergeCell ref="A210:A211"/>
    <mergeCell ref="B210:B211"/>
    <mergeCell ref="C210:C211"/>
    <mergeCell ref="D210:D211"/>
    <mergeCell ref="E210:E211"/>
    <mergeCell ref="F210:F211"/>
    <mergeCell ref="AM210:AM211"/>
    <mergeCell ref="AN210:AN211"/>
    <mergeCell ref="AO210:AO211"/>
    <mergeCell ref="A208:A209"/>
    <mergeCell ref="B208:B209"/>
    <mergeCell ref="C208:C209"/>
    <mergeCell ref="D208:D209"/>
    <mergeCell ref="E208:E209"/>
    <mergeCell ref="F208:F209"/>
    <mergeCell ref="G208:G209"/>
    <mergeCell ref="AM208:AM209"/>
    <mergeCell ref="AN208:AN209"/>
    <mergeCell ref="A158:A159"/>
    <mergeCell ref="B158:B159"/>
    <mergeCell ref="C158:C159"/>
    <mergeCell ref="D158:D159"/>
    <mergeCell ref="E158:E159"/>
    <mergeCell ref="F158:F159"/>
    <mergeCell ref="AM158:AM159"/>
    <mergeCell ref="AN158:AN159"/>
    <mergeCell ref="AO158:AO159"/>
    <mergeCell ref="A156:A157"/>
    <mergeCell ref="B156:B157"/>
    <mergeCell ref="C156:C157"/>
    <mergeCell ref="D156:D157"/>
    <mergeCell ref="E156:E157"/>
    <mergeCell ref="F156:F157"/>
    <mergeCell ref="AM156:AM157"/>
    <mergeCell ref="AN156:AN157"/>
    <mergeCell ref="AO156:AO157"/>
    <mergeCell ref="A154:A155"/>
    <mergeCell ref="B154:B155"/>
    <mergeCell ref="C154:C155"/>
    <mergeCell ref="D154:D155"/>
    <mergeCell ref="E154:E155"/>
    <mergeCell ref="F154:F155"/>
    <mergeCell ref="AM154:AM155"/>
    <mergeCell ref="AN154:AN155"/>
    <mergeCell ref="AO154:AO155"/>
    <mergeCell ref="A152:A153"/>
    <mergeCell ref="B152:B153"/>
    <mergeCell ref="C152:C153"/>
    <mergeCell ref="D152:D153"/>
    <mergeCell ref="E152:E153"/>
    <mergeCell ref="F152:F153"/>
    <mergeCell ref="AM152:AM153"/>
    <mergeCell ref="AN152:AN153"/>
    <mergeCell ref="AO152:AO153"/>
    <mergeCell ref="A150:A151"/>
    <mergeCell ref="B150:B151"/>
    <mergeCell ref="C150:C151"/>
    <mergeCell ref="D150:D151"/>
    <mergeCell ref="E150:E151"/>
    <mergeCell ref="F150:F151"/>
    <mergeCell ref="AM150:AM151"/>
    <mergeCell ref="AN150:AN151"/>
    <mergeCell ref="AO150:AO151"/>
    <mergeCell ref="A148:A149"/>
    <mergeCell ref="B148:B149"/>
    <mergeCell ref="C148:C149"/>
    <mergeCell ref="D148:D149"/>
    <mergeCell ref="E148:E149"/>
    <mergeCell ref="F148:F149"/>
    <mergeCell ref="AM148:AM149"/>
    <mergeCell ref="AN148:AN149"/>
    <mergeCell ref="AO148:AO149"/>
    <mergeCell ref="A146:A147"/>
    <mergeCell ref="B146:B147"/>
    <mergeCell ref="C146:C147"/>
    <mergeCell ref="D146:D147"/>
    <mergeCell ref="E146:E147"/>
    <mergeCell ref="F146:F147"/>
    <mergeCell ref="AM146:AM147"/>
    <mergeCell ref="AN146:AN147"/>
    <mergeCell ref="AO146:AO147"/>
    <mergeCell ref="A144:A145"/>
    <mergeCell ref="B144:B145"/>
    <mergeCell ref="C144:C145"/>
    <mergeCell ref="D144:D145"/>
    <mergeCell ref="E144:E145"/>
    <mergeCell ref="F144:F145"/>
    <mergeCell ref="AM144:AM145"/>
    <mergeCell ref="AN144:AN145"/>
    <mergeCell ref="AO144:AO145"/>
    <mergeCell ref="A142:A143"/>
    <mergeCell ref="B142:B143"/>
    <mergeCell ref="C142:C143"/>
    <mergeCell ref="D142:D143"/>
    <mergeCell ref="E142:E143"/>
    <mergeCell ref="F142:F143"/>
    <mergeCell ref="AM142:AM143"/>
    <mergeCell ref="AN142:AN143"/>
    <mergeCell ref="AO142:AO143"/>
    <mergeCell ref="A140:A141"/>
    <mergeCell ref="B140:B141"/>
    <mergeCell ref="C140:C141"/>
    <mergeCell ref="D140:D141"/>
    <mergeCell ref="E140:E141"/>
    <mergeCell ref="F140:F141"/>
    <mergeCell ref="AM140:AM141"/>
    <mergeCell ref="AN140:AN141"/>
    <mergeCell ref="AO140:AO141"/>
    <mergeCell ref="A138:A139"/>
    <mergeCell ref="B138:B139"/>
    <mergeCell ref="C138:C139"/>
    <mergeCell ref="D138:D139"/>
    <mergeCell ref="E138:E139"/>
    <mergeCell ref="F138:F139"/>
    <mergeCell ref="AM138:AM139"/>
    <mergeCell ref="AN138:AN139"/>
    <mergeCell ref="AO138:AO139"/>
    <mergeCell ref="A136:A137"/>
    <mergeCell ref="B136:B137"/>
    <mergeCell ref="C136:C137"/>
    <mergeCell ref="D136:D137"/>
    <mergeCell ref="E136:E137"/>
    <mergeCell ref="F136:F137"/>
    <mergeCell ref="AM136:AM137"/>
    <mergeCell ref="AN136:AN137"/>
    <mergeCell ref="AO136:AO137"/>
    <mergeCell ref="A134:A135"/>
    <mergeCell ref="B134:B135"/>
    <mergeCell ref="C134:C135"/>
    <mergeCell ref="D134:D135"/>
    <mergeCell ref="E134:E135"/>
    <mergeCell ref="F134:F135"/>
    <mergeCell ref="AM134:AM135"/>
    <mergeCell ref="AN134:AN135"/>
    <mergeCell ref="AO134:AO135"/>
    <mergeCell ref="A132:A133"/>
    <mergeCell ref="B132:B133"/>
    <mergeCell ref="C132:C133"/>
    <mergeCell ref="D132:D133"/>
    <mergeCell ref="E132:E133"/>
    <mergeCell ref="F132:F133"/>
    <mergeCell ref="AM132:AM133"/>
    <mergeCell ref="AN132:AN133"/>
    <mergeCell ref="AO132:AO133"/>
    <mergeCell ref="AO128:AO129"/>
    <mergeCell ref="A130:A131"/>
    <mergeCell ref="B130:B131"/>
    <mergeCell ref="C130:C131"/>
    <mergeCell ref="D130:D131"/>
    <mergeCell ref="E130:E131"/>
    <mergeCell ref="F130:F131"/>
    <mergeCell ref="AM130:AM131"/>
    <mergeCell ref="AN130:AN131"/>
    <mergeCell ref="AO130:AO131"/>
    <mergeCell ref="A128:A129"/>
    <mergeCell ref="B128:B129"/>
    <mergeCell ref="C128:C129"/>
    <mergeCell ref="D128:D129"/>
    <mergeCell ref="E128:E129"/>
    <mergeCell ref="F128:F129"/>
    <mergeCell ref="G128:G129"/>
    <mergeCell ref="AM128:AM129"/>
    <mergeCell ref="AN128:AN129"/>
    <mergeCell ref="A78:A79"/>
    <mergeCell ref="B78:B79"/>
    <mergeCell ref="C78:C79"/>
    <mergeCell ref="D78:D79"/>
    <mergeCell ref="E78:E79"/>
    <mergeCell ref="F78:F79"/>
    <mergeCell ref="AM78:AM79"/>
    <mergeCell ref="AN78:AN79"/>
    <mergeCell ref="AO78:AO79"/>
    <mergeCell ref="A76:A77"/>
    <mergeCell ref="B76:B77"/>
    <mergeCell ref="C76:C77"/>
    <mergeCell ref="D76:D77"/>
    <mergeCell ref="E76:E77"/>
    <mergeCell ref="F76:F77"/>
    <mergeCell ref="AM76:AM77"/>
    <mergeCell ref="AN76:AN77"/>
    <mergeCell ref="AO76:AO77"/>
    <mergeCell ref="A74:A75"/>
    <mergeCell ref="B74:B75"/>
    <mergeCell ref="C74:C75"/>
    <mergeCell ref="D74:D75"/>
    <mergeCell ref="E74:E75"/>
    <mergeCell ref="F74:F75"/>
    <mergeCell ref="AM74:AM75"/>
    <mergeCell ref="AN74:AN75"/>
    <mergeCell ref="AO74:AO75"/>
    <mergeCell ref="A72:A73"/>
    <mergeCell ref="B72:B73"/>
    <mergeCell ref="C72:C73"/>
    <mergeCell ref="D72:D73"/>
    <mergeCell ref="E72:E73"/>
    <mergeCell ref="F72:F73"/>
    <mergeCell ref="AM72:AM73"/>
    <mergeCell ref="AN72:AN73"/>
    <mergeCell ref="AO72:AO73"/>
    <mergeCell ref="A70:A71"/>
    <mergeCell ref="B70:B71"/>
    <mergeCell ref="C70:C71"/>
    <mergeCell ref="D70:D71"/>
    <mergeCell ref="E70:E71"/>
    <mergeCell ref="F70:F71"/>
    <mergeCell ref="AM70:AM71"/>
    <mergeCell ref="AN70:AN71"/>
    <mergeCell ref="AO70:AO71"/>
    <mergeCell ref="A68:A69"/>
    <mergeCell ref="B68:B69"/>
    <mergeCell ref="C68:C69"/>
    <mergeCell ref="D68:D69"/>
    <mergeCell ref="E68:E69"/>
    <mergeCell ref="F68:F69"/>
    <mergeCell ref="AM68:AM69"/>
    <mergeCell ref="AN68:AN69"/>
    <mergeCell ref="AO68:AO69"/>
    <mergeCell ref="A66:A67"/>
    <mergeCell ref="B66:B67"/>
    <mergeCell ref="C66:C67"/>
    <mergeCell ref="D66:D67"/>
    <mergeCell ref="E66:E67"/>
    <mergeCell ref="F66:F67"/>
    <mergeCell ref="AM66:AM67"/>
    <mergeCell ref="AN66:AN67"/>
    <mergeCell ref="AO66:AO67"/>
    <mergeCell ref="A64:A65"/>
    <mergeCell ref="B64:B65"/>
    <mergeCell ref="C64:C65"/>
    <mergeCell ref="D64:D65"/>
    <mergeCell ref="E64:E65"/>
    <mergeCell ref="F64:F65"/>
    <mergeCell ref="AM64:AM65"/>
    <mergeCell ref="AN64:AN65"/>
    <mergeCell ref="AO64:AO65"/>
    <mergeCell ref="A62:A63"/>
    <mergeCell ref="B62:B63"/>
    <mergeCell ref="C62:C63"/>
    <mergeCell ref="D62:D63"/>
    <mergeCell ref="E62:E63"/>
    <mergeCell ref="F62:F63"/>
    <mergeCell ref="AM62:AM63"/>
    <mergeCell ref="AN62:AN63"/>
    <mergeCell ref="AO62:AO63"/>
    <mergeCell ref="A60:A61"/>
    <mergeCell ref="B60:B61"/>
    <mergeCell ref="C60:C61"/>
    <mergeCell ref="D60:D61"/>
    <mergeCell ref="E60:E61"/>
    <mergeCell ref="F60:F61"/>
    <mergeCell ref="AM60:AM61"/>
    <mergeCell ref="AN60:AN61"/>
    <mergeCell ref="AO60:AO61"/>
    <mergeCell ref="A58:A59"/>
    <mergeCell ref="B58:B59"/>
    <mergeCell ref="C58:C59"/>
    <mergeCell ref="D58:D59"/>
    <mergeCell ref="E58:E59"/>
    <mergeCell ref="F58:F59"/>
    <mergeCell ref="AM58:AM59"/>
    <mergeCell ref="AN58:AN59"/>
    <mergeCell ref="AO58:AO59"/>
    <mergeCell ref="A56:A57"/>
    <mergeCell ref="B56:B57"/>
    <mergeCell ref="C56:C57"/>
    <mergeCell ref="D56:D57"/>
    <mergeCell ref="E56:E57"/>
    <mergeCell ref="F56:F57"/>
    <mergeCell ref="AM56:AM57"/>
    <mergeCell ref="AN56:AN57"/>
    <mergeCell ref="AO56:AO57"/>
    <mergeCell ref="A54:A55"/>
    <mergeCell ref="B54:B55"/>
    <mergeCell ref="C54:C55"/>
    <mergeCell ref="D54:D55"/>
    <mergeCell ref="E54:E55"/>
    <mergeCell ref="F54:F55"/>
    <mergeCell ref="AM54:AM55"/>
    <mergeCell ref="AN54:AN55"/>
    <mergeCell ref="AO54:AO55"/>
    <mergeCell ref="A52:A53"/>
    <mergeCell ref="B52:B53"/>
    <mergeCell ref="C52:C53"/>
    <mergeCell ref="D52:D53"/>
    <mergeCell ref="E52:E53"/>
    <mergeCell ref="F52:F53"/>
    <mergeCell ref="AM52:AM53"/>
    <mergeCell ref="AN52:AN53"/>
    <mergeCell ref="AO52:AO53"/>
    <mergeCell ref="AO48:AO49"/>
    <mergeCell ref="A50:A51"/>
    <mergeCell ref="B50:B51"/>
    <mergeCell ref="C50:C51"/>
    <mergeCell ref="D50:D51"/>
    <mergeCell ref="E50:E51"/>
    <mergeCell ref="F50:F51"/>
    <mergeCell ref="AM50:AM51"/>
    <mergeCell ref="AN50:AN51"/>
    <mergeCell ref="AO50:AO51"/>
    <mergeCell ref="A48:A49"/>
    <mergeCell ref="B48:B49"/>
    <mergeCell ref="C48:C49"/>
    <mergeCell ref="D48:D49"/>
    <mergeCell ref="E48:E49"/>
    <mergeCell ref="F48:F49"/>
    <mergeCell ref="G48:G49"/>
    <mergeCell ref="AM48:AM49"/>
    <mergeCell ref="AN48:AN49"/>
    <mergeCell ref="B1:E1"/>
    <mergeCell ref="B3:C3"/>
    <mergeCell ref="D3:K3"/>
    <mergeCell ref="L3:N3"/>
    <mergeCell ref="O3:U3"/>
    <mergeCell ref="V3:X3"/>
    <mergeCell ref="Y3:Z3"/>
    <mergeCell ref="AA3:AE3"/>
    <mergeCell ref="AF3:AK3"/>
    <mergeCell ref="AF5:AG5"/>
    <mergeCell ref="A6:A7"/>
    <mergeCell ref="B6:B7"/>
    <mergeCell ref="C6:C7"/>
    <mergeCell ref="D6:D7"/>
    <mergeCell ref="E6:E7"/>
    <mergeCell ref="F6:F7"/>
    <mergeCell ref="G6:G7"/>
    <mergeCell ref="AS6:AW7"/>
    <mergeCell ref="AX6:AY7"/>
    <mergeCell ref="A8:A9"/>
    <mergeCell ref="B8:B9"/>
    <mergeCell ref="C8:C9"/>
    <mergeCell ref="D8:D9"/>
    <mergeCell ref="E8:E9"/>
    <mergeCell ref="F8:F9"/>
    <mergeCell ref="AM8:AM9"/>
    <mergeCell ref="AN8:AN9"/>
    <mergeCell ref="AO8:AO9"/>
    <mergeCell ref="AQ8:AR8"/>
    <mergeCell ref="AS8:AT8"/>
    <mergeCell ref="AV8:AW8"/>
    <mergeCell ref="AQ9:AR9"/>
    <mergeCell ref="AS9:AT9"/>
    <mergeCell ref="AV9:AW9"/>
    <mergeCell ref="F10:F11"/>
    <mergeCell ref="AM10:AM11"/>
    <mergeCell ref="AN10:AN11"/>
    <mergeCell ref="AO10:AO11"/>
    <mergeCell ref="AN6:AN7"/>
    <mergeCell ref="AO6:AO7"/>
    <mergeCell ref="AQ6:AR7"/>
    <mergeCell ref="AQ10:AR10"/>
    <mergeCell ref="AS10:AT10"/>
    <mergeCell ref="AV10:AW10"/>
    <mergeCell ref="AQ11:AR11"/>
    <mergeCell ref="AS11:AT11"/>
    <mergeCell ref="AV11:AW11"/>
    <mergeCell ref="A12:A13"/>
    <mergeCell ref="B12:B13"/>
    <mergeCell ref="C12:C13"/>
    <mergeCell ref="D12:D13"/>
    <mergeCell ref="E12:E13"/>
    <mergeCell ref="F12:F13"/>
    <mergeCell ref="AM12:AM13"/>
    <mergeCell ref="AN12:AN13"/>
    <mergeCell ref="AO12:AO13"/>
    <mergeCell ref="AQ12:AR12"/>
    <mergeCell ref="AS12:AT12"/>
    <mergeCell ref="AV12:AW12"/>
    <mergeCell ref="AQ13:AR13"/>
    <mergeCell ref="AS13:AT13"/>
    <mergeCell ref="AV13:AW13"/>
    <mergeCell ref="A10:A11"/>
    <mergeCell ref="B10:B11"/>
    <mergeCell ref="C10:C11"/>
    <mergeCell ref="AM6:AM7"/>
    <mergeCell ref="D10:D11"/>
    <mergeCell ref="A14:A19"/>
    <mergeCell ref="B14:B15"/>
    <mergeCell ref="C14:C19"/>
    <mergeCell ref="D14:D19"/>
    <mergeCell ref="E14:E19"/>
    <mergeCell ref="F14:F19"/>
    <mergeCell ref="B18:B19"/>
    <mergeCell ref="AM14:AM15"/>
    <mergeCell ref="AN14:AN19"/>
    <mergeCell ref="B16:B17"/>
    <mergeCell ref="AM16:AM17"/>
    <mergeCell ref="AQ14:AR14"/>
    <mergeCell ref="AS14:AT14"/>
    <mergeCell ref="AV14:AW14"/>
    <mergeCell ref="AQ15:AR15"/>
    <mergeCell ref="AS15:AT15"/>
    <mergeCell ref="AV15:AW15"/>
    <mergeCell ref="AM18:AM19"/>
    <mergeCell ref="AQ18:AR18"/>
    <mergeCell ref="AS18:AT18"/>
    <mergeCell ref="AV18:AW18"/>
    <mergeCell ref="AQ19:AR19"/>
    <mergeCell ref="AS19:AT19"/>
    <mergeCell ref="AV19:AW19"/>
    <mergeCell ref="AQ16:AR16"/>
    <mergeCell ref="AS16:AT16"/>
    <mergeCell ref="AV16:AW16"/>
    <mergeCell ref="AQ17:AR17"/>
    <mergeCell ref="AS17:AT17"/>
    <mergeCell ref="AV17:AW17"/>
    <mergeCell ref="E10:E11"/>
    <mergeCell ref="A20:A23"/>
    <mergeCell ref="B20:B21"/>
    <mergeCell ref="C20:C23"/>
    <mergeCell ref="D20:D23"/>
    <mergeCell ref="E20:E23"/>
    <mergeCell ref="F20:F23"/>
    <mergeCell ref="B22:B23"/>
    <mergeCell ref="AM20:AM21"/>
    <mergeCell ref="AN20:AN23"/>
    <mergeCell ref="AQ20:AR20"/>
    <mergeCell ref="AS20:AT20"/>
    <mergeCell ref="AV20:AW20"/>
    <mergeCell ref="AQ21:AR21"/>
    <mergeCell ref="AS21:AT21"/>
    <mergeCell ref="AV21:AW21"/>
    <mergeCell ref="AM22:AM23"/>
    <mergeCell ref="AQ22:AR22"/>
    <mergeCell ref="AS22:AT22"/>
    <mergeCell ref="AV22:AW22"/>
    <mergeCell ref="AQ23:AR23"/>
    <mergeCell ref="AS23:AT23"/>
    <mergeCell ref="AV23:AW23"/>
    <mergeCell ref="AQ26:AR26"/>
    <mergeCell ref="AS26:AY26"/>
    <mergeCell ref="AQ27:AR27"/>
    <mergeCell ref="AS27:AY27"/>
    <mergeCell ref="A24:A25"/>
    <mergeCell ref="B24:B25"/>
    <mergeCell ref="C24:C25"/>
    <mergeCell ref="D24:D25"/>
    <mergeCell ref="E24:E25"/>
    <mergeCell ref="A26:A27"/>
    <mergeCell ref="B26:B27"/>
    <mergeCell ref="C26:C27"/>
    <mergeCell ref="D26:D27"/>
    <mergeCell ref="E26:E27"/>
    <mergeCell ref="F26:F27"/>
    <mergeCell ref="AM26:AM27"/>
    <mergeCell ref="AN26:AN27"/>
    <mergeCell ref="AO26:AO27"/>
    <mergeCell ref="F24:F25"/>
    <mergeCell ref="AM24:AM25"/>
    <mergeCell ref="AN24:AN25"/>
    <mergeCell ref="AO24:AO25"/>
    <mergeCell ref="AQ24:AR24"/>
    <mergeCell ref="AS24:AT24"/>
    <mergeCell ref="AV24:AW24"/>
    <mergeCell ref="AQ25:AR25"/>
    <mergeCell ref="AS25:AT25"/>
    <mergeCell ref="AV25:AW25"/>
    <mergeCell ref="AQ28:AR28"/>
    <mergeCell ref="AS28:AY28"/>
    <mergeCell ref="AS29:AY29"/>
    <mergeCell ref="A30:A31"/>
    <mergeCell ref="B30:B31"/>
    <mergeCell ref="C30:C31"/>
    <mergeCell ref="D30:D31"/>
    <mergeCell ref="E30:E31"/>
    <mergeCell ref="F30:F31"/>
    <mergeCell ref="AM30:AM31"/>
    <mergeCell ref="AN30:AN31"/>
    <mergeCell ref="AO30:AO31"/>
    <mergeCell ref="AQ30:AR30"/>
    <mergeCell ref="AS30:AY30"/>
    <mergeCell ref="A28:A29"/>
    <mergeCell ref="B28:B29"/>
    <mergeCell ref="C28:C29"/>
    <mergeCell ref="D28:D29"/>
    <mergeCell ref="E28:E29"/>
    <mergeCell ref="F28:F29"/>
    <mergeCell ref="AM28:AM29"/>
    <mergeCell ref="AN28:AN29"/>
    <mergeCell ref="AO28:AO29"/>
    <mergeCell ref="A32:A33"/>
    <mergeCell ref="B32:B33"/>
    <mergeCell ref="C32:C33"/>
    <mergeCell ref="D32:D33"/>
    <mergeCell ref="E32:E33"/>
    <mergeCell ref="F32:F33"/>
    <mergeCell ref="AM32:AM33"/>
    <mergeCell ref="AN32:AN33"/>
    <mergeCell ref="AO32:AO33"/>
    <mergeCell ref="A36:A37"/>
    <mergeCell ref="B36:B37"/>
    <mergeCell ref="C36:C37"/>
    <mergeCell ref="D36:D37"/>
    <mergeCell ref="E36:E37"/>
    <mergeCell ref="F36:F37"/>
    <mergeCell ref="AM36:AM37"/>
    <mergeCell ref="AN36:AN37"/>
    <mergeCell ref="AO36:AO37"/>
    <mergeCell ref="A34:A35"/>
    <mergeCell ref="B34:B35"/>
    <mergeCell ref="C34:C35"/>
    <mergeCell ref="D34:D35"/>
    <mergeCell ref="E34:E35"/>
    <mergeCell ref="F34:F35"/>
    <mergeCell ref="AM34:AM35"/>
    <mergeCell ref="AN34:AN35"/>
    <mergeCell ref="AO34:AO35"/>
    <mergeCell ref="AM40:AM41"/>
    <mergeCell ref="AN40:AN41"/>
    <mergeCell ref="AO40:AO41"/>
    <mergeCell ref="A40:A41"/>
    <mergeCell ref="B40:B41"/>
    <mergeCell ref="C40:C41"/>
    <mergeCell ref="D40:D41"/>
    <mergeCell ref="E40:E41"/>
    <mergeCell ref="F40:F41"/>
    <mergeCell ref="A38:A39"/>
    <mergeCell ref="B38:B39"/>
    <mergeCell ref="C38:C39"/>
    <mergeCell ref="D38:D39"/>
    <mergeCell ref="E38:E39"/>
    <mergeCell ref="F38:F39"/>
    <mergeCell ref="AM38:AM39"/>
    <mergeCell ref="AN38:AN39"/>
    <mergeCell ref="AO38:AO39"/>
    <mergeCell ref="A42:A43"/>
    <mergeCell ref="B42:B43"/>
    <mergeCell ref="C42:C43"/>
    <mergeCell ref="D42:D43"/>
    <mergeCell ref="E42:E43"/>
    <mergeCell ref="F42:F43"/>
    <mergeCell ref="AM42:AM43"/>
    <mergeCell ref="AN42:AN43"/>
    <mergeCell ref="AO42:AO43"/>
    <mergeCell ref="AQ42:AS42"/>
    <mergeCell ref="B44:F45"/>
    <mergeCell ref="J44:R45"/>
    <mergeCell ref="V44:AE45"/>
    <mergeCell ref="AM44:AN45"/>
    <mergeCell ref="AO44:AO45"/>
    <mergeCell ref="S45:T45"/>
    <mergeCell ref="AF45:AG45"/>
    <mergeCell ref="B83:C83"/>
    <mergeCell ref="D83:K83"/>
    <mergeCell ref="L83:N83"/>
    <mergeCell ref="O83:U83"/>
    <mergeCell ref="V83:X83"/>
    <mergeCell ref="Y83:Z83"/>
    <mergeCell ref="AA83:AE83"/>
    <mergeCell ref="AF83:AK83"/>
    <mergeCell ref="AF85:AG85"/>
    <mergeCell ref="AX86:AY87"/>
    <mergeCell ref="A88:A89"/>
    <mergeCell ref="B88:B89"/>
    <mergeCell ref="C88:C89"/>
    <mergeCell ref="D88:D89"/>
    <mergeCell ref="E88:E89"/>
    <mergeCell ref="F88:F89"/>
    <mergeCell ref="AM88:AM89"/>
    <mergeCell ref="AN88:AN89"/>
    <mergeCell ref="AO88:AO89"/>
    <mergeCell ref="AQ88:AR88"/>
    <mergeCell ref="AS88:AT88"/>
    <mergeCell ref="AV88:AW88"/>
    <mergeCell ref="AQ89:AR89"/>
    <mergeCell ref="AS89:AT89"/>
    <mergeCell ref="AV89:AW89"/>
    <mergeCell ref="A86:A87"/>
    <mergeCell ref="B86:B87"/>
    <mergeCell ref="C86:C87"/>
    <mergeCell ref="D86:D87"/>
    <mergeCell ref="E86:E87"/>
    <mergeCell ref="F86:F87"/>
    <mergeCell ref="G86:G87"/>
    <mergeCell ref="AM86:AM87"/>
    <mergeCell ref="AO86:AO87"/>
    <mergeCell ref="AQ86:AR87"/>
    <mergeCell ref="AS86:AW87"/>
    <mergeCell ref="AN86:AN87"/>
    <mergeCell ref="AQ90:AR90"/>
    <mergeCell ref="AS90:AT90"/>
    <mergeCell ref="AV90:AW90"/>
    <mergeCell ref="AQ91:AR91"/>
    <mergeCell ref="AS91:AT91"/>
    <mergeCell ref="AV91:AW91"/>
    <mergeCell ref="AQ92:AR92"/>
    <mergeCell ref="AS92:AT92"/>
    <mergeCell ref="AV92:AW92"/>
    <mergeCell ref="AQ93:AR93"/>
    <mergeCell ref="AS93:AT93"/>
    <mergeCell ref="AV93:AW93"/>
    <mergeCell ref="AS98:AT98"/>
    <mergeCell ref="AV98:AW98"/>
    <mergeCell ref="AQ99:AR99"/>
    <mergeCell ref="AS99:AT99"/>
    <mergeCell ref="AV99:AW99"/>
    <mergeCell ref="AQ96:AR96"/>
    <mergeCell ref="AS96:AT96"/>
    <mergeCell ref="AV96:AW96"/>
    <mergeCell ref="AQ97:AR97"/>
    <mergeCell ref="AS97:AT97"/>
    <mergeCell ref="AV97:AW97"/>
    <mergeCell ref="A90:A91"/>
    <mergeCell ref="B90:B91"/>
    <mergeCell ref="C90:C91"/>
    <mergeCell ref="A92:A93"/>
    <mergeCell ref="B92:B93"/>
    <mergeCell ref="C92:C93"/>
    <mergeCell ref="D92:D93"/>
    <mergeCell ref="E92:E93"/>
    <mergeCell ref="F92:F93"/>
    <mergeCell ref="AM92:AM93"/>
    <mergeCell ref="AN92:AN93"/>
    <mergeCell ref="AO92:AO93"/>
    <mergeCell ref="D90:D91"/>
    <mergeCell ref="E90:E91"/>
    <mergeCell ref="F90:F91"/>
    <mergeCell ref="AM90:AM91"/>
    <mergeCell ref="AN90:AN91"/>
    <mergeCell ref="AO90:AO91"/>
    <mergeCell ref="AQ100:AR100"/>
    <mergeCell ref="AS100:AT100"/>
    <mergeCell ref="AV100:AW100"/>
    <mergeCell ref="AQ101:AR101"/>
    <mergeCell ref="AS101:AT101"/>
    <mergeCell ref="AV101:AW101"/>
    <mergeCell ref="AM102:AM103"/>
    <mergeCell ref="AQ102:AR102"/>
    <mergeCell ref="AS102:AT102"/>
    <mergeCell ref="AV102:AW102"/>
    <mergeCell ref="AQ103:AR103"/>
    <mergeCell ref="AS103:AT103"/>
    <mergeCell ref="AV103:AW103"/>
    <mergeCell ref="A94:A99"/>
    <mergeCell ref="B94:B95"/>
    <mergeCell ref="C94:C99"/>
    <mergeCell ref="D94:D99"/>
    <mergeCell ref="E94:E99"/>
    <mergeCell ref="F94:F99"/>
    <mergeCell ref="B98:B99"/>
    <mergeCell ref="AM94:AM95"/>
    <mergeCell ref="AN94:AN99"/>
    <mergeCell ref="B96:B97"/>
    <mergeCell ref="AM96:AM97"/>
    <mergeCell ref="AQ94:AR94"/>
    <mergeCell ref="AS94:AT94"/>
    <mergeCell ref="AV94:AW94"/>
    <mergeCell ref="AQ95:AR95"/>
    <mergeCell ref="AS95:AT95"/>
    <mergeCell ref="AV95:AW95"/>
    <mergeCell ref="AM98:AM99"/>
    <mergeCell ref="AQ98:AR98"/>
    <mergeCell ref="A106:A107"/>
    <mergeCell ref="B106:B107"/>
    <mergeCell ref="C106:C107"/>
    <mergeCell ref="D106:D107"/>
    <mergeCell ref="E106:E107"/>
    <mergeCell ref="F106:F107"/>
    <mergeCell ref="AM106:AM107"/>
    <mergeCell ref="AN106:AN107"/>
    <mergeCell ref="AO106:AO107"/>
    <mergeCell ref="F104:F105"/>
    <mergeCell ref="AM104:AM105"/>
    <mergeCell ref="AN104:AN105"/>
    <mergeCell ref="AO104:AO105"/>
    <mergeCell ref="A100:A103"/>
    <mergeCell ref="B100:B101"/>
    <mergeCell ref="C100:C103"/>
    <mergeCell ref="D100:D103"/>
    <mergeCell ref="E100:E103"/>
    <mergeCell ref="F100:F103"/>
    <mergeCell ref="B102:B103"/>
    <mergeCell ref="AM100:AM101"/>
    <mergeCell ref="AN100:AN103"/>
    <mergeCell ref="AV104:AW104"/>
    <mergeCell ref="AQ105:AR105"/>
    <mergeCell ref="AS105:AT105"/>
    <mergeCell ref="AV105:AW105"/>
    <mergeCell ref="AQ108:AR108"/>
    <mergeCell ref="AS108:AY108"/>
    <mergeCell ref="AS109:AY109"/>
    <mergeCell ref="A110:A111"/>
    <mergeCell ref="B110:B111"/>
    <mergeCell ref="C110:C111"/>
    <mergeCell ref="D110:D111"/>
    <mergeCell ref="E110:E111"/>
    <mergeCell ref="F110:F111"/>
    <mergeCell ref="AM110:AM111"/>
    <mergeCell ref="AN110:AN111"/>
    <mergeCell ref="AO110:AO111"/>
    <mergeCell ref="AQ110:AR110"/>
    <mergeCell ref="AS110:AY110"/>
    <mergeCell ref="A108:A109"/>
    <mergeCell ref="B108:B109"/>
    <mergeCell ref="C108:C109"/>
    <mergeCell ref="D108:D109"/>
    <mergeCell ref="E108:E109"/>
    <mergeCell ref="F108:F109"/>
    <mergeCell ref="AM108:AM109"/>
    <mergeCell ref="AN108:AN109"/>
    <mergeCell ref="AO108:AO109"/>
    <mergeCell ref="A104:A105"/>
    <mergeCell ref="B104:B105"/>
    <mergeCell ref="C104:C105"/>
    <mergeCell ref="D104:D105"/>
    <mergeCell ref="E104:E105"/>
    <mergeCell ref="A112:A113"/>
    <mergeCell ref="B112:B113"/>
    <mergeCell ref="C112:C113"/>
    <mergeCell ref="D112:D113"/>
    <mergeCell ref="E112:E113"/>
    <mergeCell ref="F112:F113"/>
    <mergeCell ref="AM112:AM113"/>
    <mergeCell ref="AN112:AN113"/>
    <mergeCell ref="AO112:AO113"/>
    <mergeCell ref="A116:A117"/>
    <mergeCell ref="B116:B117"/>
    <mergeCell ref="C116:C117"/>
    <mergeCell ref="D116:D117"/>
    <mergeCell ref="E116:E117"/>
    <mergeCell ref="F116:F117"/>
    <mergeCell ref="AM116:AM117"/>
    <mergeCell ref="AN116:AN117"/>
    <mergeCell ref="AO116:AO117"/>
    <mergeCell ref="A114:A115"/>
    <mergeCell ref="B114:B115"/>
    <mergeCell ref="C114:C115"/>
    <mergeCell ref="D114:D115"/>
    <mergeCell ref="E114:E115"/>
    <mergeCell ref="F114:F115"/>
    <mergeCell ref="AM114:AM115"/>
    <mergeCell ref="AN114:AN115"/>
    <mergeCell ref="AO114:AO115"/>
    <mergeCell ref="AQ118:AS118"/>
    <mergeCell ref="AM120:AM121"/>
    <mergeCell ref="AN120:AN121"/>
    <mergeCell ref="AO120:AO121"/>
    <mergeCell ref="A120:A121"/>
    <mergeCell ref="B120:B121"/>
    <mergeCell ref="C120:C121"/>
    <mergeCell ref="D120:D121"/>
    <mergeCell ref="E120:E121"/>
    <mergeCell ref="F120:F121"/>
    <mergeCell ref="A118:A119"/>
    <mergeCell ref="B118:B119"/>
    <mergeCell ref="C118:C119"/>
    <mergeCell ref="D118:D119"/>
    <mergeCell ref="E118:E119"/>
    <mergeCell ref="F118:F119"/>
    <mergeCell ref="AM118:AM119"/>
    <mergeCell ref="AN118:AN119"/>
    <mergeCell ref="AO118:AO119"/>
    <mergeCell ref="AQ120:AS120"/>
    <mergeCell ref="AT120:AV121"/>
    <mergeCell ref="AW120:AY121"/>
    <mergeCell ref="AQ121:AS121"/>
    <mergeCell ref="A122:A123"/>
    <mergeCell ref="B122:B123"/>
    <mergeCell ref="C122:C123"/>
    <mergeCell ref="D122:D123"/>
    <mergeCell ref="E122:E123"/>
    <mergeCell ref="F122:F123"/>
    <mergeCell ref="AM122:AM123"/>
    <mergeCell ref="AN122:AN123"/>
    <mergeCell ref="AO122:AO123"/>
    <mergeCell ref="AQ122:AS122"/>
    <mergeCell ref="B124:F125"/>
    <mergeCell ref="J124:R125"/>
    <mergeCell ref="V124:AE125"/>
    <mergeCell ref="AM124:AN125"/>
    <mergeCell ref="AO124:AO125"/>
    <mergeCell ref="S125:T125"/>
    <mergeCell ref="AF125:AG125"/>
    <mergeCell ref="AT122:AV123"/>
    <mergeCell ref="AW122:AY123"/>
    <mergeCell ref="B163:C163"/>
    <mergeCell ref="D163:K163"/>
    <mergeCell ref="L163:N163"/>
    <mergeCell ref="O163:U163"/>
    <mergeCell ref="V163:X163"/>
    <mergeCell ref="Y163:Z163"/>
    <mergeCell ref="AA163:AE163"/>
    <mergeCell ref="AF163:AK163"/>
    <mergeCell ref="AF165:AG165"/>
    <mergeCell ref="AX166:AY167"/>
    <mergeCell ref="A168:A169"/>
    <mergeCell ref="B168:B169"/>
    <mergeCell ref="C168:C169"/>
    <mergeCell ref="D168:D169"/>
    <mergeCell ref="E168:E169"/>
    <mergeCell ref="F168:F169"/>
    <mergeCell ref="AM168:AM169"/>
    <mergeCell ref="AN168:AN169"/>
    <mergeCell ref="AO168:AO169"/>
    <mergeCell ref="AQ168:AR168"/>
    <mergeCell ref="AS168:AT168"/>
    <mergeCell ref="AV168:AW168"/>
    <mergeCell ref="AQ169:AR169"/>
    <mergeCell ref="AS169:AT169"/>
    <mergeCell ref="AV169:AW169"/>
    <mergeCell ref="A166:A167"/>
    <mergeCell ref="B166:B167"/>
    <mergeCell ref="C166:C167"/>
    <mergeCell ref="D166:D167"/>
    <mergeCell ref="E166:E167"/>
    <mergeCell ref="F166:F167"/>
    <mergeCell ref="G166:G167"/>
    <mergeCell ref="AM166:AM167"/>
    <mergeCell ref="AO166:AO167"/>
    <mergeCell ref="AQ166:AR167"/>
    <mergeCell ref="AS166:AW167"/>
    <mergeCell ref="AN166:AN167"/>
    <mergeCell ref="AQ170:AR170"/>
    <mergeCell ref="AS170:AT170"/>
    <mergeCell ref="AV170:AW170"/>
    <mergeCell ref="AQ171:AR171"/>
    <mergeCell ref="AS171:AT171"/>
    <mergeCell ref="AV171:AW171"/>
    <mergeCell ref="AQ172:AR172"/>
    <mergeCell ref="AS172:AT172"/>
    <mergeCell ref="AV172:AW172"/>
    <mergeCell ref="AQ173:AR173"/>
    <mergeCell ref="AS173:AT173"/>
    <mergeCell ref="AV173:AW173"/>
    <mergeCell ref="A170:A171"/>
    <mergeCell ref="B170:B171"/>
    <mergeCell ref="C170:C171"/>
    <mergeCell ref="A172:A173"/>
    <mergeCell ref="B172:B173"/>
    <mergeCell ref="C172:C173"/>
    <mergeCell ref="D172:D173"/>
    <mergeCell ref="E172:E173"/>
    <mergeCell ref="F172:F173"/>
    <mergeCell ref="AM172:AM173"/>
    <mergeCell ref="AN172:AN173"/>
    <mergeCell ref="AO172:AO173"/>
    <mergeCell ref="D170:D171"/>
    <mergeCell ref="E170:E171"/>
    <mergeCell ref="F170:F171"/>
    <mergeCell ref="AM170:AM171"/>
    <mergeCell ref="AN170:AN171"/>
    <mergeCell ref="AO170:AO171"/>
    <mergeCell ref="A174:A179"/>
    <mergeCell ref="B174:B175"/>
    <mergeCell ref="C174:C179"/>
    <mergeCell ref="D174:D179"/>
    <mergeCell ref="E174:E179"/>
    <mergeCell ref="F174:F179"/>
    <mergeCell ref="B178:B179"/>
    <mergeCell ref="AM174:AM175"/>
    <mergeCell ref="AN174:AN179"/>
    <mergeCell ref="B176:B177"/>
    <mergeCell ref="AM176:AM177"/>
    <mergeCell ref="AQ174:AR174"/>
    <mergeCell ref="AS174:AT174"/>
    <mergeCell ref="AV174:AW174"/>
    <mergeCell ref="AQ175:AR175"/>
    <mergeCell ref="AS175:AT175"/>
    <mergeCell ref="AV175:AW175"/>
    <mergeCell ref="AM178:AM179"/>
    <mergeCell ref="AQ178:AR178"/>
    <mergeCell ref="AS178:AT178"/>
    <mergeCell ref="AV178:AW178"/>
    <mergeCell ref="AQ179:AR179"/>
    <mergeCell ref="AS179:AT179"/>
    <mergeCell ref="AV179:AW179"/>
    <mergeCell ref="AQ176:AR176"/>
    <mergeCell ref="AS176:AT176"/>
    <mergeCell ref="AV176:AW176"/>
    <mergeCell ref="AQ177:AR177"/>
    <mergeCell ref="AS177:AT177"/>
    <mergeCell ref="AV177:AW177"/>
    <mergeCell ref="A180:A183"/>
    <mergeCell ref="B180:B181"/>
    <mergeCell ref="C180:C183"/>
    <mergeCell ref="D180:D183"/>
    <mergeCell ref="E180:E183"/>
    <mergeCell ref="F180:F183"/>
    <mergeCell ref="B182:B183"/>
    <mergeCell ref="AM180:AM181"/>
    <mergeCell ref="AN180:AN183"/>
    <mergeCell ref="AQ180:AR180"/>
    <mergeCell ref="AS180:AT180"/>
    <mergeCell ref="AV180:AW180"/>
    <mergeCell ref="AQ181:AR181"/>
    <mergeCell ref="AS181:AT181"/>
    <mergeCell ref="AV181:AW181"/>
    <mergeCell ref="AM182:AM183"/>
    <mergeCell ref="AQ182:AR182"/>
    <mergeCell ref="AS182:AT182"/>
    <mergeCell ref="AV182:AW182"/>
    <mergeCell ref="AQ183:AR183"/>
    <mergeCell ref="AS183:AT183"/>
    <mergeCell ref="AV183:AW183"/>
    <mergeCell ref="AQ186:AR186"/>
    <mergeCell ref="AS186:AY186"/>
    <mergeCell ref="AQ187:AR187"/>
    <mergeCell ref="AS187:AY187"/>
    <mergeCell ref="A184:A185"/>
    <mergeCell ref="B184:B185"/>
    <mergeCell ref="C184:C185"/>
    <mergeCell ref="D184:D185"/>
    <mergeCell ref="E184:E185"/>
    <mergeCell ref="A186:A187"/>
    <mergeCell ref="B186:B187"/>
    <mergeCell ref="C186:C187"/>
    <mergeCell ref="D186:D187"/>
    <mergeCell ref="E186:E187"/>
    <mergeCell ref="F186:F187"/>
    <mergeCell ref="AM186:AM187"/>
    <mergeCell ref="AN186:AN187"/>
    <mergeCell ref="AO186:AO187"/>
    <mergeCell ref="F184:F185"/>
    <mergeCell ref="AM184:AM185"/>
    <mergeCell ref="AN184:AN185"/>
    <mergeCell ref="AO184:AO185"/>
    <mergeCell ref="AQ184:AR184"/>
    <mergeCell ref="AS184:AT184"/>
    <mergeCell ref="AV184:AW184"/>
    <mergeCell ref="AQ185:AR185"/>
    <mergeCell ref="AS185:AT185"/>
    <mergeCell ref="AV185:AW185"/>
    <mergeCell ref="AQ188:AR188"/>
    <mergeCell ref="AS188:AY188"/>
    <mergeCell ref="AS189:AY189"/>
    <mergeCell ref="A190:A191"/>
    <mergeCell ref="B190:B191"/>
    <mergeCell ref="C190:C191"/>
    <mergeCell ref="D190:D191"/>
    <mergeCell ref="E190:E191"/>
    <mergeCell ref="F190:F191"/>
    <mergeCell ref="AM190:AM191"/>
    <mergeCell ref="AN190:AN191"/>
    <mergeCell ref="AO190:AO191"/>
    <mergeCell ref="AQ190:AR190"/>
    <mergeCell ref="AS190:AY190"/>
    <mergeCell ref="A188:A189"/>
    <mergeCell ref="B188:B189"/>
    <mergeCell ref="C188:C189"/>
    <mergeCell ref="D188:D189"/>
    <mergeCell ref="E188:E189"/>
    <mergeCell ref="F188:F189"/>
    <mergeCell ref="AM188:AM189"/>
    <mergeCell ref="AN188:AN189"/>
    <mergeCell ref="AO188:AO189"/>
    <mergeCell ref="A192:A193"/>
    <mergeCell ref="B192:B193"/>
    <mergeCell ref="C192:C193"/>
    <mergeCell ref="D192:D193"/>
    <mergeCell ref="E192:E193"/>
    <mergeCell ref="F192:F193"/>
    <mergeCell ref="AM192:AM193"/>
    <mergeCell ref="AN192:AN193"/>
    <mergeCell ref="AO192:AO193"/>
    <mergeCell ref="A194:A195"/>
    <mergeCell ref="B194:B195"/>
    <mergeCell ref="C194:C195"/>
    <mergeCell ref="D194:D195"/>
    <mergeCell ref="E194:E195"/>
    <mergeCell ref="F194:F195"/>
    <mergeCell ref="AM194:AM195"/>
    <mergeCell ref="AN194:AN195"/>
    <mergeCell ref="AO194:AO195"/>
    <mergeCell ref="A196:A197"/>
    <mergeCell ref="A198:A199"/>
    <mergeCell ref="AO198:AO199"/>
    <mergeCell ref="AQ200:AS200"/>
    <mergeCell ref="B204:F205"/>
    <mergeCell ref="J204:R205"/>
    <mergeCell ref="V204:AE205"/>
    <mergeCell ref="AM204:AN205"/>
    <mergeCell ref="AO204:AO205"/>
    <mergeCell ref="S205:T205"/>
    <mergeCell ref="AF205:AG205"/>
    <mergeCell ref="AM202:AM203"/>
    <mergeCell ref="AN202:AN203"/>
    <mergeCell ref="AQ198:AS198"/>
    <mergeCell ref="AM200:AM201"/>
    <mergeCell ref="AN200:AN201"/>
    <mergeCell ref="AO200:AO201"/>
    <mergeCell ref="B196:B197"/>
    <mergeCell ref="C196:C197"/>
    <mergeCell ref="D196:D197"/>
    <mergeCell ref="E196:E197"/>
    <mergeCell ref="F196:F197"/>
    <mergeCell ref="AM196:AM197"/>
    <mergeCell ref="AN196:AN197"/>
    <mergeCell ref="AO196:AO197"/>
    <mergeCell ref="B198:B199"/>
    <mergeCell ref="C198:C199"/>
    <mergeCell ref="D198:D199"/>
    <mergeCell ref="E198:E199"/>
    <mergeCell ref="F198:F199"/>
    <mergeCell ref="AM198:AM199"/>
    <mergeCell ref="AN198:AN199"/>
    <mergeCell ref="AT200:AV201"/>
    <mergeCell ref="AW200:AY201"/>
    <mergeCell ref="AQ201:AS201"/>
    <mergeCell ref="AT202:AV203"/>
    <mergeCell ref="AW202:AY203"/>
    <mergeCell ref="A200:A201"/>
    <mergeCell ref="B200:B201"/>
    <mergeCell ref="C200:C201"/>
    <mergeCell ref="D200:D201"/>
    <mergeCell ref="E200:E201"/>
    <mergeCell ref="F200:F201"/>
    <mergeCell ref="AO202:AO203"/>
    <mergeCell ref="AQ202:AS202"/>
    <mergeCell ref="A202:A203"/>
    <mergeCell ref="B202:B203"/>
    <mergeCell ref="C202:C203"/>
    <mergeCell ref="D202:D203"/>
    <mergeCell ref="E202:E203"/>
    <mergeCell ref="F202:F203"/>
  </mergeCells>
  <phoneticPr fontId="2"/>
  <dataValidations count="1">
    <dataValidation type="list" allowBlank="1" showInputMessage="1" showErrorMessage="1" sqref="E14:E43 E130:E159 E94:E123 E174:E203 E50:E79 E210:E239">
      <formula1>$BA$10:$BA$13</formula1>
    </dataValidation>
  </dataValidations>
  <printOptions horizontalCentered="1"/>
  <pageMargins left="0.19685039370078741" right="0.19685039370078741" top="0.70866141732283472" bottom="0.19685039370078741" header="0.19685039370078741" footer="0.19685039370078741"/>
  <pageSetup paperSize="9" scale="89" fitToHeight="0" orientation="landscape" r:id="rId1"/>
  <headerFooter alignWithMargins="0">
    <oddFooter>&amp;C&amp;P／&amp;N</oddFooter>
  </headerFooter>
  <rowBreaks count="5" manualBreakCount="5">
    <brk id="47" max="16383" man="1"/>
    <brk id="81" min="1" max="50" man="1"/>
    <brk id="127" max="16383" man="1"/>
    <brk id="161" min="1" max="50" man="1"/>
    <brk id="207" max="16383" man="1"/>
  </rowBreaks>
  <colBreaks count="1" manualBreakCount="1">
    <brk id="1"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8000"/>
    <pageSetUpPr fitToPage="1"/>
  </sheetPr>
  <dimension ref="A1:BA240"/>
  <sheetViews>
    <sheetView showZeros="0" view="pageBreakPreview" zoomScaleNormal="130" zoomScaleSheetLayoutView="100" zoomScalePageLayoutView="115" workbookViewId="0">
      <pane xSplit="1" ySplit="7" topLeftCell="B8" activePane="bottomRight" state="frozen"/>
      <selection activeCell="B4" sqref="B4:AY4"/>
      <selection pane="topRight" activeCell="B4" sqref="B4:AY4"/>
      <selection pane="bottomLeft" activeCell="B4" sqref="B4:AY4"/>
      <selection pane="bottomRight" activeCell="O3" sqref="O3:U3"/>
    </sheetView>
  </sheetViews>
  <sheetFormatPr defaultRowHeight="12"/>
  <cols>
    <col min="1" max="1" width="9" style="1"/>
    <col min="2" max="2" width="7.625" style="1" customWidth="1"/>
    <col min="3" max="4" width="4.625" style="1" customWidth="1"/>
    <col min="5" max="5" width="3.625" style="1" customWidth="1"/>
    <col min="6" max="6" width="11.375" style="1" customWidth="1"/>
    <col min="7" max="7" width="4.625" style="1" customWidth="1"/>
    <col min="8" max="38" width="2.625" style="1" customWidth="1"/>
    <col min="39" max="39" width="5.125" style="1" customWidth="1"/>
    <col min="40" max="40" width="5.625" style="1" customWidth="1"/>
    <col min="41" max="41" width="10.625" style="1" customWidth="1"/>
    <col min="42" max="42" width="0.875" style="1" customWidth="1"/>
    <col min="43" max="51" width="2.625" style="1" customWidth="1"/>
    <col min="52" max="16384" width="9" style="1"/>
  </cols>
  <sheetData>
    <row r="1" spans="1:53" ht="18" customHeight="1">
      <c r="B1" s="232"/>
      <c r="C1" s="232"/>
      <c r="D1" s="232"/>
      <c r="E1" s="232"/>
      <c r="AP1" s="11"/>
      <c r="AQ1" s="11"/>
      <c r="AR1" s="11"/>
      <c r="AY1" s="13"/>
    </row>
    <row r="2" spans="1:53" ht="18" customHeight="1">
      <c r="B2" s="2" t="s">
        <v>2</v>
      </c>
      <c r="C2" s="2"/>
      <c r="D2" s="2"/>
      <c r="E2" s="2"/>
      <c r="F2" s="2"/>
      <c r="G2" s="2"/>
      <c r="H2" s="2"/>
      <c r="I2" s="2"/>
      <c r="J2" s="2"/>
      <c r="AF2" s="3"/>
      <c r="AO2" s="3"/>
      <c r="AY2" s="3" t="s">
        <v>212</v>
      </c>
    </row>
    <row r="3" spans="1:53" ht="18" customHeight="1">
      <c r="B3" s="233" t="s">
        <v>22</v>
      </c>
      <c r="C3" s="234"/>
      <c r="D3" s="235">
        <f>【算定要件集計】!B3</f>
        <v>0</v>
      </c>
      <c r="E3" s="236"/>
      <c r="F3" s="236"/>
      <c r="G3" s="236"/>
      <c r="H3" s="236"/>
      <c r="I3" s="236"/>
      <c r="J3" s="236"/>
      <c r="K3" s="237"/>
      <c r="L3" s="238" t="s">
        <v>21</v>
      </c>
      <c r="M3" s="239"/>
      <c r="N3" s="239"/>
      <c r="O3" s="392" t="s">
        <v>216</v>
      </c>
      <c r="P3" s="393"/>
      <c r="Q3" s="393"/>
      <c r="R3" s="393"/>
      <c r="S3" s="393"/>
      <c r="T3" s="393"/>
      <c r="U3" s="394"/>
      <c r="V3" s="233" t="s">
        <v>23</v>
      </c>
      <c r="W3" s="243"/>
      <c r="X3" s="203"/>
      <c r="Y3" s="244"/>
      <c r="Z3" s="245"/>
      <c r="AA3" s="233" t="s">
        <v>40</v>
      </c>
      <c r="AB3" s="246"/>
      <c r="AC3" s="246"/>
      <c r="AD3" s="246"/>
      <c r="AE3" s="247"/>
      <c r="AF3" s="375" t="str">
        <f>【算定要件集計】!M15</f>
        <v/>
      </c>
      <c r="AG3" s="376"/>
      <c r="AH3" s="376"/>
      <c r="AI3" s="376"/>
      <c r="AJ3" s="377"/>
      <c r="AK3" s="378"/>
      <c r="AO3" s="5"/>
    </row>
    <row r="4" spans="1:53" ht="5.0999999999999996" customHeight="1"/>
    <row r="5" spans="1:53" ht="16.5" customHeight="1">
      <c r="G5" s="5" t="s">
        <v>44</v>
      </c>
      <c r="H5" s="46"/>
      <c r="I5" s="1" t="s">
        <v>43</v>
      </c>
      <c r="J5" s="46"/>
      <c r="K5" s="1" t="s">
        <v>24</v>
      </c>
      <c r="M5" s="46"/>
      <c r="N5" s="1" t="s">
        <v>43</v>
      </c>
      <c r="O5" s="46"/>
      <c r="P5" s="1" t="s">
        <v>25</v>
      </c>
      <c r="R5" s="7"/>
      <c r="U5" s="7"/>
      <c r="V5" s="7"/>
      <c r="W5" s="7"/>
      <c r="X5" s="7"/>
      <c r="Y5" s="7"/>
      <c r="AE5" s="5" t="s">
        <v>42</v>
      </c>
      <c r="AF5" s="220">
        <f>【算定要件集計】!$K$5</f>
        <v>0</v>
      </c>
      <c r="AG5" s="379"/>
      <c r="AH5" s="7" t="s">
        <v>31</v>
      </c>
      <c r="AI5" s="7"/>
      <c r="AJ5" s="7"/>
      <c r="AL5" s="5" t="s">
        <v>32</v>
      </c>
      <c r="AM5" s="47">
        <f>【算定要件集計】!$N$5</f>
        <v>0</v>
      </c>
      <c r="AN5" s="7" t="s">
        <v>31</v>
      </c>
      <c r="AQ5" s="1" t="s">
        <v>27</v>
      </c>
    </row>
    <row r="6" spans="1:53" s="6" customFormat="1" ht="18" customHeight="1">
      <c r="A6" s="248" t="s">
        <v>60</v>
      </c>
      <c r="B6" s="238" t="s">
        <v>0</v>
      </c>
      <c r="C6" s="250" t="s">
        <v>203</v>
      </c>
      <c r="D6" s="250" t="s">
        <v>62</v>
      </c>
      <c r="E6" s="250" t="s">
        <v>1</v>
      </c>
      <c r="F6" s="238" t="s">
        <v>3</v>
      </c>
      <c r="G6" s="252" t="s">
        <v>37</v>
      </c>
      <c r="H6" s="18" t="str">
        <f>AF3</f>
        <v/>
      </c>
      <c r="I6" s="18" t="str">
        <f>IFERROR(H6+1,"")</f>
        <v/>
      </c>
      <c r="J6" s="18" t="str">
        <f>IFERROR(I6+1,"")</f>
        <v/>
      </c>
      <c r="K6" s="18" t="str">
        <f t="shared" ref="K6:AI6" si="0">IFERROR(J6+1,"")</f>
        <v/>
      </c>
      <c r="L6" s="18" t="str">
        <f t="shared" si="0"/>
        <v/>
      </c>
      <c r="M6" s="18" t="str">
        <f t="shared" si="0"/>
        <v/>
      </c>
      <c r="N6" s="18" t="str">
        <f t="shared" si="0"/>
        <v/>
      </c>
      <c r="O6" s="18" t="str">
        <f t="shared" si="0"/>
        <v/>
      </c>
      <c r="P6" s="18" t="str">
        <f t="shared" si="0"/>
        <v/>
      </c>
      <c r="Q6" s="18" t="str">
        <f t="shared" si="0"/>
        <v/>
      </c>
      <c r="R6" s="18" t="str">
        <f t="shared" si="0"/>
        <v/>
      </c>
      <c r="S6" s="18" t="str">
        <f t="shared" si="0"/>
        <v/>
      </c>
      <c r="T6" s="18" t="str">
        <f t="shared" si="0"/>
        <v/>
      </c>
      <c r="U6" s="18" t="str">
        <f t="shared" si="0"/>
        <v/>
      </c>
      <c r="V6" s="18" t="str">
        <f t="shared" si="0"/>
        <v/>
      </c>
      <c r="W6" s="18" t="str">
        <f t="shared" si="0"/>
        <v/>
      </c>
      <c r="X6" s="18" t="str">
        <f t="shared" si="0"/>
        <v/>
      </c>
      <c r="Y6" s="18" t="str">
        <f t="shared" si="0"/>
        <v/>
      </c>
      <c r="Z6" s="18" t="str">
        <f t="shared" si="0"/>
        <v/>
      </c>
      <c r="AA6" s="18" t="str">
        <f t="shared" si="0"/>
        <v/>
      </c>
      <c r="AB6" s="18" t="str">
        <f t="shared" si="0"/>
        <v/>
      </c>
      <c r="AC6" s="18" t="str">
        <f t="shared" si="0"/>
        <v/>
      </c>
      <c r="AD6" s="18" t="str">
        <f t="shared" si="0"/>
        <v/>
      </c>
      <c r="AE6" s="18" t="str">
        <f t="shared" si="0"/>
        <v/>
      </c>
      <c r="AF6" s="18" t="str">
        <f t="shared" si="0"/>
        <v/>
      </c>
      <c r="AG6" s="18" t="str">
        <f t="shared" si="0"/>
        <v/>
      </c>
      <c r="AH6" s="18" t="str">
        <f t="shared" si="0"/>
        <v/>
      </c>
      <c r="AI6" s="18" t="str">
        <f t="shared" si="0"/>
        <v/>
      </c>
      <c r="AJ6" s="18" t="str">
        <f>IFERROR(IF(MONTH(AI6)&lt;&gt;MONTH(AI6+1),"",AI6+1),"")</f>
        <v/>
      </c>
      <c r="AK6" s="18" t="str">
        <f>IFERROR(IF(MONTH(AJ6)&lt;&gt;MONTH(AJ6+1),"",AJ6+1),"")</f>
        <v/>
      </c>
      <c r="AL6" s="18" t="str">
        <f>IFERROR(IF(MONTH(AK6)&lt;&gt;MONTH(AK6+1),"",AK6+1),"")</f>
        <v/>
      </c>
      <c r="AM6" s="263" t="s">
        <v>162</v>
      </c>
      <c r="AN6" s="263" t="s">
        <v>163</v>
      </c>
      <c r="AO6" s="206" t="s">
        <v>133</v>
      </c>
      <c r="AQ6" s="208" t="s">
        <v>36</v>
      </c>
      <c r="AR6" s="209"/>
      <c r="AS6" s="208" t="s">
        <v>39</v>
      </c>
      <c r="AT6" s="212"/>
      <c r="AU6" s="212"/>
      <c r="AV6" s="212"/>
      <c r="AW6" s="213"/>
      <c r="AX6" s="208" t="s">
        <v>16</v>
      </c>
      <c r="AY6" s="215"/>
    </row>
    <row r="7" spans="1:53" s="6" customFormat="1" ht="18" customHeight="1">
      <c r="A7" s="249"/>
      <c r="B7" s="238"/>
      <c r="C7" s="251"/>
      <c r="D7" s="251"/>
      <c r="E7" s="251"/>
      <c r="F7" s="238"/>
      <c r="G7" s="239"/>
      <c r="H7" s="19" t="str">
        <f>H6</f>
        <v/>
      </c>
      <c r="I7" s="19" t="str">
        <f>I6</f>
        <v/>
      </c>
      <c r="J7" s="19" t="str">
        <f t="shared" ref="J7:AL7" si="1">J6</f>
        <v/>
      </c>
      <c r="K7" s="19" t="str">
        <f t="shared" si="1"/>
        <v/>
      </c>
      <c r="L7" s="19" t="str">
        <f t="shared" si="1"/>
        <v/>
      </c>
      <c r="M7" s="19" t="str">
        <f t="shared" si="1"/>
        <v/>
      </c>
      <c r="N7" s="19" t="str">
        <f t="shared" si="1"/>
        <v/>
      </c>
      <c r="O7" s="19" t="str">
        <f t="shared" si="1"/>
        <v/>
      </c>
      <c r="P7" s="19" t="str">
        <f t="shared" si="1"/>
        <v/>
      </c>
      <c r="Q7" s="19" t="str">
        <f t="shared" si="1"/>
        <v/>
      </c>
      <c r="R7" s="19" t="str">
        <f t="shared" si="1"/>
        <v/>
      </c>
      <c r="S7" s="19" t="str">
        <f t="shared" si="1"/>
        <v/>
      </c>
      <c r="T7" s="19" t="str">
        <f t="shared" si="1"/>
        <v/>
      </c>
      <c r="U7" s="19" t="str">
        <f t="shared" si="1"/>
        <v/>
      </c>
      <c r="V7" s="19" t="str">
        <f t="shared" si="1"/>
        <v/>
      </c>
      <c r="W7" s="19" t="str">
        <f t="shared" si="1"/>
        <v/>
      </c>
      <c r="X7" s="19" t="str">
        <f t="shared" si="1"/>
        <v/>
      </c>
      <c r="Y7" s="19" t="str">
        <f t="shared" si="1"/>
        <v/>
      </c>
      <c r="Z7" s="19" t="str">
        <f t="shared" si="1"/>
        <v/>
      </c>
      <c r="AA7" s="19" t="str">
        <f t="shared" si="1"/>
        <v/>
      </c>
      <c r="AB7" s="19" t="str">
        <f t="shared" si="1"/>
        <v/>
      </c>
      <c r="AC7" s="19" t="str">
        <f t="shared" si="1"/>
        <v/>
      </c>
      <c r="AD7" s="19" t="str">
        <f t="shared" si="1"/>
        <v/>
      </c>
      <c r="AE7" s="19" t="str">
        <f t="shared" si="1"/>
        <v/>
      </c>
      <c r="AF7" s="19" t="str">
        <f t="shared" si="1"/>
        <v/>
      </c>
      <c r="AG7" s="19" t="str">
        <f t="shared" si="1"/>
        <v/>
      </c>
      <c r="AH7" s="19" t="str">
        <f t="shared" si="1"/>
        <v/>
      </c>
      <c r="AI7" s="19" t="str">
        <f t="shared" si="1"/>
        <v/>
      </c>
      <c r="AJ7" s="19" t="str">
        <f t="shared" si="1"/>
        <v/>
      </c>
      <c r="AK7" s="19" t="str">
        <f t="shared" si="1"/>
        <v/>
      </c>
      <c r="AL7" s="19" t="str">
        <f t="shared" si="1"/>
        <v/>
      </c>
      <c r="AM7" s="263"/>
      <c r="AN7" s="263"/>
      <c r="AO7" s="207"/>
      <c r="AQ7" s="210"/>
      <c r="AR7" s="211"/>
      <c r="AS7" s="210"/>
      <c r="AT7" s="214"/>
      <c r="AU7" s="214"/>
      <c r="AV7" s="214"/>
      <c r="AW7" s="211"/>
      <c r="AX7" s="210"/>
      <c r="AY7" s="211"/>
    </row>
    <row r="8" spans="1:53" s="6" customFormat="1" ht="13.5" customHeight="1">
      <c r="A8" s="248"/>
      <c r="B8" s="255" t="s">
        <v>4</v>
      </c>
      <c r="C8" s="257" t="s">
        <v>48</v>
      </c>
      <c r="D8" s="257" t="s">
        <v>48</v>
      </c>
      <c r="E8" s="259" t="s">
        <v>10</v>
      </c>
      <c r="F8" s="261"/>
      <c r="G8" s="70" t="s">
        <v>36</v>
      </c>
      <c r="H8" s="75"/>
      <c r="I8" s="75"/>
      <c r="J8" s="75"/>
      <c r="K8" s="75"/>
      <c r="L8" s="75"/>
      <c r="M8" s="75"/>
      <c r="N8" s="75"/>
      <c r="O8" s="75"/>
      <c r="P8" s="75"/>
      <c r="Q8" s="75"/>
      <c r="R8" s="75"/>
      <c r="S8" s="75"/>
      <c r="T8" s="75"/>
      <c r="U8" s="75"/>
      <c r="V8" s="75"/>
      <c r="W8" s="75"/>
      <c r="X8" s="75"/>
      <c r="Y8" s="75"/>
      <c r="Z8" s="75"/>
      <c r="AA8" s="75"/>
      <c r="AB8" s="75"/>
      <c r="AC8" s="75"/>
      <c r="AD8" s="75"/>
      <c r="AE8" s="75"/>
      <c r="AF8" s="75"/>
      <c r="AG8" s="75"/>
      <c r="AH8" s="75"/>
      <c r="AI8" s="75"/>
      <c r="AJ8" s="75"/>
      <c r="AK8" s="75"/>
      <c r="AL8" s="75"/>
      <c r="AM8" s="253">
        <f>SUM(H9:AL9)</f>
        <v>0</v>
      </c>
      <c r="AN8" s="254" t="s">
        <v>48</v>
      </c>
      <c r="AO8" s="223"/>
      <c r="AQ8" s="228"/>
      <c r="AR8" s="369"/>
      <c r="AS8" s="224"/>
      <c r="AT8" s="225"/>
      <c r="AU8" s="12" t="s">
        <v>26</v>
      </c>
      <c r="AV8" s="226"/>
      <c r="AW8" s="227"/>
      <c r="AX8" s="156"/>
      <c r="AY8" s="167" t="s">
        <v>34</v>
      </c>
      <c r="BA8" s="44" t="s">
        <v>95</v>
      </c>
    </row>
    <row r="9" spans="1:53" ht="13.5" customHeight="1">
      <c r="A9" s="249"/>
      <c r="B9" s="256"/>
      <c r="C9" s="258"/>
      <c r="D9" s="258"/>
      <c r="E9" s="260"/>
      <c r="F9" s="262"/>
      <c r="G9" s="70" t="s">
        <v>16</v>
      </c>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253"/>
      <c r="AN9" s="254"/>
      <c r="AO9" s="374"/>
      <c r="AQ9" s="228"/>
      <c r="AR9" s="369"/>
      <c r="AS9" s="224"/>
      <c r="AT9" s="225"/>
      <c r="AU9" s="12" t="s">
        <v>26</v>
      </c>
      <c r="AV9" s="226"/>
      <c r="AW9" s="227"/>
      <c r="AX9" s="156"/>
      <c r="AY9" s="167" t="s">
        <v>34</v>
      </c>
      <c r="BA9" s="165" t="s">
        <v>66</v>
      </c>
    </row>
    <row r="10" spans="1:53" ht="13.5" customHeight="1">
      <c r="A10" s="248"/>
      <c r="B10" s="273" t="s">
        <v>5</v>
      </c>
      <c r="C10" s="257" t="s">
        <v>48</v>
      </c>
      <c r="D10" s="257" t="s">
        <v>48</v>
      </c>
      <c r="E10" s="275" t="s">
        <v>10</v>
      </c>
      <c r="F10" s="262"/>
      <c r="G10" s="70" t="s">
        <v>36</v>
      </c>
      <c r="H10" s="75"/>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5"/>
      <c r="AL10" s="75"/>
      <c r="AM10" s="253">
        <f>SUM(H11:AL11)</f>
        <v>0</v>
      </c>
      <c r="AN10" s="254" t="s">
        <v>48</v>
      </c>
      <c r="AO10" s="372"/>
      <c r="AQ10" s="228"/>
      <c r="AR10" s="369"/>
      <c r="AS10" s="224"/>
      <c r="AT10" s="225"/>
      <c r="AU10" s="12" t="s">
        <v>26</v>
      </c>
      <c r="AV10" s="226"/>
      <c r="AW10" s="227"/>
      <c r="AX10" s="156"/>
      <c r="AY10" s="167" t="s">
        <v>34</v>
      </c>
      <c r="BA10" s="69" t="s">
        <v>10</v>
      </c>
    </row>
    <row r="11" spans="1:53" ht="13.5" customHeight="1">
      <c r="A11" s="249"/>
      <c r="B11" s="274"/>
      <c r="C11" s="258"/>
      <c r="D11" s="258"/>
      <c r="E11" s="260"/>
      <c r="F11" s="262"/>
      <c r="G11" s="71" t="s">
        <v>41</v>
      </c>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276"/>
      <c r="AN11" s="272"/>
      <c r="AO11" s="374"/>
      <c r="AQ11" s="228"/>
      <c r="AR11" s="369"/>
      <c r="AS11" s="224"/>
      <c r="AT11" s="225"/>
      <c r="AU11" s="12" t="s">
        <v>26</v>
      </c>
      <c r="AV11" s="226"/>
      <c r="AW11" s="227"/>
      <c r="AX11" s="156"/>
      <c r="AY11" s="167" t="s">
        <v>34</v>
      </c>
      <c r="BA11" s="69" t="s">
        <v>64</v>
      </c>
    </row>
    <row r="12" spans="1:53" ht="13.5" customHeight="1">
      <c r="A12" s="248"/>
      <c r="B12" s="265" t="s">
        <v>38</v>
      </c>
      <c r="C12" s="257" t="s">
        <v>48</v>
      </c>
      <c r="D12" s="257" t="s">
        <v>48</v>
      </c>
      <c r="E12" s="268" t="s">
        <v>48</v>
      </c>
      <c r="F12" s="270"/>
      <c r="G12" s="70" t="s">
        <v>36</v>
      </c>
      <c r="H12" s="75"/>
      <c r="I12" s="75"/>
      <c r="J12" s="75"/>
      <c r="K12" s="75"/>
      <c r="L12" s="75"/>
      <c r="M12" s="75"/>
      <c r="N12" s="75"/>
      <c r="O12" s="75"/>
      <c r="P12" s="75"/>
      <c r="Q12" s="75"/>
      <c r="R12" s="75"/>
      <c r="S12" s="75"/>
      <c r="T12" s="75"/>
      <c r="U12" s="75"/>
      <c r="V12" s="75"/>
      <c r="W12" s="75"/>
      <c r="X12" s="75"/>
      <c r="Y12" s="75"/>
      <c r="Z12" s="75"/>
      <c r="AA12" s="75"/>
      <c r="AB12" s="75"/>
      <c r="AC12" s="75"/>
      <c r="AD12" s="75"/>
      <c r="AE12" s="75"/>
      <c r="AF12" s="75"/>
      <c r="AG12" s="75"/>
      <c r="AH12" s="75"/>
      <c r="AI12" s="75"/>
      <c r="AJ12" s="75"/>
      <c r="AK12" s="75"/>
      <c r="AL12" s="75"/>
      <c r="AM12" s="253">
        <f>SUM(H13:AL13)</f>
        <v>0</v>
      </c>
      <c r="AN12" s="254" t="s">
        <v>48</v>
      </c>
      <c r="AO12" s="372"/>
      <c r="AQ12" s="228"/>
      <c r="AR12" s="369"/>
      <c r="AS12" s="224"/>
      <c r="AT12" s="225"/>
      <c r="AU12" s="12" t="s">
        <v>26</v>
      </c>
      <c r="AV12" s="226"/>
      <c r="AW12" s="227"/>
      <c r="AX12" s="156"/>
      <c r="AY12" s="167" t="s">
        <v>34</v>
      </c>
      <c r="BA12" s="69" t="s">
        <v>15</v>
      </c>
    </row>
    <row r="13" spans="1:53" ht="13.5" customHeight="1" thickBot="1">
      <c r="A13" s="264"/>
      <c r="B13" s="266"/>
      <c r="C13" s="267"/>
      <c r="D13" s="267"/>
      <c r="E13" s="269"/>
      <c r="F13" s="271"/>
      <c r="G13" s="72" t="s">
        <v>41</v>
      </c>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1"/>
      <c r="AN13" s="341"/>
      <c r="AO13" s="373"/>
      <c r="AQ13" s="228"/>
      <c r="AR13" s="369"/>
      <c r="AS13" s="224"/>
      <c r="AT13" s="225"/>
      <c r="AU13" s="12" t="s">
        <v>26</v>
      </c>
      <c r="AV13" s="226"/>
      <c r="AW13" s="227"/>
      <c r="AX13" s="156"/>
      <c r="AY13" s="167" t="s">
        <v>34</v>
      </c>
      <c r="BA13" s="69" t="s">
        <v>65</v>
      </c>
    </row>
    <row r="14" spans="1:53" ht="13.5" customHeight="1" thickTop="1">
      <c r="A14" s="283" t="str">
        <f>IFERROR(INDEX(【従業者名簿】!F:F,MATCH(届出後12月!F14,【従業者名簿】!C:C,0)),"")</f>
        <v/>
      </c>
      <c r="B14" s="255" t="s">
        <v>4</v>
      </c>
      <c r="C14" s="285" t="str">
        <f>IF(AO14="介護福祉士","〇","")</f>
        <v/>
      </c>
      <c r="D14" s="367" t="str">
        <f>IF(A14="","",DATEDIF(A14,$AF$3,"m"))</f>
        <v/>
      </c>
      <c r="E14" s="290" t="s">
        <v>102</v>
      </c>
      <c r="F14" s="293"/>
      <c r="G14" s="73" t="s">
        <v>36</v>
      </c>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278">
        <f>SUM(H15:AL15)</f>
        <v>0</v>
      </c>
      <c r="AN14" s="280" t="str">
        <f>IFERROR(IF(SUM(AM14:AM19)&gt;$AF$45,1,ROUNDDOWN(SUM(AM14:AM19)/$AF$45,1)),"")</f>
        <v/>
      </c>
      <c r="AO14" s="343"/>
      <c r="AQ14" s="228"/>
      <c r="AR14" s="369"/>
      <c r="AS14" s="224"/>
      <c r="AT14" s="225"/>
      <c r="AU14" s="12" t="s">
        <v>26</v>
      </c>
      <c r="AV14" s="226"/>
      <c r="AW14" s="227"/>
      <c r="AX14" s="156"/>
      <c r="AY14" s="167" t="s">
        <v>34</v>
      </c>
    </row>
    <row r="15" spans="1:53" ht="13.5" customHeight="1">
      <c r="A15" s="284"/>
      <c r="B15" s="256"/>
      <c r="C15" s="286"/>
      <c r="D15" s="370"/>
      <c r="E15" s="291"/>
      <c r="F15" s="293"/>
      <c r="G15" s="70" t="s">
        <v>41</v>
      </c>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253"/>
      <c r="AN15" s="280"/>
      <c r="AO15" s="344"/>
      <c r="AQ15" s="228"/>
      <c r="AR15" s="369"/>
      <c r="AS15" s="224"/>
      <c r="AT15" s="225"/>
      <c r="AU15" s="12" t="s">
        <v>26</v>
      </c>
      <c r="AV15" s="226"/>
      <c r="AW15" s="227"/>
      <c r="AX15" s="156"/>
      <c r="AY15" s="167" t="s">
        <v>34</v>
      </c>
    </row>
    <row r="16" spans="1:53" ht="13.5" customHeight="1">
      <c r="A16" s="284"/>
      <c r="B16" s="273" t="s">
        <v>5</v>
      </c>
      <c r="C16" s="286"/>
      <c r="D16" s="370"/>
      <c r="E16" s="291"/>
      <c r="F16" s="293"/>
      <c r="G16" s="73" t="s">
        <v>36</v>
      </c>
      <c r="H16" s="38"/>
      <c r="I16" s="38"/>
      <c r="J16" s="38"/>
      <c r="K16" s="38"/>
      <c r="L16" s="164"/>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278">
        <f>SUM(H17:AL17)</f>
        <v>0</v>
      </c>
      <c r="AN16" s="280"/>
      <c r="AO16" s="345"/>
      <c r="AQ16" s="228"/>
      <c r="AR16" s="369"/>
      <c r="AS16" s="224"/>
      <c r="AT16" s="225"/>
      <c r="AU16" s="12" t="s">
        <v>26</v>
      </c>
      <c r="AV16" s="226"/>
      <c r="AW16" s="227"/>
      <c r="AX16" s="156"/>
      <c r="AY16" s="167" t="s">
        <v>34</v>
      </c>
    </row>
    <row r="17" spans="1:51" ht="13.5" customHeight="1">
      <c r="A17" s="284"/>
      <c r="B17" s="297"/>
      <c r="C17" s="286"/>
      <c r="D17" s="370"/>
      <c r="E17" s="291"/>
      <c r="F17" s="293"/>
      <c r="G17" s="70" t="s">
        <v>41</v>
      </c>
      <c r="H17" s="35"/>
      <c r="I17" s="35"/>
      <c r="J17" s="35"/>
      <c r="K17" s="35"/>
      <c r="L17" s="36"/>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253"/>
      <c r="AN17" s="280"/>
      <c r="AO17" s="344"/>
      <c r="AQ17" s="228"/>
      <c r="AR17" s="369"/>
      <c r="AS17" s="224"/>
      <c r="AT17" s="225"/>
      <c r="AU17" s="12" t="s">
        <v>26</v>
      </c>
      <c r="AV17" s="226"/>
      <c r="AW17" s="227"/>
      <c r="AX17" s="156"/>
      <c r="AY17" s="167" t="s">
        <v>34</v>
      </c>
    </row>
    <row r="18" spans="1:51" ht="13.5" customHeight="1">
      <c r="A18" s="284"/>
      <c r="B18" s="296" t="s">
        <v>33</v>
      </c>
      <c r="C18" s="286"/>
      <c r="D18" s="370"/>
      <c r="E18" s="291"/>
      <c r="F18" s="294"/>
      <c r="G18" s="73" t="s">
        <v>36</v>
      </c>
      <c r="H18" s="38"/>
      <c r="I18" s="38"/>
      <c r="J18" s="38"/>
      <c r="K18" s="38"/>
      <c r="L18" s="164"/>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278">
        <f>SUM(H19:AL19)</f>
        <v>0</v>
      </c>
      <c r="AN18" s="281"/>
      <c r="AO18" s="345"/>
      <c r="AQ18" s="228"/>
      <c r="AR18" s="369"/>
      <c r="AS18" s="224"/>
      <c r="AT18" s="225"/>
      <c r="AU18" s="12" t="s">
        <v>26</v>
      </c>
      <c r="AV18" s="226"/>
      <c r="AW18" s="227"/>
      <c r="AX18" s="156"/>
      <c r="AY18" s="167" t="s">
        <v>34</v>
      </c>
    </row>
    <row r="19" spans="1:51" ht="13.5" customHeight="1">
      <c r="A19" s="284"/>
      <c r="B19" s="255"/>
      <c r="C19" s="287"/>
      <c r="D19" s="370"/>
      <c r="E19" s="292"/>
      <c r="F19" s="295"/>
      <c r="G19" s="70" t="s">
        <v>41</v>
      </c>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253"/>
      <c r="AN19" s="281"/>
      <c r="AO19" s="346"/>
      <c r="AQ19" s="228"/>
      <c r="AR19" s="369"/>
      <c r="AS19" s="224"/>
      <c r="AT19" s="225"/>
      <c r="AU19" s="12" t="s">
        <v>26</v>
      </c>
      <c r="AV19" s="226"/>
      <c r="AW19" s="227"/>
      <c r="AX19" s="156"/>
      <c r="AY19" s="167" t="s">
        <v>34</v>
      </c>
    </row>
    <row r="20" spans="1:51" ht="13.5" customHeight="1">
      <c r="A20" s="305" t="str">
        <f>IFERROR(INDEX(【従業者名簿】!F:F,MATCH(届出後12月!F20,【従業者名簿】!C:C,0)),"")</f>
        <v/>
      </c>
      <c r="B20" s="273" t="s">
        <v>5</v>
      </c>
      <c r="C20" s="299" t="str">
        <f>IF(AO20="介護福祉士","〇","")</f>
        <v/>
      </c>
      <c r="D20" s="370" t="str">
        <f>IF(A20="","",DATEDIF(A20,$AF$3,"m"))</f>
        <v/>
      </c>
      <c r="E20" s="306" t="s">
        <v>102</v>
      </c>
      <c r="F20" s="262"/>
      <c r="G20" s="70" t="s">
        <v>36</v>
      </c>
      <c r="H20" s="164"/>
      <c r="I20" s="164"/>
      <c r="J20" s="164"/>
      <c r="K20" s="164"/>
      <c r="L20" s="164"/>
      <c r="M20" s="164"/>
      <c r="N20" s="164"/>
      <c r="O20" s="164"/>
      <c r="P20" s="164"/>
      <c r="Q20" s="164"/>
      <c r="R20" s="164"/>
      <c r="S20" s="164"/>
      <c r="T20" s="164"/>
      <c r="U20" s="164"/>
      <c r="V20" s="164"/>
      <c r="W20" s="164"/>
      <c r="X20" s="164"/>
      <c r="Y20" s="164"/>
      <c r="Z20" s="164"/>
      <c r="AA20" s="164"/>
      <c r="AB20" s="164"/>
      <c r="AC20" s="164"/>
      <c r="AD20" s="164"/>
      <c r="AE20" s="164"/>
      <c r="AF20" s="164"/>
      <c r="AG20" s="164"/>
      <c r="AH20" s="164"/>
      <c r="AI20" s="164"/>
      <c r="AJ20" s="164"/>
      <c r="AK20" s="164"/>
      <c r="AL20" s="164"/>
      <c r="AM20" s="278">
        <f>SUM(H21:AL21)</f>
        <v>0</v>
      </c>
      <c r="AN20" s="279" t="str">
        <f>IFERROR(IF(SUM(AM20:AM23)&gt;$AF$45,1,ROUNDDOWN(SUM(AM20:AM23)/$AF$45,1)),"")</f>
        <v/>
      </c>
      <c r="AO20" s="222"/>
      <c r="AP20" s="8"/>
      <c r="AQ20" s="228"/>
      <c r="AR20" s="369"/>
      <c r="AS20" s="224"/>
      <c r="AT20" s="225"/>
      <c r="AU20" s="12" t="s">
        <v>26</v>
      </c>
      <c r="AV20" s="226"/>
      <c r="AW20" s="227"/>
      <c r="AX20" s="156"/>
      <c r="AY20" s="167" t="s">
        <v>34</v>
      </c>
    </row>
    <row r="21" spans="1:51" ht="13.5" customHeight="1">
      <c r="A21" s="284"/>
      <c r="B21" s="297"/>
      <c r="C21" s="286"/>
      <c r="D21" s="370"/>
      <c r="E21" s="291"/>
      <c r="F21" s="262"/>
      <c r="G21" s="70" t="s">
        <v>41</v>
      </c>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253"/>
      <c r="AN21" s="280"/>
      <c r="AO21" s="344"/>
      <c r="AP21" s="8"/>
      <c r="AQ21" s="228"/>
      <c r="AR21" s="369"/>
      <c r="AS21" s="224"/>
      <c r="AT21" s="225"/>
      <c r="AU21" s="12" t="s">
        <v>26</v>
      </c>
      <c r="AV21" s="226"/>
      <c r="AW21" s="227"/>
      <c r="AX21" s="156"/>
      <c r="AY21" s="167" t="s">
        <v>34</v>
      </c>
    </row>
    <row r="22" spans="1:51" ht="13.5" customHeight="1">
      <c r="A22" s="284"/>
      <c r="B22" s="304" t="s">
        <v>33</v>
      </c>
      <c r="C22" s="286"/>
      <c r="D22" s="370"/>
      <c r="E22" s="291"/>
      <c r="F22" s="277"/>
      <c r="G22" s="70" t="s">
        <v>36</v>
      </c>
      <c r="H22" s="164"/>
      <c r="I22" s="164"/>
      <c r="J22" s="164"/>
      <c r="K22" s="164"/>
      <c r="L22" s="164"/>
      <c r="M22" s="164"/>
      <c r="N22" s="164"/>
      <c r="O22" s="164"/>
      <c r="P22" s="164"/>
      <c r="Q22" s="164"/>
      <c r="R22" s="164"/>
      <c r="S22" s="164"/>
      <c r="T22" s="164"/>
      <c r="U22" s="164"/>
      <c r="V22" s="164"/>
      <c r="W22" s="164"/>
      <c r="X22" s="164"/>
      <c r="Y22" s="164"/>
      <c r="Z22" s="164"/>
      <c r="AA22" s="164"/>
      <c r="AB22" s="164"/>
      <c r="AC22" s="164"/>
      <c r="AD22" s="164"/>
      <c r="AE22" s="164"/>
      <c r="AF22" s="164"/>
      <c r="AG22" s="164"/>
      <c r="AH22" s="164"/>
      <c r="AI22" s="164"/>
      <c r="AJ22" s="164"/>
      <c r="AK22" s="164"/>
      <c r="AL22" s="164"/>
      <c r="AM22" s="253">
        <f>SUM(H23:AL23)</f>
        <v>0</v>
      </c>
      <c r="AN22" s="281"/>
      <c r="AO22" s="345"/>
      <c r="AP22" s="8"/>
      <c r="AQ22" s="228"/>
      <c r="AR22" s="369"/>
      <c r="AS22" s="224"/>
      <c r="AT22" s="225"/>
      <c r="AU22" s="12" t="s">
        <v>26</v>
      </c>
      <c r="AV22" s="226"/>
      <c r="AW22" s="227"/>
      <c r="AX22" s="156"/>
      <c r="AY22" s="167" t="s">
        <v>34</v>
      </c>
    </row>
    <row r="23" spans="1:51" ht="13.5" customHeight="1">
      <c r="A23" s="284"/>
      <c r="B23" s="304"/>
      <c r="C23" s="287"/>
      <c r="D23" s="370"/>
      <c r="E23" s="292"/>
      <c r="F23" s="277"/>
      <c r="G23" s="70" t="s">
        <v>41</v>
      </c>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253"/>
      <c r="AN23" s="282"/>
      <c r="AO23" s="346"/>
      <c r="AP23" s="8"/>
      <c r="AQ23" s="228"/>
      <c r="AR23" s="369"/>
      <c r="AS23" s="224"/>
      <c r="AT23" s="225"/>
      <c r="AU23" s="12" t="s">
        <v>26</v>
      </c>
      <c r="AV23" s="226"/>
      <c r="AW23" s="227"/>
      <c r="AX23" s="156"/>
      <c r="AY23" s="167" t="s">
        <v>34</v>
      </c>
    </row>
    <row r="24" spans="1:51" ht="13.5" customHeight="1">
      <c r="A24" s="248" t="str">
        <f>IFERROR(INDEX(【従業者名簿】!F:F,MATCH(F24,【従業者名簿】!C:C,0)),"")</f>
        <v/>
      </c>
      <c r="B24" s="298" t="s">
        <v>33</v>
      </c>
      <c r="C24" s="299" t="str">
        <f>IF(AO24="介護福祉士","〇","")</f>
        <v/>
      </c>
      <c r="D24" s="366" t="str">
        <f>IF(A24="","",DATEDIF(A24,$AF$3,"m"))</f>
        <v/>
      </c>
      <c r="E24" s="301"/>
      <c r="F24" s="270"/>
      <c r="G24" s="70" t="s">
        <v>36</v>
      </c>
      <c r="H24" s="164"/>
      <c r="I24" s="164"/>
      <c r="J24" s="164"/>
      <c r="K24" s="164"/>
      <c r="L24" s="164"/>
      <c r="M24" s="164"/>
      <c r="N24" s="164"/>
      <c r="O24" s="40"/>
      <c r="P24" s="164"/>
      <c r="Q24" s="164"/>
      <c r="R24" s="164"/>
      <c r="S24" s="164"/>
      <c r="T24" s="164"/>
      <c r="U24" s="38"/>
      <c r="V24" s="38"/>
      <c r="W24" s="164"/>
      <c r="X24" s="164"/>
      <c r="Y24" s="164"/>
      <c r="Z24" s="164"/>
      <c r="AA24" s="164"/>
      <c r="AB24" s="164"/>
      <c r="AC24" s="164"/>
      <c r="AD24" s="164"/>
      <c r="AE24" s="164"/>
      <c r="AF24" s="164"/>
      <c r="AG24" s="164"/>
      <c r="AH24" s="164"/>
      <c r="AI24" s="164"/>
      <c r="AJ24" s="164"/>
      <c r="AK24" s="164"/>
      <c r="AL24" s="164"/>
      <c r="AM24" s="253">
        <f>SUM(H25:AL25)</f>
        <v>0</v>
      </c>
      <c r="AN24" s="368" t="str">
        <f>IFERROR(IF(OR(E24="Ａ",AM24&gt;$AF$45),1,ROUNDDOWN(AM24/$AF$45,1)),"")</f>
        <v/>
      </c>
      <c r="AO24" s="222"/>
      <c r="AP24" s="8"/>
      <c r="AQ24" s="228"/>
      <c r="AR24" s="369"/>
      <c r="AS24" s="224"/>
      <c r="AT24" s="226"/>
      <c r="AU24" s="12" t="s">
        <v>26</v>
      </c>
      <c r="AV24" s="226"/>
      <c r="AW24" s="311"/>
      <c r="AX24" s="156"/>
      <c r="AY24" s="167" t="s">
        <v>34</v>
      </c>
    </row>
    <row r="25" spans="1:51" ht="13.5" customHeight="1">
      <c r="A25" s="249"/>
      <c r="B25" s="255"/>
      <c r="C25" s="287"/>
      <c r="D25" s="367"/>
      <c r="E25" s="302"/>
      <c r="F25" s="261"/>
      <c r="G25" s="70" t="s">
        <v>41</v>
      </c>
      <c r="H25" s="35"/>
      <c r="I25" s="35"/>
      <c r="J25" s="35"/>
      <c r="K25" s="35"/>
      <c r="L25" s="35"/>
      <c r="M25" s="35"/>
      <c r="N25" s="35"/>
      <c r="O25" s="48"/>
      <c r="P25" s="35"/>
      <c r="Q25" s="35"/>
      <c r="R25" s="35"/>
      <c r="S25" s="35"/>
      <c r="T25" s="35"/>
      <c r="U25" s="35"/>
      <c r="V25" s="35"/>
      <c r="W25" s="35"/>
      <c r="X25" s="35"/>
      <c r="Y25" s="35"/>
      <c r="Z25" s="35"/>
      <c r="AA25" s="35"/>
      <c r="AB25" s="35"/>
      <c r="AC25" s="35"/>
      <c r="AD25" s="35"/>
      <c r="AE25" s="35"/>
      <c r="AF25" s="35"/>
      <c r="AG25" s="39"/>
      <c r="AH25" s="35"/>
      <c r="AI25" s="35"/>
      <c r="AJ25" s="35"/>
      <c r="AK25" s="35"/>
      <c r="AL25" s="35"/>
      <c r="AM25" s="253"/>
      <c r="AN25" s="368"/>
      <c r="AO25" s="223"/>
      <c r="AP25" s="8"/>
      <c r="AQ25" s="228"/>
      <c r="AR25" s="369"/>
      <c r="AS25" s="224"/>
      <c r="AT25" s="226"/>
      <c r="AU25" s="12" t="s">
        <v>26</v>
      </c>
      <c r="AV25" s="226"/>
      <c r="AW25" s="311"/>
      <c r="AX25" s="156"/>
      <c r="AY25" s="167" t="s">
        <v>34</v>
      </c>
    </row>
    <row r="26" spans="1:51" ht="13.5" customHeight="1">
      <c r="A26" s="248" t="str">
        <f>IFERROR(INDEX(【従業者名簿】!F:F,MATCH(F26,【従業者名簿】!C:C,0)),"")</f>
        <v/>
      </c>
      <c r="B26" s="298" t="s">
        <v>33</v>
      </c>
      <c r="C26" s="299" t="str">
        <f t="shared" ref="C26" si="2">IF(AO26="介護福祉士","〇","")</f>
        <v/>
      </c>
      <c r="D26" s="366" t="str">
        <f>IF(A26="","",DATEDIF(A26,$AF$3,"m"))</f>
        <v/>
      </c>
      <c r="E26" s="301"/>
      <c r="F26" s="270"/>
      <c r="G26" s="70" t="s">
        <v>36</v>
      </c>
      <c r="H26" s="164"/>
      <c r="I26" s="164"/>
      <c r="J26" s="164"/>
      <c r="K26" s="164"/>
      <c r="L26" s="164"/>
      <c r="M26" s="164"/>
      <c r="N26" s="164"/>
      <c r="O26" s="164"/>
      <c r="P26" s="164"/>
      <c r="Q26" s="40"/>
      <c r="R26" s="164"/>
      <c r="S26" s="164"/>
      <c r="T26" s="164"/>
      <c r="U26" s="164"/>
      <c r="V26" s="164"/>
      <c r="W26" s="164"/>
      <c r="X26" s="164"/>
      <c r="Y26" s="164"/>
      <c r="Z26" s="164"/>
      <c r="AA26" s="164"/>
      <c r="AB26" s="164"/>
      <c r="AC26" s="164"/>
      <c r="AD26" s="164"/>
      <c r="AE26" s="40"/>
      <c r="AF26" s="164"/>
      <c r="AG26" s="164"/>
      <c r="AH26" s="164"/>
      <c r="AI26" s="164"/>
      <c r="AJ26" s="164"/>
      <c r="AK26" s="164"/>
      <c r="AL26" s="164"/>
      <c r="AM26" s="253">
        <f>SUM(H27:AL27)</f>
        <v>0</v>
      </c>
      <c r="AN26" s="368" t="str">
        <f t="shared" ref="AN26" si="3">IFERROR(IF(OR(E26="Ａ",AM26&gt;$AF$45),1,ROUNDDOWN(AM26/$AF$45,1)),"")</f>
        <v/>
      </c>
      <c r="AO26" s="222"/>
      <c r="AP26" s="8"/>
      <c r="AQ26" s="228" t="s">
        <v>19</v>
      </c>
      <c r="AR26" s="307"/>
      <c r="AS26" s="308" t="s">
        <v>20</v>
      </c>
      <c r="AT26" s="309"/>
      <c r="AU26" s="309"/>
      <c r="AV26" s="309"/>
      <c r="AW26" s="309"/>
      <c r="AX26" s="309"/>
      <c r="AY26" s="310"/>
    </row>
    <row r="27" spans="1:51" ht="13.5" customHeight="1">
      <c r="A27" s="249"/>
      <c r="B27" s="255"/>
      <c r="C27" s="287"/>
      <c r="D27" s="367"/>
      <c r="E27" s="302"/>
      <c r="F27" s="261"/>
      <c r="G27" s="70" t="s">
        <v>41</v>
      </c>
      <c r="H27" s="35"/>
      <c r="I27" s="35"/>
      <c r="J27" s="35"/>
      <c r="K27" s="35"/>
      <c r="L27" s="35"/>
      <c r="M27" s="35"/>
      <c r="N27" s="35"/>
      <c r="O27" s="35"/>
      <c r="P27" s="35"/>
      <c r="Q27" s="48"/>
      <c r="R27" s="35"/>
      <c r="S27" s="35"/>
      <c r="T27" s="35"/>
      <c r="U27" s="35"/>
      <c r="V27" s="35"/>
      <c r="W27" s="35"/>
      <c r="X27" s="35"/>
      <c r="Y27" s="35"/>
      <c r="Z27" s="35"/>
      <c r="AA27" s="35"/>
      <c r="AB27" s="35"/>
      <c r="AC27" s="35"/>
      <c r="AD27" s="35"/>
      <c r="AE27" s="48"/>
      <c r="AF27" s="35"/>
      <c r="AG27" s="35"/>
      <c r="AH27" s="35"/>
      <c r="AI27" s="35"/>
      <c r="AJ27" s="35"/>
      <c r="AK27" s="35"/>
      <c r="AL27" s="35"/>
      <c r="AM27" s="253"/>
      <c r="AN27" s="368"/>
      <c r="AO27" s="223"/>
      <c r="AP27" s="8"/>
      <c r="AQ27" s="228" t="s">
        <v>28</v>
      </c>
      <c r="AR27" s="307"/>
      <c r="AS27" s="308" t="s">
        <v>29</v>
      </c>
      <c r="AT27" s="309"/>
      <c r="AU27" s="309"/>
      <c r="AV27" s="309"/>
      <c r="AW27" s="309"/>
      <c r="AX27" s="309"/>
      <c r="AY27" s="310"/>
    </row>
    <row r="28" spans="1:51" ht="13.5" customHeight="1">
      <c r="A28" s="248" t="str">
        <f>IFERROR(INDEX(【従業者名簿】!F:F,MATCH(F28,【従業者名簿】!C:C,0)),"")</f>
        <v/>
      </c>
      <c r="B28" s="298" t="s">
        <v>33</v>
      </c>
      <c r="C28" s="299" t="str">
        <f t="shared" ref="C28" si="4">IF(AO28="介護福祉士","〇","")</f>
        <v/>
      </c>
      <c r="D28" s="366" t="str">
        <f>IF(A28="","",DATEDIF(A28,$AF$3,"m"))</f>
        <v/>
      </c>
      <c r="E28" s="301"/>
      <c r="F28" s="270"/>
      <c r="G28" s="70" t="s">
        <v>36</v>
      </c>
      <c r="H28" s="164"/>
      <c r="I28" s="164"/>
      <c r="J28" s="164"/>
      <c r="K28" s="164"/>
      <c r="L28" s="164"/>
      <c r="M28" s="164"/>
      <c r="N28" s="164"/>
      <c r="O28" s="164"/>
      <c r="P28" s="164"/>
      <c r="Q28" s="164"/>
      <c r="R28" s="164"/>
      <c r="S28" s="164"/>
      <c r="T28" s="164"/>
      <c r="U28" s="164"/>
      <c r="V28" s="164"/>
      <c r="W28" s="164"/>
      <c r="X28" s="164"/>
      <c r="Y28" s="164"/>
      <c r="Z28" s="164"/>
      <c r="AA28" s="164"/>
      <c r="AB28" s="164"/>
      <c r="AC28" s="164"/>
      <c r="AD28" s="164"/>
      <c r="AE28" s="164"/>
      <c r="AF28" s="164"/>
      <c r="AG28" s="164"/>
      <c r="AH28" s="164"/>
      <c r="AI28" s="164"/>
      <c r="AJ28" s="164"/>
      <c r="AK28" s="164"/>
      <c r="AL28" s="164"/>
      <c r="AM28" s="253">
        <f>SUM(H29:AL29)</f>
        <v>0</v>
      </c>
      <c r="AN28" s="368" t="str">
        <f t="shared" ref="AN28" si="5">IFERROR(IF(OR(E28="Ａ",AM28&gt;$AF$45),1,ROUNDDOWN(AM28/$AF$45,1)),"")</f>
        <v/>
      </c>
      <c r="AO28" s="222"/>
      <c r="AP28" s="8"/>
      <c r="AQ28" s="228" t="s">
        <v>11</v>
      </c>
      <c r="AR28" s="307"/>
      <c r="AS28" s="308" t="s">
        <v>30</v>
      </c>
      <c r="AT28" s="309"/>
      <c r="AU28" s="309"/>
      <c r="AV28" s="309"/>
      <c r="AW28" s="309"/>
      <c r="AX28" s="309"/>
      <c r="AY28" s="310"/>
    </row>
    <row r="29" spans="1:51" ht="13.5" customHeight="1">
      <c r="A29" s="249"/>
      <c r="B29" s="255"/>
      <c r="C29" s="287"/>
      <c r="D29" s="367"/>
      <c r="E29" s="302"/>
      <c r="F29" s="261"/>
      <c r="G29" s="70" t="s">
        <v>41</v>
      </c>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253"/>
      <c r="AN29" s="368"/>
      <c r="AO29" s="223"/>
      <c r="AP29" s="8"/>
      <c r="AQ29" s="156"/>
      <c r="AR29" s="160"/>
      <c r="AS29" s="308"/>
      <c r="AT29" s="309"/>
      <c r="AU29" s="309"/>
      <c r="AV29" s="309"/>
      <c r="AW29" s="309"/>
      <c r="AX29" s="309"/>
      <c r="AY29" s="310"/>
    </row>
    <row r="30" spans="1:51" ht="13.5" customHeight="1">
      <c r="A30" s="248" t="str">
        <f>IFERROR(INDEX(【従業者名簿】!F:F,MATCH(F30,【従業者名簿】!C:C,0)),"")</f>
        <v/>
      </c>
      <c r="B30" s="298" t="s">
        <v>33</v>
      </c>
      <c r="C30" s="299" t="str">
        <f t="shared" ref="C30" si="6">IF(AO30="介護福祉士","〇","")</f>
        <v/>
      </c>
      <c r="D30" s="366" t="str">
        <f>IF(A30="","",DATEDIF(A30,$AF$3,"m"))</f>
        <v/>
      </c>
      <c r="E30" s="301"/>
      <c r="F30" s="270"/>
      <c r="G30" s="70" t="s">
        <v>36</v>
      </c>
      <c r="H30" s="164"/>
      <c r="I30" s="164"/>
      <c r="J30" s="164"/>
      <c r="K30" s="164"/>
      <c r="L30" s="164"/>
      <c r="M30" s="164"/>
      <c r="N30" s="164"/>
      <c r="O30" s="164"/>
      <c r="P30" s="164"/>
      <c r="Q30" s="164"/>
      <c r="R30" s="164"/>
      <c r="S30" s="164"/>
      <c r="T30" s="164"/>
      <c r="U30" s="164"/>
      <c r="V30" s="164"/>
      <c r="W30" s="164"/>
      <c r="X30" s="164"/>
      <c r="Y30" s="164"/>
      <c r="Z30" s="164"/>
      <c r="AA30" s="164"/>
      <c r="AB30" s="164"/>
      <c r="AC30" s="164"/>
      <c r="AD30" s="164"/>
      <c r="AE30" s="164"/>
      <c r="AF30" s="164"/>
      <c r="AG30" s="164"/>
      <c r="AH30" s="164"/>
      <c r="AI30" s="164"/>
      <c r="AJ30" s="164"/>
      <c r="AK30" s="164"/>
      <c r="AL30" s="164"/>
      <c r="AM30" s="253">
        <f>SUM(H31:AL31)</f>
        <v>0</v>
      </c>
      <c r="AN30" s="368" t="str">
        <f t="shared" ref="AN30" si="7">IFERROR(IF(OR(E30="Ａ",AM30&gt;$AF$45),1,ROUNDDOWN(AM30/$AF$45,1)),"")</f>
        <v/>
      </c>
      <c r="AO30" s="222"/>
      <c r="AP30" s="8"/>
      <c r="AQ30" s="228"/>
      <c r="AR30" s="307"/>
      <c r="AS30" s="308"/>
      <c r="AT30" s="309"/>
      <c r="AU30" s="309"/>
      <c r="AV30" s="309"/>
      <c r="AW30" s="309"/>
      <c r="AX30" s="309"/>
      <c r="AY30" s="310"/>
    </row>
    <row r="31" spans="1:51" ht="13.5" customHeight="1">
      <c r="A31" s="249"/>
      <c r="B31" s="255"/>
      <c r="C31" s="287"/>
      <c r="D31" s="367"/>
      <c r="E31" s="302"/>
      <c r="F31" s="261"/>
      <c r="G31" s="70" t="s">
        <v>41</v>
      </c>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253"/>
      <c r="AN31" s="368"/>
      <c r="AO31" s="223"/>
      <c r="AP31" s="8"/>
      <c r="AQ31" s="156"/>
      <c r="AR31" s="160"/>
      <c r="AS31" s="161"/>
      <c r="AT31" s="162"/>
      <c r="AU31" s="162"/>
      <c r="AV31" s="162"/>
      <c r="AW31" s="162"/>
      <c r="AX31" s="162"/>
      <c r="AY31" s="163"/>
    </row>
    <row r="32" spans="1:51" ht="13.5" customHeight="1">
      <c r="A32" s="248" t="str">
        <f>IFERROR(INDEX(【従業者名簿】!F:F,MATCH(F32,【従業者名簿】!C:C,0)),"")</f>
        <v/>
      </c>
      <c r="B32" s="298" t="s">
        <v>33</v>
      </c>
      <c r="C32" s="299" t="str">
        <f t="shared" ref="C32" si="8">IF(AO32="介護福祉士","〇","")</f>
        <v/>
      </c>
      <c r="D32" s="366" t="str">
        <f>IF(A32="","",DATEDIF(A32,$AF$3,"m"))</f>
        <v/>
      </c>
      <c r="E32" s="301"/>
      <c r="F32" s="270"/>
      <c r="G32" s="70" t="s">
        <v>36</v>
      </c>
      <c r="H32" s="164"/>
      <c r="I32" s="164"/>
      <c r="J32" s="164"/>
      <c r="K32" s="164"/>
      <c r="L32" s="164"/>
      <c r="M32" s="164"/>
      <c r="N32" s="164"/>
      <c r="O32" s="164"/>
      <c r="P32" s="164"/>
      <c r="Q32" s="164"/>
      <c r="R32" s="164"/>
      <c r="S32" s="164"/>
      <c r="T32" s="164"/>
      <c r="U32" s="164"/>
      <c r="V32" s="164"/>
      <c r="W32" s="164"/>
      <c r="X32" s="164"/>
      <c r="Y32" s="164"/>
      <c r="Z32" s="164"/>
      <c r="AA32" s="164"/>
      <c r="AB32" s="164"/>
      <c r="AC32" s="164"/>
      <c r="AD32" s="164"/>
      <c r="AE32" s="164"/>
      <c r="AF32" s="164"/>
      <c r="AG32" s="164"/>
      <c r="AH32" s="164"/>
      <c r="AI32" s="164"/>
      <c r="AJ32" s="164"/>
      <c r="AK32" s="164"/>
      <c r="AL32" s="164"/>
      <c r="AM32" s="253">
        <f>SUM(H33:AL33)</f>
        <v>0</v>
      </c>
      <c r="AN32" s="368" t="str">
        <f t="shared" ref="AN32" si="9">IFERROR(IF(OR(E32="Ａ",AM32&gt;$AF$45),1,ROUNDDOWN(AM32/$AF$45,1)),"")</f>
        <v/>
      </c>
      <c r="AO32" s="222"/>
      <c r="AP32" s="8"/>
    </row>
    <row r="33" spans="1:53" ht="13.5" customHeight="1">
      <c r="A33" s="249"/>
      <c r="B33" s="255"/>
      <c r="C33" s="287"/>
      <c r="D33" s="367"/>
      <c r="E33" s="302"/>
      <c r="F33" s="261"/>
      <c r="G33" s="70" t="s">
        <v>41</v>
      </c>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253"/>
      <c r="AN33" s="368"/>
      <c r="AO33" s="223"/>
      <c r="AP33" s="8"/>
      <c r="AQ33" s="332" t="s">
        <v>199</v>
      </c>
      <c r="AR33" s="334"/>
      <c r="AS33" s="347"/>
      <c r="AT33" s="252" t="s">
        <v>200</v>
      </c>
      <c r="AU33" s="351"/>
      <c r="AV33" s="351"/>
      <c r="AW33" s="252" t="s">
        <v>201</v>
      </c>
      <c r="AX33" s="351"/>
      <c r="AY33" s="351"/>
    </row>
    <row r="34" spans="1:53" ht="13.5" customHeight="1">
      <c r="A34" s="248" t="str">
        <f>IFERROR(INDEX(【従業者名簿】!F:F,MATCH(F34,【従業者名簿】!C:C,0)),"")</f>
        <v/>
      </c>
      <c r="B34" s="298" t="s">
        <v>33</v>
      </c>
      <c r="C34" s="299" t="str">
        <f t="shared" ref="C34" si="10">IF(AO34="介護福祉士","〇","")</f>
        <v/>
      </c>
      <c r="D34" s="366" t="str">
        <f>IF(A34="","",DATEDIF(A34,$AF$3,"m"))</f>
        <v/>
      </c>
      <c r="E34" s="301"/>
      <c r="F34" s="270"/>
      <c r="G34" s="70" t="s">
        <v>36</v>
      </c>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4"/>
      <c r="AF34" s="164"/>
      <c r="AG34" s="164"/>
      <c r="AH34" s="164"/>
      <c r="AI34" s="164"/>
      <c r="AJ34" s="164"/>
      <c r="AK34" s="164"/>
      <c r="AL34" s="164"/>
      <c r="AM34" s="253">
        <f>SUM(H35:AL35)</f>
        <v>0</v>
      </c>
      <c r="AN34" s="368" t="str">
        <f t="shared" ref="AN34" si="11">IFERROR(IF(OR(E34="Ａ",AM34&gt;$AF$45),1,ROUNDDOWN(AM34/$AF$45,1)),"")</f>
        <v/>
      </c>
      <c r="AO34" s="222"/>
      <c r="AP34" s="8"/>
      <c r="AQ34" s="348"/>
      <c r="AR34" s="349"/>
      <c r="AS34" s="350"/>
      <c r="AT34" s="352"/>
      <c r="AU34" s="352"/>
      <c r="AV34" s="352"/>
      <c r="AW34" s="352"/>
      <c r="AX34" s="352"/>
      <c r="AY34" s="352"/>
    </row>
    <row r="35" spans="1:53" ht="13.5" customHeight="1">
      <c r="A35" s="249"/>
      <c r="B35" s="255"/>
      <c r="C35" s="287"/>
      <c r="D35" s="367"/>
      <c r="E35" s="302"/>
      <c r="F35" s="261"/>
      <c r="G35" s="70" t="s">
        <v>41</v>
      </c>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253"/>
      <c r="AN35" s="368"/>
      <c r="AO35" s="223"/>
      <c r="AP35" s="8"/>
      <c r="AQ35" s="210"/>
      <c r="AR35" s="214"/>
      <c r="AS35" s="211"/>
      <c r="AT35" s="353" t="s">
        <v>166</v>
      </c>
      <c r="AU35" s="354"/>
      <c r="AV35" s="355"/>
      <c r="AW35" s="353" t="s">
        <v>167</v>
      </c>
      <c r="AX35" s="356"/>
      <c r="AY35" s="357"/>
    </row>
    <row r="36" spans="1:53" ht="13.5" customHeight="1">
      <c r="A36" s="248" t="str">
        <f>IFERROR(INDEX(【従業者名簿】!F:F,MATCH(F36,【従業者名簿】!C:C,0)),"")</f>
        <v/>
      </c>
      <c r="B36" s="298" t="s">
        <v>33</v>
      </c>
      <c r="C36" s="299" t="str">
        <f t="shared" ref="C36" si="12">IF(AO36="介護福祉士","〇","")</f>
        <v/>
      </c>
      <c r="D36" s="366" t="str">
        <f>IF(A36="","",DATEDIF(A36,$AF$3,"m"))</f>
        <v/>
      </c>
      <c r="E36" s="301"/>
      <c r="F36" s="262"/>
      <c r="G36" s="70" t="s">
        <v>36</v>
      </c>
      <c r="H36" s="75"/>
      <c r="I36" s="75"/>
      <c r="J36" s="75"/>
      <c r="K36" s="75"/>
      <c r="L36" s="75"/>
      <c r="M36" s="75"/>
      <c r="N36" s="75"/>
      <c r="O36" s="75"/>
      <c r="P36" s="75"/>
      <c r="Q36" s="75"/>
      <c r="R36" s="75"/>
      <c r="S36" s="75"/>
      <c r="T36" s="75"/>
      <c r="U36" s="75"/>
      <c r="V36" s="75"/>
      <c r="W36" s="75"/>
      <c r="X36" s="75"/>
      <c r="Y36" s="75"/>
      <c r="Z36" s="75"/>
      <c r="AA36" s="75"/>
      <c r="AB36" s="75"/>
      <c r="AC36" s="75"/>
      <c r="AD36" s="75"/>
      <c r="AE36" s="75"/>
      <c r="AF36" s="75"/>
      <c r="AG36" s="75"/>
      <c r="AH36" s="75"/>
      <c r="AI36" s="75"/>
      <c r="AJ36" s="75"/>
      <c r="AK36" s="75"/>
      <c r="AL36" s="75"/>
      <c r="AM36" s="253">
        <f>SUM(H37:AL37)</f>
        <v>0</v>
      </c>
      <c r="AN36" s="368" t="str">
        <f t="shared" ref="AN36" si="13">IFERROR(IF(OR(E36="Ａ",AM36&gt;$AF$45),1,ROUNDDOWN(AM36/$AF$45,1)),"")</f>
        <v/>
      </c>
      <c r="AO36" s="222"/>
      <c r="AP36" s="8"/>
      <c r="AQ36" s="312" t="s">
        <v>202</v>
      </c>
      <c r="AR36" s="313"/>
      <c r="AS36" s="314"/>
      <c r="AT36" s="315">
        <f>ROUNDDOWN(SUMIF(C14:C79,"〇",AN14:AN79),1)</f>
        <v>0</v>
      </c>
      <c r="AU36" s="316"/>
      <c r="AV36" s="316"/>
      <c r="AW36" s="317" t="e">
        <f>AT36/AM44</f>
        <v>#DIV/0!</v>
      </c>
      <c r="AX36" s="318"/>
      <c r="AY36" s="318"/>
    </row>
    <row r="37" spans="1:53" ht="13.5" customHeight="1">
      <c r="A37" s="249"/>
      <c r="B37" s="255"/>
      <c r="C37" s="287"/>
      <c r="D37" s="367"/>
      <c r="E37" s="302"/>
      <c r="F37" s="262"/>
      <c r="G37" s="70" t="s">
        <v>41</v>
      </c>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253"/>
      <c r="AN37" s="368"/>
      <c r="AO37" s="223"/>
      <c r="AP37" s="8"/>
      <c r="AQ37" s="319" t="s">
        <v>203</v>
      </c>
      <c r="AR37" s="320"/>
      <c r="AS37" s="321"/>
      <c r="AT37" s="316"/>
      <c r="AU37" s="316"/>
      <c r="AV37" s="316"/>
      <c r="AW37" s="318"/>
      <c r="AX37" s="318"/>
      <c r="AY37" s="318"/>
    </row>
    <row r="38" spans="1:53" ht="13.5" customHeight="1">
      <c r="A38" s="248" t="str">
        <f>IFERROR(INDEX(【従業者名簿】!F:F,MATCH(F38,【従業者名簿】!C:C,0)),"")</f>
        <v/>
      </c>
      <c r="B38" s="298" t="s">
        <v>33</v>
      </c>
      <c r="C38" s="299" t="str">
        <f t="shared" ref="C38" si="14">IF(AO38="介護福祉士","〇","")</f>
        <v/>
      </c>
      <c r="D38" s="366" t="str">
        <f>IF(A38="","",DATEDIF(A38,$AF$3,"m"))</f>
        <v/>
      </c>
      <c r="E38" s="301"/>
      <c r="F38" s="262"/>
      <c r="G38" s="70" t="s">
        <v>36</v>
      </c>
      <c r="H38" s="75"/>
      <c r="I38" s="75"/>
      <c r="J38" s="75"/>
      <c r="K38" s="75"/>
      <c r="L38" s="75"/>
      <c r="M38" s="75"/>
      <c r="N38" s="75"/>
      <c r="O38" s="75"/>
      <c r="P38" s="75"/>
      <c r="Q38" s="75"/>
      <c r="R38" s="75"/>
      <c r="S38" s="75"/>
      <c r="T38" s="75"/>
      <c r="U38" s="75"/>
      <c r="V38" s="75"/>
      <c r="W38" s="75"/>
      <c r="X38" s="75"/>
      <c r="Y38" s="75"/>
      <c r="Z38" s="75"/>
      <c r="AA38" s="75"/>
      <c r="AB38" s="75"/>
      <c r="AC38" s="75"/>
      <c r="AD38" s="75"/>
      <c r="AE38" s="75"/>
      <c r="AF38" s="75"/>
      <c r="AG38" s="75"/>
      <c r="AH38" s="75"/>
      <c r="AI38" s="75"/>
      <c r="AJ38" s="75"/>
      <c r="AK38" s="75"/>
      <c r="AL38" s="75"/>
      <c r="AM38" s="253">
        <f>SUM(H39:AL39)</f>
        <v>0</v>
      </c>
      <c r="AN38" s="368" t="str">
        <f t="shared" ref="AN38" si="15">IFERROR(IF(OR(E38="Ａ",AM38&gt;$AF$45),1,ROUNDDOWN(AM38/$AF$45,1)),"")</f>
        <v/>
      </c>
      <c r="AO38" s="222"/>
      <c r="AP38" s="8"/>
      <c r="AQ38" s="312" t="s">
        <v>204</v>
      </c>
      <c r="AR38" s="313"/>
      <c r="AS38" s="314"/>
      <c r="AT38" s="315">
        <f>ROUNDDOWN(SUMIFS(AN14:AN79,C14:C79,"〇",D14:D79,"&gt;="&amp;BA38),1)</f>
        <v>0</v>
      </c>
      <c r="AU38" s="316"/>
      <c r="AV38" s="316"/>
      <c r="AW38" s="317" t="e">
        <f>AT38/AM44</f>
        <v>#DIV/0!</v>
      </c>
      <c r="AX38" s="318"/>
      <c r="AY38" s="318"/>
      <c r="BA38" s="358">
        <f>[1]【算定要件集計】!T7</f>
        <v>120</v>
      </c>
    </row>
    <row r="39" spans="1:53" ht="13.5" customHeight="1">
      <c r="A39" s="249"/>
      <c r="B39" s="255"/>
      <c r="C39" s="287"/>
      <c r="D39" s="367"/>
      <c r="E39" s="302"/>
      <c r="F39" s="262"/>
      <c r="G39" s="70" t="s">
        <v>41</v>
      </c>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253"/>
      <c r="AN39" s="368"/>
      <c r="AO39" s="223"/>
      <c r="AP39" s="8"/>
      <c r="AQ39" s="319" t="s">
        <v>206</v>
      </c>
      <c r="AR39" s="320"/>
      <c r="AS39" s="321"/>
      <c r="AT39" s="316"/>
      <c r="AU39" s="316"/>
      <c r="AV39" s="316"/>
      <c r="AW39" s="318"/>
      <c r="AX39" s="318"/>
      <c r="AY39" s="318"/>
      <c r="BA39" s="359"/>
    </row>
    <row r="40" spans="1:53" ht="13.5" customHeight="1">
      <c r="A40" s="248" t="str">
        <f>IFERROR(INDEX(【従業者名簿】!F:F,MATCH(F40,【従業者名簿】!C:C,0)),"")</f>
        <v/>
      </c>
      <c r="B40" s="298" t="s">
        <v>33</v>
      </c>
      <c r="C40" s="299" t="str">
        <f t="shared" ref="C40" si="16">IF(AO40="介護福祉士","〇","")</f>
        <v/>
      </c>
      <c r="D40" s="366" t="str">
        <f>IF(A40="","",DATEDIF(A40,$AF$3,"m"))</f>
        <v/>
      </c>
      <c r="E40" s="301"/>
      <c r="F40" s="262"/>
      <c r="G40" s="70" t="s">
        <v>36</v>
      </c>
      <c r="H40" s="75"/>
      <c r="I40" s="75"/>
      <c r="J40" s="75"/>
      <c r="K40" s="75"/>
      <c r="L40" s="75"/>
      <c r="M40" s="75"/>
      <c r="N40" s="75"/>
      <c r="O40" s="75"/>
      <c r="P40" s="75"/>
      <c r="Q40" s="75"/>
      <c r="R40" s="75"/>
      <c r="S40" s="75"/>
      <c r="T40" s="75"/>
      <c r="U40" s="75"/>
      <c r="V40" s="75"/>
      <c r="W40" s="75"/>
      <c r="X40" s="75"/>
      <c r="Y40" s="75"/>
      <c r="Z40" s="75"/>
      <c r="AA40" s="75"/>
      <c r="AB40" s="75"/>
      <c r="AC40" s="75"/>
      <c r="AD40" s="75"/>
      <c r="AE40" s="75"/>
      <c r="AF40" s="75"/>
      <c r="AG40" s="75"/>
      <c r="AH40" s="75"/>
      <c r="AI40" s="75"/>
      <c r="AJ40" s="75"/>
      <c r="AK40" s="75"/>
      <c r="AL40" s="75"/>
      <c r="AM40" s="253">
        <f>SUM(H41:AL41)</f>
        <v>0</v>
      </c>
      <c r="AN40" s="368" t="str">
        <f t="shared" ref="AN40" si="17">IFERROR(IF(OR(E40="Ａ",AM40&gt;$AF$45),1,ROUNDDOWN(AM40/$AF$45,1)),"")</f>
        <v/>
      </c>
      <c r="AO40" s="222"/>
      <c r="AP40" s="8"/>
      <c r="AQ40" s="312" t="s">
        <v>207</v>
      </c>
      <c r="AR40" s="313"/>
      <c r="AS40" s="314"/>
      <c r="AT40" s="315">
        <f>ROUNDDOWN(SUM(SUMIF(E14:E79,{"Ａ","Ｂ"},AN14:AN79)),1)</f>
        <v>0</v>
      </c>
      <c r="AU40" s="316"/>
      <c r="AV40" s="316"/>
      <c r="AW40" s="360" t="e">
        <f>AT40/AM44</f>
        <v>#DIV/0!</v>
      </c>
      <c r="AX40" s="361"/>
      <c r="AY40" s="362"/>
      <c r="BA40" s="169"/>
    </row>
    <row r="41" spans="1:53" ht="13.5" customHeight="1">
      <c r="A41" s="249"/>
      <c r="B41" s="255"/>
      <c r="C41" s="287"/>
      <c r="D41" s="367"/>
      <c r="E41" s="302"/>
      <c r="F41" s="262"/>
      <c r="G41" s="70" t="s">
        <v>41</v>
      </c>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253"/>
      <c r="AN41" s="368"/>
      <c r="AO41" s="223"/>
      <c r="AP41" s="8"/>
      <c r="AQ41" s="319" t="s">
        <v>208</v>
      </c>
      <c r="AR41" s="320"/>
      <c r="AS41" s="321"/>
      <c r="AT41" s="316"/>
      <c r="AU41" s="316"/>
      <c r="AV41" s="316"/>
      <c r="AW41" s="363"/>
      <c r="AX41" s="364"/>
      <c r="AY41" s="365"/>
      <c r="BA41" s="170"/>
    </row>
    <row r="42" spans="1:53" ht="13.5" customHeight="1">
      <c r="A42" s="248" t="str">
        <f>IFERROR(INDEX(【従業者名簿】!F:F,MATCH(F42,【従業者名簿】!C:C,0)),"")</f>
        <v/>
      </c>
      <c r="B42" s="298" t="s">
        <v>33</v>
      </c>
      <c r="C42" s="299" t="str">
        <f t="shared" ref="C42" si="18">IF(AO42="介護福祉士","〇","")</f>
        <v/>
      </c>
      <c r="D42" s="366" t="str">
        <f>IF(A42="","",DATEDIF(A42,$AF$3,"m"))</f>
        <v/>
      </c>
      <c r="E42" s="275"/>
      <c r="F42" s="262"/>
      <c r="G42" s="70" t="s">
        <v>36</v>
      </c>
      <c r="H42" s="75"/>
      <c r="I42" s="75"/>
      <c r="J42" s="75"/>
      <c r="K42" s="75"/>
      <c r="L42" s="75"/>
      <c r="M42" s="75"/>
      <c r="N42" s="75"/>
      <c r="O42" s="75"/>
      <c r="P42" s="75"/>
      <c r="Q42" s="75"/>
      <c r="R42" s="75"/>
      <c r="S42" s="75"/>
      <c r="T42" s="75"/>
      <c r="U42" s="75"/>
      <c r="V42" s="75"/>
      <c r="W42" s="75"/>
      <c r="X42" s="75"/>
      <c r="Y42" s="75"/>
      <c r="Z42" s="75"/>
      <c r="AA42" s="75"/>
      <c r="AB42" s="75"/>
      <c r="AC42" s="75"/>
      <c r="AD42" s="75"/>
      <c r="AE42" s="75"/>
      <c r="AF42" s="75"/>
      <c r="AG42" s="75"/>
      <c r="AH42" s="75"/>
      <c r="AI42" s="75"/>
      <c r="AJ42" s="75"/>
      <c r="AK42" s="75"/>
      <c r="AL42" s="75"/>
      <c r="AM42" s="253">
        <f>SUM(H43:AL43)</f>
        <v>0</v>
      </c>
      <c r="AN42" s="368" t="str">
        <f>IFERROR(IF(OR(E42="Ａ",AM42&gt;$AF$45),1,ROUNDDOWN(AM42/$AF$45,1)),"")</f>
        <v/>
      </c>
      <c r="AO42" s="222"/>
      <c r="AP42" s="8"/>
      <c r="AQ42" s="312" t="s">
        <v>207</v>
      </c>
      <c r="AR42" s="313"/>
      <c r="AS42" s="314"/>
      <c r="AT42" s="315">
        <f>ROUNDDOWN(SUMIF(D14:D79,"&gt;="&amp;BA42,AN14:AN79),1)</f>
        <v>0</v>
      </c>
      <c r="AU42" s="316"/>
      <c r="AV42" s="316"/>
      <c r="AW42" s="360" t="e">
        <f>AT42/AM44</f>
        <v>#DIV/0!</v>
      </c>
      <c r="AX42" s="361"/>
      <c r="AY42" s="362"/>
      <c r="BA42" s="358">
        <f>[1]【算定要件集計】!T11</f>
        <v>84</v>
      </c>
    </row>
    <row r="43" spans="1:53" ht="13.5" customHeight="1">
      <c r="A43" s="249"/>
      <c r="B43" s="255"/>
      <c r="C43" s="287"/>
      <c r="D43" s="367"/>
      <c r="E43" s="260"/>
      <c r="F43" s="262"/>
      <c r="G43" s="70" t="s">
        <v>41</v>
      </c>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253"/>
      <c r="AN43" s="368"/>
      <c r="AO43" s="223"/>
      <c r="AP43" s="8"/>
      <c r="AQ43" s="319" t="s">
        <v>210</v>
      </c>
      <c r="AR43" s="320"/>
      <c r="AS43" s="321"/>
      <c r="AT43" s="316"/>
      <c r="AU43" s="316"/>
      <c r="AV43" s="316"/>
      <c r="AW43" s="363"/>
      <c r="AX43" s="364"/>
      <c r="AY43" s="365"/>
      <c r="BA43" s="359"/>
    </row>
    <row r="44" spans="1:53" ht="13.5" customHeight="1">
      <c r="B44" s="332" t="s">
        <v>51</v>
      </c>
      <c r="C44" s="333"/>
      <c r="D44" s="333"/>
      <c r="E44" s="333"/>
      <c r="F44" s="333"/>
      <c r="G44" s="25" t="s">
        <v>49</v>
      </c>
      <c r="H44" s="23"/>
      <c r="I44" s="15"/>
      <c r="J44" s="332" t="s">
        <v>46</v>
      </c>
      <c r="K44" s="334"/>
      <c r="L44" s="334"/>
      <c r="M44" s="334"/>
      <c r="N44" s="334"/>
      <c r="O44" s="334"/>
      <c r="P44" s="334"/>
      <c r="Q44" s="334"/>
      <c r="R44" s="334"/>
      <c r="S44" s="14"/>
      <c r="T44" s="26" t="s">
        <v>50</v>
      </c>
      <c r="U44" s="24"/>
      <c r="V44" s="332" t="s">
        <v>47</v>
      </c>
      <c r="W44" s="334"/>
      <c r="X44" s="334"/>
      <c r="Y44" s="334"/>
      <c r="Z44" s="334"/>
      <c r="AA44" s="334"/>
      <c r="AB44" s="334"/>
      <c r="AC44" s="333"/>
      <c r="AD44" s="333"/>
      <c r="AE44" s="333"/>
      <c r="AF44" s="14" t="s">
        <v>164</v>
      </c>
      <c r="AH44" s="27"/>
      <c r="AI44" s="27"/>
      <c r="AJ44" s="27"/>
      <c r="AK44" s="27"/>
      <c r="AL44" s="27"/>
      <c r="AM44" s="324">
        <f>ROUNDDOWN(SUM(AN14:AN43,AN50:AN79),1)</f>
        <v>0</v>
      </c>
      <c r="AN44" s="325"/>
      <c r="AO44" s="391" t="s">
        <v>173</v>
      </c>
      <c r="AP44" s="10"/>
      <c r="AQ44" s="322"/>
      <c r="AR44" s="323"/>
      <c r="AS44" s="323"/>
      <c r="AT44" s="322"/>
      <c r="AU44" s="323"/>
      <c r="AV44" s="323"/>
      <c r="AW44" s="322"/>
      <c r="AX44" s="323"/>
      <c r="AY44" s="323"/>
    </row>
    <row r="45" spans="1:53" ht="13.5" customHeight="1">
      <c r="B45" s="210"/>
      <c r="C45" s="214"/>
      <c r="D45" s="214"/>
      <c r="E45" s="214"/>
      <c r="F45" s="214"/>
      <c r="G45" s="41">
        <f>AF5</f>
        <v>0</v>
      </c>
      <c r="H45" s="21" t="s">
        <v>16</v>
      </c>
      <c r="I45" s="20"/>
      <c r="J45" s="335"/>
      <c r="K45" s="336"/>
      <c r="L45" s="336"/>
      <c r="M45" s="336"/>
      <c r="N45" s="336"/>
      <c r="O45" s="336"/>
      <c r="P45" s="336"/>
      <c r="Q45" s="336"/>
      <c r="R45" s="336"/>
      <c r="S45" s="330" t="str">
        <f>IFERROR((AM5/AF5*4)+(COUNT(H6:AL6)-28)*(AM5/AF5/7),"")</f>
        <v/>
      </c>
      <c r="T45" s="330"/>
      <c r="U45" s="22" t="s">
        <v>7</v>
      </c>
      <c r="V45" s="335"/>
      <c r="W45" s="336"/>
      <c r="X45" s="336"/>
      <c r="Y45" s="336"/>
      <c r="Z45" s="336"/>
      <c r="AA45" s="336"/>
      <c r="AB45" s="336"/>
      <c r="AC45" s="214"/>
      <c r="AD45" s="214"/>
      <c r="AE45" s="214"/>
      <c r="AF45" s="331" t="str">
        <f>IFERROR(ROUNDDOWN(G45*S45,0),"")</f>
        <v/>
      </c>
      <c r="AG45" s="331"/>
      <c r="AH45" s="21" t="s">
        <v>16</v>
      </c>
      <c r="AI45" s="21"/>
      <c r="AJ45" s="21"/>
      <c r="AK45" s="21"/>
      <c r="AL45" s="21"/>
      <c r="AM45" s="326"/>
      <c r="AN45" s="327"/>
      <c r="AO45" s="329"/>
      <c r="AP45" s="10"/>
      <c r="AQ45" s="323"/>
      <c r="AR45" s="323"/>
      <c r="AS45" s="323"/>
      <c r="AT45" s="323"/>
      <c r="AU45" s="323"/>
      <c r="AV45" s="323"/>
      <c r="AW45" s="323"/>
      <c r="AX45" s="323"/>
      <c r="AY45" s="323"/>
    </row>
    <row r="46" spans="1:53" ht="13.5" customHeight="1">
      <c r="B46" s="43"/>
      <c r="C46" s="43"/>
      <c r="D46" s="43"/>
      <c r="E46" s="7" t="s">
        <v>90</v>
      </c>
      <c r="F46" s="43"/>
      <c r="G46" s="51"/>
      <c r="H46" s="7"/>
      <c r="I46" s="52"/>
      <c r="J46" s="52"/>
      <c r="K46" s="52"/>
      <c r="L46" s="52"/>
      <c r="M46" s="52"/>
      <c r="N46" s="52"/>
      <c r="O46" s="52"/>
      <c r="P46" s="52"/>
      <c r="Q46" s="52"/>
      <c r="R46" s="52"/>
      <c r="S46" s="53"/>
      <c r="T46" s="53"/>
      <c r="U46" s="7"/>
      <c r="V46" s="52"/>
      <c r="W46" s="52"/>
      <c r="X46" s="52"/>
      <c r="Y46" s="52"/>
      <c r="Z46" s="52"/>
      <c r="AA46" s="52"/>
      <c r="AB46" s="52"/>
      <c r="AC46" s="43"/>
      <c r="AD46" s="43"/>
      <c r="AE46" s="43"/>
      <c r="AF46" s="54"/>
      <c r="AG46" s="54"/>
      <c r="AH46" s="7"/>
      <c r="AI46" s="7"/>
      <c r="AJ46" s="7"/>
      <c r="AK46" s="7"/>
      <c r="AL46" s="7"/>
      <c r="AM46" s="137" t="s">
        <v>149</v>
      </c>
      <c r="AN46" s="56"/>
      <c r="AO46" s="57"/>
      <c r="AP46" s="10"/>
      <c r="AQ46" s="159"/>
      <c r="AR46" s="159"/>
      <c r="AS46" s="159"/>
      <c r="AT46" s="58"/>
      <c r="AU46" s="58"/>
      <c r="AV46" s="58"/>
      <c r="AW46" s="59"/>
      <c r="AX46" s="59"/>
      <c r="AY46" s="59"/>
    </row>
    <row r="47" spans="1:53" ht="13.5" customHeight="1">
      <c r="B47" s="43"/>
      <c r="C47" s="43"/>
      <c r="D47" s="43"/>
      <c r="E47" s="7"/>
      <c r="F47" s="43"/>
      <c r="G47" s="51"/>
      <c r="H47" s="7"/>
      <c r="I47" s="52"/>
      <c r="J47" s="52"/>
      <c r="K47" s="52"/>
      <c r="L47" s="52"/>
      <c r="M47" s="52"/>
      <c r="N47" s="52"/>
      <c r="O47" s="52"/>
      <c r="P47" s="52"/>
      <c r="Q47" s="52"/>
      <c r="R47" s="52"/>
      <c r="S47" s="53"/>
      <c r="T47" s="53"/>
      <c r="U47" s="7"/>
      <c r="V47" s="52"/>
      <c r="W47" s="52"/>
      <c r="X47" s="52"/>
      <c r="Y47" s="52"/>
      <c r="Z47" s="52"/>
      <c r="AA47" s="52"/>
      <c r="AB47" s="52"/>
      <c r="AC47" s="43"/>
      <c r="AD47" s="43"/>
      <c r="AE47" s="43"/>
      <c r="AF47" s="54"/>
      <c r="AG47" s="54"/>
      <c r="AH47" s="7"/>
      <c r="AI47" s="7"/>
      <c r="AJ47" s="7"/>
      <c r="AK47" s="7"/>
      <c r="AL47" s="7"/>
      <c r="AM47" s="55"/>
      <c r="AN47" s="56"/>
      <c r="AO47" s="57"/>
      <c r="AP47" s="10"/>
      <c r="AQ47" s="159"/>
      <c r="AR47" s="159"/>
      <c r="AS47" s="159"/>
      <c r="AT47" s="58"/>
      <c r="AU47" s="58"/>
      <c r="AV47" s="58"/>
      <c r="AW47" s="59"/>
      <c r="AX47" s="59"/>
      <c r="AY47" s="59"/>
    </row>
    <row r="48" spans="1:53" s="6" customFormat="1" ht="18" customHeight="1">
      <c r="A48" s="248" t="s">
        <v>60</v>
      </c>
      <c r="B48" s="238" t="s">
        <v>0</v>
      </c>
      <c r="C48" s="250" t="s">
        <v>203</v>
      </c>
      <c r="D48" s="250" t="s">
        <v>62</v>
      </c>
      <c r="E48" s="250" t="s">
        <v>1</v>
      </c>
      <c r="F48" s="238" t="s">
        <v>3</v>
      </c>
      <c r="G48" s="252" t="s">
        <v>37</v>
      </c>
      <c r="H48" s="18" t="str">
        <f>AF3</f>
        <v/>
      </c>
      <c r="I48" s="18" t="str">
        <f>IFERROR(H48+1,"")</f>
        <v/>
      </c>
      <c r="J48" s="18" t="str">
        <f>IFERROR(I48+1,"")</f>
        <v/>
      </c>
      <c r="K48" s="18" t="str">
        <f t="shared" ref="K48:AI48" si="19">IFERROR(J48+1,"")</f>
        <v/>
      </c>
      <c r="L48" s="18" t="str">
        <f t="shared" si="19"/>
        <v/>
      </c>
      <c r="M48" s="18" t="str">
        <f t="shared" si="19"/>
        <v/>
      </c>
      <c r="N48" s="18" t="str">
        <f t="shared" si="19"/>
        <v/>
      </c>
      <c r="O48" s="18" t="str">
        <f t="shared" si="19"/>
        <v/>
      </c>
      <c r="P48" s="18" t="str">
        <f t="shared" si="19"/>
        <v/>
      </c>
      <c r="Q48" s="18" t="str">
        <f t="shared" si="19"/>
        <v/>
      </c>
      <c r="R48" s="18" t="str">
        <f t="shared" si="19"/>
        <v/>
      </c>
      <c r="S48" s="18" t="str">
        <f t="shared" si="19"/>
        <v/>
      </c>
      <c r="T48" s="18" t="str">
        <f t="shared" si="19"/>
        <v/>
      </c>
      <c r="U48" s="18" t="str">
        <f t="shared" si="19"/>
        <v/>
      </c>
      <c r="V48" s="18" t="str">
        <f t="shared" si="19"/>
        <v/>
      </c>
      <c r="W48" s="18" t="str">
        <f t="shared" si="19"/>
        <v/>
      </c>
      <c r="X48" s="18" t="str">
        <f t="shared" si="19"/>
        <v/>
      </c>
      <c r="Y48" s="18" t="str">
        <f t="shared" si="19"/>
        <v/>
      </c>
      <c r="Z48" s="18" t="str">
        <f t="shared" si="19"/>
        <v/>
      </c>
      <c r="AA48" s="18" t="str">
        <f t="shared" si="19"/>
        <v/>
      </c>
      <c r="AB48" s="18" t="str">
        <f t="shared" si="19"/>
        <v/>
      </c>
      <c r="AC48" s="18" t="str">
        <f t="shared" si="19"/>
        <v/>
      </c>
      <c r="AD48" s="18" t="str">
        <f t="shared" si="19"/>
        <v/>
      </c>
      <c r="AE48" s="18" t="str">
        <f t="shared" si="19"/>
        <v/>
      </c>
      <c r="AF48" s="18" t="str">
        <f t="shared" si="19"/>
        <v/>
      </c>
      <c r="AG48" s="18" t="str">
        <f t="shared" si="19"/>
        <v/>
      </c>
      <c r="AH48" s="18" t="str">
        <f t="shared" si="19"/>
        <v/>
      </c>
      <c r="AI48" s="18" t="str">
        <f t="shared" si="19"/>
        <v/>
      </c>
      <c r="AJ48" s="18" t="str">
        <f>IFERROR(IF(MONTH(AI48)&lt;&gt;MONTH(AI48+1),"",AI48+1),"")</f>
        <v/>
      </c>
      <c r="AK48" s="18" t="str">
        <f>IFERROR(IF(MONTH(AJ48)&lt;&gt;MONTH(AJ48+1),"",AJ48+1),"")</f>
        <v/>
      </c>
      <c r="AL48" s="18" t="str">
        <f>IFERROR(IF(MONTH(AK48)&lt;&gt;MONTH(AK48+1),"",AK48+1),"")</f>
        <v/>
      </c>
      <c r="AM48" s="263" t="s">
        <v>162</v>
      </c>
      <c r="AN48" s="263" t="s">
        <v>163</v>
      </c>
      <c r="AO48" s="206" t="s">
        <v>133</v>
      </c>
      <c r="AQ48" s="1"/>
      <c r="AR48" s="1"/>
      <c r="AS48" s="1"/>
      <c r="AT48" s="1"/>
      <c r="AU48" s="1"/>
      <c r="AV48" s="1"/>
      <c r="AW48" s="1"/>
      <c r="AX48" s="1"/>
      <c r="AY48" s="1"/>
    </row>
    <row r="49" spans="1:51" s="6" customFormat="1" ht="18" customHeight="1">
      <c r="A49" s="249"/>
      <c r="B49" s="238"/>
      <c r="C49" s="251"/>
      <c r="D49" s="251"/>
      <c r="E49" s="251"/>
      <c r="F49" s="238"/>
      <c r="G49" s="239"/>
      <c r="H49" s="19" t="str">
        <f>H48</f>
        <v/>
      </c>
      <c r="I49" s="19" t="str">
        <f>I48</f>
        <v/>
      </c>
      <c r="J49" s="19" t="str">
        <f t="shared" ref="J49:AL49" si="20">J48</f>
        <v/>
      </c>
      <c r="K49" s="19" t="str">
        <f t="shared" si="20"/>
        <v/>
      </c>
      <c r="L49" s="19" t="str">
        <f t="shared" si="20"/>
        <v/>
      </c>
      <c r="M49" s="19" t="str">
        <f t="shared" si="20"/>
        <v/>
      </c>
      <c r="N49" s="19" t="str">
        <f t="shared" si="20"/>
        <v/>
      </c>
      <c r="O49" s="19" t="str">
        <f t="shared" si="20"/>
        <v/>
      </c>
      <c r="P49" s="19" t="str">
        <f t="shared" si="20"/>
        <v/>
      </c>
      <c r="Q49" s="19" t="str">
        <f t="shared" si="20"/>
        <v/>
      </c>
      <c r="R49" s="19" t="str">
        <f t="shared" si="20"/>
        <v/>
      </c>
      <c r="S49" s="19" t="str">
        <f t="shared" si="20"/>
        <v/>
      </c>
      <c r="T49" s="19" t="str">
        <f t="shared" si="20"/>
        <v/>
      </c>
      <c r="U49" s="19" t="str">
        <f t="shared" si="20"/>
        <v/>
      </c>
      <c r="V49" s="19" t="str">
        <f t="shared" si="20"/>
        <v/>
      </c>
      <c r="W49" s="19" t="str">
        <f t="shared" si="20"/>
        <v/>
      </c>
      <c r="X49" s="19" t="str">
        <f t="shared" si="20"/>
        <v/>
      </c>
      <c r="Y49" s="19" t="str">
        <f t="shared" si="20"/>
        <v/>
      </c>
      <c r="Z49" s="19" t="str">
        <f t="shared" si="20"/>
        <v/>
      </c>
      <c r="AA49" s="19" t="str">
        <f t="shared" si="20"/>
        <v/>
      </c>
      <c r="AB49" s="19" t="str">
        <f t="shared" si="20"/>
        <v/>
      </c>
      <c r="AC49" s="19" t="str">
        <f t="shared" si="20"/>
        <v/>
      </c>
      <c r="AD49" s="19" t="str">
        <f t="shared" si="20"/>
        <v/>
      </c>
      <c r="AE49" s="19" t="str">
        <f t="shared" si="20"/>
        <v/>
      </c>
      <c r="AF49" s="19" t="str">
        <f t="shared" si="20"/>
        <v/>
      </c>
      <c r="AG49" s="19" t="str">
        <f t="shared" si="20"/>
        <v/>
      </c>
      <c r="AH49" s="19" t="str">
        <f t="shared" si="20"/>
        <v/>
      </c>
      <c r="AI49" s="19" t="str">
        <f t="shared" si="20"/>
        <v/>
      </c>
      <c r="AJ49" s="19" t="str">
        <f t="shared" si="20"/>
        <v/>
      </c>
      <c r="AK49" s="19" t="str">
        <f t="shared" si="20"/>
        <v/>
      </c>
      <c r="AL49" s="19" t="str">
        <f t="shared" si="20"/>
        <v/>
      </c>
      <c r="AM49" s="263"/>
      <c r="AN49" s="263"/>
      <c r="AO49" s="207"/>
      <c r="AQ49" s="1"/>
      <c r="AR49" s="1"/>
      <c r="AS49" s="1"/>
      <c r="AT49" s="1"/>
      <c r="AU49" s="1"/>
      <c r="AV49" s="1"/>
      <c r="AW49" s="1"/>
      <c r="AX49" s="1"/>
      <c r="AY49" s="1"/>
    </row>
    <row r="50" spans="1:51" ht="13.5" customHeight="1">
      <c r="A50" s="248" t="str">
        <f>IFERROR(INDEX(【従業者名簿】!F:F,MATCH(F50,【従業者名簿】!C:C,0)),"")</f>
        <v/>
      </c>
      <c r="B50" s="298" t="s">
        <v>33</v>
      </c>
      <c r="C50" s="299" t="str">
        <f>IF(AO50="介護福祉士","〇","")</f>
        <v/>
      </c>
      <c r="D50" s="366" t="str">
        <f>IF(A50="","",DATEDIF(A50,$AF$3,"m"))</f>
        <v/>
      </c>
      <c r="E50" s="301"/>
      <c r="F50" s="270"/>
      <c r="G50" s="70" t="s">
        <v>36</v>
      </c>
      <c r="H50" s="164"/>
      <c r="I50" s="164"/>
      <c r="J50" s="164"/>
      <c r="K50" s="164"/>
      <c r="L50" s="164"/>
      <c r="M50" s="164"/>
      <c r="N50" s="164"/>
      <c r="O50" s="164"/>
      <c r="P50" s="164"/>
      <c r="Q50" s="164"/>
      <c r="R50" s="164"/>
      <c r="S50" s="164"/>
      <c r="T50" s="164"/>
      <c r="U50" s="164"/>
      <c r="V50" s="164"/>
      <c r="W50" s="164"/>
      <c r="X50" s="164"/>
      <c r="Y50" s="164"/>
      <c r="Z50" s="164"/>
      <c r="AA50" s="164"/>
      <c r="AB50" s="164"/>
      <c r="AC50" s="164"/>
      <c r="AD50" s="164"/>
      <c r="AE50" s="164"/>
      <c r="AF50" s="164"/>
      <c r="AG50" s="164"/>
      <c r="AH50" s="164"/>
      <c r="AI50" s="164"/>
      <c r="AJ50" s="164"/>
      <c r="AK50" s="164"/>
      <c r="AL50" s="164"/>
      <c r="AM50" s="253">
        <f>SUM(H51:AL51)</f>
        <v>0</v>
      </c>
      <c r="AN50" s="389" t="str">
        <f>IFERROR(IF(OR(E50="Ａ",AM50&gt;$AF$45),1,ROUNDDOWN(AM50/$AF$45,1)),"")</f>
        <v/>
      </c>
      <c r="AO50" s="222"/>
      <c r="AP50" s="8"/>
    </row>
    <row r="51" spans="1:51" ht="13.5" customHeight="1">
      <c r="A51" s="249"/>
      <c r="B51" s="255"/>
      <c r="C51" s="287"/>
      <c r="D51" s="367"/>
      <c r="E51" s="302"/>
      <c r="F51" s="261"/>
      <c r="G51" s="70" t="s">
        <v>134</v>
      </c>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253"/>
      <c r="AN51" s="389"/>
      <c r="AO51" s="223"/>
      <c r="AP51" s="8"/>
    </row>
    <row r="52" spans="1:51" ht="13.5" customHeight="1">
      <c r="A52" s="248" t="str">
        <f>IFERROR(INDEX(【従業者名簿】!F:F,MATCH(F52,【従業者名簿】!C:C,0)),"")</f>
        <v/>
      </c>
      <c r="B52" s="298" t="s">
        <v>33</v>
      </c>
      <c r="C52" s="299" t="str">
        <f t="shared" ref="C52" si="21">IF(AO52="介護福祉士","〇","")</f>
        <v/>
      </c>
      <c r="D52" s="366" t="str">
        <f>IF(A52="","",DATEDIF(A52,$AF$3,"m"))</f>
        <v/>
      </c>
      <c r="E52" s="301"/>
      <c r="F52" s="262"/>
      <c r="G52" s="70" t="s">
        <v>36</v>
      </c>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c r="AI52" s="133"/>
      <c r="AJ52" s="133"/>
      <c r="AK52" s="133"/>
      <c r="AL52" s="133"/>
      <c r="AM52" s="253">
        <f>SUM(H53:AL53)</f>
        <v>0</v>
      </c>
      <c r="AN52" s="389" t="str">
        <f t="shared" ref="AN52" si="22">IFERROR(IF(OR(E52="Ａ",AM52&gt;$AF$45),1,ROUNDDOWN(AM52/$AF$45,1)),"")</f>
        <v/>
      </c>
      <c r="AO52" s="372"/>
      <c r="AP52" s="8"/>
    </row>
    <row r="53" spans="1:51" ht="13.5" customHeight="1">
      <c r="A53" s="249"/>
      <c r="B53" s="255"/>
      <c r="C53" s="287"/>
      <c r="D53" s="367"/>
      <c r="E53" s="302"/>
      <c r="F53" s="262"/>
      <c r="G53" s="70" t="s">
        <v>134</v>
      </c>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253"/>
      <c r="AN53" s="389"/>
      <c r="AO53" s="374"/>
      <c r="AP53" s="8"/>
    </row>
    <row r="54" spans="1:51" ht="13.5" customHeight="1">
      <c r="A54" s="248" t="str">
        <f>IFERROR(INDEX(【従業者名簿】!F:F,MATCH(F54,【従業者名簿】!C:C,0)),"")</f>
        <v/>
      </c>
      <c r="B54" s="298" t="s">
        <v>33</v>
      </c>
      <c r="C54" s="299" t="str">
        <f t="shared" ref="C54" si="23">IF(AO54="介護福祉士","〇","")</f>
        <v/>
      </c>
      <c r="D54" s="366" t="str">
        <f>IF(A54="","",DATEDIF(A54,$AF$3,"m"))</f>
        <v/>
      </c>
      <c r="E54" s="301"/>
      <c r="F54" s="262"/>
      <c r="G54" s="70" t="s">
        <v>36</v>
      </c>
      <c r="H54" s="133"/>
      <c r="I54" s="133"/>
      <c r="J54" s="133"/>
      <c r="K54" s="133"/>
      <c r="L54" s="133"/>
      <c r="M54" s="133"/>
      <c r="N54" s="133"/>
      <c r="O54" s="133"/>
      <c r="P54" s="133"/>
      <c r="Q54" s="133"/>
      <c r="R54" s="133"/>
      <c r="S54" s="133"/>
      <c r="T54" s="133"/>
      <c r="U54" s="133"/>
      <c r="V54" s="133"/>
      <c r="W54" s="133"/>
      <c r="X54" s="133"/>
      <c r="Y54" s="133"/>
      <c r="Z54" s="133"/>
      <c r="AA54" s="133"/>
      <c r="AB54" s="133"/>
      <c r="AC54" s="133"/>
      <c r="AD54" s="133"/>
      <c r="AE54" s="133"/>
      <c r="AF54" s="133"/>
      <c r="AG54" s="133"/>
      <c r="AH54" s="133"/>
      <c r="AI54" s="133"/>
      <c r="AJ54" s="133"/>
      <c r="AK54" s="133"/>
      <c r="AL54" s="133"/>
      <c r="AM54" s="253">
        <f>SUM(H55:AL55)</f>
        <v>0</v>
      </c>
      <c r="AN54" s="389" t="str">
        <f t="shared" ref="AN54" si="24">IFERROR(IF(OR(E54="Ａ",AM54&gt;$AF$45),1,ROUNDDOWN(AM54/$AF$45,1)),"")</f>
        <v/>
      </c>
      <c r="AO54" s="372"/>
      <c r="AP54" s="8"/>
    </row>
    <row r="55" spans="1:51" ht="13.5" customHeight="1">
      <c r="A55" s="249"/>
      <c r="B55" s="255"/>
      <c r="C55" s="287"/>
      <c r="D55" s="367"/>
      <c r="E55" s="302"/>
      <c r="F55" s="262"/>
      <c r="G55" s="70" t="s">
        <v>134</v>
      </c>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253"/>
      <c r="AN55" s="389"/>
      <c r="AO55" s="374"/>
      <c r="AP55" s="8"/>
    </row>
    <row r="56" spans="1:51" ht="13.5" customHeight="1">
      <c r="A56" s="248" t="str">
        <f>IFERROR(INDEX(【従業者名簿】!F:F,MATCH(F56,【従業者名簿】!C:C,0)),"")</f>
        <v/>
      </c>
      <c r="B56" s="298" t="s">
        <v>33</v>
      </c>
      <c r="C56" s="299" t="str">
        <f t="shared" ref="C56" si="25">IF(AO56="介護福祉士","〇","")</f>
        <v/>
      </c>
      <c r="D56" s="366" t="str">
        <f t="shared" ref="D56" si="26">IF(A56="","",DATEDIF(A56,$AF$3,"m"))</f>
        <v/>
      </c>
      <c r="E56" s="301"/>
      <c r="F56" s="262"/>
      <c r="G56" s="70" t="s">
        <v>36</v>
      </c>
      <c r="H56" s="133"/>
      <c r="I56" s="133"/>
      <c r="J56" s="133"/>
      <c r="K56" s="133"/>
      <c r="L56" s="133"/>
      <c r="M56" s="133"/>
      <c r="N56" s="133"/>
      <c r="O56" s="133"/>
      <c r="P56" s="133"/>
      <c r="Q56" s="133"/>
      <c r="R56" s="133"/>
      <c r="S56" s="133"/>
      <c r="T56" s="133"/>
      <c r="U56" s="133"/>
      <c r="V56" s="133"/>
      <c r="W56" s="133"/>
      <c r="X56" s="133"/>
      <c r="Y56" s="133"/>
      <c r="Z56" s="133"/>
      <c r="AA56" s="133"/>
      <c r="AB56" s="133"/>
      <c r="AC56" s="133"/>
      <c r="AD56" s="133"/>
      <c r="AE56" s="133"/>
      <c r="AF56" s="133"/>
      <c r="AG56" s="133"/>
      <c r="AH56" s="133"/>
      <c r="AI56" s="133"/>
      <c r="AJ56" s="133"/>
      <c r="AK56" s="133"/>
      <c r="AL56" s="133"/>
      <c r="AM56" s="253">
        <f t="shared" ref="AM56" si="27">SUM(H57:AL57)</f>
        <v>0</v>
      </c>
      <c r="AN56" s="389" t="str">
        <f t="shared" ref="AN56" si="28">IFERROR(IF(OR(E56="Ａ",AM56&gt;$AF$45),1,ROUNDDOWN(AM56/$AF$45,1)),"")</f>
        <v/>
      </c>
      <c r="AO56" s="372"/>
      <c r="AP56" s="8"/>
    </row>
    <row r="57" spans="1:51" ht="13.5" customHeight="1">
      <c r="A57" s="249"/>
      <c r="B57" s="255"/>
      <c r="C57" s="287"/>
      <c r="D57" s="367"/>
      <c r="E57" s="302"/>
      <c r="F57" s="262"/>
      <c r="G57" s="70" t="s">
        <v>134</v>
      </c>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253"/>
      <c r="AN57" s="389"/>
      <c r="AO57" s="374"/>
      <c r="AP57" s="8"/>
    </row>
    <row r="58" spans="1:51" ht="13.5" customHeight="1">
      <c r="A58" s="248" t="str">
        <f>IFERROR(INDEX(【従業者名簿】!F:F,MATCH(F58,【従業者名簿】!C:C,0)),"")</f>
        <v/>
      </c>
      <c r="B58" s="298" t="s">
        <v>33</v>
      </c>
      <c r="C58" s="299" t="str">
        <f t="shared" ref="C58" si="29">IF(AO58="介護福祉士","〇","")</f>
        <v/>
      </c>
      <c r="D58" s="366" t="str">
        <f t="shared" ref="D58" si="30">IF(A58="","",DATEDIF(A58,$AF$3,"m"))</f>
        <v/>
      </c>
      <c r="E58" s="301"/>
      <c r="F58" s="262"/>
      <c r="G58" s="70" t="s">
        <v>36</v>
      </c>
      <c r="H58" s="133"/>
      <c r="I58" s="133"/>
      <c r="J58" s="133"/>
      <c r="K58" s="133"/>
      <c r="L58" s="133"/>
      <c r="M58" s="133"/>
      <c r="N58" s="133"/>
      <c r="O58" s="133"/>
      <c r="P58" s="133"/>
      <c r="Q58" s="133"/>
      <c r="R58" s="133"/>
      <c r="S58" s="133"/>
      <c r="T58" s="133"/>
      <c r="U58" s="133"/>
      <c r="V58" s="133"/>
      <c r="W58" s="133"/>
      <c r="X58" s="133"/>
      <c r="Y58" s="133"/>
      <c r="Z58" s="133"/>
      <c r="AA58" s="133"/>
      <c r="AB58" s="133"/>
      <c r="AC58" s="133"/>
      <c r="AD58" s="133"/>
      <c r="AE58" s="133"/>
      <c r="AF58" s="133"/>
      <c r="AG58" s="133"/>
      <c r="AH58" s="133"/>
      <c r="AI58" s="133"/>
      <c r="AJ58" s="133"/>
      <c r="AK58" s="133"/>
      <c r="AL58" s="133"/>
      <c r="AM58" s="253">
        <f t="shared" ref="AM58" si="31">SUM(H59:AL59)</f>
        <v>0</v>
      </c>
      <c r="AN58" s="389" t="str">
        <f t="shared" ref="AN58" si="32">IFERROR(IF(OR(E58="Ａ",AM58&gt;$AF$45),1,ROUNDDOWN(AM58/$AF$45,1)),"")</f>
        <v/>
      </c>
      <c r="AO58" s="372"/>
      <c r="AP58" s="8"/>
    </row>
    <row r="59" spans="1:51" ht="13.5" customHeight="1">
      <c r="A59" s="249"/>
      <c r="B59" s="255"/>
      <c r="C59" s="287"/>
      <c r="D59" s="367"/>
      <c r="E59" s="302"/>
      <c r="F59" s="262"/>
      <c r="G59" s="70" t="s">
        <v>134</v>
      </c>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253"/>
      <c r="AN59" s="389"/>
      <c r="AO59" s="374"/>
      <c r="AP59" s="8"/>
    </row>
    <row r="60" spans="1:51" ht="13.5" customHeight="1">
      <c r="A60" s="248" t="str">
        <f>IFERROR(INDEX(【従業者名簿】!F:F,MATCH(F60,【従業者名簿】!C:C,0)),"")</f>
        <v/>
      </c>
      <c r="B60" s="298" t="s">
        <v>33</v>
      </c>
      <c r="C60" s="299" t="str">
        <f t="shared" ref="C60" si="33">IF(AO60="介護福祉士","〇","")</f>
        <v/>
      </c>
      <c r="D60" s="366" t="str">
        <f t="shared" ref="D60" si="34">IF(A60="","",DATEDIF(A60,$AF$3,"m"))</f>
        <v/>
      </c>
      <c r="E60" s="301"/>
      <c r="F60" s="262"/>
      <c r="G60" s="70" t="s">
        <v>36</v>
      </c>
      <c r="H60" s="133"/>
      <c r="I60" s="133"/>
      <c r="J60" s="133"/>
      <c r="K60" s="133"/>
      <c r="L60" s="133"/>
      <c r="M60" s="133"/>
      <c r="N60" s="133"/>
      <c r="O60" s="133"/>
      <c r="P60" s="133"/>
      <c r="Q60" s="133"/>
      <c r="R60" s="133"/>
      <c r="S60" s="133"/>
      <c r="T60" s="133"/>
      <c r="U60" s="133"/>
      <c r="V60" s="133"/>
      <c r="W60" s="133"/>
      <c r="X60" s="133"/>
      <c r="Y60" s="133"/>
      <c r="Z60" s="133"/>
      <c r="AA60" s="133"/>
      <c r="AB60" s="133"/>
      <c r="AC60" s="133"/>
      <c r="AD60" s="133"/>
      <c r="AE60" s="133"/>
      <c r="AF60" s="133"/>
      <c r="AG60" s="133"/>
      <c r="AH60" s="133"/>
      <c r="AI60" s="133"/>
      <c r="AJ60" s="133"/>
      <c r="AK60" s="133"/>
      <c r="AL60" s="133"/>
      <c r="AM60" s="253">
        <f t="shared" ref="AM60" si="35">SUM(H61:AL61)</f>
        <v>0</v>
      </c>
      <c r="AN60" s="389" t="str">
        <f t="shared" ref="AN60" si="36">IFERROR(IF(OR(E60="Ａ",AM60&gt;$AF$45),1,ROUNDDOWN(AM60/$AF$45,1)),"")</f>
        <v/>
      </c>
      <c r="AO60" s="372"/>
      <c r="AP60" s="8"/>
    </row>
    <row r="61" spans="1:51" ht="13.5" customHeight="1">
      <c r="A61" s="249"/>
      <c r="B61" s="255"/>
      <c r="C61" s="287"/>
      <c r="D61" s="367"/>
      <c r="E61" s="302"/>
      <c r="F61" s="262"/>
      <c r="G61" s="70" t="s">
        <v>134</v>
      </c>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253"/>
      <c r="AN61" s="389"/>
      <c r="AO61" s="374"/>
      <c r="AP61" s="8"/>
    </row>
    <row r="62" spans="1:51" ht="13.5" customHeight="1">
      <c r="A62" s="248" t="str">
        <f>IFERROR(INDEX(【従業者名簿】!F:F,MATCH(F62,【従業者名簿】!C:C,0)),"")</f>
        <v/>
      </c>
      <c r="B62" s="298" t="s">
        <v>33</v>
      </c>
      <c r="C62" s="299" t="str">
        <f t="shared" ref="C62" si="37">IF(AO62="介護福祉士","〇","")</f>
        <v/>
      </c>
      <c r="D62" s="366" t="str">
        <f t="shared" ref="D62" si="38">IF(A62="","",DATEDIF(A62,$AF$3,"m"))</f>
        <v/>
      </c>
      <c r="E62" s="301"/>
      <c r="F62" s="262"/>
      <c r="G62" s="70" t="s">
        <v>36</v>
      </c>
      <c r="H62" s="133"/>
      <c r="I62" s="133"/>
      <c r="J62" s="133"/>
      <c r="K62" s="133"/>
      <c r="L62" s="133"/>
      <c r="M62" s="133"/>
      <c r="N62" s="133"/>
      <c r="O62" s="133"/>
      <c r="P62" s="133"/>
      <c r="Q62" s="133"/>
      <c r="R62" s="133"/>
      <c r="S62" s="133"/>
      <c r="T62" s="133"/>
      <c r="U62" s="133"/>
      <c r="V62" s="133"/>
      <c r="W62" s="133"/>
      <c r="X62" s="133"/>
      <c r="Y62" s="133"/>
      <c r="Z62" s="133"/>
      <c r="AA62" s="133"/>
      <c r="AB62" s="133"/>
      <c r="AC62" s="133"/>
      <c r="AD62" s="133"/>
      <c r="AE62" s="133"/>
      <c r="AF62" s="133"/>
      <c r="AG62" s="133"/>
      <c r="AH62" s="133"/>
      <c r="AI62" s="133"/>
      <c r="AJ62" s="133"/>
      <c r="AK62" s="133"/>
      <c r="AL62" s="133"/>
      <c r="AM62" s="253">
        <f t="shared" ref="AM62" si="39">SUM(H63:AL63)</f>
        <v>0</v>
      </c>
      <c r="AN62" s="389" t="str">
        <f t="shared" ref="AN62" si="40">IFERROR(IF(OR(E62="Ａ",AM62&gt;$AF$45),1,ROUNDDOWN(AM62/$AF$45,1)),"")</f>
        <v/>
      </c>
      <c r="AO62" s="372"/>
      <c r="AP62" s="8"/>
    </row>
    <row r="63" spans="1:51" ht="13.5" customHeight="1">
      <c r="A63" s="249"/>
      <c r="B63" s="255"/>
      <c r="C63" s="287"/>
      <c r="D63" s="367"/>
      <c r="E63" s="302"/>
      <c r="F63" s="262"/>
      <c r="G63" s="70" t="s">
        <v>134</v>
      </c>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253"/>
      <c r="AN63" s="389"/>
      <c r="AO63" s="374"/>
      <c r="AP63" s="8"/>
    </row>
    <row r="64" spans="1:51" ht="13.5" customHeight="1">
      <c r="A64" s="248" t="str">
        <f>IFERROR(INDEX(【従業者名簿】!F:F,MATCH(F64,【従業者名簿】!C:C,0)),"")</f>
        <v/>
      </c>
      <c r="B64" s="298" t="s">
        <v>33</v>
      </c>
      <c r="C64" s="299" t="str">
        <f t="shared" ref="C64" si="41">IF(AO64="介護福祉士","〇","")</f>
        <v/>
      </c>
      <c r="D64" s="366" t="str">
        <f t="shared" ref="D64" si="42">IF(A64="","",DATEDIF(A64,$AF$3,"m"))</f>
        <v/>
      </c>
      <c r="E64" s="301"/>
      <c r="F64" s="262"/>
      <c r="G64" s="70" t="s">
        <v>36</v>
      </c>
      <c r="H64" s="133"/>
      <c r="I64" s="133"/>
      <c r="J64" s="133"/>
      <c r="K64" s="133"/>
      <c r="L64" s="133"/>
      <c r="M64" s="133"/>
      <c r="N64" s="133"/>
      <c r="O64" s="133"/>
      <c r="P64" s="133"/>
      <c r="Q64" s="133"/>
      <c r="R64" s="133"/>
      <c r="S64" s="133"/>
      <c r="T64" s="133"/>
      <c r="U64" s="133"/>
      <c r="V64" s="133"/>
      <c r="W64" s="133"/>
      <c r="X64" s="133"/>
      <c r="Y64" s="133"/>
      <c r="Z64" s="133"/>
      <c r="AA64" s="133"/>
      <c r="AB64" s="133"/>
      <c r="AC64" s="133"/>
      <c r="AD64" s="133"/>
      <c r="AE64" s="133"/>
      <c r="AF64" s="133"/>
      <c r="AG64" s="133"/>
      <c r="AH64" s="133"/>
      <c r="AI64" s="133"/>
      <c r="AJ64" s="133"/>
      <c r="AK64" s="133"/>
      <c r="AL64" s="133"/>
      <c r="AM64" s="253">
        <f t="shared" ref="AM64" si="43">SUM(H65:AL65)</f>
        <v>0</v>
      </c>
      <c r="AN64" s="389" t="str">
        <f t="shared" ref="AN64" si="44">IFERROR(IF(OR(E64="Ａ",AM64&gt;$AF$45),1,ROUNDDOWN(AM64/$AF$45,1)),"")</f>
        <v/>
      </c>
      <c r="AO64" s="372"/>
      <c r="AP64" s="8"/>
    </row>
    <row r="65" spans="1:51" ht="13.5" customHeight="1">
      <c r="A65" s="249"/>
      <c r="B65" s="255"/>
      <c r="C65" s="287"/>
      <c r="D65" s="367"/>
      <c r="E65" s="302"/>
      <c r="F65" s="262"/>
      <c r="G65" s="70" t="s">
        <v>134</v>
      </c>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253"/>
      <c r="AN65" s="389"/>
      <c r="AO65" s="374"/>
      <c r="AP65" s="8"/>
    </row>
    <row r="66" spans="1:51" ht="13.5" customHeight="1">
      <c r="A66" s="248" t="str">
        <f>IFERROR(INDEX(【従業者名簿】!F:F,MATCH(F66,【従業者名簿】!C:C,0)),"")</f>
        <v/>
      </c>
      <c r="B66" s="298" t="s">
        <v>33</v>
      </c>
      <c r="C66" s="299" t="str">
        <f t="shared" ref="C66" si="45">IF(AO66="介護福祉士","〇","")</f>
        <v/>
      </c>
      <c r="D66" s="366" t="str">
        <f t="shared" ref="D66" si="46">IF(A66="","",DATEDIF(A66,$AF$3,"m"))</f>
        <v/>
      </c>
      <c r="E66" s="301"/>
      <c r="F66" s="262"/>
      <c r="G66" s="70" t="s">
        <v>36</v>
      </c>
      <c r="H66" s="133"/>
      <c r="I66" s="133"/>
      <c r="J66" s="133"/>
      <c r="K66" s="133"/>
      <c r="L66" s="133"/>
      <c r="M66" s="133"/>
      <c r="N66" s="133"/>
      <c r="O66" s="133"/>
      <c r="P66" s="133"/>
      <c r="Q66" s="133"/>
      <c r="R66" s="133"/>
      <c r="S66" s="133"/>
      <c r="T66" s="133"/>
      <c r="U66" s="133"/>
      <c r="V66" s="133"/>
      <c r="W66" s="133"/>
      <c r="X66" s="133"/>
      <c r="Y66" s="133"/>
      <c r="Z66" s="133"/>
      <c r="AA66" s="133"/>
      <c r="AB66" s="133"/>
      <c r="AC66" s="133"/>
      <c r="AD66" s="133"/>
      <c r="AE66" s="133"/>
      <c r="AF66" s="133"/>
      <c r="AG66" s="133"/>
      <c r="AH66" s="133"/>
      <c r="AI66" s="133"/>
      <c r="AJ66" s="133"/>
      <c r="AK66" s="133"/>
      <c r="AL66" s="133"/>
      <c r="AM66" s="253">
        <f t="shared" ref="AM66" si="47">SUM(H67:AL67)</f>
        <v>0</v>
      </c>
      <c r="AN66" s="389" t="str">
        <f t="shared" ref="AN66" si="48">IFERROR(IF(OR(E66="Ａ",AM66&gt;$AF$45),1,ROUNDDOWN(AM66/$AF$45,1)),"")</f>
        <v/>
      </c>
      <c r="AO66" s="372"/>
      <c r="AP66" s="8"/>
    </row>
    <row r="67" spans="1:51" ht="13.5" customHeight="1">
      <c r="A67" s="249"/>
      <c r="B67" s="255"/>
      <c r="C67" s="287"/>
      <c r="D67" s="367"/>
      <c r="E67" s="302"/>
      <c r="F67" s="262"/>
      <c r="G67" s="70" t="s">
        <v>134</v>
      </c>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253"/>
      <c r="AN67" s="389"/>
      <c r="AO67" s="374"/>
      <c r="AP67" s="8"/>
    </row>
    <row r="68" spans="1:51" ht="13.5" customHeight="1">
      <c r="A68" s="248" t="str">
        <f>IFERROR(INDEX(【従業者名簿】!F:F,MATCH(F68,【従業者名簿】!C:C,0)),"")</f>
        <v/>
      </c>
      <c r="B68" s="298" t="s">
        <v>33</v>
      </c>
      <c r="C68" s="299" t="str">
        <f t="shared" ref="C68" si="49">IF(AO68="介護福祉士","〇","")</f>
        <v/>
      </c>
      <c r="D68" s="366" t="str">
        <f t="shared" ref="D68" si="50">IF(A68="","",DATEDIF(A68,$AF$3,"m"))</f>
        <v/>
      </c>
      <c r="E68" s="301"/>
      <c r="F68" s="262"/>
      <c r="G68" s="70" t="s">
        <v>36</v>
      </c>
      <c r="H68" s="133"/>
      <c r="I68" s="133"/>
      <c r="J68" s="133"/>
      <c r="K68" s="133"/>
      <c r="L68" s="133"/>
      <c r="M68" s="133"/>
      <c r="N68" s="133"/>
      <c r="O68" s="133"/>
      <c r="P68" s="133"/>
      <c r="Q68" s="133"/>
      <c r="R68" s="133"/>
      <c r="S68" s="133"/>
      <c r="T68" s="133"/>
      <c r="U68" s="133"/>
      <c r="V68" s="133"/>
      <c r="W68" s="133"/>
      <c r="X68" s="133"/>
      <c r="Y68" s="133"/>
      <c r="Z68" s="133"/>
      <c r="AA68" s="133"/>
      <c r="AB68" s="133"/>
      <c r="AC68" s="133"/>
      <c r="AD68" s="133"/>
      <c r="AE68" s="133"/>
      <c r="AF68" s="133"/>
      <c r="AG68" s="133"/>
      <c r="AH68" s="133"/>
      <c r="AI68" s="133"/>
      <c r="AJ68" s="133"/>
      <c r="AK68" s="133"/>
      <c r="AL68" s="133"/>
      <c r="AM68" s="253">
        <f t="shared" ref="AM68" si="51">SUM(H69:AL69)</f>
        <v>0</v>
      </c>
      <c r="AN68" s="389" t="str">
        <f t="shared" ref="AN68" si="52">IFERROR(IF(OR(E68="Ａ",AM68&gt;$AF$45),1,ROUNDDOWN(AM68/$AF$45,1)),"")</f>
        <v/>
      </c>
      <c r="AO68" s="372"/>
      <c r="AP68" s="8"/>
    </row>
    <row r="69" spans="1:51" ht="13.5" customHeight="1">
      <c r="A69" s="249"/>
      <c r="B69" s="255"/>
      <c r="C69" s="287"/>
      <c r="D69" s="367"/>
      <c r="E69" s="302"/>
      <c r="F69" s="262"/>
      <c r="G69" s="70" t="s">
        <v>134</v>
      </c>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253"/>
      <c r="AN69" s="389"/>
      <c r="AO69" s="374"/>
      <c r="AP69" s="8"/>
    </row>
    <row r="70" spans="1:51" ht="13.5" customHeight="1">
      <c r="A70" s="248" t="str">
        <f>IFERROR(INDEX(【従業者名簿】!F:F,MATCH(F70,【従業者名簿】!C:C,0)),"")</f>
        <v/>
      </c>
      <c r="B70" s="298" t="s">
        <v>33</v>
      </c>
      <c r="C70" s="299" t="str">
        <f t="shared" ref="C70" si="53">IF(AO70="介護福祉士","〇","")</f>
        <v/>
      </c>
      <c r="D70" s="366" t="str">
        <f t="shared" ref="D70" si="54">IF(A70="","",DATEDIF(A70,$AF$3,"m"))</f>
        <v/>
      </c>
      <c r="E70" s="301"/>
      <c r="F70" s="262"/>
      <c r="G70" s="70" t="s">
        <v>36</v>
      </c>
      <c r="H70" s="133"/>
      <c r="I70" s="133"/>
      <c r="J70" s="133"/>
      <c r="K70" s="133"/>
      <c r="L70" s="133"/>
      <c r="M70" s="133"/>
      <c r="N70" s="133"/>
      <c r="O70" s="133"/>
      <c r="P70" s="133"/>
      <c r="Q70" s="133"/>
      <c r="R70" s="133"/>
      <c r="S70" s="133"/>
      <c r="T70" s="133"/>
      <c r="U70" s="133"/>
      <c r="V70" s="133"/>
      <c r="W70" s="133"/>
      <c r="X70" s="133"/>
      <c r="Y70" s="133"/>
      <c r="Z70" s="133"/>
      <c r="AA70" s="133"/>
      <c r="AB70" s="133"/>
      <c r="AC70" s="133"/>
      <c r="AD70" s="133"/>
      <c r="AE70" s="133"/>
      <c r="AF70" s="133"/>
      <c r="AG70" s="133"/>
      <c r="AH70" s="133"/>
      <c r="AI70" s="133"/>
      <c r="AJ70" s="133"/>
      <c r="AK70" s="133"/>
      <c r="AL70" s="133"/>
      <c r="AM70" s="253">
        <f t="shared" ref="AM70" si="55">SUM(H71:AL71)</f>
        <v>0</v>
      </c>
      <c r="AN70" s="389" t="str">
        <f t="shared" ref="AN70" si="56">IFERROR(IF(OR(E70="Ａ",AM70&gt;$AF$45),1,ROUNDDOWN(AM70/$AF$45,1)),"")</f>
        <v/>
      </c>
      <c r="AO70" s="372"/>
      <c r="AP70" s="8"/>
    </row>
    <row r="71" spans="1:51" ht="13.5" customHeight="1">
      <c r="A71" s="249"/>
      <c r="B71" s="255"/>
      <c r="C71" s="287"/>
      <c r="D71" s="367"/>
      <c r="E71" s="302"/>
      <c r="F71" s="262"/>
      <c r="G71" s="70" t="s">
        <v>134</v>
      </c>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253"/>
      <c r="AN71" s="389"/>
      <c r="AO71" s="374"/>
      <c r="AP71" s="8"/>
    </row>
    <row r="72" spans="1:51" ht="13.5" customHeight="1">
      <c r="A72" s="248" t="str">
        <f>IFERROR(INDEX(【従業者名簿】!F:F,MATCH(F72,【従業者名簿】!C:C,0)),"")</f>
        <v/>
      </c>
      <c r="B72" s="298" t="s">
        <v>33</v>
      </c>
      <c r="C72" s="299" t="str">
        <f t="shared" ref="C72" si="57">IF(AO72="介護福祉士","〇","")</f>
        <v/>
      </c>
      <c r="D72" s="366" t="str">
        <f t="shared" ref="D72" si="58">IF(A72="","",DATEDIF(A72,$AF$3,"m"))</f>
        <v/>
      </c>
      <c r="E72" s="301"/>
      <c r="F72" s="262"/>
      <c r="G72" s="70" t="s">
        <v>36</v>
      </c>
      <c r="H72" s="133"/>
      <c r="I72" s="133"/>
      <c r="J72" s="133"/>
      <c r="K72" s="133"/>
      <c r="L72" s="133"/>
      <c r="M72" s="133"/>
      <c r="N72" s="133"/>
      <c r="O72" s="133"/>
      <c r="P72" s="133"/>
      <c r="Q72" s="133"/>
      <c r="R72" s="133"/>
      <c r="S72" s="133"/>
      <c r="T72" s="133"/>
      <c r="U72" s="133"/>
      <c r="V72" s="133"/>
      <c r="W72" s="133"/>
      <c r="X72" s="133"/>
      <c r="Y72" s="133"/>
      <c r="Z72" s="133"/>
      <c r="AA72" s="133"/>
      <c r="AB72" s="133"/>
      <c r="AC72" s="133"/>
      <c r="AD72" s="133"/>
      <c r="AE72" s="133"/>
      <c r="AF72" s="133"/>
      <c r="AG72" s="133"/>
      <c r="AH72" s="133"/>
      <c r="AI72" s="133"/>
      <c r="AJ72" s="133"/>
      <c r="AK72" s="133"/>
      <c r="AL72" s="133"/>
      <c r="AM72" s="253">
        <f t="shared" ref="AM72" si="59">SUM(H73:AL73)</f>
        <v>0</v>
      </c>
      <c r="AN72" s="389" t="str">
        <f t="shared" ref="AN72" si="60">IFERROR(IF(OR(E72="Ａ",AM72&gt;$AF$45),1,ROUNDDOWN(AM72/$AF$45,1)),"")</f>
        <v/>
      </c>
      <c r="AO72" s="372"/>
      <c r="AP72" s="8"/>
    </row>
    <row r="73" spans="1:51" ht="13.5" customHeight="1">
      <c r="A73" s="249"/>
      <c r="B73" s="255"/>
      <c r="C73" s="287"/>
      <c r="D73" s="367"/>
      <c r="E73" s="302"/>
      <c r="F73" s="262"/>
      <c r="G73" s="70" t="s">
        <v>134</v>
      </c>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253"/>
      <c r="AN73" s="389"/>
      <c r="AO73" s="374"/>
      <c r="AP73" s="8"/>
    </row>
    <row r="74" spans="1:51" ht="13.5" customHeight="1">
      <c r="A74" s="248" t="str">
        <f>IFERROR(INDEX(【従業者名簿】!F:F,MATCH(F74,【従業者名簿】!C:C,0)),"")</f>
        <v/>
      </c>
      <c r="B74" s="298" t="s">
        <v>33</v>
      </c>
      <c r="C74" s="299" t="str">
        <f t="shared" ref="C74" si="61">IF(AO74="介護福祉士","〇","")</f>
        <v/>
      </c>
      <c r="D74" s="366" t="str">
        <f t="shared" ref="D74" si="62">IF(A74="","",DATEDIF(A74,$AF$3,"m"))</f>
        <v/>
      </c>
      <c r="E74" s="301"/>
      <c r="F74" s="262"/>
      <c r="G74" s="70" t="s">
        <v>36</v>
      </c>
      <c r="H74" s="133"/>
      <c r="I74" s="133"/>
      <c r="J74" s="133"/>
      <c r="K74" s="133"/>
      <c r="L74" s="133"/>
      <c r="M74" s="133"/>
      <c r="N74" s="133"/>
      <c r="O74" s="133"/>
      <c r="P74" s="133"/>
      <c r="Q74" s="133"/>
      <c r="R74" s="133"/>
      <c r="S74" s="133"/>
      <c r="T74" s="133"/>
      <c r="U74" s="133"/>
      <c r="V74" s="133"/>
      <c r="W74" s="133"/>
      <c r="X74" s="133"/>
      <c r="Y74" s="133"/>
      <c r="Z74" s="133"/>
      <c r="AA74" s="133"/>
      <c r="AB74" s="133"/>
      <c r="AC74" s="133"/>
      <c r="AD74" s="133"/>
      <c r="AE74" s="133"/>
      <c r="AF74" s="133"/>
      <c r="AG74" s="133"/>
      <c r="AH74" s="133"/>
      <c r="AI74" s="133"/>
      <c r="AJ74" s="133"/>
      <c r="AK74" s="133"/>
      <c r="AL74" s="133"/>
      <c r="AM74" s="253">
        <f t="shared" ref="AM74" si="63">SUM(H75:AL75)</f>
        <v>0</v>
      </c>
      <c r="AN74" s="389" t="str">
        <f t="shared" ref="AN74" si="64">IFERROR(IF(OR(E74="Ａ",AM74&gt;$AF$45),1,ROUNDDOWN(AM74/$AF$45,1)),"")</f>
        <v/>
      </c>
      <c r="AO74" s="372"/>
      <c r="AP74" s="8"/>
    </row>
    <row r="75" spans="1:51" ht="13.5" customHeight="1">
      <c r="A75" s="249"/>
      <c r="B75" s="255"/>
      <c r="C75" s="287"/>
      <c r="D75" s="367"/>
      <c r="E75" s="302"/>
      <c r="F75" s="262"/>
      <c r="G75" s="70" t="s">
        <v>134</v>
      </c>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253"/>
      <c r="AN75" s="389"/>
      <c r="AO75" s="374"/>
      <c r="AP75" s="8"/>
    </row>
    <row r="76" spans="1:51" ht="13.5" customHeight="1">
      <c r="A76" s="248" t="str">
        <f>IFERROR(INDEX(【従業者名簿】!F:F,MATCH(F76,【従業者名簿】!C:C,0)),"")</f>
        <v/>
      </c>
      <c r="B76" s="298" t="s">
        <v>33</v>
      </c>
      <c r="C76" s="299" t="str">
        <f t="shared" ref="C76" si="65">IF(AO76="介護福祉士","〇","")</f>
        <v/>
      </c>
      <c r="D76" s="366" t="str">
        <f t="shared" ref="D76" si="66">IF(A76="","",DATEDIF(A76,$AF$3,"m"))</f>
        <v/>
      </c>
      <c r="E76" s="301"/>
      <c r="F76" s="270"/>
      <c r="G76" s="70" t="s">
        <v>36</v>
      </c>
      <c r="H76" s="133"/>
      <c r="I76" s="133"/>
      <c r="J76" s="133"/>
      <c r="K76" s="133"/>
      <c r="L76" s="133"/>
      <c r="M76" s="133"/>
      <c r="N76" s="133"/>
      <c r="O76" s="133"/>
      <c r="P76" s="133"/>
      <c r="Q76" s="133"/>
      <c r="R76" s="133"/>
      <c r="S76" s="133"/>
      <c r="T76" s="133"/>
      <c r="U76" s="133"/>
      <c r="V76" s="133"/>
      <c r="W76" s="133"/>
      <c r="X76" s="133"/>
      <c r="Y76" s="133"/>
      <c r="Z76" s="133"/>
      <c r="AA76" s="133"/>
      <c r="AB76" s="133"/>
      <c r="AC76" s="133"/>
      <c r="AD76" s="133"/>
      <c r="AE76" s="133"/>
      <c r="AF76" s="133"/>
      <c r="AG76" s="133"/>
      <c r="AH76" s="133"/>
      <c r="AI76" s="133"/>
      <c r="AJ76" s="133"/>
      <c r="AK76" s="133"/>
      <c r="AL76" s="133"/>
      <c r="AM76" s="253">
        <f t="shared" ref="AM76" si="67">SUM(H77:AL77)</f>
        <v>0</v>
      </c>
      <c r="AN76" s="389" t="str">
        <f t="shared" ref="AN76" si="68">IFERROR(IF(OR(E76="Ａ",AM76&gt;$AF$45),1,ROUNDDOWN(AM76/$AF$45,1)),"")</f>
        <v/>
      </c>
      <c r="AO76" s="372"/>
      <c r="AP76" s="8"/>
    </row>
    <row r="77" spans="1:51" ht="13.5" customHeight="1">
      <c r="A77" s="249"/>
      <c r="B77" s="255"/>
      <c r="C77" s="287"/>
      <c r="D77" s="367"/>
      <c r="E77" s="302"/>
      <c r="F77" s="261"/>
      <c r="G77" s="70" t="s">
        <v>134</v>
      </c>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253"/>
      <c r="AN77" s="389"/>
      <c r="AO77" s="374"/>
      <c r="AP77" s="8"/>
    </row>
    <row r="78" spans="1:51" ht="13.5" customHeight="1">
      <c r="A78" s="248" t="str">
        <f>IFERROR(INDEX(【従業者名簿】!F:F,MATCH(F78,【従業者名簿】!C:C,0)),"")</f>
        <v/>
      </c>
      <c r="B78" s="298" t="s">
        <v>33</v>
      </c>
      <c r="C78" s="299" t="str">
        <f t="shared" ref="C78" si="69">IF(AO78="介護福祉士","〇","")</f>
        <v/>
      </c>
      <c r="D78" s="366" t="str">
        <f>IF(A78="","",DATEDIF(A78,$AF$3,"m"))</f>
        <v/>
      </c>
      <c r="E78" s="301"/>
      <c r="F78" s="262"/>
      <c r="G78" s="70" t="s">
        <v>36</v>
      </c>
      <c r="H78" s="133"/>
      <c r="I78" s="133"/>
      <c r="J78" s="133"/>
      <c r="K78" s="133"/>
      <c r="L78" s="133"/>
      <c r="M78" s="133"/>
      <c r="N78" s="133"/>
      <c r="O78" s="133"/>
      <c r="P78" s="133"/>
      <c r="Q78" s="133"/>
      <c r="R78" s="133"/>
      <c r="S78" s="133"/>
      <c r="T78" s="133"/>
      <c r="U78" s="133"/>
      <c r="V78" s="133"/>
      <c r="W78" s="133"/>
      <c r="X78" s="133"/>
      <c r="Y78" s="133"/>
      <c r="Z78" s="133"/>
      <c r="AA78" s="133"/>
      <c r="AB78" s="133"/>
      <c r="AC78" s="133"/>
      <c r="AD78" s="133"/>
      <c r="AE78" s="133"/>
      <c r="AF78" s="133"/>
      <c r="AG78" s="133"/>
      <c r="AH78" s="133"/>
      <c r="AI78" s="133"/>
      <c r="AJ78" s="133"/>
      <c r="AK78" s="133"/>
      <c r="AL78" s="133"/>
      <c r="AM78" s="253">
        <f>SUM(H79:AL79)</f>
        <v>0</v>
      </c>
      <c r="AN78" s="389" t="str">
        <f>IFERROR(IF(OR(E78="Ａ",AM78&gt;$AF$45),1,ROUNDDOWN(AM78/$AF$45,1)),"")</f>
        <v/>
      </c>
      <c r="AO78" s="372"/>
      <c r="AP78" s="8"/>
    </row>
    <row r="79" spans="1:51" ht="13.5" customHeight="1">
      <c r="A79" s="249"/>
      <c r="B79" s="255"/>
      <c r="C79" s="287"/>
      <c r="D79" s="367"/>
      <c r="E79" s="302"/>
      <c r="F79" s="262"/>
      <c r="G79" s="70" t="s">
        <v>134</v>
      </c>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253"/>
      <c r="AN79" s="389"/>
      <c r="AO79" s="374"/>
      <c r="AP79" s="8"/>
    </row>
    <row r="80" spans="1:51" ht="13.5" customHeight="1">
      <c r="B80" s="132"/>
      <c r="C80" s="132"/>
      <c r="D80" s="132"/>
      <c r="E80" s="7" t="s">
        <v>137</v>
      </c>
      <c r="F80" s="132"/>
      <c r="G80" s="51"/>
      <c r="H80" s="7"/>
      <c r="I80" s="52"/>
      <c r="J80" s="52"/>
      <c r="K80" s="52"/>
      <c r="L80" s="52"/>
      <c r="M80" s="52"/>
      <c r="N80" s="52"/>
      <c r="O80" s="52"/>
      <c r="P80" s="52"/>
      <c r="Q80" s="52"/>
      <c r="R80" s="52"/>
      <c r="S80" s="53"/>
      <c r="T80" s="53"/>
      <c r="U80" s="7"/>
      <c r="V80" s="52"/>
      <c r="W80" s="52"/>
      <c r="X80" s="52"/>
      <c r="Y80" s="52"/>
      <c r="Z80" s="52"/>
      <c r="AA80" s="52"/>
      <c r="AB80" s="52"/>
      <c r="AC80" s="132"/>
      <c r="AD80" s="132"/>
      <c r="AE80" s="132"/>
      <c r="AF80" s="54"/>
      <c r="AG80" s="54"/>
      <c r="AH80" s="7"/>
      <c r="AI80" s="7"/>
      <c r="AJ80" s="7"/>
      <c r="AK80" s="7"/>
      <c r="AL80" s="7"/>
      <c r="AM80" s="55"/>
      <c r="AN80" s="56"/>
      <c r="AO80" s="57"/>
      <c r="AP80" s="10"/>
      <c r="AQ80" s="159"/>
      <c r="AR80" s="159"/>
      <c r="AS80" s="159"/>
      <c r="AT80" s="58"/>
      <c r="AU80" s="58"/>
      <c r="AV80" s="58"/>
      <c r="AW80" s="59"/>
      <c r="AX80" s="59"/>
      <c r="AY80" s="59"/>
    </row>
    <row r="81" spans="1:53" ht="13.5" customHeight="1">
      <c r="B81" s="132"/>
      <c r="C81" s="132"/>
      <c r="D81" s="132"/>
      <c r="E81" s="7"/>
      <c r="F81" s="132"/>
      <c r="G81" s="51"/>
      <c r="H81" s="7"/>
      <c r="I81" s="52"/>
      <c r="J81" s="52"/>
      <c r="K81" s="52"/>
      <c r="L81" s="52"/>
      <c r="M81" s="52"/>
      <c r="N81" s="52"/>
      <c r="O81" s="52"/>
      <c r="P81" s="52"/>
      <c r="Q81" s="52"/>
      <c r="R81" s="52"/>
      <c r="S81" s="53"/>
      <c r="T81" s="53"/>
      <c r="U81" s="7"/>
      <c r="V81" s="52"/>
      <c r="W81" s="52"/>
      <c r="X81" s="52"/>
      <c r="Y81" s="52"/>
      <c r="Z81" s="52"/>
      <c r="AA81" s="52"/>
      <c r="AB81" s="52"/>
      <c r="AC81" s="132"/>
      <c r="AD81" s="132"/>
      <c r="AE81" s="132"/>
      <c r="AF81" s="54"/>
      <c r="AG81" s="54"/>
      <c r="AH81" s="7"/>
      <c r="AI81" s="7"/>
      <c r="AJ81" s="7"/>
      <c r="AK81" s="7"/>
      <c r="AL81" s="7"/>
      <c r="AM81" s="55"/>
      <c r="AN81" s="56"/>
      <c r="AO81" s="57"/>
      <c r="AP81" s="10"/>
      <c r="AQ81" s="159"/>
      <c r="AR81" s="159"/>
      <c r="AS81" s="159"/>
      <c r="AT81" s="58"/>
      <c r="AU81" s="58"/>
      <c r="AV81" s="58"/>
      <c r="AW81" s="59"/>
      <c r="AX81" s="59"/>
      <c r="AY81" s="59"/>
    </row>
    <row r="82" spans="1:53" ht="18" customHeight="1">
      <c r="B82" s="2" t="s">
        <v>2</v>
      </c>
      <c r="C82" s="2"/>
      <c r="D82" s="2"/>
      <c r="E82" s="2"/>
      <c r="F82" s="2"/>
      <c r="G82" s="2"/>
      <c r="H82" s="2"/>
      <c r="I82" s="2"/>
      <c r="J82" s="2"/>
      <c r="AF82" s="3"/>
      <c r="AO82" s="3"/>
      <c r="AY82" s="3" t="s">
        <v>35</v>
      </c>
      <c r="BA82" s="9"/>
    </row>
    <row r="83" spans="1:53" ht="18" customHeight="1">
      <c r="B83" s="233" t="s">
        <v>22</v>
      </c>
      <c r="C83" s="234"/>
      <c r="D83" s="235">
        <f>【算定要件集計】!$B$3</f>
        <v>0</v>
      </c>
      <c r="E83" s="236"/>
      <c r="F83" s="236"/>
      <c r="G83" s="236"/>
      <c r="H83" s="236"/>
      <c r="I83" s="236"/>
      <c r="J83" s="236"/>
      <c r="K83" s="237"/>
      <c r="L83" s="238" t="s">
        <v>21</v>
      </c>
      <c r="M83" s="239"/>
      <c r="N83" s="239"/>
      <c r="O83" s="240"/>
      <c r="P83" s="241"/>
      <c r="Q83" s="241"/>
      <c r="R83" s="241"/>
      <c r="S83" s="241"/>
      <c r="T83" s="241"/>
      <c r="U83" s="242"/>
      <c r="V83" s="233" t="s">
        <v>23</v>
      </c>
      <c r="W83" s="243"/>
      <c r="X83" s="203"/>
      <c r="Y83" s="244"/>
      <c r="Z83" s="245"/>
      <c r="AA83" s="233" t="s">
        <v>40</v>
      </c>
      <c r="AB83" s="246"/>
      <c r="AC83" s="246"/>
      <c r="AD83" s="246"/>
      <c r="AE83" s="247"/>
      <c r="AF83" s="375" t="str">
        <f>$AF$3</f>
        <v/>
      </c>
      <c r="AG83" s="376"/>
      <c r="AH83" s="376"/>
      <c r="AI83" s="376"/>
      <c r="AJ83" s="377"/>
      <c r="AK83" s="378"/>
      <c r="AO83" s="5"/>
      <c r="BA83" s="9"/>
    </row>
    <row r="84" spans="1:53" ht="5.0999999999999996" customHeight="1">
      <c r="BA84" s="9"/>
    </row>
    <row r="85" spans="1:53" ht="16.5" customHeight="1">
      <c r="G85" s="5" t="s">
        <v>44</v>
      </c>
      <c r="H85" s="49">
        <f>$H$5</f>
        <v>0</v>
      </c>
      <c r="I85" s="50" t="s">
        <v>43</v>
      </c>
      <c r="J85" s="49">
        <f>$J$5</f>
        <v>0</v>
      </c>
      <c r="K85" s="50" t="s">
        <v>24</v>
      </c>
      <c r="L85" s="50"/>
      <c r="M85" s="49">
        <f>$M$5</f>
        <v>0</v>
      </c>
      <c r="N85" s="50" t="s">
        <v>43</v>
      </c>
      <c r="O85" s="49">
        <f>$O$5</f>
        <v>0</v>
      </c>
      <c r="P85" s="1" t="s">
        <v>25</v>
      </c>
      <c r="R85" s="7"/>
      <c r="U85" s="7"/>
      <c r="V85" s="7"/>
      <c r="W85" s="7"/>
      <c r="X85" s="7"/>
      <c r="Y85" s="7"/>
      <c r="AE85" s="5" t="s">
        <v>42</v>
      </c>
      <c r="AF85" s="220">
        <f>$AF$5</f>
        <v>0</v>
      </c>
      <c r="AG85" s="379"/>
      <c r="AH85" s="7" t="s">
        <v>31</v>
      </c>
      <c r="AI85" s="7"/>
      <c r="AJ85" s="7"/>
      <c r="AL85" s="5" t="s">
        <v>32</v>
      </c>
      <c r="AM85" s="47">
        <f>$AM$5</f>
        <v>0</v>
      </c>
      <c r="AN85" s="7" t="s">
        <v>31</v>
      </c>
      <c r="AQ85" s="1" t="s">
        <v>27</v>
      </c>
      <c r="BA85" s="9"/>
    </row>
    <row r="86" spans="1:53" s="6" customFormat="1" ht="18" customHeight="1">
      <c r="A86" s="248" t="s">
        <v>60</v>
      </c>
      <c r="B86" s="238" t="s">
        <v>0</v>
      </c>
      <c r="C86" s="250" t="s">
        <v>203</v>
      </c>
      <c r="D86" s="250" t="s">
        <v>62</v>
      </c>
      <c r="E86" s="250" t="s">
        <v>1</v>
      </c>
      <c r="F86" s="238" t="s">
        <v>3</v>
      </c>
      <c r="G86" s="252" t="s">
        <v>37</v>
      </c>
      <c r="H86" s="18" t="str">
        <f>AF83</f>
        <v/>
      </c>
      <c r="I86" s="18" t="str">
        <f>IFERROR(H86+1,"")</f>
        <v/>
      </c>
      <c r="J86" s="18" t="str">
        <f t="shared" ref="J86:AI86" si="70">IFERROR(I86+1,"")</f>
        <v/>
      </c>
      <c r="K86" s="18" t="str">
        <f t="shared" si="70"/>
        <v/>
      </c>
      <c r="L86" s="18" t="str">
        <f t="shared" si="70"/>
        <v/>
      </c>
      <c r="M86" s="18" t="str">
        <f t="shared" si="70"/>
        <v/>
      </c>
      <c r="N86" s="18" t="str">
        <f t="shared" si="70"/>
        <v/>
      </c>
      <c r="O86" s="18" t="str">
        <f t="shared" si="70"/>
        <v/>
      </c>
      <c r="P86" s="18" t="str">
        <f t="shared" si="70"/>
        <v/>
      </c>
      <c r="Q86" s="18" t="str">
        <f t="shared" si="70"/>
        <v/>
      </c>
      <c r="R86" s="18" t="str">
        <f t="shared" si="70"/>
        <v/>
      </c>
      <c r="S86" s="18" t="str">
        <f t="shared" si="70"/>
        <v/>
      </c>
      <c r="T86" s="18" t="str">
        <f t="shared" si="70"/>
        <v/>
      </c>
      <c r="U86" s="18" t="str">
        <f t="shared" si="70"/>
        <v/>
      </c>
      <c r="V86" s="18" t="str">
        <f t="shared" si="70"/>
        <v/>
      </c>
      <c r="W86" s="18" t="str">
        <f t="shared" si="70"/>
        <v/>
      </c>
      <c r="X86" s="18" t="str">
        <f t="shared" si="70"/>
        <v/>
      </c>
      <c r="Y86" s="18" t="str">
        <f t="shared" si="70"/>
        <v/>
      </c>
      <c r="Z86" s="18" t="str">
        <f t="shared" si="70"/>
        <v/>
      </c>
      <c r="AA86" s="18" t="str">
        <f t="shared" si="70"/>
        <v/>
      </c>
      <c r="AB86" s="18" t="str">
        <f t="shared" si="70"/>
        <v/>
      </c>
      <c r="AC86" s="18" t="str">
        <f t="shared" si="70"/>
        <v/>
      </c>
      <c r="AD86" s="18" t="str">
        <f t="shared" si="70"/>
        <v/>
      </c>
      <c r="AE86" s="18" t="str">
        <f t="shared" si="70"/>
        <v/>
      </c>
      <c r="AF86" s="18" t="str">
        <f t="shared" si="70"/>
        <v/>
      </c>
      <c r="AG86" s="18" t="str">
        <f t="shared" si="70"/>
        <v/>
      </c>
      <c r="AH86" s="18" t="str">
        <f t="shared" si="70"/>
        <v/>
      </c>
      <c r="AI86" s="18" t="str">
        <f t="shared" si="70"/>
        <v/>
      </c>
      <c r="AJ86" s="18" t="str">
        <f>IFERROR(IF(MONTH(AI86)&lt;&gt;MONTH(AI86+1),"",AI86+1),"")</f>
        <v/>
      </c>
      <c r="AK86" s="18" t="str">
        <f>IFERROR(IF(MONTH(AJ86)&lt;&gt;MONTH(AJ86+1),"",AJ86+1),"")</f>
        <v/>
      </c>
      <c r="AL86" s="18" t="str">
        <f>IFERROR(IF(MONTH(AK86)&lt;&gt;MONTH(AK86+1),"",AK86+1),"")</f>
        <v/>
      </c>
      <c r="AM86" s="263" t="s">
        <v>162</v>
      </c>
      <c r="AN86" s="263" t="s">
        <v>163</v>
      </c>
      <c r="AO86" s="206" t="s">
        <v>133</v>
      </c>
      <c r="AQ86" s="208" t="s">
        <v>36</v>
      </c>
      <c r="AR86" s="209"/>
      <c r="AS86" s="208" t="s">
        <v>39</v>
      </c>
      <c r="AT86" s="212"/>
      <c r="AU86" s="212"/>
      <c r="AV86" s="212"/>
      <c r="AW86" s="213"/>
      <c r="AX86" s="208" t="s">
        <v>16</v>
      </c>
      <c r="AY86" s="215"/>
      <c r="BA86" s="9"/>
    </row>
    <row r="87" spans="1:53" s="6" customFormat="1" ht="18" customHeight="1">
      <c r="A87" s="249"/>
      <c r="B87" s="238"/>
      <c r="C87" s="251"/>
      <c r="D87" s="251"/>
      <c r="E87" s="251"/>
      <c r="F87" s="238"/>
      <c r="G87" s="239"/>
      <c r="H87" s="19" t="str">
        <f>H86</f>
        <v/>
      </c>
      <c r="I87" s="19" t="str">
        <f>I86</f>
        <v/>
      </c>
      <c r="J87" s="19" t="str">
        <f t="shared" ref="J87:AL87" si="71">J86</f>
        <v/>
      </c>
      <c r="K87" s="19" t="str">
        <f t="shared" si="71"/>
        <v/>
      </c>
      <c r="L87" s="19" t="str">
        <f t="shared" si="71"/>
        <v/>
      </c>
      <c r="M87" s="19" t="str">
        <f t="shared" si="71"/>
        <v/>
      </c>
      <c r="N87" s="19" t="str">
        <f t="shared" si="71"/>
        <v/>
      </c>
      <c r="O87" s="19" t="str">
        <f t="shared" si="71"/>
        <v/>
      </c>
      <c r="P87" s="19" t="str">
        <f t="shared" si="71"/>
        <v/>
      </c>
      <c r="Q87" s="19" t="str">
        <f t="shared" si="71"/>
        <v/>
      </c>
      <c r="R87" s="19" t="str">
        <f t="shared" si="71"/>
        <v/>
      </c>
      <c r="S87" s="19" t="str">
        <f t="shared" si="71"/>
        <v/>
      </c>
      <c r="T87" s="19" t="str">
        <f t="shared" si="71"/>
        <v/>
      </c>
      <c r="U87" s="19" t="str">
        <f t="shared" si="71"/>
        <v/>
      </c>
      <c r="V87" s="19" t="str">
        <f t="shared" si="71"/>
        <v/>
      </c>
      <c r="W87" s="19" t="str">
        <f t="shared" si="71"/>
        <v/>
      </c>
      <c r="X87" s="19" t="str">
        <f t="shared" si="71"/>
        <v/>
      </c>
      <c r="Y87" s="19" t="str">
        <f t="shared" si="71"/>
        <v/>
      </c>
      <c r="Z87" s="19" t="str">
        <f t="shared" si="71"/>
        <v/>
      </c>
      <c r="AA87" s="19" t="str">
        <f t="shared" si="71"/>
        <v/>
      </c>
      <c r="AB87" s="19" t="str">
        <f t="shared" si="71"/>
        <v/>
      </c>
      <c r="AC87" s="19" t="str">
        <f t="shared" si="71"/>
        <v/>
      </c>
      <c r="AD87" s="19" t="str">
        <f t="shared" si="71"/>
        <v/>
      </c>
      <c r="AE87" s="19" t="str">
        <f t="shared" si="71"/>
        <v/>
      </c>
      <c r="AF87" s="19" t="str">
        <f t="shared" si="71"/>
        <v/>
      </c>
      <c r="AG87" s="19" t="str">
        <f t="shared" si="71"/>
        <v/>
      </c>
      <c r="AH87" s="19" t="str">
        <f t="shared" si="71"/>
        <v/>
      </c>
      <c r="AI87" s="19" t="str">
        <f t="shared" si="71"/>
        <v/>
      </c>
      <c r="AJ87" s="19" t="str">
        <f t="shared" si="71"/>
        <v/>
      </c>
      <c r="AK87" s="19" t="str">
        <f t="shared" si="71"/>
        <v/>
      </c>
      <c r="AL87" s="19" t="str">
        <f t="shared" si="71"/>
        <v/>
      </c>
      <c r="AM87" s="263"/>
      <c r="AN87" s="263"/>
      <c r="AO87" s="207"/>
      <c r="AQ87" s="210"/>
      <c r="AR87" s="211"/>
      <c r="AS87" s="210"/>
      <c r="AT87" s="214"/>
      <c r="AU87" s="214"/>
      <c r="AV87" s="214"/>
      <c r="AW87" s="211"/>
      <c r="AX87" s="210"/>
      <c r="AY87" s="211"/>
      <c r="BA87" s="9"/>
    </row>
    <row r="88" spans="1:53" s="6" customFormat="1" ht="13.5" customHeight="1">
      <c r="A88" s="248"/>
      <c r="B88" s="255" t="s">
        <v>4</v>
      </c>
      <c r="C88" s="257" t="s">
        <v>48</v>
      </c>
      <c r="D88" s="257" t="s">
        <v>48</v>
      </c>
      <c r="E88" s="259" t="s">
        <v>10</v>
      </c>
      <c r="F88" s="261"/>
      <c r="G88" s="70" t="s">
        <v>36</v>
      </c>
      <c r="H88" s="75"/>
      <c r="I88" s="75"/>
      <c r="J88" s="75"/>
      <c r="K88" s="75"/>
      <c r="L88" s="75"/>
      <c r="M88" s="75"/>
      <c r="N88" s="75"/>
      <c r="O88" s="75"/>
      <c r="P88" s="75"/>
      <c r="Q88" s="75"/>
      <c r="R88" s="75"/>
      <c r="S88" s="75"/>
      <c r="T88" s="75"/>
      <c r="U88" s="75"/>
      <c r="V88" s="75"/>
      <c r="W88" s="75"/>
      <c r="X88" s="75"/>
      <c r="Y88" s="75"/>
      <c r="Z88" s="75"/>
      <c r="AA88" s="75"/>
      <c r="AB88" s="75"/>
      <c r="AC88" s="75"/>
      <c r="AD88" s="75"/>
      <c r="AE88" s="75"/>
      <c r="AF88" s="75"/>
      <c r="AG88" s="75"/>
      <c r="AH88" s="75"/>
      <c r="AI88" s="75"/>
      <c r="AJ88" s="75"/>
      <c r="AK88" s="75"/>
      <c r="AL88" s="75"/>
      <c r="AM88" s="253">
        <f>SUM(H89:AL89)</f>
        <v>0</v>
      </c>
      <c r="AN88" s="254" t="s">
        <v>48</v>
      </c>
      <c r="AO88" s="223"/>
      <c r="AQ88" s="228"/>
      <c r="AR88" s="369"/>
      <c r="AS88" s="224"/>
      <c r="AT88" s="225"/>
      <c r="AU88" s="12" t="s">
        <v>26</v>
      </c>
      <c r="AV88" s="226"/>
      <c r="AW88" s="227"/>
      <c r="AX88" s="156"/>
      <c r="AY88" s="167" t="s">
        <v>34</v>
      </c>
      <c r="BA88" s="9"/>
    </row>
    <row r="89" spans="1:53" ht="13.5" customHeight="1">
      <c r="A89" s="249"/>
      <c r="B89" s="256"/>
      <c r="C89" s="258"/>
      <c r="D89" s="258"/>
      <c r="E89" s="260"/>
      <c r="F89" s="262"/>
      <c r="G89" s="70" t="s">
        <v>16</v>
      </c>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253"/>
      <c r="AN89" s="254"/>
      <c r="AO89" s="374"/>
      <c r="AQ89" s="228"/>
      <c r="AR89" s="369"/>
      <c r="AS89" s="224"/>
      <c r="AT89" s="225"/>
      <c r="AU89" s="12" t="s">
        <v>26</v>
      </c>
      <c r="AV89" s="226"/>
      <c r="AW89" s="227"/>
      <c r="AX89" s="156"/>
      <c r="AY89" s="167" t="s">
        <v>34</v>
      </c>
      <c r="BA89" s="9"/>
    </row>
    <row r="90" spans="1:53" ht="13.5" customHeight="1">
      <c r="A90" s="248"/>
      <c r="B90" s="273" t="s">
        <v>5</v>
      </c>
      <c r="C90" s="257" t="s">
        <v>48</v>
      </c>
      <c r="D90" s="257" t="s">
        <v>48</v>
      </c>
      <c r="E90" s="275" t="s">
        <v>10</v>
      </c>
      <c r="F90" s="262"/>
      <c r="G90" s="70" t="s">
        <v>36</v>
      </c>
      <c r="H90" s="75"/>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253">
        <f>SUM(H91:AL91)</f>
        <v>0</v>
      </c>
      <c r="AN90" s="254" t="s">
        <v>48</v>
      </c>
      <c r="AO90" s="372"/>
      <c r="AQ90" s="228"/>
      <c r="AR90" s="369"/>
      <c r="AS90" s="224"/>
      <c r="AT90" s="225"/>
      <c r="AU90" s="12" t="s">
        <v>26</v>
      </c>
      <c r="AV90" s="226"/>
      <c r="AW90" s="227"/>
      <c r="AX90" s="156"/>
      <c r="AY90" s="167" t="s">
        <v>34</v>
      </c>
      <c r="BA90" s="9"/>
    </row>
    <row r="91" spans="1:53" ht="13.5" customHeight="1">
      <c r="A91" s="249"/>
      <c r="B91" s="274"/>
      <c r="C91" s="258"/>
      <c r="D91" s="258"/>
      <c r="E91" s="260"/>
      <c r="F91" s="262"/>
      <c r="G91" s="71" t="s">
        <v>41</v>
      </c>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276"/>
      <c r="AN91" s="272"/>
      <c r="AO91" s="374"/>
      <c r="AQ91" s="228"/>
      <c r="AR91" s="369"/>
      <c r="AS91" s="224"/>
      <c r="AT91" s="225"/>
      <c r="AU91" s="12" t="s">
        <v>26</v>
      </c>
      <c r="AV91" s="226"/>
      <c r="AW91" s="227"/>
      <c r="AX91" s="156"/>
      <c r="AY91" s="167" t="s">
        <v>34</v>
      </c>
      <c r="BA91" s="9"/>
    </row>
    <row r="92" spans="1:53" ht="13.5" customHeight="1">
      <c r="A92" s="248"/>
      <c r="B92" s="265" t="s">
        <v>38</v>
      </c>
      <c r="C92" s="257" t="s">
        <v>48</v>
      </c>
      <c r="D92" s="257" t="s">
        <v>48</v>
      </c>
      <c r="E92" s="268" t="s">
        <v>48</v>
      </c>
      <c r="F92" s="270"/>
      <c r="G92" s="70" t="s">
        <v>36</v>
      </c>
      <c r="H92" s="75"/>
      <c r="I92" s="75"/>
      <c r="J92" s="75"/>
      <c r="K92" s="75"/>
      <c r="L92" s="75"/>
      <c r="M92" s="75"/>
      <c r="N92" s="75"/>
      <c r="O92" s="75"/>
      <c r="P92" s="75"/>
      <c r="Q92" s="75"/>
      <c r="R92" s="75"/>
      <c r="S92" s="75"/>
      <c r="T92" s="75"/>
      <c r="U92" s="75"/>
      <c r="V92" s="75"/>
      <c r="W92" s="75"/>
      <c r="X92" s="75"/>
      <c r="Y92" s="75"/>
      <c r="Z92" s="75"/>
      <c r="AA92" s="75"/>
      <c r="AB92" s="75"/>
      <c r="AC92" s="75"/>
      <c r="AD92" s="75"/>
      <c r="AE92" s="75"/>
      <c r="AF92" s="75"/>
      <c r="AG92" s="75"/>
      <c r="AH92" s="75"/>
      <c r="AI92" s="75"/>
      <c r="AJ92" s="75"/>
      <c r="AK92" s="75"/>
      <c r="AL92" s="75"/>
      <c r="AM92" s="253">
        <f>SUM(H93:AL93)</f>
        <v>0</v>
      </c>
      <c r="AN92" s="254" t="s">
        <v>48</v>
      </c>
      <c r="AO92" s="372"/>
      <c r="AQ92" s="228"/>
      <c r="AR92" s="369"/>
      <c r="AS92" s="224"/>
      <c r="AT92" s="225"/>
      <c r="AU92" s="12" t="s">
        <v>26</v>
      </c>
      <c r="AV92" s="226"/>
      <c r="AW92" s="227"/>
      <c r="AX92" s="156"/>
      <c r="AY92" s="167" t="s">
        <v>34</v>
      </c>
      <c r="BA92" s="9"/>
    </row>
    <row r="93" spans="1:53" ht="13.5" customHeight="1" thickBot="1">
      <c r="A93" s="264"/>
      <c r="B93" s="266"/>
      <c r="C93" s="267"/>
      <c r="D93" s="267"/>
      <c r="E93" s="269"/>
      <c r="F93" s="271"/>
      <c r="G93" s="72" t="s">
        <v>41</v>
      </c>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1"/>
      <c r="AN93" s="341"/>
      <c r="AO93" s="373"/>
      <c r="AQ93" s="228"/>
      <c r="AR93" s="369"/>
      <c r="AS93" s="224"/>
      <c r="AT93" s="225"/>
      <c r="AU93" s="12" t="s">
        <v>26</v>
      </c>
      <c r="AV93" s="226"/>
      <c r="AW93" s="227"/>
      <c r="AX93" s="156"/>
      <c r="AY93" s="167" t="s">
        <v>34</v>
      </c>
      <c r="BA93" s="9"/>
    </row>
    <row r="94" spans="1:53" ht="13.5" customHeight="1" thickTop="1">
      <c r="A94" s="283" t="str">
        <f>IFERROR(INDEX(【従業者名簿】!F:F,MATCH(届出後12月!F94,【従業者名簿】!C:C,0)),"")</f>
        <v/>
      </c>
      <c r="B94" s="255" t="s">
        <v>4</v>
      </c>
      <c r="C94" s="285" t="str">
        <f>IF(AO94="介護福祉士","〇","")</f>
        <v/>
      </c>
      <c r="D94" s="367" t="str">
        <f>IF(A94="","",DATEDIF(A94,$AF$3,"m"))</f>
        <v/>
      </c>
      <c r="E94" s="290" t="s">
        <v>102</v>
      </c>
      <c r="F94" s="293"/>
      <c r="G94" s="73" t="s">
        <v>36</v>
      </c>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278">
        <f>SUM(H95:AL95)</f>
        <v>0</v>
      </c>
      <c r="AN94" s="386" t="str">
        <f>IFERROR(IF(SUM(AM94:AM99)&gt;$AF$125,1,ROUNDDOWN(SUM(AM94:AM99)/$AF$125,1)),"")</f>
        <v/>
      </c>
      <c r="AO94" s="343"/>
      <c r="AQ94" s="228"/>
      <c r="AR94" s="369"/>
      <c r="AS94" s="224"/>
      <c r="AT94" s="225"/>
      <c r="AU94" s="12" t="s">
        <v>26</v>
      </c>
      <c r="AV94" s="226"/>
      <c r="AW94" s="227"/>
      <c r="AX94" s="156"/>
      <c r="AY94" s="167" t="s">
        <v>34</v>
      </c>
      <c r="BA94" s="9"/>
    </row>
    <row r="95" spans="1:53" ht="13.5" customHeight="1">
      <c r="A95" s="284"/>
      <c r="B95" s="256"/>
      <c r="C95" s="286"/>
      <c r="D95" s="370"/>
      <c r="E95" s="291"/>
      <c r="F95" s="293"/>
      <c r="G95" s="70" t="s">
        <v>41</v>
      </c>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253"/>
      <c r="AN95" s="386"/>
      <c r="AO95" s="344"/>
      <c r="AQ95" s="228"/>
      <c r="AR95" s="369"/>
      <c r="AS95" s="224"/>
      <c r="AT95" s="225"/>
      <c r="AU95" s="12" t="s">
        <v>26</v>
      </c>
      <c r="AV95" s="226"/>
      <c r="AW95" s="227"/>
      <c r="AX95" s="156"/>
      <c r="AY95" s="167" t="s">
        <v>34</v>
      </c>
      <c r="BA95" s="9"/>
    </row>
    <row r="96" spans="1:53" ht="13.5" customHeight="1">
      <c r="A96" s="284"/>
      <c r="B96" s="273" t="s">
        <v>5</v>
      </c>
      <c r="C96" s="286"/>
      <c r="D96" s="370"/>
      <c r="E96" s="291"/>
      <c r="F96" s="293"/>
      <c r="G96" s="73" t="s">
        <v>36</v>
      </c>
      <c r="H96" s="38"/>
      <c r="I96" s="38"/>
      <c r="J96" s="38"/>
      <c r="K96" s="38"/>
      <c r="L96" s="164"/>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278">
        <f>SUM(H97:AL97)</f>
        <v>0</v>
      </c>
      <c r="AN96" s="386"/>
      <c r="AO96" s="345"/>
      <c r="AQ96" s="228"/>
      <c r="AR96" s="369"/>
      <c r="AS96" s="224"/>
      <c r="AT96" s="225"/>
      <c r="AU96" s="12" t="s">
        <v>26</v>
      </c>
      <c r="AV96" s="226"/>
      <c r="AW96" s="227"/>
      <c r="AX96" s="156"/>
      <c r="AY96" s="167" t="s">
        <v>34</v>
      </c>
      <c r="BA96" s="9"/>
    </row>
    <row r="97" spans="1:53" ht="13.5" customHeight="1">
      <c r="A97" s="284"/>
      <c r="B97" s="297"/>
      <c r="C97" s="286"/>
      <c r="D97" s="370"/>
      <c r="E97" s="291"/>
      <c r="F97" s="293"/>
      <c r="G97" s="70" t="s">
        <v>41</v>
      </c>
      <c r="H97" s="35"/>
      <c r="I97" s="35"/>
      <c r="J97" s="35"/>
      <c r="K97" s="35"/>
      <c r="L97" s="36"/>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253"/>
      <c r="AN97" s="386"/>
      <c r="AO97" s="344"/>
      <c r="AQ97" s="228"/>
      <c r="AR97" s="369"/>
      <c r="AS97" s="224"/>
      <c r="AT97" s="225"/>
      <c r="AU97" s="12" t="s">
        <v>26</v>
      </c>
      <c r="AV97" s="226"/>
      <c r="AW97" s="227"/>
      <c r="AX97" s="156"/>
      <c r="AY97" s="167" t="s">
        <v>34</v>
      </c>
      <c r="BA97" s="9"/>
    </row>
    <row r="98" spans="1:53" ht="13.5" customHeight="1">
      <c r="A98" s="284"/>
      <c r="B98" s="296" t="s">
        <v>33</v>
      </c>
      <c r="C98" s="286"/>
      <c r="D98" s="370"/>
      <c r="E98" s="291"/>
      <c r="F98" s="294"/>
      <c r="G98" s="73" t="s">
        <v>36</v>
      </c>
      <c r="H98" s="38"/>
      <c r="I98" s="38"/>
      <c r="J98" s="38"/>
      <c r="K98" s="38"/>
      <c r="L98" s="164"/>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278">
        <f>SUM(H99:AL99)</f>
        <v>0</v>
      </c>
      <c r="AN98" s="387"/>
      <c r="AO98" s="345"/>
      <c r="AQ98" s="228"/>
      <c r="AR98" s="369"/>
      <c r="AS98" s="224"/>
      <c r="AT98" s="225"/>
      <c r="AU98" s="12" t="s">
        <v>26</v>
      </c>
      <c r="AV98" s="226"/>
      <c r="AW98" s="227"/>
      <c r="AX98" s="156"/>
      <c r="AY98" s="167" t="s">
        <v>34</v>
      </c>
      <c r="BA98" s="9"/>
    </row>
    <row r="99" spans="1:53" ht="13.5" customHeight="1">
      <c r="A99" s="284"/>
      <c r="B99" s="255"/>
      <c r="C99" s="287"/>
      <c r="D99" s="370"/>
      <c r="E99" s="292"/>
      <c r="F99" s="295"/>
      <c r="G99" s="70" t="s">
        <v>41</v>
      </c>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253"/>
      <c r="AN99" s="387"/>
      <c r="AO99" s="346"/>
      <c r="AQ99" s="228"/>
      <c r="AR99" s="369"/>
      <c r="AS99" s="224"/>
      <c r="AT99" s="225"/>
      <c r="AU99" s="12" t="s">
        <v>26</v>
      </c>
      <c r="AV99" s="226"/>
      <c r="AW99" s="227"/>
      <c r="AX99" s="156"/>
      <c r="AY99" s="167" t="s">
        <v>34</v>
      </c>
      <c r="BA99" s="9"/>
    </row>
    <row r="100" spans="1:53" ht="13.5" customHeight="1">
      <c r="A100" s="305" t="str">
        <f>IFERROR(INDEX(【従業者名簿】!F:F,MATCH(届出後12月!F100,【従業者名簿】!C:C,0)),"")</f>
        <v/>
      </c>
      <c r="B100" s="273" t="s">
        <v>5</v>
      </c>
      <c r="C100" s="299" t="str">
        <f>IF(AO100="介護福祉士","〇","")</f>
        <v/>
      </c>
      <c r="D100" s="370" t="str">
        <f>IF(A100="","",DATEDIF(A100,$AF$3,"m"))</f>
        <v/>
      </c>
      <c r="E100" s="306" t="s">
        <v>102</v>
      </c>
      <c r="F100" s="262"/>
      <c r="G100" s="70" t="s">
        <v>36</v>
      </c>
      <c r="H100" s="164"/>
      <c r="I100" s="164"/>
      <c r="J100" s="164"/>
      <c r="K100" s="164"/>
      <c r="L100" s="164"/>
      <c r="M100" s="164"/>
      <c r="N100" s="164"/>
      <c r="O100" s="164"/>
      <c r="P100" s="164"/>
      <c r="Q100" s="164"/>
      <c r="R100" s="164"/>
      <c r="S100" s="164"/>
      <c r="T100" s="164"/>
      <c r="U100" s="164"/>
      <c r="V100" s="164"/>
      <c r="W100" s="164"/>
      <c r="X100" s="164"/>
      <c r="Y100" s="164"/>
      <c r="Z100" s="164"/>
      <c r="AA100" s="164"/>
      <c r="AB100" s="164"/>
      <c r="AC100" s="164"/>
      <c r="AD100" s="164"/>
      <c r="AE100" s="164"/>
      <c r="AF100" s="164"/>
      <c r="AG100" s="164"/>
      <c r="AH100" s="164"/>
      <c r="AI100" s="164"/>
      <c r="AJ100" s="164"/>
      <c r="AK100" s="164"/>
      <c r="AL100" s="164"/>
      <c r="AM100" s="278">
        <f>SUM(H101:AL101)</f>
        <v>0</v>
      </c>
      <c r="AN100" s="385" t="str">
        <f>IFERROR(IF(SUM(AM100:AM103)&gt;$AF$125,1,ROUNDDOWN(SUM(AM100:AM103)/$AF$125,1)),"")</f>
        <v/>
      </c>
      <c r="AO100" s="222"/>
      <c r="AP100" s="8"/>
      <c r="AQ100" s="228"/>
      <c r="AR100" s="369"/>
      <c r="AS100" s="224"/>
      <c r="AT100" s="225"/>
      <c r="AU100" s="12" t="s">
        <v>26</v>
      </c>
      <c r="AV100" s="226"/>
      <c r="AW100" s="227"/>
      <c r="AX100" s="156"/>
      <c r="AY100" s="167" t="s">
        <v>34</v>
      </c>
      <c r="BA100" s="9"/>
    </row>
    <row r="101" spans="1:53" ht="13.5" customHeight="1">
      <c r="A101" s="284"/>
      <c r="B101" s="297"/>
      <c r="C101" s="286"/>
      <c r="D101" s="370"/>
      <c r="E101" s="291"/>
      <c r="F101" s="262"/>
      <c r="G101" s="70" t="s">
        <v>41</v>
      </c>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253"/>
      <c r="AN101" s="386"/>
      <c r="AO101" s="344"/>
      <c r="AP101" s="8"/>
      <c r="AQ101" s="228"/>
      <c r="AR101" s="369"/>
      <c r="AS101" s="224"/>
      <c r="AT101" s="225"/>
      <c r="AU101" s="12" t="s">
        <v>26</v>
      </c>
      <c r="AV101" s="226"/>
      <c r="AW101" s="227"/>
      <c r="AX101" s="156"/>
      <c r="AY101" s="167" t="s">
        <v>34</v>
      </c>
      <c r="BA101" s="9"/>
    </row>
    <row r="102" spans="1:53" ht="13.5" customHeight="1">
      <c r="A102" s="284"/>
      <c r="B102" s="304" t="s">
        <v>33</v>
      </c>
      <c r="C102" s="286"/>
      <c r="D102" s="370"/>
      <c r="E102" s="291"/>
      <c r="F102" s="277"/>
      <c r="G102" s="70" t="s">
        <v>36</v>
      </c>
      <c r="H102" s="164"/>
      <c r="I102" s="164"/>
      <c r="J102" s="164"/>
      <c r="K102" s="164"/>
      <c r="L102" s="164"/>
      <c r="M102" s="164"/>
      <c r="N102" s="164"/>
      <c r="O102" s="164"/>
      <c r="P102" s="164"/>
      <c r="Q102" s="164"/>
      <c r="R102" s="164"/>
      <c r="S102" s="164"/>
      <c r="T102" s="164"/>
      <c r="U102" s="164"/>
      <c r="V102" s="164"/>
      <c r="W102" s="164"/>
      <c r="X102" s="164"/>
      <c r="Y102" s="164"/>
      <c r="Z102" s="164"/>
      <c r="AA102" s="164"/>
      <c r="AB102" s="164"/>
      <c r="AC102" s="164"/>
      <c r="AD102" s="164"/>
      <c r="AE102" s="164"/>
      <c r="AF102" s="164"/>
      <c r="AG102" s="164"/>
      <c r="AH102" s="164"/>
      <c r="AI102" s="164"/>
      <c r="AJ102" s="164"/>
      <c r="AK102" s="164"/>
      <c r="AL102" s="164"/>
      <c r="AM102" s="253">
        <f>SUM(H103:AL103)</f>
        <v>0</v>
      </c>
      <c r="AN102" s="387"/>
      <c r="AO102" s="345"/>
      <c r="AP102" s="8"/>
      <c r="AQ102" s="228"/>
      <c r="AR102" s="369"/>
      <c r="AS102" s="224"/>
      <c r="AT102" s="225"/>
      <c r="AU102" s="12" t="s">
        <v>26</v>
      </c>
      <c r="AV102" s="226"/>
      <c r="AW102" s="227"/>
      <c r="AX102" s="156"/>
      <c r="AY102" s="167" t="s">
        <v>34</v>
      </c>
      <c r="BA102" s="9"/>
    </row>
    <row r="103" spans="1:53" ht="13.5" customHeight="1">
      <c r="A103" s="284"/>
      <c r="B103" s="304"/>
      <c r="C103" s="287"/>
      <c r="D103" s="370"/>
      <c r="E103" s="292"/>
      <c r="F103" s="277"/>
      <c r="G103" s="70" t="s">
        <v>41</v>
      </c>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253"/>
      <c r="AN103" s="388"/>
      <c r="AO103" s="346"/>
      <c r="AP103" s="8"/>
      <c r="AQ103" s="228"/>
      <c r="AR103" s="369"/>
      <c r="AS103" s="224"/>
      <c r="AT103" s="225"/>
      <c r="AU103" s="12" t="s">
        <v>26</v>
      </c>
      <c r="AV103" s="226"/>
      <c r="AW103" s="227"/>
      <c r="AX103" s="156"/>
      <c r="AY103" s="167" t="s">
        <v>34</v>
      </c>
      <c r="BA103" s="9"/>
    </row>
    <row r="104" spans="1:53" ht="13.5" customHeight="1">
      <c r="A104" s="248" t="str">
        <f>IFERROR(INDEX(【従業者名簿】!F:F,MATCH(F104,【従業者名簿】!C:C,0)),"")</f>
        <v/>
      </c>
      <c r="B104" s="298" t="s">
        <v>33</v>
      </c>
      <c r="C104" s="299" t="str">
        <f>IF(AO104="介護福祉士","〇","")</f>
        <v/>
      </c>
      <c r="D104" s="366" t="str">
        <f>IF(A104="","",DATEDIF(A104,$AF$3,"m"))</f>
        <v/>
      </c>
      <c r="E104" s="301"/>
      <c r="F104" s="270"/>
      <c r="G104" s="70" t="s">
        <v>36</v>
      </c>
      <c r="H104" s="164"/>
      <c r="I104" s="164"/>
      <c r="J104" s="164"/>
      <c r="K104" s="164"/>
      <c r="L104" s="164"/>
      <c r="M104" s="164"/>
      <c r="N104" s="164"/>
      <c r="O104" s="40"/>
      <c r="P104" s="164"/>
      <c r="Q104" s="164"/>
      <c r="R104" s="164"/>
      <c r="S104" s="164"/>
      <c r="T104" s="164"/>
      <c r="U104" s="38"/>
      <c r="V104" s="38"/>
      <c r="W104" s="164"/>
      <c r="X104" s="164"/>
      <c r="Y104" s="164"/>
      <c r="Z104" s="164"/>
      <c r="AA104" s="164"/>
      <c r="AB104" s="164"/>
      <c r="AC104" s="164"/>
      <c r="AD104" s="164"/>
      <c r="AE104" s="164"/>
      <c r="AF104" s="164"/>
      <c r="AG104" s="164"/>
      <c r="AH104" s="164"/>
      <c r="AI104" s="164"/>
      <c r="AJ104" s="164"/>
      <c r="AK104" s="164"/>
      <c r="AL104" s="164"/>
      <c r="AM104" s="253">
        <f>SUM(H105:AL105)</f>
        <v>0</v>
      </c>
      <c r="AN104" s="380" t="str">
        <f>IFERROR(IF(OR(E104="Ａ",AM104&gt;$AF$125),1,ROUNDDOWN(AM104/$AF$125,1)),"")</f>
        <v/>
      </c>
      <c r="AO104" s="222"/>
      <c r="AP104" s="8"/>
      <c r="AQ104" s="228"/>
      <c r="AR104" s="369"/>
      <c r="AS104" s="224"/>
      <c r="AT104" s="226"/>
      <c r="AU104" s="12" t="s">
        <v>26</v>
      </c>
      <c r="AV104" s="226"/>
      <c r="AW104" s="311"/>
      <c r="AX104" s="156"/>
      <c r="AY104" s="167" t="s">
        <v>34</v>
      </c>
      <c r="BA104" s="9"/>
    </row>
    <row r="105" spans="1:53" ht="13.5" customHeight="1">
      <c r="A105" s="249"/>
      <c r="B105" s="255"/>
      <c r="C105" s="287"/>
      <c r="D105" s="367"/>
      <c r="E105" s="302"/>
      <c r="F105" s="261"/>
      <c r="G105" s="70" t="s">
        <v>41</v>
      </c>
      <c r="H105" s="35"/>
      <c r="I105" s="35"/>
      <c r="J105" s="35"/>
      <c r="K105" s="35"/>
      <c r="L105" s="35"/>
      <c r="M105" s="35"/>
      <c r="N105" s="35"/>
      <c r="O105" s="48"/>
      <c r="P105" s="35"/>
      <c r="Q105" s="35"/>
      <c r="R105" s="35"/>
      <c r="S105" s="35"/>
      <c r="T105" s="35"/>
      <c r="U105" s="35"/>
      <c r="V105" s="35"/>
      <c r="W105" s="35"/>
      <c r="X105" s="35"/>
      <c r="Y105" s="35"/>
      <c r="Z105" s="35"/>
      <c r="AA105" s="35"/>
      <c r="AB105" s="35"/>
      <c r="AC105" s="35"/>
      <c r="AD105" s="35"/>
      <c r="AE105" s="35"/>
      <c r="AF105" s="35"/>
      <c r="AG105" s="39"/>
      <c r="AH105" s="35"/>
      <c r="AI105" s="35"/>
      <c r="AJ105" s="35"/>
      <c r="AK105" s="35"/>
      <c r="AL105" s="35"/>
      <c r="AM105" s="253"/>
      <c r="AN105" s="380"/>
      <c r="AO105" s="223"/>
      <c r="AP105" s="8"/>
      <c r="AQ105" s="228"/>
      <c r="AR105" s="369"/>
      <c r="AS105" s="224"/>
      <c r="AT105" s="226"/>
      <c r="AU105" s="12" t="s">
        <v>26</v>
      </c>
      <c r="AV105" s="226"/>
      <c r="AW105" s="311"/>
      <c r="AX105" s="156"/>
      <c r="AY105" s="167" t="s">
        <v>34</v>
      </c>
      <c r="BA105" s="9"/>
    </row>
    <row r="106" spans="1:53" ht="13.5" customHeight="1">
      <c r="A106" s="248" t="str">
        <f>IFERROR(INDEX(【従業者名簿】!F:F,MATCH(F106,【従業者名簿】!C:C,0)),"")</f>
        <v/>
      </c>
      <c r="B106" s="298" t="s">
        <v>33</v>
      </c>
      <c r="C106" s="299" t="str">
        <f t="shared" ref="C106" si="72">IF(AO106="介護福祉士","〇","")</f>
        <v/>
      </c>
      <c r="D106" s="366" t="str">
        <f>IF(A106="","",DATEDIF(A106,$AF$3,"m"))</f>
        <v/>
      </c>
      <c r="E106" s="301"/>
      <c r="F106" s="270"/>
      <c r="G106" s="70" t="s">
        <v>36</v>
      </c>
      <c r="H106" s="164"/>
      <c r="I106" s="164"/>
      <c r="J106" s="164"/>
      <c r="K106" s="164"/>
      <c r="L106" s="164"/>
      <c r="M106" s="164"/>
      <c r="N106" s="164"/>
      <c r="O106" s="164"/>
      <c r="P106" s="164"/>
      <c r="Q106" s="40"/>
      <c r="R106" s="164"/>
      <c r="S106" s="164"/>
      <c r="T106" s="164"/>
      <c r="U106" s="164"/>
      <c r="V106" s="164"/>
      <c r="W106" s="164"/>
      <c r="X106" s="164"/>
      <c r="Y106" s="164"/>
      <c r="Z106" s="164"/>
      <c r="AA106" s="164"/>
      <c r="AB106" s="164"/>
      <c r="AC106" s="164"/>
      <c r="AD106" s="164"/>
      <c r="AE106" s="40"/>
      <c r="AF106" s="164"/>
      <c r="AG106" s="164"/>
      <c r="AH106" s="164"/>
      <c r="AI106" s="164"/>
      <c r="AJ106" s="164"/>
      <c r="AK106" s="164"/>
      <c r="AL106" s="164"/>
      <c r="AM106" s="253">
        <f>SUM(H107:AL107)</f>
        <v>0</v>
      </c>
      <c r="AN106" s="380" t="str">
        <f t="shared" ref="AN106" si="73">IFERROR(IF(OR(E106="Ａ",AM106&gt;$AF$125),1,ROUNDDOWN(AM106/$AF$125,1)),"")</f>
        <v/>
      </c>
      <c r="AO106" s="222"/>
      <c r="AP106" s="8"/>
      <c r="AQ106" s="228" t="s">
        <v>19</v>
      </c>
      <c r="AR106" s="307"/>
      <c r="AS106" s="308" t="s">
        <v>20</v>
      </c>
      <c r="AT106" s="309"/>
      <c r="AU106" s="309"/>
      <c r="AV106" s="309"/>
      <c r="AW106" s="309"/>
      <c r="AX106" s="309"/>
      <c r="AY106" s="310"/>
      <c r="BA106" s="9"/>
    </row>
    <row r="107" spans="1:53" ht="13.5" customHeight="1">
      <c r="A107" s="249"/>
      <c r="B107" s="255"/>
      <c r="C107" s="287"/>
      <c r="D107" s="367"/>
      <c r="E107" s="302"/>
      <c r="F107" s="261"/>
      <c r="G107" s="70" t="s">
        <v>41</v>
      </c>
      <c r="H107" s="35"/>
      <c r="I107" s="35"/>
      <c r="J107" s="35"/>
      <c r="K107" s="35"/>
      <c r="L107" s="35"/>
      <c r="M107" s="35"/>
      <c r="N107" s="35"/>
      <c r="O107" s="35"/>
      <c r="P107" s="35"/>
      <c r="Q107" s="48"/>
      <c r="R107" s="35"/>
      <c r="S107" s="35"/>
      <c r="T107" s="35"/>
      <c r="U107" s="35"/>
      <c r="V107" s="35"/>
      <c r="W107" s="35"/>
      <c r="X107" s="35"/>
      <c r="Y107" s="35"/>
      <c r="Z107" s="35"/>
      <c r="AA107" s="35"/>
      <c r="AB107" s="35"/>
      <c r="AC107" s="35"/>
      <c r="AD107" s="35"/>
      <c r="AE107" s="48"/>
      <c r="AF107" s="35"/>
      <c r="AG107" s="35"/>
      <c r="AH107" s="35"/>
      <c r="AI107" s="35"/>
      <c r="AJ107" s="35"/>
      <c r="AK107" s="35"/>
      <c r="AL107" s="35"/>
      <c r="AM107" s="253"/>
      <c r="AN107" s="380"/>
      <c r="AO107" s="223"/>
      <c r="AP107" s="8"/>
      <c r="AQ107" s="228" t="s">
        <v>28</v>
      </c>
      <c r="AR107" s="307"/>
      <c r="AS107" s="308" t="s">
        <v>29</v>
      </c>
      <c r="AT107" s="309"/>
      <c r="AU107" s="309"/>
      <c r="AV107" s="309"/>
      <c r="AW107" s="309"/>
      <c r="AX107" s="309"/>
      <c r="AY107" s="310"/>
      <c r="BA107" s="9"/>
    </row>
    <row r="108" spans="1:53" ht="13.5" customHeight="1">
      <c r="A108" s="248" t="str">
        <f>IFERROR(INDEX(【従業者名簿】!F:F,MATCH(F108,【従業者名簿】!C:C,0)),"")</f>
        <v/>
      </c>
      <c r="B108" s="298" t="s">
        <v>33</v>
      </c>
      <c r="C108" s="299" t="str">
        <f t="shared" ref="C108" si="74">IF(AO108="介護福祉士","〇","")</f>
        <v/>
      </c>
      <c r="D108" s="366" t="str">
        <f>IF(A108="","",DATEDIF(A108,$AF$3,"m"))</f>
        <v/>
      </c>
      <c r="E108" s="301"/>
      <c r="F108" s="270"/>
      <c r="G108" s="70" t="s">
        <v>36</v>
      </c>
      <c r="H108" s="164"/>
      <c r="I108" s="164"/>
      <c r="J108" s="164"/>
      <c r="K108" s="164"/>
      <c r="L108" s="164"/>
      <c r="M108" s="164"/>
      <c r="N108" s="164"/>
      <c r="O108" s="164"/>
      <c r="P108" s="164"/>
      <c r="Q108" s="164"/>
      <c r="R108" s="164"/>
      <c r="S108" s="164"/>
      <c r="T108" s="164"/>
      <c r="U108" s="164"/>
      <c r="V108" s="164"/>
      <c r="W108" s="164"/>
      <c r="X108" s="164"/>
      <c r="Y108" s="164"/>
      <c r="Z108" s="164"/>
      <c r="AA108" s="164"/>
      <c r="AB108" s="164"/>
      <c r="AC108" s="164"/>
      <c r="AD108" s="164"/>
      <c r="AE108" s="164"/>
      <c r="AF108" s="164"/>
      <c r="AG108" s="164"/>
      <c r="AH108" s="164"/>
      <c r="AI108" s="164"/>
      <c r="AJ108" s="164"/>
      <c r="AK108" s="164"/>
      <c r="AL108" s="164"/>
      <c r="AM108" s="253">
        <f>SUM(H109:AL109)</f>
        <v>0</v>
      </c>
      <c r="AN108" s="380" t="str">
        <f t="shared" ref="AN108" si="75">IFERROR(IF(OR(E108="Ａ",AM108&gt;$AF$125),1,ROUNDDOWN(AM108/$AF$125,1)),"")</f>
        <v/>
      </c>
      <c r="AO108" s="222"/>
      <c r="AP108" s="8"/>
      <c r="AQ108" s="228" t="s">
        <v>11</v>
      </c>
      <c r="AR108" s="307"/>
      <c r="AS108" s="308" t="s">
        <v>30</v>
      </c>
      <c r="AT108" s="309"/>
      <c r="AU108" s="309"/>
      <c r="AV108" s="309"/>
      <c r="AW108" s="309"/>
      <c r="AX108" s="309"/>
      <c r="AY108" s="310"/>
      <c r="BA108" s="9"/>
    </row>
    <row r="109" spans="1:53" ht="13.5" customHeight="1">
      <c r="A109" s="249"/>
      <c r="B109" s="255"/>
      <c r="C109" s="287"/>
      <c r="D109" s="367"/>
      <c r="E109" s="302"/>
      <c r="F109" s="261"/>
      <c r="G109" s="70" t="s">
        <v>41</v>
      </c>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253"/>
      <c r="AN109" s="380"/>
      <c r="AO109" s="223"/>
      <c r="AP109" s="8"/>
      <c r="AQ109" s="156"/>
      <c r="AR109" s="160"/>
      <c r="AS109" s="308"/>
      <c r="AT109" s="309"/>
      <c r="AU109" s="309"/>
      <c r="AV109" s="309"/>
      <c r="AW109" s="309"/>
      <c r="AX109" s="309"/>
      <c r="AY109" s="310"/>
      <c r="BA109" s="9"/>
    </row>
    <row r="110" spans="1:53" ht="13.5" customHeight="1">
      <c r="A110" s="248" t="str">
        <f>IFERROR(INDEX(【従業者名簿】!F:F,MATCH(F110,【従業者名簿】!C:C,0)),"")</f>
        <v/>
      </c>
      <c r="B110" s="298" t="s">
        <v>33</v>
      </c>
      <c r="C110" s="299" t="str">
        <f t="shared" ref="C110" si="76">IF(AO110="介護福祉士","〇","")</f>
        <v/>
      </c>
      <c r="D110" s="366" t="str">
        <f>IF(A110="","",DATEDIF(A110,$AF$3,"m"))</f>
        <v/>
      </c>
      <c r="E110" s="301"/>
      <c r="F110" s="270"/>
      <c r="G110" s="70" t="s">
        <v>36</v>
      </c>
      <c r="H110" s="164"/>
      <c r="I110" s="164"/>
      <c r="J110" s="164"/>
      <c r="K110" s="164"/>
      <c r="L110" s="164"/>
      <c r="M110" s="164"/>
      <c r="N110" s="164"/>
      <c r="O110" s="164"/>
      <c r="P110" s="164"/>
      <c r="Q110" s="164"/>
      <c r="R110" s="164"/>
      <c r="S110" s="164"/>
      <c r="T110" s="164"/>
      <c r="U110" s="164"/>
      <c r="V110" s="164"/>
      <c r="W110" s="164"/>
      <c r="X110" s="164"/>
      <c r="Y110" s="164"/>
      <c r="Z110" s="164"/>
      <c r="AA110" s="164"/>
      <c r="AB110" s="164"/>
      <c r="AC110" s="164"/>
      <c r="AD110" s="164"/>
      <c r="AE110" s="164"/>
      <c r="AF110" s="164"/>
      <c r="AG110" s="164"/>
      <c r="AH110" s="164"/>
      <c r="AI110" s="164"/>
      <c r="AJ110" s="164"/>
      <c r="AK110" s="164"/>
      <c r="AL110" s="164"/>
      <c r="AM110" s="253">
        <f>SUM(H111:AL111)</f>
        <v>0</v>
      </c>
      <c r="AN110" s="380" t="str">
        <f t="shared" ref="AN110" si="77">IFERROR(IF(OR(E110="Ａ",AM110&gt;$AF$125),1,ROUNDDOWN(AM110/$AF$125,1)),"")</f>
        <v/>
      </c>
      <c r="AO110" s="222"/>
      <c r="AP110" s="8"/>
      <c r="AQ110" s="228"/>
      <c r="AR110" s="307"/>
      <c r="AS110" s="308"/>
      <c r="AT110" s="309"/>
      <c r="AU110" s="309"/>
      <c r="AV110" s="309"/>
      <c r="AW110" s="309"/>
      <c r="AX110" s="309"/>
      <c r="AY110" s="310"/>
      <c r="BA110" s="9"/>
    </row>
    <row r="111" spans="1:53" ht="13.5" customHeight="1">
      <c r="A111" s="249"/>
      <c r="B111" s="255"/>
      <c r="C111" s="287"/>
      <c r="D111" s="367"/>
      <c r="E111" s="302"/>
      <c r="F111" s="261"/>
      <c r="G111" s="70" t="s">
        <v>41</v>
      </c>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253"/>
      <c r="AN111" s="380"/>
      <c r="AO111" s="223"/>
      <c r="AP111" s="8"/>
      <c r="AQ111" s="156"/>
      <c r="AR111" s="160"/>
      <c r="AS111" s="161"/>
      <c r="AT111" s="162"/>
      <c r="AU111" s="162"/>
      <c r="AV111" s="162"/>
      <c r="AW111" s="162"/>
      <c r="AX111" s="162"/>
      <c r="AY111" s="163"/>
      <c r="BA111" s="9"/>
    </row>
    <row r="112" spans="1:53" ht="13.5" customHeight="1">
      <c r="A112" s="248" t="str">
        <f>IFERROR(INDEX(【従業者名簿】!F:F,MATCH(F112,【従業者名簿】!C:C,0)),"")</f>
        <v/>
      </c>
      <c r="B112" s="298" t="s">
        <v>33</v>
      </c>
      <c r="C112" s="299" t="str">
        <f t="shared" ref="C112" si="78">IF(AO112="介護福祉士","〇","")</f>
        <v/>
      </c>
      <c r="D112" s="366" t="str">
        <f>IF(A112="","",DATEDIF(A112,$AF$3,"m"))</f>
        <v/>
      </c>
      <c r="E112" s="301"/>
      <c r="F112" s="270"/>
      <c r="G112" s="70" t="s">
        <v>36</v>
      </c>
      <c r="H112" s="164"/>
      <c r="I112" s="164"/>
      <c r="J112" s="164"/>
      <c r="K112" s="164"/>
      <c r="L112" s="164"/>
      <c r="M112" s="164"/>
      <c r="N112" s="164"/>
      <c r="O112" s="164"/>
      <c r="P112" s="164"/>
      <c r="Q112" s="164"/>
      <c r="R112" s="164"/>
      <c r="S112" s="164"/>
      <c r="T112" s="164"/>
      <c r="U112" s="164"/>
      <c r="V112" s="164"/>
      <c r="W112" s="164"/>
      <c r="X112" s="164"/>
      <c r="Y112" s="164"/>
      <c r="Z112" s="164"/>
      <c r="AA112" s="164"/>
      <c r="AB112" s="164"/>
      <c r="AC112" s="164"/>
      <c r="AD112" s="164"/>
      <c r="AE112" s="164"/>
      <c r="AF112" s="164"/>
      <c r="AG112" s="164"/>
      <c r="AH112" s="164"/>
      <c r="AI112" s="164"/>
      <c r="AJ112" s="164"/>
      <c r="AK112" s="164"/>
      <c r="AL112" s="164"/>
      <c r="AM112" s="253">
        <f>SUM(H113:AL113)</f>
        <v>0</v>
      </c>
      <c r="AN112" s="380" t="str">
        <f t="shared" ref="AN112" si="79">IFERROR(IF(OR(E112="Ａ",AM112&gt;$AF$125),1,ROUNDDOWN(AM112/$AF$125,1)),"")</f>
        <v/>
      </c>
      <c r="AO112" s="222"/>
      <c r="AP112" s="8"/>
      <c r="BA112" s="9"/>
    </row>
    <row r="113" spans="1:53" ht="13.5" customHeight="1">
      <c r="A113" s="249"/>
      <c r="B113" s="255"/>
      <c r="C113" s="287"/>
      <c r="D113" s="367"/>
      <c r="E113" s="302"/>
      <c r="F113" s="261"/>
      <c r="G113" s="70" t="s">
        <v>41</v>
      </c>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253"/>
      <c r="AN113" s="380"/>
      <c r="AO113" s="223"/>
      <c r="AP113" s="8"/>
      <c r="AQ113" s="332" t="s">
        <v>199</v>
      </c>
      <c r="AR113" s="334"/>
      <c r="AS113" s="347"/>
      <c r="AT113" s="252" t="s">
        <v>200</v>
      </c>
      <c r="AU113" s="351"/>
      <c r="AV113" s="351"/>
      <c r="AW113" s="252" t="s">
        <v>201</v>
      </c>
      <c r="AX113" s="351"/>
      <c r="AY113" s="351"/>
    </row>
    <row r="114" spans="1:53" ht="13.5" customHeight="1">
      <c r="A114" s="248" t="str">
        <f>IFERROR(INDEX(【従業者名簿】!F:F,MATCH(F114,【従業者名簿】!C:C,0)),"")</f>
        <v/>
      </c>
      <c r="B114" s="298" t="s">
        <v>33</v>
      </c>
      <c r="C114" s="299" t="str">
        <f t="shared" ref="C114" si="80">IF(AO114="介護福祉士","〇","")</f>
        <v/>
      </c>
      <c r="D114" s="366" t="str">
        <f>IF(A114="","",DATEDIF(A114,$AF$3,"m"))</f>
        <v/>
      </c>
      <c r="E114" s="301"/>
      <c r="F114" s="270"/>
      <c r="G114" s="70" t="s">
        <v>36</v>
      </c>
      <c r="H114" s="164"/>
      <c r="I114" s="164"/>
      <c r="J114" s="164"/>
      <c r="K114" s="164"/>
      <c r="L114" s="164"/>
      <c r="M114" s="164"/>
      <c r="N114" s="164"/>
      <c r="O114" s="164"/>
      <c r="P114" s="164"/>
      <c r="Q114" s="164"/>
      <c r="R114" s="164"/>
      <c r="S114" s="164"/>
      <c r="T114" s="164"/>
      <c r="U114" s="164"/>
      <c r="V114" s="164"/>
      <c r="W114" s="164"/>
      <c r="X114" s="164"/>
      <c r="Y114" s="164"/>
      <c r="Z114" s="164"/>
      <c r="AA114" s="164"/>
      <c r="AB114" s="164"/>
      <c r="AC114" s="164"/>
      <c r="AD114" s="164"/>
      <c r="AE114" s="164"/>
      <c r="AF114" s="164"/>
      <c r="AG114" s="164"/>
      <c r="AH114" s="164"/>
      <c r="AI114" s="164"/>
      <c r="AJ114" s="164"/>
      <c r="AK114" s="164"/>
      <c r="AL114" s="164"/>
      <c r="AM114" s="253">
        <f>SUM(H115:AL115)</f>
        <v>0</v>
      </c>
      <c r="AN114" s="380" t="str">
        <f t="shared" ref="AN114" si="81">IFERROR(IF(OR(E114="Ａ",AM114&gt;$AF$125),1,ROUNDDOWN(AM114/$AF$125,1)),"")</f>
        <v/>
      </c>
      <c r="AO114" s="222"/>
      <c r="AP114" s="8"/>
      <c r="AQ114" s="348"/>
      <c r="AR114" s="349"/>
      <c r="AS114" s="350"/>
      <c r="AT114" s="352"/>
      <c r="AU114" s="352"/>
      <c r="AV114" s="352"/>
      <c r="AW114" s="352"/>
      <c r="AX114" s="352"/>
      <c r="AY114" s="352"/>
    </row>
    <row r="115" spans="1:53" ht="13.5" customHeight="1">
      <c r="A115" s="249"/>
      <c r="B115" s="255"/>
      <c r="C115" s="287"/>
      <c r="D115" s="367"/>
      <c r="E115" s="302"/>
      <c r="F115" s="261"/>
      <c r="G115" s="70" t="s">
        <v>41</v>
      </c>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253"/>
      <c r="AN115" s="380"/>
      <c r="AO115" s="223"/>
      <c r="AP115" s="8"/>
      <c r="AQ115" s="210"/>
      <c r="AR115" s="214"/>
      <c r="AS115" s="211"/>
      <c r="AT115" s="353" t="s">
        <v>166</v>
      </c>
      <c r="AU115" s="354"/>
      <c r="AV115" s="355"/>
      <c r="AW115" s="353" t="s">
        <v>167</v>
      </c>
      <c r="AX115" s="356"/>
      <c r="AY115" s="357"/>
    </row>
    <row r="116" spans="1:53" ht="13.5" customHeight="1">
      <c r="A116" s="248" t="str">
        <f>IFERROR(INDEX(【従業者名簿】!F:F,MATCH(F116,【従業者名簿】!C:C,0)),"")</f>
        <v/>
      </c>
      <c r="B116" s="298" t="s">
        <v>33</v>
      </c>
      <c r="C116" s="299" t="str">
        <f t="shared" ref="C116" si="82">IF(AO116="介護福祉士","〇","")</f>
        <v/>
      </c>
      <c r="D116" s="366" t="str">
        <f>IF(A116="","",DATEDIF(A116,$AF$3,"m"))</f>
        <v/>
      </c>
      <c r="E116" s="275"/>
      <c r="F116" s="262"/>
      <c r="G116" s="70" t="s">
        <v>36</v>
      </c>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5"/>
      <c r="AJ116" s="75"/>
      <c r="AK116" s="75"/>
      <c r="AL116" s="75"/>
      <c r="AM116" s="253">
        <f>SUM(H117:AL117)</f>
        <v>0</v>
      </c>
      <c r="AN116" s="380" t="str">
        <f t="shared" ref="AN116" si="83">IFERROR(IF(OR(E116="Ａ",AM116&gt;$AF$125),1,ROUNDDOWN(AM116/$AF$125,1)),"")</f>
        <v/>
      </c>
      <c r="AO116" s="222"/>
      <c r="AP116" s="8"/>
      <c r="AQ116" s="312" t="s">
        <v>202</v>
      </c>
      <c r="AR116" s="313"/>
      <c r="AS116" s="314"/>
      <c r="AT116" s="315">
        <f>ROUNDDOWN(SUMIF(C94:C159,"〇",AN94:AN159),1)</f>
        <v>0</v>
      </c>
      <c r="AU116" s="316"/>
      <c r="AV116" s="316"/>
      <c r="AW116" s="317" t="e">
        <f>AT116/AM124</f>
        <v>#DIV/0!</v>
      </c>
      <c r="AX116" s="318"/>
      <c r="AY116" s="318"/>
    </row>
    <row r="117" spans="1:53" ht="13.5" customHeight="1">
      <c r="A117" s="249"/>
      <c r="B117" s="255"/>
      <c r="C117" s="287"/>
      <c r="D117" s="367"/>
      <c r="E117" s="260"/>
      <c r="F117" s="262"/>
      <c r="G117" s="70" t="s">
        <v>41</v>
      </c>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253"/>
      <c r="AN117" s="380"/>
      <c r="AO117" s="223"/>
      <c r="AP117" s="8"/>
      <c r="AQ117" s="319" t="s">
        <v>203</v>
      </c>
      <c r="AR117" s="320"/>
      <c r="AS117" s="321"/>
      <c r="AT117" s="316"/>
      <c r="AU117" s="316"/>
      <c r="AV117" s="316"/>
      <c r="AW117" s="318"/>
      <c r="AX117" s="318"/>
      <c r="AY117" s="318"/>
    </row>
    <row r="118" spans="1:53" ht="13.5" customHeight="1">
      <c r="A118" s="248" t="str">
        <f>IFERROR(INDEX(【従業者名簿】!F:F,MATCH(F118,【従業者名簿】!C:C,0)),"")</f>
        <v/>
      </c>
      <c r="B118" s="298" t="s">
        <v>33</v>
      </c>
      <c r="C118" s="299" t="str">
        <f t="shared" ref="C118" si="84">IF(AO118="介護福祉士","〇","")</f>
        <v/>
      </c>
      <c r="D118" s="366" t="str">
        <f>IF(A118="","",DATEDIF(A118,$AF$3,"m"))</f>
        <v/>
      </c>
      <c r="E118" s="275"/>
      <c r="F118" s="262"/>
      <c r="G118" s="70" t="s">
        <v>36</v>
      </c>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253">
        <f>SUM(H119:AL119)</f>
        <v>0</v>
      </c>
      <c r="AN118" s="380" t="str">
        <f t="shared" ref="AN118" si="85">IFERROR(IF(OR(E118="Ａ",AM118&gt;$AF$125),1,ROUNDDOWN(AM118/$AF$125,1)),"")</f>
        <v/>
      </c>
      <c r="AO118" s="222"/>
      <c r="AP118" s="8"/>
      <c r="AQ118" s="312" t="s">
        <v>204</v>
      </c>
      <c r="AR118" s="313"/>
      <c r="AS118" s="314"/>
      <c r="AT118" s="315">
        <f>ROUNDDOWN(SUMIFS(AN94:AN159,C94:C159,"〇",D94:D159,"&gt;="&amp;BA118),1)</f>
        <v>0</v>
      </c>
      <c r="AU118" s="316"/>
      <c r="AV118" s="316"/>
      <c r="AW118" s="317" t="e">
        <f>AT118/AM124</f>
        <v>#DIV/0!</v>
      </c>
      <c r="AX118" s="318"/>
      <c r="AY118" s="318"/>
      <c r="BA118" s="358">
        <f>[1]【算定要件集計】!T7</f>
        <v>120</v>
      </c>
    </row>
    <row r="119" spans="1:53" ht="13.5" customHeight="1">
      <c r="A119" s="249"/>
      <c r="B119" s="255"/>
      <c r="C119" s="287"/>
      <c r="D119" s="367"/>
      <c r="E119" s="260"/>
      <c r="F119" s="262"/>
      <c r="G119" s="70" t="s">
        <v>41</v>
      </c>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253"/>
      <c r="AN119" s="380"/>
      <c r="AO119" s="223"/>
      <c r="AP119" s="8"/>
      <c r="AQ119" s="319" t="s">
        <v>206</v>
      </c>
      <c r="AR119" s="320"/>
      <c r="AS119" s="321"/>
      <c r="AT119" s="316"/>
      <c r="AU119" s="316"/>
      <c r="AV119" s="316"/>
      <c r="AW119" s="318"/>
      <c r="AX119" s="318"/>
      <c r="AY119" s="318"/>
      <c r="BA119" s="359"/>
    </row>
    <row r="120" spans="1:53" ht="13.5" customHeight="1">
      <c r="A120" s="248" t="str">
        <f>IFERROR(INDEX(【従業者名簿】!F:F,MATCH(F120,【従業者名簿】!C:C,0)),"")</f>
        <v/>
      </c>
      <c r="B120" s="298" t="s">
        <v>33</v>
      </c>
      <c r="C120" s="299" t="str">
        <f t="shared" ref="C120" si="86">IF(AO120="介護福祉士","〇","")</f>
        <v/>
      </c>
      <c r="D120" s="366" t="str">
        <f>IF(A120="","",DATEDIF(A120,$AF$3,"m"))</f>
        <v/>
      </c>
      <c r="E120" s="275"/>
      <c r="F120" s="262"/>
      <c r="G120" s="70" t="s">
        <v>36</v>
      </c>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c r="AE120" s="75"/>
      <c r="AF120" s="75"/>
      <c r="AG120" s="75"/>
      <c r="AH120" s="75"/>
      <c r="AI120" s="75"/>
      <c r="AJ120" s="75"/>
      <c r="AK120" s="75"/>
      <c r="AL120" s="75"/>
      <c r="AM120" s="253">
        <f>SUM(H121:AL121)</f>
        <v>0</v>
      </c>
      <c r="AN120" s="380" t="str">
        <f t="shared" ref="AN120" si="87">IFERROR(IF(OR(E120="Ａ",AM120&gt;$AF$125),1,ROUNDDOWN(AM120/$AF$125,1)),"")</f>
        <v/>
      </c>
      <c r="AO120" s="222"/>
      <c r="AP120" s="8"/>
      <c r="AQ120" s="312" t="s">
        <v>207</v>
      </c>
      <c r="AR120" s="313"/>
      <c r="AS120" s="314"/>
      <c r="AT120" s="315">
        <f>ROUNDDOWN(SUM(SUMIF(E94:E159,{"Ａ","Ｂ"},AN94:AN159)),1)</f>
        <v>0</v>
      </c>
      <c r="AU120" s="316"/>
      <c r="AV120" s="316"/>
      <c r="AW120" s="360" t="e">
        <f>AT120/AM124</f>
        <v>#DIV/0!</v>
      </c>
      <c r="AX120" s="361"/>
      <c r="AY120" s="362"/>
      <c r="BA120" s="169"/>
    </row>
    <row r="121" spans="1:53" ht="13.5" customHeight="1">
      <c r="A121" s="249"/>
      <c r="B121" s="255"/>
      <c r="C121" s="287"/>
      <c r="D121" s="367"/>
      <c r="E121" s="260"/>
      <c r="F121" s="262"/>
      <c r="G121" s="70" t="s">
        <v>41</v>
      </c>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253"/>
      <c r="AN121" s="380"/>
      <c r="AO121" s="223"/>
      <c r="AP121" s="8"/>
      <c r="AQ121" s="319" t="s">
        <v>208</v>
      </c>
      <c r="AR121" s="320"/>
      <c r="AS121" s="321"/>
      <c r="AT121" s="316"/>
      <c r="AU121" s="316"/>
      <c r="AV121" s="316"/>
      <c r="AW121" s="363"/>
      <c r="AX121" s="364"/>
      <c r="AY121" s="365"/>
      <c r="BA121" s="170"/>
    </row>
    <row r="122" spans="1:53" ht="13.5" customHeight="1">
      <c r="A122" s="248" t="str">
        <f>IFERROR(INDEX(【従業者名簿】!F:F,MATCH(F122,【従業者名簿】!C:C,0)),"")</f>
        <v/>
      </c>
      <c r="B122" s="298" t="s">
        <v>33</v>
      </c>
      <c r="C122" s="299" t="str">
        <f t="shared" ref="C122" si="88">IF(AO122="介護福祉士","〇","")</f>
        <v/>
      </c>
      <c r="D122" s="366" t="str">
        <f>IF(A122="","",DATEDIF(A122,$AF$3,"m"))</f>
        <v/>
      </c>
      <c r="E122" s="275"/>
      <c r="F122" s="262"/>
      <c r="G122" s="70" t="s">
        <v>36</v>
      </c>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c r="AE122" s="75"/>
      <c r="AF122" s="75"/>
      <c r="AG122" s="75"/>
      <c r="AH122" s="75"/>
      <c r="AI122" s="75"/>
      <c r="AJ122" s="75"/>
      <c r="AK122" s="75"/>
      <c r="AL122" s="75"/>
      <c r="AM122" s="253">
        <f>SUM(H123:AL123)</f>
        <v>0</v>
      </c>
      <c r="AN122" s="380" t="str">
        <f t="shared" ref="AN122" si="89">IFERROR(IF(OR(E122="Ａ",AM122&gt;$AF$125),1,ROUNDDOWN(AM122/$AF$125,1)),"")</f>
        <v/>
      </c>
      <c r="AO122" s="222"/>
      <c r="AP122" s="8"/>
      <c r="AQ122" s="312" t="s">
        <v>207</v>
      </c>
      <c r="AR122" s="313"/>
      <c r="AS122" s="314"/>
      <c r="AT122" s="315">
        <f>ROUNDDOWN(SUMIF(D94:D159,"&gt;="&amp;BA122,AN94:AN159),1)</f>
        <v>0</v>
      </c>
      <c r="AU122" s="316"/>
      <c r="AV122" s="316"/>
      <c r="AW122" s="360" t="e">
        <f>AT122/AM124</f>
        <v>#DIV/0!</v>
      </c>
      <c r="AX122" s="361"/>
      <c r="AY122" s="362"/>
      <c r="BA122" s="358">
        <f>[1]【算定要件集計】!T11</f>
        <v>84</v>
      </c>
    </row>
    <row r="123" spans="1:53" ht="13.5" customHeight="1">
      <c r="A123" s="249"/>
      <c r="B123" s="255"/>
      <c r="C123" s="287"/>
      <c r="D123" s="367"/>
      <c r="E123" s="260"/>
      <c r="F123" s="262"/>
      <c r="G123" s="70" t="s">
        <v>41</v>
      </c>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253"/>
      <c r="AN123" s="380"/>
      <c r="AO123" s="223"/>
      <c r="AP123" s="8"/>
      <c r="AQ123" s="319" t="s">
        <v>210</v>
      </c>
      <c r="AR123" s="320"/>
      <c r="AS123" s="321"/>
      <c r="AT123" s="316"/>
      <c r="AU123" s="316"/>
      <c r="AV123" s="316"/>
      <c r="AW123" s="363"/>
      <c r="AX123" s="364"/>
      <c r="AY123" s="365"/>
      <c r="BA123" s="359"/>
    </row>
    <row r="124" spans="1:53" ht="13.5" customHeight="1">
      <c r="B124" s="332" t="s">
        <v>51</v>
      </c>
      <c r="C124" s="333"/>
      <c r="D124" s="333"/>
      <c r="E124" s="333"/>
      <c r="F124" s="333"/>
      <c r="G124" s="25" t="s">
        <v>49</v>
      </c>
      <c r="H124" s="23"/>
      <c r="I124" s="15"/>
      <c r="J124" s="332" t="s">
        <v>46</v>
      </c>
      <c r="K124" s="334"/>
      <c r="L124" s="334"/>
      <c r="M124" s="334"/>
      <c r="N124" s="334"/>
      <c r="O124" s="334"/>
      <c r="P124" s="334"/>
      <c r="Q124" s="334"/>
      <c r="R124" s="334"/>
      <c r="S124" s="14"/>
      <c r="T124" s="26" t="s">
        <v>50</v>
      </c>
      <c r="U124" s="24"/>
      <c r="V124" s="332" t="s">
        <v>47</v>
      </c>
      <c r="W124" s="334"/>
      <c r="X124" s="334"/>
      <c r="Y124" s="334"/>
      <c r="Z124" s="334"/>
      <c r="AA124" s="334"/>
      <c r="AB124" s="334"/>
      <c r="AC124" s="333"/>
      <c r="AD124" s="333"/>
      <c r="AE124" s="333"/>
      <c r="AF124" s="14" t="s">
        <v>168</v>
      </c>
      <c r="AH124" s="27"/>
      <c r="AI124" s="27"/>
      <c r="AJ124" s="27"/>
      <c r="AK124" s="27"/>
      <c r="AL124" s="27"/>
      <c r="AM124" s="381">
        <f>ROUNDDOWN(SUM(AN94:AN123,AN130:AN159),1)</f>
        <v>0</v>
      </c>
      <c r="AN124" s="382"/>
      <c r="AO124" s="391" t="s">
        <v>173</v>
      </c>
      <c r="AP124" s="10"/>
      <c r="AQ124" s="322"/>
      <c r="AR124" s="323"/>
      <c r="AS124" s="323"/>
      <c r="AT124" s="322"/>
      <c r="AU124" s="323"/>
      <c r="AV124" s="323"/>
      <c r="AW124" s="322"/>
      <c r="AX124" s="323"/>
      <c r="AY124" s="323"/>
    </row>
    <row r="125" spans="1:53" ht="13.5" customHeight="1">
      <c r="B125" s="210"/>
      <c r="C125" s="214"/>
      <c r="D125" s="214"/>
      <c r="E125" s="214"/>
      <c r="F125" s="214"/>
      <c r="G125" s="41">
        <f>$G$45</f>
        <v>0</v>
      </c>
      <c r="H125" s="21" t="s">
        <v>16</v>
      </c>
      <c r="I125" s="20"/>
      <c r="J125" s="335"/>
      <c r="K125" s="336"/>
      <c r="L125" s="336"/>
      <c r="M125" s="336"/>
      <c r="N125" s="336"/>
      <c r="O125" s="336"/>
      <c r="P125" s="336"/>
      <c r="Q125" s="336"/>
      <c r="R125" s="336"/>
      <c r="S125" s="330" t="str">
        <f>$S$45</f>
        <v/>
      </c>
      <c r="T125" s="330"/>
      <c r="U125" s="22" t="s">
        <v>7</v>
      </c>
      <c r="V125" s="335"/>
      <c r="W125" s="336"/>
      <c r="X125" s="336"/>
      <c r="Y125" s="336"/>
      <c r="Z125" s="336"/>
      <c r="AA125" s="336"/>
      <c r="AB125" s="336"/>
      <c r="AC125" s="214"/>
      <c r="AD125" s="214"/>
      <c r="AE125" s="214"/>
      <c r="AF125" s="331" t="str">
        <f>$AF$45</f>
        <v/>
      </c>
      <c r="AG125" s="331"/>
      <c r="AH125" s="21" t="s">
        <v>16</v>
      </c>
      <c r="AI125" s="21"/>
      <c r="AJ125" s="21"/>
      <c r="AK125" s="21"/>
      <c r="AL125" s="21"/>
      <c r="AM125" s="383"/>
      <c r="AN125" s="384"/>
      <c r="AO125" s="329"/>
      <c r="AP125" s="10"/>
      <c r="AQ125" s="323"/>
      <c r="AR125" s="323"/>
      <c r="AS125" s="323"/>
      <c r="AT125" s="323"/>
      <c r="AU125" s="323"/>
      <c r="AV125" s="323"/>
      <c r="AW125" s="323"/>
      <c r="AX125" s="323"/>
      <c r="AY125" s="323"/>
    </row>
    <row r="126" spans="1:53" ht="13.5" customHeight="1">
      <c r="B126" s="43"/>
      <c r="C126" s="43"/>
      <c r="D126" s="43"/>
      <c r="E126" s="7" t="s">
        <v>90</v>
      </c>
      <c r="F126" s="43"/>
      <c r="G126" s="51"/>
      <c r="H126" s="7"/>
      <c r="I126" s="52"/>
      <c r="J126" s="52"/>
      <c r="K126" s="52"/>
      <c r="L126" s="52"/>
      <c r="M126" s="52"/>
      <c r="N126" s="52"/>
      <c r="O126" s="52"/>
      <c r="P126" s="52"/>
      <c r="Q126" s="52"/>
      <c r="R126" s="52"/>
      <c r="S126" s="53"/>
      <c r="T126" s="53"/>
      <c r="U126" s="7"/>
      <c r="V126" s="52"/>
      <c r="W126" s="52"/>
      <c r="X126" s="52"/>
      <c r="Y126" s="52"/>
      <c r="Z126" s="52"/>
      <c r="AA126" s="52"/>
      <c r="AB126" s="52"/>
      <c r="AC126" s="43"/>
      <c r="AD126" s="43"/>
      <c r="AE126" s="43"/>
      <c r="AF126" s="54"/>
      <c r="AG126" s="54"/>
      <c r="AH126" s="7"/>
      <c r="AI126" s="7"/>
      <c r="AJ126" s="7"/>
      <c r="AK126" s="7"/>
      <c r="AL126" s="7"/>
      <c r="AM126" s="137" t="s">
        <v>149</v>
      </c>
      <c r="AN126" s="56"/>
      <c r="AO126" s="57"/>
      <c r="AP126" s="10"/>
      <c r="AQ126" s="159"/>
      <c r="AR126" s="159"/>
      <c r="AS126" s="159"/>
      <c r="AT126" s="58"/>
      <c r="AU126" s="58"/>
      <c r="AV126" s="58"/>
      <c r="AW126" s="59"/>
      <c r="AX126" s="59"/>
      <c r="AY126" s="59"/>
      <c r="BA126" s="9"/>
    </row>
    <row r="127" spans="1:53" ht="13.5" customHeight="1">
      <c r="B127" s="43"/>
      <c r="C127" s="43"/>
      <c r="D127" s="43"/>
      <c r="E127" s="43"/>
      <c r="F127" s="43"/>
      <c r="G127" s="51"/>
      <c r="H127" s="7"/>
      <c r="I127" s="52"/>
      <c r="J127" s="52"/>
      <c r="K127" s="52"/>
      <c r="L127" s="52"/>
      <c r="M127" s="52"/>
      <c r="N127" s="52"/>
      <c r="O127" s="52"/>
      <c r="P127" s="52"/>
      <c r="Q127" s="52"/>
      <c r="R127" s="52"/>
      <c r="S127" s="53"/>
      <c r="T127" s="53"/>
      <c r="U127" s="7"/>
      <c r="V127" s="52"/>
      <c r="W127" s="52"/>
      <c r="X127" s="52"/>
      <c r="Y127" s="52"/>
      <c r="Z127" s="52"/>
      <c r="AA127" s="52"/>
      <c r="AB127" s="52"/>
      <c r="AC127" s="43"/>
      <c r="AD127" s="43"/>
      <c r="AE127" s="43"/>
      <c r="AF127" s="54"/>
      <c r="AG127" s="54"/>
      <c r="AH127" s="7"/>
      <c r="AI127" s="7"/>
      <c r="AJ127" s="7"/>
      <c r="AK127" s="7"/>
      <c r="AL127" s="7"/>
      <c r="AM127" s="55"/>
      <c r="AN127" s="56"/>
      <c r="AO127" s="57"/>
      <c r="AP127" s="10"/>
      <c r="AQ127" s="42"/>
      <c r="AR127" s="42"/>
      <c r="AS127" s="42"/>
      <c r="AT127" s="58"/>
      <c r="AU127" s="58"/>
      <c r="AV127" s="58"/>
      <c r="AW127" s="59"/>
      <c r="AX127" s="59"/>
      <c r="AY127" s="59"/>
      <c r="BA127" s="9"/>
    </row>
    <row r="128" spans="1:53" s="6" customFormat="1" ht="18" customHeight="1">
      <c r="A128" s="248" t="s">
        <v>60</v>
      </c>
      <c r="B128" s="238" t="s">
        <v>0</v>
      </c>
      <c r="C128" s="250" t="s">
        <v>203</v>
      </c>
      <c r="D128" s="250" t="s">
        <v>62</v>
      </c>
      <c r="E128" s="250" t="s">
        <v>1</v>
      </c>
      <c r="F128" s="238" t="s">
        <v>3</v>
      </c>
      <c r="G128" s="252" t="s">
        <v>37</v>
      </c>
      <c r="H128" s="18" t="str">
        <f>AF83</f>
        <v/>
      </c>
      <c r="I128" s="18" t="str">
        <f>IFERROR(H128+1,"")</f>
        <v/>
      </c>
      <c r="J128" s="18" t="str">
        <f>IFERROR(I128+1,"")</f>
        <v/>
      </c>
      <c r="K128" s="18" t="str">
        <f t="shared" ref="K128" si="90">IFERROR(J128+1,"")</f>
        <v/>
      </c>
      <c r="L128" s="18" t="str">
        <f t="shared" ref="L128" si="91">IFERROR(K128+1,"")</f>
        <v/>
      </c>
      <c r="M128" s="18" t="str">
        <f t="shared" ref="M128" si="92">IFERROR(L128+1,"")</f>
        <v/>
      </c>
      <c r="N128" s="18" t="str">
        <f t="shared" ref="N128" si="93">IFERROR(M128+1,"")</f>
        <v/>
      </c>
      <c r="O128" s="18" t="str">
        <f t="shared" ref="O128" si="94">IFERROR(N128+1,"")</f>
        <v/>
      </c>
      <c r="P128" s="18" t="str">
        <f t="shared" ref="P128" si="95">IFERROR(O128+1,"")</f>
        <v/>
      </c>
      <c r="Q128" s="18" t="str">
        <f t="shared" ref="Q128" si="96">IFERROR(P128+1,"")</f>
        <v/>
      </c>
      <c r="R128" s="18" t="str">
        <f t="shared" ref="R128" si="97">IFERROR(Q128+1,"")</f>
        <v/>
      </c>
      <c r="S128" s="18" t="str">
        <f t="shared" ref="S128" si="98">IFERROR(R128+1,"")</f>
        <v/>
      </c>
      <c r="T128" s="18" t="str">
        <f t="shared" ref="T128" si="99">IFERROR(S128+1,"")</f>
        <v/>
      </c>
      <c r="U128" s="18" t="str">
        <f t="shared" ref="U128" si="100">IFERROR(T128+1,"")</f>
        <v/>
      </c>
      <c r="V128" s="18" t="str">
        <f t="shared" ref="V128" si="101">IFERROR(U128+1,"")</f>
        <v/>
      </c>
      <c r="W128" s="18" t="str">
        <f t="shared" ref="W128" si="102">IFERROR(V128+1,"")</f>
        <v/>
      </c>
      <c r="X128" s="18" t="str">
        <f t="shared" ref="X128" si="103">IFERROR(W128+1,"")</f>
        <v/>
      </c>
      <c r="Y128" s="18" t="str">
        <f t="shared" ref="Y128" si="104">IFERROR(X128+1,"")</f>
        <v/>
      </c>
      <c r="Z128" s="18" t="str">
        <f t="shared" ref="Z128" si="105">IFERROR(Y128+1,"")</f>
        <v/>
      </c>
      <c r="AA128" s="18" t="str">
        <f t="shared" ref="AA128" si="106">IFERROR(Z128+1,"")</f>
        <v/>
      </c>
      <c r="AB128" s="18" t="str">
        <f t="shared" ref="AB128" si="107">IFERROR(AA128+1,"")</f>
        <v/>
      </c>
      <c r="AC128" s="18" t="str">
        <f t="shared" ref="AC128" si="108">IFERROR(AB128+1,"")</f>
        <v/>
      </c>
      <c r="AD128" s="18" t="str">
        <f t="shared" ref="AD128" si="109">IFERROR(AC128+1,"")</f>
        <v/>
      </c>
      <c r="AE128" s="18" t="str">
        <f t="shared" ref="AE128" si="110">IFERROR(AD128+1,"")</f>
        <v/>
      </c>
      <c r="AF128" s="18" t="str">
        <f t="shared" ref="AF128" si="111">IFERROR(AE128+1,"")</f>
        <v/>
      </c>
      <c r="AG128" s="18" t="str">
        <f t="shared" ref="AG128" si="112">IFERROR(AF128+1,"")</f>
        <v/>
      </c>
      <c r="AH128" s="18" t="str">
        <f t="shared" ref="AH128" si="113">IFERROR(AG128+1,"")</f>
        <v/>
      </c>
      <c r="AI128" s="18" t="str">
        <f t="shared" ref="AI128" si="114">IFERROR(AH128+1,"")</f>
        <v/>
      </c>
      <c r="AJ128" s="18" t="str">
        <f>IFERROR(IF(MONTH(AI128)&lt;&gt;MONTH(AI128+1),"",AI128+1),"")</f>
        <v/>
      </c>
      <c r="AK128" s="18" t="str">
        <f>IFERROR(IF(MONTH(AJ128)&lt;&gt;MONTH(AJ128+1),"",AJ128+1),"")</f>
        <v/>
      </c>
      <c r="AL128" s="18" t="str">
        <f>IFERROR(IF(MONTH(AK128)&lt;&gt;MONTH(AK128+1),"",AK128+1),"")</f>
        <v/>
      </c>
      <c r="AM128" s="263" t="s">
        <v>162</v>
      </c>
      <c r="AN128" s="263" t="s">
        <v>163</v>
      </c>
      <c r="AO128" s="206" t="s">
        <v>133</v>
      </c>
      <c r="AQ128" s="1"/>
      <c r="AR128" s="1"/>
      <c r="AS128" s="1"/>
      <c r="AT128" s="1"/>
      <c r="AU128" s="1"/>
      <c r="AV128" s="1"/>
      <c r="AW128" s="1"/>
      <c r="AX128" s="1"/>
      <c r="AY128" s="1"/>
    </row>
    <row r="129" spans="1:51" s="6" customFormat="1" ht="18" customHeight="1">
      <c r="A129" s="249"/>
      <c r="B129" s="238"/>
      <c r="C129" s="251"/>
      <c r="D129" s="251"/>
      <c r="E129" s="251"/>
      <c r="F129" s="238"/>
      <c r="G129" s="239"/>
      <c r="H129" s="19" t="str">
        <f>H128</f>
        <v/>
      </c>
      <c r="I129" s="19" t="str">
        <f>I128</f>
        <v/>
      </c>
      <c r="J129" s="19" t="str">
        <f t="shared" ref="J129:AL129" si="115">J128</f>
        <v/>
      </c>
      <c r="K129" s="19" t="str">
        <f t="shared" si="115"/>
        <v/>
      </c>
      <c r="L129" s="19" t="str">
        <f t="shared" si="115"/>
        <v/>
      </c>
      <c r="M129" s="19" t="str">
        <f t="shared" si="115"/>
        <v/>
      </c>
      <c r="N129" s="19" t="str">
        <f t="shared" si="115"/>
        <v/>
      </c>
      <c r="O129" s="19" t="str">
        <f t="shared" si="115"/>
        <v/>
      </c>
      <c r="P129" s="19" t="str">
        <f t="shared" si="115"/>
        <v/>
      </c>
      <c r="Q129" s="19" t="str">
        <f t="shared" si="115"/>
        <v/>
      </c>
      <c r="R129" s="19" t="str">
        <f t="shared" si="115"/>
        <v/>
      </c>
      <c r="S129" s="19" t="str">
        <f t="shared" si="115"/>
        <v/>
      </c>
      <c r="T129" s="19" t="str">
        <f t="shared" si="115"/>
        <v/>
      </c>
      <c r="U129" s="19" t="str">
        <f t="shared" si="115"/>
        <v/>
      </c>
      <c r="V129" s="19" t="str">
        <f t="shared" si="115"/>
        <v/>
      </c>
      <c r="W129" s="19" t="str">
        <f t="shared" si="115"/>
        <v/>
      </c>
      <c r="X129" s="19" t="str">
        <f t="shared" si="115"/>
        <v/>
      </c>
      <c r="Y129" s="19" t="str">
        <f t="shared" si="115"/>
        <v/>
      </c>
      <c r="Z129" s="19" t="str">
        <f t="shared" si="115"/>
        <v/>
      </c>
      <c r="AA129" s="19" t="str">
        <f t="shared" si="115"/>
        <v/>
      </c>
      <c r="AB129" s="19" t="str">
        <f t="shared" si="115"/>
        <v/>
      </c>
      <c r="AC129" s="19" t="str">
        <f t="shared" si="115"/>
        <v/>
      </c>
      <c r="AD129" s="19" t="str">
        <f t="shared" si="115"/>
        <v/>
      </c>
      <c r="AE129" s="19" t="str">
        <f t="shared" si="115"/>
        <v/>
      </c>
      <c r="AF129" s="19" t="str">
        <f t="shared" si="115"/>
        <v/>
      </c>
      <c r="AG129" s="19" t="str">
        <f t="shared" si="115"/>
        <v/>
      </c>
      <c r="AH129" s="19" t="str">
        <f t="shared" si="115"/>
        <v/>
      </c>
      <c r="AI129" s="19" t="str">
        <f t="shared" si="115"/>
        <v/>
      </c>
      <c r="AJ129" s="19" t="str">
        <f t="shared" si="115"/>
        <v/>
      </c>
      <c r="AK129" s="19" t="str">
        <f t="shared" si="115"/>
        <v/>
      </c>
      <c r="AL129" s="19" t="str">
        <f t="shared" si="115"/>
        <v/>
      </c>
      <c r="AM129" s="263"/>
      <c r="AN129" s="263"/>
      <c r="AO129" s="207"/>
      <c r="AQ129" s="1"/>
      <c r="AR129" s="1"/>
      <c r="AS129" s="1"/>
      <c r="AT129" s="1"/>
      <c r="AU129" s="1"/>
      <c r="AV129" s="1"/>
      <c r="AW129" s="1"/>
      <c r="AX129" s="1"/>
      <c r="AY129" s="1"/>
    </row>
    <row r="130" spans="1:51" ht="13.5" customHeight="1">
      <c r="A130" s="248" t="str">
        <f>IFERROR(INDEX(【従業者名簿】!F:F,MATCH(F130,【従業者名簿】!C:C,0)),"")</f>
        <v/>
      </c>
      <c r="B130" s="298" t="s">
        <v>33</v>
      </c>
      <c r="C130" s="299" t="str">
        <f>IF(AO130="介護福祉士","〇","")</f>
        <v/>
      </c>
      <c r="D130" s="366" t="str">
        <f>IF(A130="","",DATEDIF(A130,$AF$3,"m"))</f>
        <v/>
      </c>
      <c r="E130" s="301"/>
      <c r="F130" s="270"/>
      <c r="G130" s="70" t="s">
        <v>36</v>
      </c>
      <c r="H130" s="164"/>
      <c r="I130" s="164"/>
      <c r="J130" s="164"/>
      <c r="K130" s="164"/>
      <c r="L130" s="164"/>
      <c r="M130" s="164"/>
      <c r="N130" s="164"/>
      <c r="O130" s="164"/>
      <c r="P130" s="164"/>
      <c r="Q130" s="164"/>
      <c r="R130" s="164"/>
      <c r="S130" s="164"/>
      <c r="T130" s="164"/>
      <c r="U130" s="164"/>
      <c r="V130" s="164"/>
      <c r="W130" s="164"/>
      <c r="X130" s="164"/>
      <c r="Y130" s="164"/>
      <c r="Z130" s="164"/>
      <c r="AA130" s="164"/>
      <c r="AB130" s="164"/>
      <c r="AC130" s="164"/>
      <c r="AD130" s="164"/>
      <c r="AE130" s="164"/>
      <c r="AF130" s="164"/>
      <c r="AG130" s="164"/>
      <c r="AH130" s="164"/>
      <c r="AI130" s="164"/>
      <c r="AJ130" s="164"/>
      <c r="AK130" s="164"/>
      <c r="AL130" s="164"/>
      <c r="AM130" s="253">
        <f>SUM(H131:AL131)</f>
        <v>0</v>
      </c>
      <c r="AN130" s="390" t="str">
        <f>IFERROR(IF(OR(E130="Ａ",AM130&gt;$AF$125),1,ROUNDDOWN(AM130/$AF$125,1)),"")</f>
        <v/>
      </c>
      <c r="AO130" s="222"/>
      <c r="AP130" s="8"/>
    </row>
    <row r="131" spans="1:51" ht="13.5" customHeight="1">
      <c r="A131" s="249"/>
      <c r="B131" s="255"/>
      <c r="C131" s="287"/>
      <c r="D131" s="367"/>
      <c r="E131" s="302"/>
      <c r="F131" s="261"/>
      <c r="G131" s="70" t="s">
        <v>134</v>
      </c>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253"/>
      <c r="AN131" s="390"/>
      <c r="AO131" s="223"/>
      <c r="AP131" s="8"/>
    </row>
    <row r="132" spans="1:51" ht="13.5" customHeight="1">
      <c r="A132" s="248" t="str">
        <f>IFERROR(INDEX(【従業者名簿】!F:F,MATCH(F132,【従業者名簿】!C:C,0)),"")</f>
        <v/>
      </c>
      <c r="B132" s="298" t="s">
        <v>33</v>
      </c>
      <c r="C132" s="299" t="str">
        <f t="shared" ref="C132" si="116">IF(AO132="介護福祉士","〇","")</f>
        <v/>
      </c>
      <c r="D132" s="366" t="str">
        <f>IF(A132="","",DATEDIF(A132,$AF$3,"m"))</f>
        <v/>
      </c>
      <c r="E132" s="301"/>
      <c r="F132" s="262"/>
      <c r="G132" s="70" t="s">
        <v>36</v>
      </c>
      <c r="H132" s="133"/>
      <c r="I132" s="133"/>
      <c r="J132" s="133"/>
      <c r="K132" s="133"/>
      <c r="L132" s="133"/>
      <c r="M132" s="133"/>
      <c r="N132" s="133"/>
      <c r="O132" s="133"/>
      <c r="P132" s="133"/>
      <c r="Q132" s="133"/>
      <c r="R132" s="133"/>
      <c r="S132" s="133"/>
      <c r="T132" s="133"/>
      <c r="U132" s="133"/>
      <c r="V132" s="133"/>
      <c r="W132" s="133"/>
      <c r="X132" s="133"/>
      <c r="Y132" s="133"/>
      <c r="Z132" s="133"/>
      <c r="AA132" s="133"/>
      <c r="AB132" s="133"/>
      <c r="AC132" s="133"/>
      <c r="AD132" s="133"/>
      <c r="AE132" s="133"/>
      <c r="AF132" s="133"/>
      <c r="AG132" s="133"/>
      <c r="AH132" s="133"/>
      <c r="AI132" s="133"/>
      <c r="AJ132" s="133"/>
      <c r="AK132" s="133"/>
      <c r="AL132" s="133"/>
      <c r="AM132" s="253">
        <f>SUM(H133:AL133)</f>
        <v>0</v>
      </c>
      <c r="AN132" s="390" t="str">
        <f t="shared" ref="AN132" si="117">IFERROR(IF(OR(E132="Ａ",AM132&gt;$AF$125),1,ROUNDDOWN(AM132/$AF$125,1)),"")</f>
        <v/>
      </c>
      <c r="AO132" s="372"/>
      <c r="AP132" s="8"/>
    </row>
    <row r="133" spans="1:51" ht="13.5" customHeight="1">
      <c r="A133" s="249"/>
      <c r="B133" s="255"/>
      <c r="C133" s="287"/>
      <c r="D133" s="367"/>
      <c r="E133" s="302"/>
      <c r="F133" s="262"/>
      <c r="G133" s="70" t="s">
        <v>134</v>
      </c>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253"/>
      <c r="AN133" s="390"/>
      <c r="AO133" s="374"/>
      <c r="AP133" s="8"/>
    </row>
    <row r="134" spans="1:51" ht="13.5" customHeight="1">
      <c r="A134" s="248" t="str">
        <f>IFERROR(INDEX(【従業者名簿】!F:F,MATCH(F134,【従業者名簿】!C:C,0)),"")</f>
        <v/>
      </c>
      <c r="B134" s="298" t="s">
        <v>33</v>
      </c>
      <c r="C134" s="299" t="str">
        <f t="shared" ref="C134" si="118">IF(AO134="介護福祉士","〇","")</f>
        <v/>
      </c>
      <c r="D134" s="366" t="str">
        <f>IF(A134="","",DATEDIF(A134,$AF$3,"m"))</f>
        <v/>
      </c>
      <c r="E134" s="301"/>
      <c r="F134" s="262"/>
      <c r="G134" s="70" t="s">
        <v>36</v>
      </c>
      <c r="H134" s="133"/>
      <c r="I134" s="133"/>
      <c r="J134" s="133"/>
      <c r="K134" s="133"/>
      <c r="L134" s="133"/>
      <c r="M134" s="133"/>
      <c r="N134" s="133"/>
      <c r="O134" s="133"/>
      <c r="P134" s="133"/>
      <c r="Q134" s="133"/>
      <c r="R134" s="133"/>
      <c r="S134" s="133"/>
      <c r="T134" s="133"/>
      <c r="U134" s="133"/>
      <c r="V134" s="133"/>
      <c r="W134" s="133"/>
      <c r="X134" s="133"/>
      <c r="Y134" s="133"/>
      <c r="Z134" s="133"/>
      <c r="AA134" s="133"/>
      <c r="AB134" s="133"/>
      <c r="AC134" s="133"/>
      <c r="AD134" s="133"/>
      <c r="AE134" s="133"/>
      <c r="AF134" s="133"/>
      <c r="AG134" s="133"/>
      <c r="AH134" s="133"/>
      <c r="AI134" s="133"/>
      <c r="AJ134" s="133"/>
      <c r="AK134" s="133"/>
      <c r="AL134" s="133"/>
      <c r="AM134" s="253">
        <f>SUM(H135:AL135)</f>
        <v>0</v>
      </c>
      <c r="AN134" s="390" t="str">
        <f t="shared" ref="AN134" si="119">IFERROR(IF(OR(E134="Ａ",AM134&gt;$AF$125),1,ROUNDDOWN(AM134/$AF$125,1)),"")</f>
        <v/>
      </c>
      <c r="AO134" s="372"/>
      <c r="AP134" s="8"/>
    </row>
    <row r="135" spans="1:51" ht="13.5" customHeight="1">
      <c r="A135" s="249"/>
      <c r="B135" s="255"/>
      <c r="C135" s="287"/>
      <c r="D135" s="367"/>
      <c r="E135" s="302"/>
      <c r="F135" s="262"/>
      <c r="G135" s="70" t="s">
        <v>134</v>
      </c>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253"/>
      <c r="AN135" s="390"/>
      <c r="AO135" s="374"/>
      <c r="AP135" s="8"/>
    </row>
    <row r="136" spans="1:51" ht="13.5" customHeight="1">
      <c r="A136" s="248" t="str">
        <f>IFERROR(INDEX(【従業者名簿】!F:F,MATCH(F136,【従業者名簿】!C:C,0)),"")</f>
        <v/>
      </c>
      <c r="B136" s="298" t="s">
        <v>33</v>
      </c>
      <c r="C136" s="299" t="str">
        <f t="shared" ref="C136" si="120">IF(AO136="介護福祉士","〇","")</f>
        <v/>
      </c>
      <c r="D136" s="366" t="str">
        <f t="shared" ref="D136" si="121">IF(A136="","",DATEDIF(A136,$AF$3,"m"))</f>
        <v/>
      </c>
      <c r="E136" s="301"/>
      <c r="F136" s="262"/>
      <c r="G136" s="70" t="s">
        <v>36</v>
      </c>
      <c r="H136" s="133"/>
      <c r="I136" s="133"/>
      <c r="J136" s="133"/>
      <c r="K136" s="133"/>
      <c r="L136" s="133"/>
      <c r="M136" s="133"/>
      <c r="N136" s="133"/>
      <c r="O136" s="133"/>
      <c r="P136" s="133"/>
      <c r="Q136" s="133"/>
      <c r="R136" s="133"/>
      <c r="S136" s="133"/>
      <c r="T136" s="133"/>
      <c r="U136" s="133"/>
      <c r="V136" s="133"/>
      <c r="W136" s="133"/>
      <c r="X136" s="133"/>
      <c r="Y136" s="133"/>
      <c r="Z136" s="133"/>
      <c r="AA136" s="133"/>
      <c r="AB136" s="133"/>
      <c r="AC136" s="133"/>
      <c r="AD136" s="133"/>
      <c r="AE136" s="133"/>
      <c r="AF136" s="133"/>
      <c r="AG136" s="133"/>
      <c r="AH136" s="133"/>
      <c r="AI136" s="133"/>
      <c r="AJ136" s="133"/>
      <c r="AK136" s="133"/>
      <c r="AL136" s="133"/>
      <c r="AM136" s="253">
        <f t="shared" ref="AM136" si="122">SUM(H137:AL137)</f>
        <v>0</v>
      </c>
      <c r="AN136" s="390" t="str">
        <f t="shared" ref="AN136" si="123">IFERROR(IF(OR(E136="Ａ",AM136&gt;$AF$125),1,ROUNDDOWN(AM136/$AF$125,1)),"")</f>
        <v/>
      </c>
      <c r="AO136" s="372"/>
      <c r="AP136" s="8"/>
    </row>
    <row r="137" spans="1:51" ht="13.5" customHeight="1">
      <c r="A137" s="249"/>
      <c r="B137" s="255"/>
      <c r="C137" s="287"/>
      <c r="D137" s="367"/>
      <c r="E137" s="302"/>
      <c r="F137" s="262"/>
      <c r="G137" s="70" t="s">
        <v>134</v>
      </c>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253"/>
      <c r="AN137" s="390"/>
      <c r="AO137" s="374"/>
      <c r="AP137" s="8"/>
    </row>
    <row r="138" spans="1:51" ht="13.5" customHeight="1">
      <c r="A138" s="248" t="str">
        <f>IFERROR(INDEX(【従業者名簿】!F:F,MATCH(F138,【従業者名簿】!C:C,0)),"")</f>
        <v/>
      </c>
      <c r="B138" s="298" t="s">
        <v>33</v>
      </c>
      <c r="C138" s="299" t="str">
        <f t="shared" ref="C138" si="124">IF(AO138="介護福祉士","〇","")</f>
        <v/>
      </c>
      <c r="D138" s="366" t="str">
        <f t="shared" ref="D138" si="125">IF(A138="","",DATEDIF(A138,$AF$3,"m"))</f>
        <v/>
      </c>
      <c r="E138" s="301"/>
      <c r="F138" s="262"/>
      <c r="G138" s="70" t="s">
        <v>36</v>
      </c>
      <c r="H138" s="133"/>
      <c r="I138" s="133"/>
      <c r="J138" s="133"/>
      <c r="K138" s="133"/>
      <c r="L138" s="133"/>
      <c r="M138" s="133"/>
      <c r="N138" s="133"/>
      <c r="O138" s="133"/>
      <c r="P138" s="133"/>
      <c r="Q138" s="133"/>
      <c r="R138" s="133"/>
      <c r="S138" s="133"/>
      <c r="T138" s="133"/>
      <c r="U138" s="133"/>
      <c r="V138" s="133"/>
      <c r="W138" s="133"/>
      <c r="X138" s="133"/>
      <c r="Y138" s="133"/>
      <c r="Z138" s="133"/>
      <c r="AA138" s="133"/>
      <c r="AB138" s="133"/>
      <c r="AC138" s="133"/>
      <c r="AD138" s="133"/>
      <c r="AE138" s="133"/>
      <c r="AF138" s="133"/>
      <c r="AG138" s="133"/>
      <c r="AH138" s="133"/>
      <c r="AI138" s="133"/>
      <c r="AJ138" s="133"/>
      <c r="AK138" s="133"/>
      <c r="AL138" s="133"/>
      <c r="AM138" s="253">
        <f t="shared" ref="AM138" si="126">SUM(H139:AL139)</f>
        <v>0</v>
      </c>
      <c r="AN138" s="390" t="str">
        <f t="shared" ref="AN138" si="127">IFERROR(IF(OR(E138="Ａ",AM138&gt;$AF$125),1,ROUNDDOWN(AM138/$AF$125,1)),"")</f>
        <v/>
      </c>
      <c r="AO138" s="372"/>
      <c r="AP138" s="8"/>
    </row>
    <row r="139" spans="1:51" ht="13.5" customHeight="1">
      <c r="A139" s="249"/>
      <c r="B139" s="255"/>
      <c r="C139" s="287"/>
      <c r="D139" s="367"/>
      <c r="E139" s="302"/>
      <c r="F139" s="262"/>
      <c r="G139" s="70" t="s">
        <v>134</v>
      </c>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253"/>
      <c r="AN139" s="390"/>
      <c r="AO139" s="374"/>
      <c r="AP139" s="8"/>
    </row>
    <row r="140" spans="1:51" ht="13.5" customHeight="1">
      <c r="A140" s="248" t="str">
        <f>IFERROR(INDEX(【従業者名簿】!F:F,MATCH(F140,【従業者名簿】!C:C,0)),"")</f>
        <v/>
      </c>
      <c r="B140" s="298" t="s">
        <v>33</v>
      </c>
      <c r="C140" s="299" t="str">
        <f t="shared" ref="C140" si="128">IF(AO140="介護福祉士","〇","")</f>
        <v/>
      </c>
      <c r="D140" s="366" t="str">
        <f t="shared" ref="D140" si="129">IF(A140="","",DATEDIF(A140,$AF$3,"m"))</f>
        <v/>
      </c>
      <c r="E140" s="301"/>
      <c r="F140" s="262"/>
      <c r="G140" s="70" t="s">
        <v>36</v>
      </c>
      <c r="H140" s="133"/>
      <c r="I140" s="133"/>
      <c r="J140" s="133"/>
      <c r="K140" s="133"/>
      <c r="L140" s="133"/>
      <c r="M140" s="133"/>
      <c r="N140" s="133"/>
      <c r="O140" s="133"/>
      <c r="P140" s="133"/>
      <c r="Q140" s="133"/>
      <c r="R140" s="133"/>
      <c r="S140" s="133"/>
      <c r="T140" s="133"/>
      <c r="U140" s="133"/>
      <c r="V140" s="133"/>
      <c r="W140" s="133"/>
      <c r="X140" s="133"/>
      <c r="Y140" s="133"/>
      <c r="Z140" s="133"/>
      <c r="AA140" s="133"/>
      <c r="AB140" s="133"/>
      <c r="AC140" s="133"/>
      <c r="AD140" s="133"/>
      <c r="AE140" s="133"/>
      <c r="AF140" s="133"/>
      <c r="AG140" s="133"/>
      <c r="AH140" s="133"/>
      <c r="AI140" s="133"/>
      <c r="AJ140" s="133"/>
      <c r="AK140" s="133"/>
      <c r="AL140" s="133"/>
      <c r="AM140" s="253">
        <f t="shared" ref="AM140" si="130">SUM(H141:AL141)</f>
        <v>0</v>
      </c>
      <c r="AN140" s="390" t="str">
        <f t="shared" ref="AN140" si="131">IFERROR(IF(OR(E140="Ａ",AM140&gt;$AF$125),1,ROUNDDOWN(AM140/$AF$125,1)),"")</f>
        <v/>
      </c>
      <c r="AO140" s="372"/>
      <c r="AP140" s="8"/>
    </row>
    <row r="141" spans="1:51" ht="13.5" customHeight="1">
      <c r="A141" s="249"/>
      <c r="B141" s="255"/>
      <c r="C141" s="287"/>
      <c r="D141" s="367"/>
      <c r="E141" s="302"/>
      <c r="F141" s="262"/>
      <c r="G141" s="70" t="s">
        <v>134</v>
      </c>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253"/>
      <c r="AN141" s="390"/>
      <c r="AO141" s="374"/>
      <c r="AP141" s="8"/>
    </row>
    <row r="142" spans="1:51" ht="13.5" customHeight="1">
      <c r="A142" s="248" t="str">
        <f>IFERROR(INDEX(【従業者名簿】!F:F,MATCH(F142,【従業者名簿】!C:C,0)),"")</f>
        <v/>
      </c>
      <c r="B142" s="298" t="s">
        <v>33</v>
      </c>
      <c r="C142" s="299" t="str">
        <f t="shared" ref="C142" si="132">IF(AO142="介護福祉士","〇","")</f>
        <v/>
      </c>
      <c r="D142" s="366" t="str">
        <f t="shared" ref="D142" si="133">IF(A142="","",DATEDIF(A142,$AF$3,"m"))</f>
        <v/>
      </c>
      <c r="E142" s="301"/>
      <c r="F142" s="262"/>
      <c r="G142" s="70" t="s">
        <v>36</v>
      </c>
      <c r="H142" s="133"/>
      <c r="I142" s="133"/>
      <c r="J142" s="133"/>
      <c r="K142" s="133"/>
      <c r="L142" s="133"/>
      <c r="M142" s="133"/>
      <c r="N142" s="133"/>
      <c r="O142" s="133"/>
      <c r="P142" s="133"/>
      <c r="Q142" s="133"/>
      <c r="R142" s="133"/>
      <c r="S142" s="133"/>
      <c r="T142" s="133"/>
      <c r="U142" s="133"/>
      <c r="V142" s="133"/>
      <c r="W142" s="133"/>
      <c r="X142" s="133"/>
      <c r="Y142" s="133"/>
      <c r="Z142" s="133"/>
      <c r="AA142" s="133"/>
      <c r="AB142" s="133"/>
      <c r="AC142" s="133"/>
      <c r="AD142" s="133"/>
      <c r="AE142" s="133"/>
      <c r="AF142" s="133"/>
      <c r="AG142" s="133"/>
      <c r="AH142" s="133"/>
      <c r="AI142" s="133"/>
      <c r="AJ142" s="133"/>
      <c r="AK142" s="133"/>
      <c r="AL142" s="133"/>
      <c r="AM142" s="253">
        <f t="shared" ref="AM142" si="134">SUM(H143:AL143)</f>
        <v>0</v>
      </c>
      <c r="AN142" s="390" t="str">
        <f t="shared" ref="AN142" si="135">IFERROR(IF(OR(E142="Ａ",AM142&gt;$AF$125),1,ROUNDDOWN(AM142/$AF$125,1)),"")</f>
        <v/>
      </c>
      <c r="AO142" s="372"/>
      <c r="AP142" s="8"/>
    </row>
    <row r="143" spans="1:51" ht="13.5" customHeight="1">
      <c r="A143" s="249"/>
      <c r="B143" s="255"/>
      <c r="C143" s="287"/>
      <c r="D143" s="367"/>
      <c r="E143" s="302"/>
      <c r="F143" s="262"/>
      <c r="G143" s="70" t="s">
        <v>134</v>
      </c>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253"/>
      <c r="AN143" s="390"/>
      <c r="AO143" s="374"/>
      <c r="AP143" s="8"/>
    </row>
    <row r="144" spans="1:51" ht="13.5" customHeight="1">
      <c r="A144" s="248" t="str">
        <f>IFERROR(INDEX(【従業者名簿】!F:F,MATCH(F144,【従業者名簿】!C:C,0)),"")</f>
        <v/>
      </c>
      <c r="B144" s="298" t="s">
        <v>33</v>
      </c>
      <c r="C144" s="299" t="str">
        <f t="shared" ref="C144" si="136">IF(AO144="介護福祉士","〇","")</f>
        <v/>
      </c>
      <c r="D144" s="366" t="str">
        <f t="shared" ref="D144" si="137">IF(A144="","",DATEDIF(A144,$AF$3,"m"))</f>
        <v/>
      </c>
      <c r="E144" s="301"/>
      <c r="F144" s="262"/>
      <c r="G144" s="70" t="s">
        <v>36</v>
      </c>
      <c r="H144" s="133"/>
      <c r="I144" s="133"/>
      <c r="J144" s="133"/>
      <c r="K144" s="133"/>
      <c r="L144" s="133"/>
      <c r="M144" s="133"/>
      <c r="N144" s="133"/>
      <c r="O144" s="133"/>
      <c r="P144" s="133"/>
      <c r="Q144" s="133"/>
      <c r="R144" s="133"/>
      <c r="S144" s="133"/>
      <c r="T144" s="133"/>
      <c r="U144" s="133"/>
      <c r="V144" s="133"/>
      <c r="W144" s="133"/>
      <c r="X144" s="133"/>
      <c r="Y144" s="133"/>
      <c r="Z144" s="133"/>
      <c r="AA144" s="133"/>
      <c r="AB144" s="133"/>
      <c r="AC144" s="133"/>
      <c r="AD144" s="133"/>
      <c r="AE144" s="133"/>
      <c r="AF144" s="133"/>
      <c r="AG144" s="133"/>
      <c r="AH144" s="133"/>
      <c r="AI144" s="133"/>
      <c r="AJ144" s="133"/>
      <c r="AK144" s="133"/>
      <c r="AL144" s="133"/>
      <c r="AM144" s="253">
        <f t="shared" ref="AM144" si="138">SUM(H145:AL145)</f>
        <v>0</v>
      </c>
      <c r="AN144" s="390" t="str">
        <f t="shared" ref="AN144" si="139">IFERROR(IF(OR(E144="Ａ",AM144&gt;$AF$125),1,ROUNDDOWN(AM144/$AF$125,1)),"")</f>
        <v/>
      </c>
      <c r="AO144" s="372"/>
      <c r="AP144" s="8"/>
    </row>
    <row r="145" spans="1:51" ht="13.5" customHeight="1">
      <c r="A145" s="249"/>
      <c r="B145" s="255"/>
      <c r="C145" s="287"/>
      <c r="D145" s="367"/>
      <c r="E145" s="302"/>
      <c r="F145" s="262"/>
      <c r="G145" s="70" t="s">
        <v>134</v>
      </c>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253"/>
      <c r="AN145" s="390"/>
      <c r="AO145" s="374"/>
      <c r="AP145" s="8"/>
    </row>
    <row r="146" spans="1:51" ht="13.5" customHeight="1">
      <c r="A146" s="248" t="str">
        <f>IFERROR(INDEX(【従業者名簿】!F:F,MATCH(F146,【従業者名簿】!C:C,0)),"")</f>
        <v/>
      </c>
      <c r="B146" s="298" t="s">
        <v>33</v>
      </c>
      <c r="C146" s="299" t="str">
        <f t="shared" ref="C146" si="140">IF(AO146="介護福祉士","〇","")</f>
        <v/>
      </c>
      <c r="D146" s="366" t="str">
        <f t="shared" ref="D146" si="141">IF(A146="","",DATEDIF(A146,$AF$3,"m"))</f>
        <v/>
      </c>
      <c r="E146" s="301"/>
      <c r="F146" s="262"/>
      <c r="G146" s="70" t="s">
        <v>36</v>
      </c>
      <c r="H146" s="133"/>
      <c r="I146" s="133"/>
      <c r="J146" s="133"/>
      <c r="K146" s="133"/>
      <c r="L146" s="133"/>
      <c r="M146" s="133"/>
      <c r="N146" s="133"/>
      <c r="O146" s="133"/>
      <c r="P146" s="133"/>
      <c r="Q146" s="133"/>
      <c r="R146" s="133"/>
      <c r="S146" s="133"/>
      <c r="T146" s="133"/>
      <c r="U146" s="133"/>
      <c r="V146" s="133"/>
      <c r="W146" s="133"/>
      <c r="X146" s="133"/>
      <c r="Y146" s="133"/>
      <c r="Z146" s="133"/>
      <c r="AA146" s="133"/>
      <c r="AB146" s="133"/>
      <c r="AC146" s="133"/>
      <c r="AD146" s="133"/>
      <c r="AE146" s="133"/>
      <c r="AF146" s="133"/>
      <c r="AG146" s="133"/>
      <c r="AH146" s="133"/>
      <c r="AI146" s="133"/>
      <c r="AJ146" s="133"/>
      <c r="AK146" s="133"/>
      <c r="AL146" s="133"/>
      <c r="AM146" s="253">
        <f t="shared" ref="AM146" si="142">SUM(H147:AL147)</f>
        <v>0</v>
      </c>
      <c r="AN146" s="390" t="str">
        <f t="shared" ref="AN146" si="143">IFERROR(IF(OR(E146="Ａ",AM146&gt;$AF$125),1,ROUNDDOWN(AM146/$AF$125,1)),"")</f>
        <v/>
      </c>
      <c r="AO146" s="372"/>
      <c r="AP146" s="8"/>
    </row>
    <row r="147" spans="1:51" ht="13.5" customHeight="1">
      <c r="A147" s="249"/>
      <c r="B147" s="255"/>
      <c r="C147" s="287"/>
      <c r="D147" s="367"/>
      <c r="E147" s="302"/>
      <c r="F147" s="262"/>
      <c r="G147" s="70" t="s">
        <v>134</v>
      </c>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253"/>
      <c r="AN147" s="390"/>
      <c r="AO147" s="374"/>
      <c r="AP147" s="8"/>
    </row>
    <row r="148" spans="1:51" ht="13.5" customHeight="1">
      <c r="A148" s="248" t="str">
        <f>IFERROR(INDEX(【従業者名簿】!F:F,MATCH(F148,【従業者名簿】!C:C,0)),"")</f>
        <v/>
      </c>
      <c r="B148" s="298" t="s">
        <v>33</v>
      </c>
      <c r="C148" s="299" t="str">
        <f t="shared" ref="C148" si="144">IF(AO148="介護福祉士","〇","")</f>
        <v/>
      </c>
      <c r="D148" s="366" t="str">
        <f t="shared" ref="D148" si="145">IF(A148="","",DATEDIF(A148,$AF$3,"m"))</f>
        <v/>
      </c>
      <c r="E148" s="301"/>
      <c r="F148" s="262"/>
      <c r="G148" s="70" t="s">
        <v>36</v>
      </c>
      <c r="H148" s="133"/>
      <c r="I148" s="133"/>
      <c r="J148" s="133"/>
      <c r="K148" s="133"/>
      <c r="L148" s="133"/>
      <c r="M148" s="133"/>
      <c r="N148" s="133"/>
      <c r="O148" s="133"/>
      <c r="P148" s="133"/>
      <c r="Q148" s="133"/>
      <c r="R148" s="133"/>
      <c r="S148" s="133"/>
      <c r="T148" s="133"/>
      <c r="U148" s="133"/>
      <c r="V148" s="133"/>
      <c r="W148" s="133"/>
      <c r="X148" s="133"/>
      <c r="Y148" s="133"/>
      <c r="Z148" s="133"/>
      <c r="AA148" s="133"/>
      <c r="AB148" s="133"/>
      <c r="AC148" s="133"/>
      <c r="AD148" s="133"/>
      <c r="AE148" s="133"/>
      <c r="AF148" s="133"/>
      <c r="AG148" s="133"/>
      <c r="AH148" s="133"/>
      <c r="AI148" s="133"/>
      <c r="AJ148" s="133"/>
      <c r="AK148" s="133"/>
      <c r="AL148" s="133"/>
      <c r="AM148" s="253">
        <f t="shared" ref="AM148" si="146">SUM(H149:AL149)</f>
        <v>0</v>
      </c>
      <c r="AN148" s="390" t="str">
        <f t="shared" ref="AN148" si="147">IFERROR(IF(OR(E148="Ａ",AM148&gt;$AF$125),1,ROUNDDOWN(AM148/$AF$125,1)),"")</f>
        <v/>
      </c>
      <c r="AO148" s="372"/>
      <c r="AP148" s="8"/>
    </row>
    <row r="149" spans="1:51" ht="13.5" customHeight="1">
      <c r="A149" s="249"/>
      <c r="B149" s="255"/>
      <c r="C149" s="287"/>
      <c r="D149" s="367"/>
      <c r="E149" s="302"/>
      <c r="F149" s="262"/>
      <c r="G149" s="70" t="s">
        <v>134</v>
      </c>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253"/>
      <c r="AN149" s="390"/>
      <c r="AO149" s="374"/>
      <c r="AP149" s="8"/>
    </row>
    <row r="150" spans="1:51" ht="13.5" customHeight="1">
      <c r="A150" s="248" t="str">
        <f>IFERROR(INDEX(【従業者名簿】!F:F,MATCH(F150,【従業者名簿】!C:C,0)),"")</f>
        <v/>
      </c>
      <c r="B150" s="298" t="s">
        <v>33</v>
      </c>
      <c r="C150" s="299" t="str">
        <f t="shared" ref="C150" si="148">IF(AO150="介護福祉士","〇","")</f>
        <v/>
      </c>
      <c r="D150" s="366" t="str">
        <f t="shared" ref="D150" si="149">IF(A150="","",DATEDIF(A150,$AF$3,"m"))</f>
        <v/>
      </c>
      <c r="E150" s="301"/>
      <c r="F150" s="262"/>
      <c r="G150" s="70" t="s">
        <v>36</v>
      </c>
      <c r="H150" s="133"/>
      <c r="I150" s="133"/>
      <c r="J150" s="133"/>
      <c r="K150" s="133"/>
      <c r="L150" s="133"/>
      <c r="M150" s="133"/>
      <c r="N150" s="133"/>
      <c r="O150" s="133"/>
      <c r="P150" s="133"/>
      <c r="Q150" s="133"/>
      <c r="R150" s="133"/>
      <c r="S150" s="133"/>
      <c r="T150" s="133"/>
      <c r="U150" s="133"/>
      <c r="V150" s="133"/>
      <c r="W150" s="133"/>
      <c r="X150" s="133"/>
      <c r="Y150" s="133"/>
      <c r="Z150" s="133"/>
      <c r="AA150" s="133"/>
      <c r="AB150" s="133"/>
      <c r="AC150" s="133"/>
      <c r="AD150" s="133"/>
      <c r="AE150" s="133"/>
      <c r="AF150" s="133"/>
      <c r="AG150" s="133"/>
      <c r="AH150" s="133"/>
      <c r="AI150" s="133"/>
      <c r="AJ150" s="133"/>
      <c r="AK150" s="133"/>
      <c r="AL150" s="133"/>
      <c r="AM150" s="253">
        <f t="shared" ref="AM150" si="150">SUM(H151:AL151)</f>
        <v>0</v>
      </c>
      <c r="AN150" s="390" t="str">
        <f t="shared" ref="AN150" si="151">IFERROR(IF(OR(E150="Ａ",AM150&gt;$AF$125),1,ROUNDDOWN(AM150/$AF$125,1)),"")</f>
        <v/>
      </c>
      <c r="AO150" s="372"/>
      <c r="AP150" s="8"/>
    </row>
    <row r="151" spans="1:51" ht="13.5" customHeight="1">
      <c r="A151" s="249"/>
      <c r="B151" s="255"/>
      <c r="C151" s="287"/>
      <c r="D151" s="367"/>
      <c r="E151" s="302"/>
      <c r="F151" s="262"/>
      <c r="G151" s="70" t="s">
        <v>134</v>
      </c>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253"/>
      <c r="AN151" s="390"/>
      <c r="AO151" s="374"/>
      <c r="AP151" s="8"/>
    </row>
    <row r="152" spans="1:51" ht="13.5" customHeight="1">
      <c r="A152" s="248" t="str">
        <f>IFERROR(INDEX(【従業者名簿】!F:F,MATCH(F152,【従業者名簿】!C:C,0)),"")</f>
        <v/>
      </c>
      <c r="B152" s="298" t="s">
        <v>33</v>
      </c>
      <c r="C152" s="299" t="str">
        <f t="shared" ref="C152" si="152">IF(AO152="介護福祉士","〇","")</f>
        <v/>
      </c>
      <c r="D152" s="366" t="str">
        <f t="shared" ref="D152" si="153">IF(A152="","",DATEDIF(A152,$AF$3,"m"))</f>
        <v/>
      </c>
      <c r="E152" s="301"/>
      <c r="F152" s="262"/>
      <c r="G152" s="70" t="s">
        <v>36</v>
      </c>
      <c r="H152" s="133"/>
      <c r="I152" s="133"/>
      <c r="J152" s="133"/>
      <c r="K152" s="133"/>
      <c r="L152" s="133"/>
      <c r="M152" s="13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253">
        <f t="shared" ref="AM152" si="154">SUM(H153:AL153)</f>
        <v>0</v>
      </c>
      <c r="AN152" s="390" t="str">
        <f t="shared" ref="AN152" si="155">IFERROR(IF(OR(E152="Ａ",AM152&gt;$AF$125),1,ROUNDDOWN(AM152/$AF$125,1)),"")</f>
        <v/>
      </c>
      <c r="AO152" s="372"/>
      <c r="AP152" s="8"/>
    </row>
    <row r="153" spans="1:51" ht="13.5" customHeight="1">
      <c r="A153" s="249"/>
      <c r="B153" s="255"/>
      <c r="C153" s="287"/>
      <c r="D153" s="367"/>
      <c r="E153" s="302"/>
      <c r="F153" s="262"/>
      <c r="G153" s="70" t="s">
        <v>134</v>
      </c>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253"/>
      <c r="AN153" s="390"/>
      <c r="AO153" s="374"/>
      <c r="AP153" s="8"/>
    </row>
    <row r="154" spans="1:51" ht="13.5" customHeight="1">
      <c r="A154" s="248" t="str">
        <f>IFERROR(INDEX(【従業者名簿】!F:F,MATCH(F154,【従業者名簿】!C:C,0)),"")</f>
        <v/>
      </c>
      <c r="B154" s="298" t="s">
        <v>33</v>
      </c>
      <c r="C154" s="299" t="str">
        <f t="shared" ref="C154" si="156">IF(AO154="介護福祉士","〇","")</f>
        <v/>
      </c>
      <c r="D154" s="366" t="str">
        <f t="shared" ref="D154" si="157">IF(A154="","",DATEDIF(A154,$AF$3,"m"))</f>
        <v/>
      </c>
      <c r="E154" s="301"/>
      <c r="F154" s="262"/>
      <c r="G154" s="70" t="s">
        <v>36</v>
      </c>
      <c r="H154" s="133"/>
      <c r="I154" s="133"/>
      <c r="J154" s="133"/>
      <c r="K154" s="133"/>
      <c r="L154" s="133"/>
      <c r="M154" s="133"/>
      <c r="N154" s="133"/>
      <c r="O154" s="133"/>
      <c r="P154" s="133"/>
      <c r="Q154" s="133"/>
      <c r="R154" s="133"/>
      <c r="S154" s="133"/>
      <c r="T154" s="133"/>
      <c r="U154" s="133"/>
      <c r="V154" s="133"/>
      <c r="W154" s="133"/>
      <c r="X154" s="133"/>
      <c r="Y154" s="133"/>
      <c r="Z154" s="133"/>
      <c r="AA154" s="133"/>
      <c r="AB154" s="133"/>
      <c r="AC154" s="133"/>
      <c r="AD154" s="133"/>
      <c r="AE154" s="133"/>
      <c r="AF154" s="133"/>
      <c r="AG154" s="133"/>
      <c r="AH154" s="133"/>
      <c r="AI154" s="133"/>
      <c r="AJ154" s="133"/>
      <c r="AK154" s="133"/>
      <c r="AL154" s="133"/>
      <c r="AM154" s="253">
        <f t="shared" ref="AM154" si="158">SUM(H155:AL155)</f>
        <v>0</v>
      </c>
      <c r="AN154" s="390" t="str">
        <f t="shared" ref="AN154" si="159">IFERROR(IF(OR(E154="Ａ",AM154&gt;$AF$125),1,ROUNDDOWN(AM154/$AF$125,1)),"")</f>
        <v/>
      </c>
      <c r="AO154" s="372"/>
      <c r="AP154" s="8"/>
    </row>
    <row r="155" spans="1:51" ht="13.5" customHeight="1">
      <c r="A155" s="249"/>
      <c r="B155" s="255"/>
      <c r="C155" s="287"/>
      <c r="D155" s="367"/>
      <c r="E155" s="302"/>
      <c r="F155" s="262"/>
      <c r="G155" s="70" t="s">
        <v>134</v>
      </c>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253"/>
      <c r="AN155" s="390"/>
      <c r="AO155" s="374"/>
      <c r="AP155" s="8"/>
    </row>
    <row r="156" spans="1:51" ht="13.5" customHeight="1">
      <c r="A156" s="248" t="str">
        <f>IFERROR(INDEX(【従業者名簿】!F:F,MATCH(F156,【従業者名簿】!C:C,0)),"")</f>
        <v/>
      </c>
      <c r="B156" s="298" t="s">
        <v>33</v>
      </c>
      <c r="C156" s="299" t="str">
        <f t="shared" ref="C156" si="160">IF(AO156="介護福祉士","〇","")</f>
        <v/>
      </c>
      <c r="D156" s="366" t="str">
        <f t="shared" ref="D156" si="161">IF(A156="","",DATEDIF(A156,$AF$3,"m"))</f>
        <v/>
      </c>
      <c r="E156" s="301"/>
      <c r="F156" s="270"/>
      <c r="G156" s="70" t="s">
        <v>36</v>
      </c>
      <c r="H156" s="133"/>
      <c r="I156" s="133"/>
      <c r="J156" s="133"/>
      <c r="K156" s="133"/>
      <c r="L156" s="133"/>
      <c r="M156" s="133"/>
      <c r="N156" s="133"/>
      <c r="O156" s="133"/>
      <c r="P156" s="133"/>
      <c r="Q156" s="133"/>
      <c r="R156" s="133"/>
      <c r="S156" s="133"/>
      <c r="T156" s="133"/>
      <c r="U156" s="133"/>
      <c r="V156" s="133"/>
      <c r="W156" s="133"/>
      <c r="X156" s="133"/>
      <c r="Y156" s="133"/>
      <c r="Z156" s="133"/>
      <c r="AA156" s="133"/>
      <c r="AB156" s="133"/>
      <c r="AC156" s="133"/>
      <c r="AD156" s="133"/>
      <c r="AE156" s="133"/>
      <c r="AF156" s="133"/>
      <c r="AG156" s="133"/>
      <c r="AH156" s="133"/>
      <c r="AI156" s="133"/>
      <c r="AJ156" s="133"/>
      <c r="AK156" s="133"/>
      <c r="AL156" s="133"/>
      <c r="AM156" s="253">
        <f t="shared" ref="AM156" si="162">SUM(H157:AL157)</f>
        <v>0</v>
      </c>
      <c r="AN156" s="390" t="str">
        <f t="shared" ref="AN156" si="163">IFERROR(IF(OR(E156="Ａ",AM156&gt;$AF$125),1,ROUNDDOWN(AM156/$AF$125,1)),"")</f>
        <v/>
      </c>
      <c r="AO156" s="372"/>
      <c r="AP156" s="8"/>
    </row>
    <row r="157" spans="1:51" ht="13.5" customHeight="1">
      <c r="A157" s="249"/>
      <c r="B157" s="255"/>
      <c r="C157" s="287"/>
      <c r="D157" s="367"/>
      <c r="E157" s="302"/>
      <c r="F157" s="261"/>
      <c r="G157" s="70" t="s">
        <v>134</v>
      </c>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253"/>
      <c r="AN157" s="390"/>
      <c r="AO157" s="374"/>
      <c r="AP157" s="8"/>
    </row>
    <row r="158" spans="1:51" ht="13.5" customHeight="1">
      <c r="A158" s="248" t="str">
        <f>IFERROR(INDEX(【従業者名簿】!F:F,MATCH(F158,【従業者名簿】!C:C,0)),"")</f>
        <v/>
      </c>
      <c r="B158" s="298" t="s">
        <v>33</v>
      </c>
      <c r="C158" s="299" t="str">
        <f t="shared" ref="C158" si="164">IF(AO158="介護福祉士","〇","")</f>
        <v/>
      </c>
      <c r="D158" s="366" t="str">
        <f>IF(A158="","",DATEDIF(A158,$AF$3,"m"))</f>
        <v/>
      </c>
      <c r="E158" s="301"/>
      <c r="F158" s="262"/>
      <c r="G158" s="70" t="s">
        <v>36</v>
      </c>
      <c r="H158" s="133"/>
      <c r="I158" s="133"/>
      <c r="J158" s="133"/>
      <c r="K158" s="133"/>
      <c r="L158" s="133"/>
      <c r="M158" s="133"/>
      <c r="N158" s="133"/>
      <c r="O158" s="133"/>
      <c r="P158" s="133"/>
      <c r="Q158" s="133"/>
      <c r="R158" s="133"/>
      <c r="S158" s="133"/>
      <c r="T158" s="133"/>
      <c r="U158" s="133"/>
      <c r="V158" s="133"/>
      <c r="W158" s="133"/>
      <c r="X158" s="133"/>
      <c r="Y158" s="133"/>
      <c r="Z158" s="133"/>
      <c r="AA158" s="133"/>
      <c r="AB158" s="133"/>
      <c r="AC158" s="133"/>
      <c r="AD158" s="133"/>
      <c r="AE158" s="133"/>
      <c r="AF158" s="133"/>
      <c r="AG158" s="133"/>
      <c r="AH158" s="133"/>
      <c r="AI158" s="133"/>
      <c r="AJ158" s="133"/>
      <c r="AK158" s="133"/>
      <c r="AL158" s="133"/>
      <c r="AM158" s="253">
        <f>SUM(H159:AL159)</f>
        <v>0</v>
      </c>
      <c r="AN158" s="390" t="str">
        <f>IFERROR(IF(OR(E158="Ａ",AM158&gt;$AF$125),1,ROUNDDOWN(AM158/$AF$125,1)),"")</f>
        <v/>
      </c>
      <c r="AO158" s="372"/>
      <c r="AP158" s="8"/>
    </row>
    <row r="159" spans="1:51" ht="13.5" customHeight="1">
      <c r="A159" s="249"/>
      <c r="B159" s="255"/>
      <c r="C159" s="287"/>
      <c r="D159" s="367"/>
      <c r="E159" s="302"/>
      <c r="F159" s="262"/>
      <c r="G159" s="70" t="s">
        <v>134</v>
      </c>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253"/>
      <c r="AN159" s="390"/>
      <c r="AO159" s="374"/>
      <c r="AP159" s="8"/>
    </row>
    <row r="160" spans="1:51" ht="13.5" customHeight="1">
      <c r="B160" s="132"/>
      <c r="C160" s="132"/>
      <c r="D160" s="132"/>
      <c r="E160" s="7" t="s">
        <v>137</v>
      </c>
      <c r="F160" s="132"/>
      <c r="G160" s="51"/>
      <c r="H160" s="7"/>
      <c r="I160" s="52"/>
      <c r="J160" s="52"/>
      <c r="K160" s="52"/>
      <c r="L160" s="52"/>
      <c r="M160" s="52"/>
      <c r="N160" s="52"/>
      <c r="O160" s="52"/>
      <c r="P160" s="52"/>
      <c r="Q160" s="52"/>
      <c r="R160" s="52"/>
      <c r="S160" s="53"/>
      <c r="T160" s="53"/>
      <c r="U160" s="7"/>
      <c r="V160" s="52"/>
      <c r="W160" s="52"/>
      <c r="X160" s="52"/>
      <c r="Y160" s="52"/>
      <c r="Z160" s="52"/>
      <c r="AA160" s="52"/>
      <c r="AB160" s="52"/>
      <c r="AC160" s="132"/>
      <c r="AD160" s="132"/>
      <c r="AE160" s="132"/>
      <c r="AF160" s="54"/>
      <c r="AG160" s="54"/>
      <c r="AH160" s="7"/>
      <c r="AI160" s="7"/>
      <c r="AJ160" s="7"/>
      <c r="AK160" s="7"/>
      <c r="AL160" s="7"/>
      <c r="AM160" s="55"/>
      <c r="AN160" s="56"/>
      <c r="AO160" s="57"/>
      <c r="AP160" s="10"/>
      <c r="AQ160" s="159"/>
      <c r="AR160" s="159"/>
      <c r="AS160" s="159"/>
      <c r="AT160" s="58"/>
      <c r="AU160" s="58"/>
      <c r="AV160" s="58"/>
      <c r="AW160" s="59"/>
      <c r="AX160" s="59"/>
      <c r="AY160" s="59"/>
    </row>
    <row r="161" spans="1:53" ht="13.5" customHeight="1">
      <c r="B161" s="132"/>
      <c r="C161" s="132"/>
      <c r="D161" s="132"/>
      <c r="E161" s="7"/>
      <c r="F161" s="132"/>
      <c r="G161" s="51"/>
      <c r="H161" s="7"/>
      <c r="I161" s="52"/>
      <c r="J161" s="52"/>
      <c r="K161" s="52"/>
      <c r="L161" s="52"/>
      <c r="M161" s="52"/>
      <c r="N161" s="52"/>
      <c r="O161" s="52"/>
      <c r="P161" s="52"/>
      <c r="Q161" s="52"/>
      <c r="R161" s="52"/>
      <c r="S161" s="53"/>
      <c r="T161" s="53"/>
      <c r="U161" s="7"/>
      <c r="V161" s="52"/>
      <c r="W161" s="52"/>
      <c r="X161" s="52"/>
      <c r="Y161" s="52"/>
      <c r="Z161" s="52"/>
      <c r="AA161" s="52"/>
      <c r="AB161" s="52"/>
      <c r="AC161" s="132"/>
      <c r="AD161" s="132"/>
      <c r="AE161" s="132"/>
      <c r="AF161" s="54"/>
      <c r="AG161" s="54"/>
      <c r="AH161" s="7"/>
      <c r="AI161" s="7"/>
      <c r="AJ161" s="7"/>
      <c r="AK161" s="7"/>
      <c r="AL161" s="7"/>
      <c r="AM161" s="55"/>
      <c r="AN161" s="56"/>
      <c r="AO161" s="57"/>
      <c r="AP161" s="10"/>
      <c r="AQ161" s="159"/>
      <c r="AR161" s="159"/>
      <c r="AS161" s="159"/>
      <c r="AT161" s="58"/>
      <c r="AU161" s="58"/>
      <c r="AV161" s="58"/>
      <c r="AW161" s="59"/>
      <c r="AX161" s="59"/>
      <c r="AY161" s="59"/>
    </row>
    <row r="162" spans="1:53" ht="18" customHeight="1">
      <c r="B162" s="2" t="s">
        <v>2</v>
      </c>
      <c r="C162" s="2"/>
      <c r="D162" s="2"/>
      <c r="E162" s="2"/>
      <c r="F162" s="2"/>
      <c r="G162" s="2"/>
      <c r="H162" s="2"/>
      <c r="I162" s="2"/>
      <c r="J162" s="2"/>
      <c r="AF162" s="3"/>
      <c r="AO162" s="3"/>
      <c r="AY162" s="3" t="s">
        <v>35</v>
      </c>
      <c r="BA162" s="9"/>
    </row>
    <row r="163" spans="1:53" ht="18" customHeight="1">
      <c r="B163" s="233" t="s">
        <v>22</v>
      </c>
      <c r="C163" s="234"/>
      <c r="D163" s="235">
        <f>【算定要件集計】!$B$3</f>
        <v>0</v>
      </c>
      <c r="E163" s="236"/>
      <c r="F163" s="236"/>
      <c r="G163" s="236"/>
      <c r="H163" s="236"/>
      <c r="I163" s="236"/>
      <c r="J163" s="236"/>
      <c r="K163" s="237"/>
      <c r="L163" s="238" t="s">
        <v>21</v>
      </c>
      <c r="M163" s="239"/>
      <c r="N163" s="239"/>
      <c r="O163" s="240"/>
      <c r="P163" s="241"/>
      <c r="Q163" s="241"/>
      <c r="R163" s="241"/>
      <c r="S163" s="241"/>
      <c r="T163" s="241"/>
      <c r="U163" s="242"/>
      <c r="V163" s="233" t="s">
        <v>23</v>
      </c>
      <c r="W163" s="243"/>
      <c r="X163" s="203"/>
      <c r="Y163" s="244"/>
      <c r="Z163" s="245"/>
      <c r="AA163" s="233" t="s">
        <v>40</v>
      </c>
      <c r="AB163" s="246"/>
      <c r="AC163" s="246"/>
      <c r="AD163" s="246"/>
      <c r="AE163" s="247"/>
      <c r="AF163" s="375" t="str">
        <f>$AF$3</f>
        <v/>
      </c>
      <c r="AG163" s="376"/>
      <c r="AH163" s="376"/>
      <c r="AI163" s="376"/>
      <c r="AJ163" s="377"/>
      <c r="AK163" s="378"/>
      <c r="AO163" s="5"/>
      <c r="BA163" s="9"/>
    </row>
    <row r="164" spans="1:53" ht="5.0999999999999996" customHeight="1">
      <c r="BA164" s="9"/>
    </row>
    <row r="165" spans="1:53" ht="16.5" customHeight="1">
      <c r="G165" s="5" t="s">
        <v>44</v>
      </c>
      <c r="H165" s="49">
        <f>$H$5</f>
        <v>0</v>
      </c>
      <c r="I165" s="50" t="s">
        <v>43</v>
      </c>
      <c r="J165" s="49">
        <f>J$5</f>
        <v>0</v>
      </c>
      <c r="K165" s="50" t="s">
        <v>24</v>
      </c>
      <c r="L165" s="50"/>
      <c r="M165" s="49">
        <f>$M$5</f>
        <v>0</v>
      </c>
      <c r="N165" s="50" t="s">
        <v>43</v>
      </c>
      <c r="O165" s="49">
        <f>$O$5</f>
        <v>0</v>
      </c>
      <c r="P165" s="1" t="s">
        <v>25</v>
      </c>
      <c r="R165" s="7"/>
      <c r="U165" s="7"/>
      <c r="V165" s="7"/>
      <c r="W165" s="7"/>
      <c r="X165" s="7"/>
      <c r="Y165" s="7"/>
      <c r="AE165" s="5" t="s">
        <v>42</v>
      </c>
      <c r="AF165" s="220">
        <f>$AF$5</f>
        <v>0</v>
      </c>
      <c r="AG165" s="379"/>
      <c r="AH165" s="7" t="s">
        <v>31</v>
      </c>
      <c r="AI165" s="7"/>
      <c r="AJ165" s="7"/>
      <c r="AL165" s="5" t="s">
        <v>32</v>
      </c>
      <c r="AM165" s="47">
        <f>$AM$5</f>
        <v>0</v>
      </c>
      <c r="AN165" s="7" t="s">
        <v>31</v>
      </c>
      <c r="AQ165" s="1" t="s">
        <v>27</v>
      </c>
      <c r="BA165" s="9"/>
    </row>
    <row r="166" spans="1:53" s="6" customFormat="1" ht="18" customHeight="1">
      <c r="A166" s="248" t="s">
        <v>60</v>
      </c>
      <c r="B166" s="238" t="s">
        <v>0</v>
      </c>
      <c r="C166" s="250" t="s">
        <v>203</v>
      </c>
      <c r="D166" s="250" t="s">
        <v>62</v>
      </c>
      <c r="E166" s="250" t="s">
        <v>1</v>
      </c>
      <c r="F166" s="238" t="s">
        <v>3</v>
      </c>
      <c r="G166" s="252" t="s">
        <v>37</v>
      </c>
      <c r="H166" s="18" t="str">
        <f>AF163</f>
        <v/>
      </c>
      <c r="I166" s="18" t="str">
        <f>IFERROR(H166+1,"")</f>
        <v/>
      </c>
      <c r="J166" s="18" t="str">
        <f t="shared" ref="J166:AI166" si="165">IFERROR(I166+1,"")</f>
        <v/>
      </c>
      <c r="K166" s="18" t="str">
        <f t="shared" si="165"/>
        <v/>
      </c>
      <c r="L166" s="18" t="str">
        <f t="shared" si="165"/>
        <v/>
      </c>
      <c r="M166" s="18" t="str">
        <f t="shared" si="165"/>
        <v/>
      </c>
      <c r="N166" s="18" t="str">
        <f t="shared" si="165"/>
        <v/>
      </c>
      <c r="O166" s="18" t="str">
        <f t="shared" si="165"/>
        <v/>
      </c>
      <c r="P166" s="18" t="str">
        <f t="shared" si="165"/>
        <v/>
      </c>
      <c r="Q166" s="18" t="str">
        <f t="shared" si="165"/>
        <v/>
      </c>
      <c r="R166" s="18" t="str">
        <f t="shared" si="165"/>
        <v/>
      </c>
      <c r="S166" s="18" t="str">
        <f t="shared" si="165"/>
        <v/>
      </c>
      <c r="T166" s="18" t="str">
        <f t="shared" si="165"/>
        <v/>
      </c>
      <c r="U166" s="18" t="str">
        <f t="shared" si="165"/>
        <v/>
      </c>
      <c r="V166" s="18" t="str">
        <f t="shared" si="165"/>
        <v/>
      </c>
      <c r="W166" s="18" t="str">
        <f t="shared" si="165"/>
        <v/>
      </c>
      <c r="X166" s="18" t="str">
        <f t="shared" si="165"/>
        <v/>
      </c>
      <c r="Y166" s="18" t="str">
        <f t="shared" si="165"/>
        <v/>
      </c>
      <c r="Z166" s="18" t="str">
        <f t="shared" si="165"/>
        <v/>
      </c>
      <c r="AA166" s="18" t="str">
        <f t="shared" si="165"/>
        <v/>
      </c>
      <c r="AB166" s="18" t="str">
        <f t="shared" si="165"/>
        <v/>
      </c>
      <c r="AC166" s="18" t="str">
        <f t="shared" si="165"/>
        <v/>
      </c>
      <c r="AD166" s="18" t="str">
        <f t="shared" si="165"/>
        <v/>
      </c>
      <c r="AE166" s="18" t="str">
        <f t="shared" si="165"/>
        <v/>
      </c>
      <c r="AF166" s="18" t="str">
        <f t="shared" si="165"/>
        <v/>
      </c>
      <c r="AG166" s="18" t="str">
        <f t="shared" si="165"/>
        <v/>
      </c>
      <c r="AH166" s="18" t="str">
        <f t="shared" si="165"/>
        <v/>
      </c>
      <c r="AI166" s="18" t="str">
        <f t="shared" si="165"/>
        <v/>
      </c>
      <c r="AJ166" s="18" t="str">
        <f>IFERROR(IF(MONTH(AI166)&lt;&gt;MONTH(AI166+1),"",AI166+1),"")</f>
        <v/>
      </c>
      <c r="AK166" s="18" t="str">
        <f>IFERROR(IF(MONTH(AJ166)&lt;&gt;MONTH(AJ166+1),"",AJ166+1),"")</f>
        <v/>
      </c>
      <c r="AL166" s="18" t="str">
        <f>IFERROR(IF(MONTH(AK166)&lt;&gt;MONTH(AK166+1),"",AK166+1),"")</f>
        <v/>
      </c>
      <c r="AM166" s="263" t="s">
        <v>162</v>
      </c>
      <c r="AN166" s="263" t="s">
        <v>163</v>
      </c>
      <c r="AO166" s="206" t="s">
        <v>133</v>
      </c>
      <c r="AQ166" s="208" t="s">
        <v>36</v>
      </c>
      <c r="AR166" s="209"/>
      <c r="AS166" s="208" t="s">
        <v>39</v>
      </c>
      <c r="AT166" s="212"/>
      <c r="AU166" s="212"/>
      <c r="AV166" s="212"/>
      <c r="AW166" s="213"/>
      <c r="AX166" s="208" t="s">
        <v>16</v>
      </c>
      <c r="AY166" s="215"/>
      <c r="BA166" s="9"/>
    </row>
    <row r="167" spans="1:53" s="6" customFormat="1" ht="18" customHeight="1">
      <c r="A167" s="249"/>
      <c r="B167" s="238"/>
      <c r="C167" s="251"/>
      <c r="D167" s="251"/>
      <c r="E167" s="251"/>
      <c r="F167" s="238"/>
      <c r="G167" s="239"/>
      <c r="H167" s="19" t="str">
        <f>H166</f>
        <v/>
      </c>
      <c r="I167" s="19" t="str">
        <f>I166</f>
        <v/>
      </c>
      <c r="J167" s="19" t="str">
        <f t="shared" ref="J167:AL167" si="166">J166</f>
        <v/>
      </c>
      <c r="K167" s="19" t="str">
        <f t="shared" si="166"/>
        <v/>
      </c>
      <c r="L167" s="19" t="str">
        <f t="shared" si="166"/>
        <v/>
      </c>
      <c r="M167" s="19" t="str">
        <f t="shared" si="166"/>
        <v/>
      </c>
      <c r="N167" s="19" t="str">
        <f t="shared" si="166"/>
        <v/>
      </c>
      <c r="O167" s="19" t="str">
        <f t="shared" si="166"/>
        <v/>
      </c>
      <c r="P167" s="19" t="str">
        <f t="shared" si="166"/>
        <v/>
      </c>
      <c r="Q167" s="19" t="str">
        <f t="shared" si="166"/>
        <v/>
      </c>
      <c r="R167" s="19" t="str">
        <f t="shared" si="166"/>
        <v/>
      </c>
      <c r="S167" s="19" t="str">
        <f t="shared" si="166"/>
        <v/>
      </c>
      <c r="T167" s="19" t="str">
        <f t="shared" si="166"/>
        <v/>
      </c>
      <c r="U167" s="19" t="str">
        <f t="shared" si="166"/>
        <v/>
      </c>
      <c r="V167" s="19" t="str">
        <f t="shared" si="166"/>
        <v/>
      </c>
      <c r="W167" s="19" t="str">
        <f t="shared" si="166"/>
        <v/>
      </c>
      <c r="X167" s="19" t="str">
        <f t="shared" si="166"/>
        <v/>
      </c>
      <c r="Y167" s="19" t="str">
        <f t="shared" si="166"/>
        <v/>
      </c>
      <c r="Z167" s="19" t="str">
        <f t="shared" si="166"/>
        <v/>
      </c>
      <c r="AA167" s="19" t="str">
        <f t="shared" si="166"/>
        <v/>
      </c>
      <c r="AB167" s="19" t="str">
        <f t="shared" si="166"/>
        <v/>
      </c>
      <c r="AC167" s="19" t="str">
        <f t="shared" si="166"/>
        <v/>
      </c>
      <c r="AD167" s="19" t="str">
        <f t="shared" si="166"/>
        <v/>
      </c>
      <c r="AE167" s="19" t="str">
        <f t="shared" si="166"/>
        <v/>
      </c>
      <c r="AF167" s="19" t="str">
        <f t="shared" si="166"/>
        <v/>
      </c>
      <c r="AG167" s="19" t="str">
        <f t="shared" si="166"/>
        <v/>
      </c>
      <c r="AH167" s="19" t="str">
        <f t="shared" si="166"/>
        <v/>
      </c>
      <c r="AI167" s="19" t="str">
        <f t="shared" si="166"/>
        <v/>
      </c>
      <c r="AJ167" s="19" t="str">
        <f t="shared" si="166"/>
        <v/>
      </c>
      <c r="AK167" s="19" t="str">
        <f t="shared" si="166"/>
        <v/>
      </c>
      <c r="AL167" s="19" t="str">
        <f t="shared" si="166"/>
        <v/>
      </c>
      <c r="AM167" s="263"/>
      <c r="AN167" s="263"/>
      <c r="AO167" s="207"/>
      <c r="AQ167" s="210"/>
      <c r="AR167" s="211"/>
      <c r="AS167" s="210"/>
      <c r="AT167" s="214"/>
      <c r="AU167" s="214"/>
      <c r="AV167" s="214"/>
      <c r="AW167" s="211"/>
      <c r="AX167" s="210"/>
      <c r="AY167" s="211"/>
      <c r="BA167" s="9"/>
    </row>
    <row r="168" spans="1:53" s="6" customFormat="1" ht="13.5" customHeight="1">
      <c r="A168" s="248"/>
      <c r="B168" s="255" t="s">
        <v>4</v>
      </c>
      <c r="C168" s="257" t="s">
        <v>48</v>
      </c>
      <c r="D168" s="257" t="s">
        <v>48</v>
      </c>
      <c r="E168" s="259" t="s">
        <v>10</v>
      </c>
      <c r="F168" s="261"/>
      <c r="G168" s="70" t="s">
        <v>36</v>
      </c>
      <c r="H168" s="75"/>
      <c r="I168" s="75"/>
      <c r="J168" s="75"/>
      <c r="K168" s="75"/>
      <c r="L168" s="75"/>
      <c r="M168" s="75"/>
      <c r="N168" s="75"/>
      <c r="O168" s="75"/>
      <c r="P168" s="75"/>
      <c r="Q168" s="75"/>
      <c r="R168" s="75"/>
      <c r="S168" s="75"/>
      <c r="T168" s="75"/>
      <c r="U168" s="75"/>
      <c r="V168" s="75"/>
      <c r="W168" s="75"/>
      <c r="X168" s="75"/>
      <c r="Y168" s="75"/>
      <c r="Z168" s="75"/>
      <c r="AA168" s="75"/>
      <c r="AB168" s="75"/>
      <c r="AC168" s="75"/>
      <c r="AD168" s="75"/>
      <c r="AE168" s="75"/>
      <c r="AF168" s="75"/>
      <c r="AG168" s="75"/>
      <c r="AH168" s="75"/>
      <c r="AI168" s="75"/>
      <c r="AJ168" s="75"/>
      <c r="AK168" s="75"/>
      <c r="AL168" s="75"/>
      <c r="AM168" s="253">
        <f>SUM(H169:AL169)</f>
        <v>0</v>
      </c>
      <c r="AN168" s="254" t="s">
        <v>48</v>
      </c>
      <c r="AO168" s="223"/>
      <c r="AQ168" s="228"/>
      <c r="AR168" s="369"/>
      <c r="AS168" s="224"/>
      <c r="AT168" s="225"/>
      <c r="AU168" s="12" t="s">
        <v>26</v>
      </c>
      <c r="AV168" s="226"/>
      <c r="AW168" s="227"/>
      <c r="AX168" s="156"/>
      <c r="AY168" s="167" t="s">
        <v>34</v>
      </c>
      <c r="BA168" s="9"/>
    </row>
    <row r="169" spans="1:53" ht="13.5" customHeight="1">
      <c r="A169" s="249"/>
      <c r="B169" s="256"/>
      <c r="C169" s="258"/>
      <c r="D169" s="258"/>
      <c r="E169" s="260"/>
      <c r="F169" s="262"/>
      <c r="G169" s="70" t="s">
        <v>16</v>
      </c>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253"/>
      <c r="AN169" s="254"/>
      <c r="AO169" s="374"/>
      <c r="AQ169" s="228"/>
      <c r="AR169" s="369"/>
      <c r="AS169" s="224"/>
      <c r="AT169" s="225"/>
      <c r="AU169" s="12" t="s">
        <v>26</v>
      </c>
      <c r="AV169" s="226"/>
      <c r="AW169" s="227"/>
      <c r="AX169" s="156"/>
      <c r="AY169" s="167" t="s">
        <v>34</v>
      </c>
      <c r="BA169" s="9"/>
    </row>
    <row r="170" spans="1:53" ht="13.5" customHeight="1">
      <c r="A170" s="248"/>
      <c r="B170" s="273" t="s">
        <v>5</v>
      </c>
      <c r="C170" s="257" t="s">
        <v>48</v>
      </c>
      <c r="D170" s="257" t="s">
        <v>48</v>
      </c>
      <c r="E170" s="275" t="s">
        <v>10</v>
      </c>
      <c r="F170" s="262"/>
      <c r="G170" s="70" t="s">
        <v>36</v>
      </c>
      <c r="H170" s="75"/>
      <c r="I170" s="75"/>
      <c r="J170" s="75"/>
      <c r="K170" s="75"/>
      <c r="L170" s="75"/>
      <c r="M170" s="75"/>
      <c r="N170" s="75"/>
      <c r="O170" s="75"/>
      <c r="P170" s="75"/>
      <c r="Q170" s="75"/>
      <c r="R170" s="75"/>
      <c r="S170" s="75"/>
      <c r="T170" s="75"/>
      <c r="U170" s="75"/>
      <c r="V170" s="75"/>
      <c r="W170" s="75"/>
      <c r="X170" s="75"/>
      <c r="Y170" s="75"/>
      <c r="Z170" s="75"/>
      <c r="AA170" s="75"/>
      <c r="AB170" s="75"/>
      <c r="AC170" s="75"/>
      <c r="AD170" s="75"/>
      <c r="AE170" s="75"/>
      <c r="AF170" s="75"/>
      <c r="AG170" s="75"/>
      <c r="AH170" s="75"/>
      <c r="AI170" s="75"/>
      <c r="AJ170" s="75"/>
      <c r="AK170" s="75"/>
      <c r="AL170" s="75"/>
      <c r="AM170" s="253">
        <f>SUM(H171:AL171)</f>
        <v>0</v>
      </c>
      <c r="AN170" s="254" t="s">
        <v>48</v>
      </c>
      <c r="AO170" s="372"/>
      <c r="AQ170" s="228"/>
      <c r="AR170" s="369"/>
      <c r="AS170" s="224"/>
      <c r="AT170" s="225"/>
      <c r="AU170" s="12" t="s">
        <v>26</v>
      </c>
      <c r="AV170" s="226"/>
      <c r="AW170" s="227"/>
      <c r="AX170" s="156"/>
      <c r="AY170" s="167" t="s">
        <v>34</v>
      </c>
      <c r="BA170" s="9"/>
    </row>
    <row r="171" spans="1:53" ht="13.5" customHeight="1">
      <c r="A171" s="249"/>
      <c r="B171" s="274"/>
      <c r="C171" s="258"/>
      <c r="D171" s="258"/>
      <c r="E171" s="260"/>
      <c r="F171" s="262"/>
      <c r="G171" s="71" t="s">
        <v>41</v>
      </c>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276"/>
      <c r="AN171" s="272"/>
      <c r="AO171" s="374"/>
      <c r="AQ171" s="228"/>
      <c r="AR171" s="369"/>
      <c r="AS171" s="224"/>
      <c r="AT171" s="225"/>
      <c r="AU171" s="12" t="s">
        <v>26</v>
      </c>
      <c r="AV171" s="226"/>
      <c r="AW171" s="227"/>
      <c r="AX171" s="156"/>
      <c r="AY171" s="167" t="s">
        <v>34</v>
      </c>
      <c r="BA171" s="9"/>
    </row>
    <row r="172" spans="1:53" ht="13.5" customHeight="1">
      <c r="A172" s="248"/>
      <c r="B172" s="265" t="s">
        <v>38</v>
      </c>
      <c r="C172" s="257" t="s">
        <v>48</v>
      </c>
      <c r="D172" s="257" t="s">
        <v>48</v>
      </c>
      <c r="E172" s="268" t="s">
        <v>48</v>
      </c>
      <c r="F172" s="270"/>
      <c r="G172" s="70" t="s">
        <v>36</v>
      </c>
      <c r="H172" s="75"/>
      <c r="I172" s="75"/>
      <c r="J172" s="75"/>
      <c r="K172" s="75"/>
      <c r="L172" s="75"/>
      <c r="M172" s="75"/>
      <c r="N172" s="75"/>
      <c r="O172" s="75"/>
      <c r="P172" s="75"/>
      <c r="Q172" s="75"/>
      <c r="R172" s="75"/>
      <c r="S172" s="75"/>
      <c r="T172" s="75"/>
      <c r="U172" s="75"/>
      <c r="V172" s="75"/>
      <c r="W172" s="75"/>
      <c r="X172" s="75"/>
      <c r="Y172" s="75"/>
      <c r="Z172" s="75"/>
      <c r="AA172" s="75"/>
      <c r="AB172" s="75"/>
      <c r="AC172" s="75"/>
      <c r="AD172" s="75"/>
      <c r="AE172" s="75"/>
      <c r="AF172" s="75"/>
      <c r="AG172" s="75"/>
      <c r="AH172" s="75"/>
      <c r="AI172" s="75"/>
      <c r="AJ172" s="75"/>
      <c r="AK172" s="75"/>
      <c r="AL172" s="75"/>
      <c r="AM172" s="253">
        <f>SUM(H173:AL173)</f>
        <v>0</v>
      </c>
      <c r="AN172" s="254" t="s">
        <v>48</v>
      </c>
      <c r="AO172" s="372"/>
      <c r="AQ172" s="228"/>
      <c r="AR172" s="369"/>
      <c r="AS172" s="224"/>
      <c r="AT172" s="225"/>
      <c r="AU172" s="12" t="s">
        <v>26</v>
      </c>
      <c r="AV172" s="226"/>
      <c r="AW172" s="227"/>
      <c r="AX172" s="156"/>
      <c r="AY172" s="167" t="s">
        <v>34</v>
      </c>
      <c r="BA172" s="9"/>
    </row>
    <row r="173" spans="1:53" ht="13.5" customHeight="1" thickBot="1">
      <c r="A173" s="264"/>
      <c r="B173" s="266"/>
      <c r="C173" s="267"/>
      <c r="D173" s="267"/>
      <c r="E173" s="269"/>
      <c r="F173" s="271"/>
      <c r="G173" s="72" t="s">
        <v>41</v>
      </c>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1"/>
      <c r="AN173" s="341"/>
      <c r="AO173" s="373"/>
      <c r="AQ173" s="228"/>
      <c r="AR173" s="369"/>
      <c r="AS173" s="224"/>
      <c r="AT173" s="225"/>
      <c r="AU173" s="12" t="s">
        <v>26</v>
      </c>
      <c r="AV173" s="226"/>
      <c r="AW173" s="227"/>
      <c r="AX173" s="156"/>
      <c r="AY173" s="167" t="s">
        <v>34</v>
      </c>
      <c r="BA173" s="9"/>
    </row>
    <row r="174" spans="1:53" ht="13.5" customHeight="1" thickTop="1">
      <c r="A174" s="283" t="str">
        <f>IFERROR(INDEX(【従業者名簿】!F:F,MATCH(届出後12月!F174,【従業者名簿】!C:C,0)),"")</f>
        <v/>
      </c>
      <c r="B174" s="255" t="s">
        <v>4</v>
      </c>
      <c r="C174" s="285" t="str">
        <f>IF(AO174="介護福祉士","〇","")</f>
        <v/>
      </c>
      <c r="D174" s="367" t="str">
        <f>IF(A174="","",DATEDIF(A174,$AF$3,"m"))</f>
        <v/>
      </c>
      <c r="E174" s="290" t="s">
        <v>102</v>
      </c>
      <c r="F174" s="293"/>
      <c r="G174" s="73" t="s">
        <v>36</v>
      </c>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278">
        <f>SUM(H175:AL175)</f>
        <v>0</v>
      </c>
      <c r="AN174" s="280" t="str">
        <f>IFERROR(IF(SUM(AM174:AM179)&gt;$AF$205,1,ROUNDDOWN(SUM(AM174:AM179)/$AF$205,1)),"")</f>
        <v/>
      </c>
      <c r="AO174" s="343"/>
      <c r="AQ174" s="228"/>
      <c r="AR174" s="369"/>
      <c r="AS174" s="224"/>
      <c r="AT174" s="225"/>
      <c r="AU174" s="12" t="s">
        <v>26</v>
      </c>
      <c r="AV174" s="226"/>
      <c r="AW174" s="227"/>
      <c r="AX174" s="156"/>
      <c r="AY174" s="167" t="s">
        <v>34</v>
      </c>
      <c r="BA174" s="9"/>
    </row>
    <row r="175" spans="1:53" ht="13.5" customHeight="1">
      <c r="A175" s="284"/>
      <c r="B175" s="256"/>
      <c r="C175" s="286"/>
      <c r="D175" s="370"/>
      <c r="E175" s="291"/>
      <c r="F175" s="293"/>
      <c r="G175" s="70" t="s">
        <v>41</v>
      </c>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253"/>
      <c r="AN175" s="280"/>
      <c r="AO175" s="344"/>
      <c r="AQ175" s="228"/>
      <c r="AR175" s="369"/>
      <c r="AS175" s="224"/>
      <c r="AT175" s="225"/>
      <c r="AU175" s="12" t="s">
        <v>26</v>
      </c>
      <c r="AV175" s="226"/>
      <c r="AW175" s="227"/>
      <c r="AX175" s="156"/>
      <c r="AY175" s="167" t="s">
        <v>34</v>
      </c>
      <c r="BA175" s="9"/>
    </row>
    <row r="176" spans="1:53" ht="13.5" customHeight="1">
      <c r="A176" s="284"/>
      <c r="B176" s="273" t="s">
        <v>5</v>
      </c>
      <c r="C176" s="286"/>
      <c r="D176" s="370"/>
      <c r="E176" s="291"/>
      <c r="F176" s="293"/>
      <c r="G176" s="73" t="s">
        <v>36</v>
      </c>
      <c r="H176" s="38"/>
      <c r="I176" s="38"/>
      <c r="J176" s="38"/>
      <c r="K176" s="38"/>
      <c r="L176" s="164"/>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278">
        <f>SUM(H177:AL177)</f>
        <v>0</v>
      </c>
      <c r="AN176" s="280"/>
      <c r="AO176" s="345"/>
      <c r="AQ176" s="228"/>
      <c r="AR176" s="369"/>
      <c r="AS176" s="224"/>
      <c r="AT176" s="225"/>
      <c r="AU176" s="12" t="s">
        <v>26</v>
      </c>
      <c r="AV176" s="226"/>
      <c r="AW176" s="227"/>
      <c r="AX176" s="156"/>
      <c r="AY176" s="167" t="s">
        <v>34</v>
      </c>
      <c r="BA176" s="9"/>
    </row>
    <row r="177" spans="1:53" ht="13.5" customHeight="1">
      <c r="A177" s="284"/>
      <c r="B177" s="297"/>
      <c r="C177" s="286"/>
      <c r="D177" s="370"/>
      <c r="E177" s="291"/>
      <c r="F177" s="293"/>
      <c r="G177" s="70" t="s">
        <v>41</v>
      </c>
      <c r="H177" s="35"/>
      <c r="I177" s="35"/>
      <c r="J177" s="35"/>
      <c r="K177" s="35"/>
      <c r="L177" s="36"/>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253"/>
      <c r="AN177" s="280"/>
      <c r="AO177" s="344"/>
      <c r="AQ177" s="228"/>
      <c r="AR177" s="369"/>
      <c r="AS177" s="224"/>
      <c r="AT177" s="225"/>
      <c r="AU177" s="12" t="s">
        <v>26</v>
      </c>
      <c r="AV177" s="226"/>
      <c r="AW177" s="227"/>
      <c r="AX177" s="156"/>
      <c r="AY177" s="167" t="s">
        <v>34</v>
      </c>
      <c r="BA177" s="9"/>
    </row>
    <row r="178" spans="1:53" ht="13.5" customHeight="1">
      <c r="A178" s="284"/>
      <c r="B178" s="296" t="s">
        <v>33</v>
      </c>
      <c r="C178" s="286"/>
      <c r="D178" s="370"/>
      <c r="E178" s="291"/>
      <c r="F178" s="294"/>
      <c r="G178" s="73" t="s">
        <v>36</v>
      </c>
      <c r="H178" s="38"/>
      <c r="I178" s="38"/>
      <c r="J178" s="38"/>
      <c r="K178" s="38"/>
      <c r="L178" s="164"/>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278">
        <f>SUM(H179:AL179)</f>
        <v>0</v>
      </c>
      <c r="AN178" s="281"/>
      <c r="AO178" s="345"/>
      <c r="AQ178" s="228"/>
      <c r="AR178" s="369"/>
      <c r="AS178" s="224"/>
      <c r="AT178" s="225"/>
      <c r="AU178" s="12" t="s">
        <v>26</v>
      </c>
      <c r="AV178" s="226"/>
      <c r="AW178" s="227"/>
      <c r="AX178" s="156"/>
      <c r="AY178" s="167" t="s">
        <v>34</v>
      </c>
      <c r="BA178" s="9"/>
    </row>
    <row r="179" spans="1:53" ht="13.5" customHeight="1">
      <c r="A179" s="284"/>
      <c r="B179" s="255"/>
      <c r="C179" s="287"/>
      <c r="D179" s="370"/>
      <c r="E179" s="292"/>
      <c r="F179" s="295"/>
      <c r="G179" s="70" t="s">
        <v>41</v>
      </c>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253"/>
      <c r="AN179" s="281"/>
      <c r="AO179" s="346"/>
      <c r="AQ179" s="228"/>
      <c r="AR179" s="369"/>
      <c r="AS179" s="224"/>
      <c r="AT179" s="225"/>
      <c r="AU179" s="12" t="s">
        <v>26</v>
      </c>
      <c r="AV179" s="226"/>
      <c r="AW179" s="227"/>
      <c r="AX179" s="156"/>
      <c r="AY179" s="167" t="s">
        <v>34</v>
      </c>
      <c r="BA179" s="9"/>
    </row>
    <row r="180" spans="1:53" ht="13.5" customHeight="1">
      <c r="A180" s="305" t="str">
        <f>IFERROR(INDEX(【従業者名簿】!F:F,MATCH(届出後12月!F180,【従業者名簿】!C:C,0)),"")</f>
        <v/>
      </c>
      <c r="B180" s="273" t="s">
        <v>5</v>
      </c>
      <c r="C180" s="299" t="str">
        <f>IF(AO180="介護福祉士","〇","")</f>
        <v/>
      </c>
      <c r="D180" s="370" t="str">
        <f>IF(A180="","",DATEDIF(A180,$AF$3,"m"))</f>
        <v/>
      </c>
      <c r="E180" s="306" t="s">
        <v>102</v>
      </c>
      <c r="F180" s="262"/>
      <c r="G180" s="70" t="s">
        <v>36</v>
      </c>
      <c r="H180" s="164"/>
      <c r="I180" s="164"/>
      <c r="J180" s="164"/>
      <c r="K180" s="164"/>
      <c r="L180" s="164"/>
      <c r="M180" s="164"/>
      <c r="N180" s="164"/>
      <c r="O180" s="164"/>
      <c r="P180" s="164"/>
      <c r="Q180" s="164"/>
      <c r="R180" s="164"/>
      <c r="S180" s="164"/>
      <c r="T180" s="164"/>
      <c r="U180" s="164"/>
      <c r="V180" s="164"/>
      <c r="W180" s="164"/>
      <c r="X180" s="164"/>
      <c r="Y180" s="164"/>
      <c r="Z180" s="164"/>
      <c r="AA180" s="164"/>
      <c r="AB180" s="164"/>
      <c r="AC180" s="164"/>
      <c r="AD180" s="164"/>
      <c r="AE180" s="164"/>
      <c r="AF180" s="164"/>
      <c r="AG180" s="164"/>
      <c r="AH180" s="164"/>
      <c r="AI180" s="164"/>
      <c r="AJ180" s="164"/>
      <c r="AK180" s="164"/>
      <c r="AL180" s="164"/>
      <c r="AM180" s="278">
        <f>SUM(H181:AL181)</f>
        <v>0</v>
      </c>
      <c r="AN180" s="279" t="str">
        <f>IFERROR(IF(SUM(AM180:AM183)&gt;$AF$205,1,ROUNDDOWN(SUM(AM180:AM183)/$AF$205,1)),"")</f>
        <v/>
      </c>
      <c r="AO180" s="222"/>
      <c r="AP180" s="8"/>
      <c r="AQ180" s="228"/>
      <c r="AR180" s="369"/>
      <c r="AS180" s="224"/>
      <c r="AT180" s="225"/>
      <c r="AU180" s="12" t="s">
        <v>26</v>
      </c>
      <c r="AV180" s="226"/>
      <c r="AW180" s="227"/>
      <c r="AX180" s="156"/>
      <c r="AY180" s="167" t="s">
        <v>34</v>
      </c>
      <c r="BA180" s="9"/>
    </row>
    <row r="181" spans="1:53" ht="13.5" customHeight="1">
      <c r="A181" s="284"/>
      <c r="B181" s="297"/>
      <c r="C181" s="286"/>
      <c r="D181" s="370"/>
      <c r="E181" s="291"/>
      <c r="F181" s="262"/>
      <c r="G181" s="70" t="s">
        <v>41</v>
      </c>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253"/>
      <c r="AN181" s="280"/>
      <c r="AO181" s="344"/>
      <c r="AP181" s="8"/>
      <c r="AQ181" s="228"/>
      <c r="AR181" s="369"/>
      <c r="AS181" s="224"/>
      <c r="AT181" s="225"/>
      <c r="AU181" s="12" t="s">
        <v>26</v>
      </c>
      <c r="AV181" s="226"/>
      <c r="AW181" s="227"/>
      <c r="AX181" s="156"/>
      <c r="AY181" s="167" t="s">
        <v>34</v>
      </c>
      <c r="BA181" s="9"/>
    </row>
    <row r="182" spans="1:53" ht="13.5" customHeight="1">
      <c r="A182" s="284"/>
      <c r="B182" s="304" t="s">
        <v>33</v>
      </c>
      <c r="C182" s="286"/>
      <c r="D182" s="370"/>
      <c r="E182" s="291"/>
      <c r="F182" s="277"/>
      <c r="G182" s="70" t="s">
        <v>36</v>
      </c>
      <c r="H182" s="164"/>
      <c r="I182" s="164"/>
      <c r="J182" s="164"/>
      <c r="K182" s="164"/>
      <c r="L182" s="164"/>
      <c r="M182" s="164"/>
      <c r="N182" s="164"/>
      <c r="O182" s="164"/>
      <c r="P182" s="164"/>
      <c r="Q182" s="164"/>
      <c r="R182" s="164"/>
      <c r="S182" s="164"/>
      <c r="T182" s="164"/>
      <c r="U182" s="164"/>
      <c r="V182" s="164"/>
      <c r="W182" s="164"/>
      <c r="X182" s="164"/>
      <c r="Y182" s="164"/>
      <c r="Z182" s="164"/>
      <c r="AA182" s="164"/>
      <c r="AB182" s="164"/>
      <c r="AC182" s="164"/>
      <c r="AD182" s="164"/>
      <c r="AE182" s="164"/>
      <c r="AF182" s="164"/>
      <c r="AG182" s="164"/>
      <c r="AH182" s="164"/>
      <c r="AI182" s="164"/>
      <c r="AJ182" s="164"/>
      <c r="AK182" s="164"/>
      <c r="AL182" s="164"/>
      <c r="AM182" s="253">
        <f>SUM(H183:AL183)</f>
        <v>0</v>
      </c>
      <c r="AN182" s="281"/>
      <c r="AO182" s="345"/>
      <c r="AP182" s="8"/>
      <c r="AQ182" s="228"/>
      <c r="AR182" s="369"/>
      <c r="AS182" s="224"/>
      <c r="AT182" s="225"/>
      <c r="AU182" s="12" t="s">
        <v>26</v>
      </c>
      <c r="AV182" s="226"/>
      <c r="AW182" s="227"/>
      <c r="AX182" s="156"/>
      <c r="AY182" s="167" t="s">
        <v>34</v>
      </c>
      <c r="BA182" s="9"/>
    </row>
    <row r="183" spans="1:53" ht="13.5" customHeight="1">
      <c r="A183" s="284"/>
      <c r="B183" s="304"/>
      <c r="C183" s="287"/>
      <c r="D183" s="370"/>
      <c r="E183" s="292"/>
      <c r="F183" s="277"/>
      <c r="G183" s="70" t="s">
        <v>41</v>
      </c>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253"/>
      <c r="AN183" s="282"/>
      <c r="AO183" s="346"/>
      <c r="AP183" s="8"/>
      <c r="AQ183" s="228"/>
      <c r="AR183" s="369"/>
      <c r="AS183" s="224"/>
      <c r="AT183" s="225"/>
      <c r="AU183" s="12" t="s">
        <v>26</v>
      </c>
      <c r="AV183" s="226"/>
      <c r="AW183" s="227"/>
      <c r="AX183" s="156"/>
      <c r="AY183" s="167" t="s">
        <v>34</v>
      </c>
      <c r="BA183" s="9"/>
    </row>
    <row r="184" spans="1:53" ht="13.5" customHeight="1">
      <c r="A184" s="248" t="str">
        <f>IFERROR(INDEX(【従業者名簿】!F:F,MATCH(F184,【従業者名簿】!C:C,0)),"")</f>
        <v/>
      </c>
      <c r="B184" s="298" t="s">
        <v>33</v>
      </c>
      <c r="C184" s="299" t="str">
        <f>IF(AO184="介護福祉士","〇","")</f>
        <v/>
      </c>
      <c r="D184" s="366" t="str">
        <f>IF(A184="","",DATEDIF(A184,$AF$3,"m"))</f>
        <v/>
      </c>
      <c r="E184" s="301"/>
      <c r="F184" s="270"/>
      <c r="G184" s="70" t="s">
        <v>36</v>
      </c>
      <c r="H184" s="164"/>
      <c r="I184" s="164"/>
      <c r="J184" s="164"/>
      <c r="K184" s="164"/>
      <c r="L184" s="164"/>
      <c r="M184" s="164"/>
      <c r="N184" s="164"/>
      <c r="O184" s="40"/>
      <c r="P184" s="164"/>
      <c r="Q184" s="164"/>
      <c r="R184" s="164"/>
      <c r="S184" s="164"/>
      <c r="T184" s="164"/>
      <c r="U184" s="38"/>
      <c r="V184" s="38"/>
      <c r="W184" s="164"/>
      <c r="X184" s="164"/>
      <c r="Y184" s="164"/>
      <c r="Z184" s="164"/>
      <c r="AA184" s="164"/>
      <c r="AB184" s="164"/>
      <c r="AC184" s="164"/>
      <c r="AD184" s="164"/>
      <c r="AE184" s="164"/>
      <c r="AF184" s="164"/>
      <c r="AG184" s="164"/>
      <c r="AH184" s="164"/>
      <c r="AI184" s="164"/>
      <c r="AJ184" s="164"/>
      <c r="AK184" s="164"/>
      <c r="AL184" s="164"/>
      <c r="AM184" s="253">
        <f>SUM(H185:AL185)</f>
        <v>0</v>
      </c>
      <c r="AN184" s="368" t="str">
        <f>IFERROR(IF(OR(E184="Ａ",AM184&gt;$AF$205),1,ROUNDDOWN(AM184/$AF$45,1)),"")</f>
        <v/>
      </c>
      <c r="AO184" s="222"/>
      <c r="AP184" s="8"/>
      <c r="AQ184" s="228"/>
      <c r="AR184" s="369"/>
      <c r="AS184" s="224"/>
      <c r="AT184" s="226"/>
      <c r="AU184" s="12" t="s">
        <v>26</v>
      </c>
      <c r="AV184" s="226"/>
      <c r="AW184" s="311"/>
      <c r="AX184" s="156"/>
      <c r="AY184" s="167" t="s">
        <v>34</v>
      </c>
      <c r="BA184" s="9"/>
    </row>
    <row r="185" spans="1:53" ht="13.5" customHeight="1">
      <c r="A185" s="249"/>
      <c r="B185" s="255"/>
      <c r="C185" s="287"/>
      <c r="D185" s="367"/>
      <c r="E185" s="302"/>
      <c r="F185" s="261"/>
      <c r="G185" s="70" t="s">
        <v>41</v>
      </c>
      <c r="H185" s="35"/>
      <c r="I185" s="35"/>
      <c r="J185" s="35"/>
      <c r="K185" s="35"/>
      <c r="L185" s="35"/>
      <c r="M185" s="35"/>
      <c r="N185" s="35"/>
      <c r="O185" s="48"/>
      <c r="P185" s="35"/>
      <c r="Q185" s="35"/>
      <c r="R185" s="35"/>
      <c r="S185" s="35"/>
      <c r="T185" s="35"/>
      <c r="U185" s="35"/>
      <c r="V185" s="35"/>
      <c r="W185" s="35"/>
      <c r="X185" s="35"/>
      <c r="Y185" s="35"/>
      <c r="Z185" s="35"/>
      <c r="AA185" s="35"/>
      <c r="AB185" s="35"/>
      <c r="AC185" s="35"/>
      <c r="AD185" s="35"/>
      <c r="AE185" s="35"/>
      <c r="AF185" s="35"/>
      <c r="AG185" s="39"/>
      <c r="AH185" s="35"/>
      <c r="AI185" s="35"/>
      <c r="AJ185" s="35"/>
      <c r="AK185" s="35"/>
      <c r="AL185" s="35"/>
      <c r="AM185" s="253"/>
      <c r="AN185" s="368"/>
      <c r="AO185" s="223"/>
      <c r="AP185" s="8"/>
      <c r="AQ185" s="228"/>
      <c r="AR185" s="369"/>
      <c r="AS185" s="224"/>
      <c r="AT185" s="226"/>
      <c r="AU185" s="12" t="s">
        <v>26</v>
      </c>
      <c r="AV185" s="226"/>
      <c r="AW185" s="311"/>
      <c r="AX185" s="156"/>
      <c r="AY185" s="167" t="s">
        <v>34</v>
      </c>
      <c r="BA185" s="9"/>
    </row>
    <row r="186" spans="1:53" ht="13.5" customHeight="1">
      <c r="A186" s="248" t="str">
        <f>IFERROR(INDEX(【従業者名簿】!F:F,MATCH(F186,【従業者名簿】!C:C,0)),"")</f>
        <v/>
      </c>
      <c r="B186" s="298" t="s">
        <v>33</v>
      </c>
      <c r="C186" s="299" t="str">
        <f t="shared" ref="C186" si="167">IF(AO186="介護福祉士","〇","")</f>
        <v/>
      </c>
      <c r="D186" s="366" t="str">
        <f>IF(A186="","",DATEDIF(A186,$AF$3,"m"))</f>
        <v/>
      </c>
      <c r="E186" s="301"/>
      <c r="F186" s="270"/>
      <c r="G186" s="70" t="s">
        <v>36</v>
      </c>
      <c r="H186" s="164"/>
      <c r="I186" s="164"/>
      <c r="J186" s="164"/>
      <c r="K186" s="164"/>
      <c r="L186" s="164"/>
      <c r="M186" s="164"/>
      <c r="N186" s="164"/>
      <c r="O186" s="164"/>
      <c r="P186" s="164"/>
      <c r="Q186" s="40"/>
      <c r="R186" s="164"/>
      <c r="S186" s="164"/>
      <c r="T186" s="164"/>
      <c r="U186" s="164"/>
      <c r="V186" s="164"/>
      <c r="W186" s="164"/>
      <c r="X186" s="164"/>
      <c r="Y186" s="164"/>
      <c r="Z186" s="164"/>
      <c r="AA186" s="164"/>
      <c r="AB186" s="164"/>
      <c r="AC186" s="164"/>
      <c r="AD186" s="164"/>
      <c r="AE186" s="40"/>
      <c r="AF186" s="164"/>
      <c r="AG186" s="164"/>
      <c r="AH186" s="164"/>
      <c r="AI186" s="164"/>
      <c r="AJ186" s="164"/>
      <c r="AK186" s="164"/>
      <c r="AL186" s="164"/>
      <c r="AM186" s="253">
        <f>SUM(H187:AL187)</f>
        <v>0</v>
      </c>
      <c r="AN186" s="368" t="str">
        <f t="shared" ref="AN186" si="168">IFERROR(IF(OR(E186="Ａ",AM186&gt;$AF$205),1,ROUNDDOWN(AM186/$AF$45,1)),"")</f>
        <v/>
      </c>
      <c r="AO186" s="222"/>
      <c r="AP186" s="8"/>
      <c r="AQ186" s="228" t="s">
        <v>19</v>
      </c>
      <c r="AR186" s="307"/>
      <c r="AS186" s="308" t="s">
        <v>20</v>
      </c>
      <c r="AT186" s="309"/>
      <c r="AU186" s="309"/>
      <c r="AV186" s="309"/>
      <c r="AW186" s="309"/>
      <c r="AX186" s="309"/>
      <c r="AY186" s="310"/>
      <c r="BA186" s="9"/>
    </row>
    <row r="187" spans="1:53" ht="13.5" customHeight="1">
      <c r="A187" s="249"/>
      <c r="B187" s="255"/>
      <c r="C187" s="287"/>
      <c r="D187" s="367"/>
      <c r="E187" s="302"/>
      <c r="F187" s="261"/>
      <c r="G187" s="70" t="s">
        <v>41</v>
      </c>
      <c r="H187" s="35"/>
      <c r="I187" s="35"/>
      <c r="J187" s="35"/>
      <c r="K187" s="35"/>
      <c r="L187" s="35"/>
      <c r="M187" s="35"/>
      <c r="N187" s="35"/>
      <c r="O187" s="35"/>
      <c r="P187" s="35"/>
      <c r="Q187" s="48"/>
      <c r="R187" s="35"/>
      <c r="S187" s="35"/>
      <c r="T187" s="35"/>
      <c r="U187" s="35"/>
      <c r="V187" s="35"/>
      <c r="W187" s="35"/>
      <c r="X187" s="35"/>
      <c r="Y187" s="35"/>
      <c r="Z187" s="35"/>
      <c r="AA187" s="35"/>
      <c r="AB187" s="35"/>
      <c r="AC187" s="35"/>
      <c r="AD187" s="35"/>
      <c r="AE187" s="48"/>
      <c r="AF187" s="35"/>
      <c r="AG187" s="35"/>
      <c r="AH187" s="35"/>
      <c r="AI187" s="35"/>
      <c r="AJ187" s="35"/>
      <c r="AK187" s="35"/>
      <c r="AL187" s="35"/>
      <c r="AM187" s="253"/>
      <c r="AN187" s="368"/>
      <c r="AO187" s="223"/>
      <c r="AP187" s="8"/>
      <c r="AQ187" s="228" t="s">
        <v>28</v>
      </c>
      <c r="AR187" s="307"/>
      <c r="AS187" s="308" t="s">
        <v>29</v>
      </c>
      <c r="AT187" s="309"/>
      <c r="AU187" s="309"/>
      <c r="AV187" s="309"/>
      <c r="AW187" s="309"/>
      <c r="AX187" s="309"/>
      <c r="AY187" s="310"/>
      <c r="BA187" s="9"/>
    </row>
    <row r="188" spans="1:53" ht="13.5" customHeight="1">
      <c r="A188" s="248" t="str">
        <f>IFERROR(INDEX(【従業者名簿】!F:F,MATCH(F188,【従業者名簿】!C:C,0)),"")</f>
        <v/>
      </c>
      <c r="B188" s="298" t="s">
        <v>33</v>
      </c>
      <c r="C188" s="299" t="str">
        <f t="shared" ref="C188" si="169">IF(AO188="介護福祉士","〇","")</f>
        <v/>
      </c>
      <c r="D188" s="366" t="str">
        <f>IF(A188="","",DATEDIF(A188,$AF$3,"m"))</f>
        <v/>
      </c>
      <c r="E188" s="301"/>
      <c r="F188" s="270"/>
      <c r="G188" s="70" t="s">
        <v>36</v>
      </c>
      <c r="H188" s="164"/>
      <c r="I188" s="164"/>
      <c r="J188" s="164"/>
      <c r="K188" s="164"/>
      <c r="L188" s="164"/>
      <c r="M188" s="164"/>
      <c r="N188" s="164"/>
      <c r="O188" s="164"/>
      <c r="P188" s="164"/>
      <c r="Q188" s="164"/>
      <c r="R188" s="164"/>
      <c r="S188" s="164"/>
      <c r="T188" s="164"/>
      <c r="U188" s="164"/>
      <c r="V188" s="164"/>
      <c r="W188" s="164"/>
      <c r="X188" s="164"/>
      <c r="Y188" s="164"/>
      <c r="Z188" s="164"/>
      <c r="AA188" s="164"/>
      <c r="AB188" s="164"/>
      <c r="AC188" s="164"/>
      <c r="AD188" s="164"/>
      <c r="AE188" s="164"/>
      <c r="AF188" s="164"/>
      <c r="AG188" s="164"/>
      <c r="AH188" s="164"/>
      <c r="AI188" s="164"/>
      <c r="AJ188" s="164"/>
      <c r="AK188" s="164"/>
      <c r="AL188" s="164"/>
      <c r="AM188" s="253">
        <f>SUM(H189:AL189)</f>
        <v>0</v>
      </c>
      <c r="AN188" s="368" t="str">
        <f t="shared" ref="AN188" si="170">IFERROR(IF(OR(E188="Ａ",AM188&gt;$AF$205),1,ROUNDDOWN(AM188/$AF$45,1)),"")</f>
        <v/>
      </c>
      <c r="AO188" s="222"/>
      <c r="AP188" s="8"/>
      <c r="AQ188" s="228" t="s">
        <v>11</v>
      </c>
      <c r="AR188" s="307"/>
      <c r="AS188" s="308" t="s">
        <v>30</v>
      </c>
      <c r="AT188" s="309"/>
      <c r="AU188" s="309"/>
      <c r="AV188" s="309"/>
      <c r="AW188" s="309"/>
      <c r="AX188" s="309"/>
      <c r="AY188" s="310"/>
      <c r="BA188" s="9"/>
    </row>
    <row r="189" spans="1:53" ht="13.5" customHeight="1">
      <c r="A189" s="249"/>
      <c r="B189" s="255"/>
      <c r="C189" s="287"/>
      <c r="D189" s="367"/>
      <c r="E189" s="302"/>
      <c r="F189" s="261"/>
      <c r="G189" s="70" t="s">
        <v>41</v>
      </c>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253"/>
      <c r="AN189" s="368"/>
      <c r="AO189" s="223"/>
      <c r="AP189" s="8"/>
      <c r="AQ189" s="156"/>
      <c r="AR189" s="160"/>
      <c r="AS189" s="308"/>
      <c r="AT189" s="309"/>
      <c r="AU189" s="309"/>
      <c r="AV189" s="309"/>
      <c r="AW189" s="309"/>
      <c r="AX189" s="309"/>
      <c r="AY189" s="310"/>
      <c r="BA189" s="9"/>
    </row>
    <row r="190" spans="1:53" ht="13.5" customHeight="1">
      <c r="A190" s="248" t="str">
        <f>IFERROR(INDEX(【従業者名簿】!F:F,MATCH(F190,【従業者名簿】!C:C,0)),"")</f>
        <v/>
      </c>
      <c r="B190" s="298" t="s">
        <v>33</v>
      </c>
      <c r="C190" s="299" t="str">
        <f t="shared" ref="C190" si="171">IF(AO190="介護福祉士","〇","")</f>
        <v/>
      </c>
      <c r="D190" s="366" t="str">
        <f>IF(A190="","",DATEDIF(A190,$AF$3,"m"))</f>
        <v/>
      </c>
      <c r="E190" s="301"/>
      <c r="F190" s="270"/>
      <c r="G190" s="70" t="s">
        <v>36</v>
      </c>
      <c r="H190" s="164"/>
      <c r="I190" s="164"/>
      <c r="J190" s="164"/>
      <c r="K190" s="164"/>
      <c r="L190" s="164"/>
      <c r="M190" s="164"/>
      <c r="N190" s="164"/>
      <c r="O190" s="164"/>
      <c r="P190" s="164"/>
      <c r="Q190" s="164"/>
      <c r="R190" s="164"/>
      <c r="S190" s="164"/>
      <c r="T190" s="164"/>
      <c r="U190" s="164"/>
      <c r="V190" s="164"/>
      <c r="W190" s="164"/>
      <c r="X190" s="164"/>
      <c r="Y190" s="164"/>
      <c r="Z190" s="164"/>
      <c r="AA190" s="164"/>
      <c r="AB190" s="164"/>
      <c r="AC190" s="164"/>
      <c r="AD190" s="164"/>
      <c r="AE190" s="164"/>
      <c r="AF190" s="164"/>
      <c r="AG190" s="164"/>
      <c r="AH190" s="164"/>
      <c r="AI190" s="164"/>
      <c r="AJ190" s="164"/>
      <c r="AK190" s="164"/>
      <c r="AL190" s="164"/>
      <c r="AM190" s="253">
        <f>SUM(H191:AL191)</f>
        <v>0</v>
      </c>
      <c r="AN190" s="368" t="str">
        <f t="shared" ref="AN190" si="172">IFERROR(IF(OR(E190="Ａ",AM190&gt;$AF$205),1,ROUNDDOWN(AM190/$AF$45,1)),"")</f>
        <v/>
      </c>
      <c r="AO190" s="222"/>
      <c r="AP190" s="8"/>
      <c r="AQ190" s="228"/>
      <c r="AR190" s="307"/>
      <c r="AS190" s="308"/>
      <c r="AT190" s="309"/>
      <c r="AU190" s="309"/>
      <c r="AV190" s="309"/>
      <c r="AW190" s="309"/>
      <c r="AX190" s="309"/>
      <c r="AY190" s="310"/>
      <c r="BA190" s="9"/>
    </row>
    <row r="191" spans="1:53" ht="13.5" customHeight="1">
      <c r="A191" s="249"/>
      <c r="B191" s="255"/>
      <c r="C191" s="287"/>
      <c r="D191" s="367"/>
      <c r="E191" s="302"/>
      <c r="F191" s="261"/>
      <c r="G191" s="70" t="s">
        <v>41</v>
      </c>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253"/>
      <c r="AN191" s="368"/>
      <c r="AO191" s="223"/>
      <c r="AP191" s="8"/>
      <c r="AQ191" s="156"/>
      <c r="AR191" s="160"/>
      <c r="AS191" s="161"/>
      <c r="AT191" s="162"/>
      <c r="AU191" s="162"/>
      <c r="AV191" s="162"/>
      <c r="AW191" s="162"/>
      <c r="AX191" s="162"/>
      <c r="AY191" s="163"/>
      <c r="BA191" s="9"/>
    </row>
    <row r="192" spans="1:53" ht="13.5" customHeight="1">
      <c r="A192" s="248" t="str">
        <f>IFERROR(INDEX(【従業者名簿】!F:F,MATCH(F192,【従業者名簿】!C:C,0)),"")</f>
        <v/>
      </c>
      <c r="B192" s="298" t="s">
        <v>33</v>
      </c>
      <c r="C192" s="299" t="str">
        <f t="shared" ref="C192" si="173">IF(AO192="介護福祉士","〇","")</f>
        <v/>
      </c>
      <c r="D192" s="366" t="str">
        <f>IF(A192="","",DATEDIF(A192,$AF$3,"m"))</f>
        <v/>
      </c>
      <c r="E192" s="301"/>
      <c r="F192" s="270"/>
      <c r="G192" s="70" t="s">
        <v>36</v>
      </c>
      <c r="H192" s="164"/>
      <c r="I192" s="164"/>
      <c r="J192" s="164"/>
      <c r="K192" s="164"/>
      <c r="L192" s="164"/>
      <c r="M192" s="164"/>
      <c r="N192" s="164"/>
      <c r="O192" s="164"/>
      <c r="P192" s="164"/>
      <c r="Q192" s="164"/>
      <c r="R192" s="164"/>
      <c r="S192" s="164"/>
      <c r="T192" s="164"/>
      <c r="U192" s="164"/>
      <c r="V192" s="164"/>
      <c r="W192" s="164"/>
      <c r="X192" s="164"/>
      <c r="Y192" s="164"/>
      <c r="Z192" s="164"/>
      <c r="AA192" s="164"/>
      <c r="AB192" s="164"/>
      <c r="AC192" s="164"/>
      <c r="AD192" s="164"/>
      <c r="AE192" s="164"/>
      <c r="AF192" s="164"/>
      <c r="AG192" s="164"/>
      <c r="AH192" s="164"/>
      <c r="AI192" s="164"/>
      <c r="AJ192" s="164"/>
      <c r="AK192" s="164"/>
      <c r="AL192" s="164"/>
      <c r="AM192" s="253">
        <f>SUM(H193:AL193)</f>
        <v>0</v>
      </c>
      <c r="AN192" s="368" t="str">
        <f t="shared" ref="AN192" si="174">IFERROR(IF(OR(E192="Ａ",AM192&gt;$AF$205),1,ROUNDDOWN(AM192/$AF$45,1)),"")</f>
        <v/>
      </c>
      <c r="AO192" s="222"/>
      <c r="AP192" s="8"/>
      <c r="BA192" s="9"/>
    </row>
    <row r="193" spans="1:53" ht="13.5" customHeight="1">
      <c r="A193" s="249"/>
      <c r="B193" s="255"/>
      <c r="C193" s="287"/>
      <c r="D193" s="367"/>
      <c r="E193" s="302"/>
      <c r="F193" s="261"/>
      <c r="G193" s="70" t="s">
        <v>41</v>
      </c>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253"/>
      <c r="AN193" s="368"/>
      <c r="AO193" s="223"/>
      <c r="AP193" s="8"/>
      <c r="AQ193" s="332" t="s">
        <v>199</v>
      </c>
      <c r="AR193" s="334"/>
      <c r="AS193" s="347"/>
      <c r="AT193" s="252" t="s">
        <v>200</v>
      </c>
      <c r="AU193" s="351"/>
      <c r="AV193" s="351"/>
      <c r="AW193" s="252" t="s">
        <v>201</v>
      </c>
      <c r="AX193" s="351"/>
      <c r="AY193" s="351"/>
    </row>
    <row r="194" spans="1:53" ht="13.5" customHeight="1">
      <c r="A194" s="248" t="str">
        <f>IFERROR(INDEX(【従業者名簿】!F:F,MATCH(F194,【従業者名簿】!C:C,0)),"")</f>
        <v/>
      </c>
      <c r="B194" s="298" t="s">
        <v>33</v>
      </c>
      <c r="C194" s="299" t="str">
        <f t="shared" ref="C194" si="175">IF(AO194="介護福祉士","〇","")</f>
        <v/>
      </c>
      <c r="D194" s="366" t="str">
        <f>IF(A194="","",DATEDIF(A194,$AF$3,"m"))</f>
        <v/>
      </c>
      <c r="E194" s="301"/>
      <c r="F194" s="270"/>
      <c r="G194" s="70" t="s">
        <v>36</v>
      </c>
      <c r="H194" s="164"/>
      <c r="I194" s="164"/>
      <c r="J194" s="164"/>
      <c r="K194" s="164"/>
      <c r="L194" s="164"/>
      <c r="M194" s="164"/>
      <c r="N194" s="164"/>
      <c r="O194" s="164"/>
      <c r="P194" s="164"/>
      <c r="Q194" s="164"/>
      <c r="R194" s="164"/>
      <c r="S194" s="164"/>
      <c r="T194" s="164"/>
      <c r="U194" s="164"/>
      <c r="V194" s="164"/>
      <c r="W194" s="164"/>
      <c r="X194" s="164"/>
      <c r="Y194" s="164"/>
      <c r="Z194" s="164"/>
      <c r="AA194" s="164"/>
      <c r="AB194" s="164"/>
      <c r="AC194" s="164"/>
      <c r="AD194" s="164"/>
      <c r="AE194" s="164"/>
      <c r="AF194" s="164"/>
      <c r="AG194" s="164"/>
      <c r="AH194" s="164"/>
      <c r="AI194" s="164"/>
      <c r="AJ194" s="164"/>
      <c r="AK194" s="164"/>
      <c r="AL194" s="164"/>
      <c r="AM194" s="253">
        <f>SUM(H195:AL195)</f>
        <v>0</v>
      </c>
      <c r="AN194" s="368" t="str">
        <f t="shared" ref="AN194" si="176">IFERROR(IF(OR(E194="Ａ",AM194&gt;$AF$205),1,ROUNDDOWN(AM194/$AF$45,1)),"")</f>
        <v/>
      </c>
      <c r="AO194" s="222"/>
      <c r="AP194" s="8"/>
      <c r="AQ194" s="348"/>
      <c r="AR194" s="349"/>
      <c r="AS194" s="350"/>
      <c r="AT194" s="352"/>
      <c r="AU194" s="352"/>
      <c r="AV194" s="352"/>
      <c r="AW194" s="352"/>
      <c r="AX194" s="352"/>
      <c r="AY194" s="352"/>
    </row>
    <row r="195" spans="1:53" ht="13.5" customHeight="1">
      <c r="A195" s="249"/>
      <c r="B195" s="255"/>
      <c r="C195" s="287"/>
      <c r="D195" s="367"/>
      <c r="E195" s="302"/>
      <c r="F195" s="261"/>
      <c r="G195" s="70" t="s">
        <v>41</v>
      </c>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253"/>
      <c r="AN195" s="368"/>
      <c r="AO195" s="223"/>
      <c r="AP195" s="8"/>
      <c r="AQ195" s="210"/>
      <c r="AR195" s="214"/>
      <c r="AS195" s="211"/>
      <c r="AT195" s="353" t="s">
        <v>166</v>
      </c>
      <c r="AU195" s="354"/>
      <c r="AV195" s="355"/>
      <c r="AW195" s="353" t="s">
        <v>167</v>
      </c>
      <c r="AX195" s="356"/>
      <c r="AY195" s="357"/>
    </row>
    <row r="196" spans="1:53" ht="13.5" customHeight="1">
      <c r="A196" s="248" t="str">
        <f>IFERROR(INDEX(【従業者名簿】!F:F,MATCH(F196,【従業者名簿】!C:C,0)),"")</f>
        <v/>
      </c>
      <c r="B196" s="298" t="s">
        <v>33</v>
      </c>
      <c r="C196" s="299" t="str">
        <f t="shared" ref="C196" si="177">IF(AO196="介護福祉士","〇","")</f>
        <v/>
      </c>
      <c r="D196" s="366" t="str">
        <f>IF(A196="","",DATEDIF(A196,$AF$3,"m"))</f>
        <v/>
      </c>
      <c r="E196" s="275"/>
      <c r="F196" s="262"/>
      <c r="G196" s="70" t="s">
        <v>36</v>
      </c>
      <c r="H196" s="75"/>
      <c r="I196" s="75"/>
      <c r="J196" s="75"/>
      <c r="K196" s="75"/>
      <c r="L196" s="75"/>
      <c r="M196" s="75"/>
      <c r="N196" s="75"/>
      <c r="O196" s="75"/>
      <c r="P196" s="75"/>
      <c r="Q196" s="75"/>
      <c r="R196" s="75"/>
      <c r="S196" s="75"/>
      <c r="T196" s="75"/>
      <c r="U196" s="75"/>
      <c r="V196" s="75"/>
      <c r="W196" s="75"/>
      <c r="X196" s="75"/>
      <c r="Y196" s="75"/>
      <c r="Z196" s="75"/>
      <c r="AA196" s="75"/>
      <c r="AB196" s="75"/>
      <c r="AC196" s="75"/>
      <c r="AD196" s="75"/>
      <c r="AE196" s="75"/>
      <c r="AF196" s="75"/>
      <c r="AG196" s="75"/>
      <c r="AH196" s="75"/>
      <c r="AI196" s="75"/>
      <c r="AJ196" s="75"/>
      <c r="AK196" s="75"/>
      <c r="AL196" s="75"/>
      <c r="AM196" s="253">
        <f>SUM(H197:AL197)</f>
        <v>0</v>
      </c>
      <c r="AN196" s="368" t="str">
        <f t="shared" ref="AN196" si="178">IFERROR(IF(OR(E196="Ａ",AM196&gt;$AF$205),1,ROUNDDOWN(AM196/$AF$45,1)),"")</f>
        <v/>
      </c>
      <c r="AO196" s="222"/>
      <c r="AP196" s="8"/>
      <c r="AQ196" s="312" t="s">
        <v>202</v>
      </c>
      <c r="AR196" s="313"/>
      <c r="AS196" s="314"/>
      <c r="AT196" s="315">
        <f>ROUNDDOWN(SUMIF(C174:C239,"〇",AN174:AN239),1)</f>
        <v>0</v>
      </c>
      <c r="AU196" s="316"/>
      <c r="AV196" s="316"/>
      <c r="AW196" s="317" t="e">
        <f>AT196/AM204</f>
        <v>#DIV/0!</v>
      </c>
      <c r="AX196" s="318"/>
      <c r="AY196" s="318"/>
    </row>
    <row r="197" spans="1:53" ht="13.5" customHeight="1">
      <c r="A197" s="249"/>
      <c r="B197" s="255"/>
      <c r="C197" s="287"/>
      <c r="D197" s="367"/>
      <c r="E197" s="260"/>
      <c r="F197" s="262"/>
      <c r="G197" s="70" t="s">
        <v>41</v>
      </c>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253"/>
      <c r="AN197" s="368"/>
      <c r="AO197" s="223"/>
      <c r="AP197" s="8"/>
      <c r="AQ197" s="319" t="s">
        <v>203</v>
      </c>
      <c r="AR197" s="320"/>
      <c r="AS197" s="321"/>
      <c r="AT197" s="316"/>
      <c r="AU197" s="316"/>
      <c r="AV197" s="316"/>
      <c r="AW197" s="318"/>
      <c r="AX197" s="318"/>
      <c r="AY197" s="318"/>
    </row>
    <row r="198" spans="1:53" ht="13.5" customHeight="1">
      <c r="A198" s="248" t="str">
        <f>IFERROR(INDEX(【従業者名簿】!F:F,MATCH(F198,【従業者名簿】!C:C,0)),"")</f>
        <v/>
      </c>
      <c r="B198" s="298" t="s">
        <v>33</v>
      </c>
      <c r="C198" s="299" t="str">
        <f t="shared" ref="C198" si="179">IF(AO198="介護福祉士","〇","")</f>
        <v/>
      </c>
      <c r="D198" s="366" t="str">
        <f>IF(A198="","",DATEDIF(A198,$AF$3,"m"))</f>
        <v/>
      </c>
      <c r="E198" s="275"/>
      <c r="F198" s="262"/>
      <c r="G198" s="70" t="s">
        <v>36</v>
      </c>
      <c r="H198" s="75"/>
      <c r="I198" s="75"/>
      <c r="J198" s="75"/>
      <c r="K198" s="75"/>
      <c r="L198" s="75"/>
      <c r="M198" s="75"/>
      <c r="N198" s="75"/>
      <c r="O198" s="75"/>
      <c r="P198" s="75"/>
      <c r="Q198" s="75"/>
      <c r="R198" s="75"/>
      <c r="S198" s="75"/>
      <c r="T198" s="75"/>
      <c r="U198" s="75"/>
      <c r="V198" s="75"/>
      <c r="W198" s="75"/>
      <c r="X198" s="75"/>
      <c r="Y198" s="75"/>
      <c r="Z198" s="75"/>
      <c r="AA198" s="75"/>
      <c r="AB198" s="75"/>
      <c r="AC198" s="75"/>
      <c r="AD198" s="75"/>
      <c r="AE198" s="75"/>
      <c r="AF198" s="75"/>
      <c r="AG198" s="75"/>
      <c r="AH198" s="75"/>
      <c r="AI198" s="75"/>
      <c r="AJ198" s="75"/>
      <c r="AK198" s="75"/>
      <c r="AL198" s="75"/>
      <c r="AM198" s="253">
        <f>SUM(H199:AL199)</f>
        <v>0</v>
      </c>
      <c r="AN198" s="368" t="str">
        <f t="shared" ref="AN198" si="180">IFERROR(IF(OR(E198="Ａ",AM198&gt;$AF$205),1,ROUNDDOWN(AM198/$AF$45,1)),"")</f>
        <v/>
      </c>
      <c r="AO198" s="222"/>
      <c r="AP198" s="8"/>
      <c r="AQ198" s="312" t="s">
        <v>204</v>
      </c>
      <c r="AR198" s="313"/>
      <c r="AS198" s="314"/>
      <c r="AT198" s="315">
        <f>ROUNDDOWN(SUMIFS(AN174:AN239,C174:C239,"〇",D174:D239,"&gt;="&amp;BA198),1)</f>
        <v>0</v>
      </c>
      <c r="AU198" s="316"/>
      <c r="AV198" s="316"/>
      <c r="AW198" s="317" t="e">
        <f>AT198/AM204</f>
        <v>#DIV/0!</v>
      </c>
      <c r="AX198" s="318"/>
      <c r="AY198" s="318"/>
      <c r="BA198" s="358">
        <f>[1]【算定要件集計】!T7</f>
        <v>120</v>
      </c>
    </row>
    <row r="199" spans="1:53" ht="13.5" customHeight="1">
      <c r="A199" s="249"/>
      <c r="B199" s="255"/>
      <c r="C199" s="287"/>
      <c r="D199" s="367"/>
      <c r="E199" s="260"/>
      <c r="F199" s="262"/>
      <c r="G199" s="70" t="s">
        <v>41</v>
      </c>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253"/>
      <c r="AN199" s="368"/>
      <c r="AO199" s="223"/>
      <c r="AP199" s="8"/>
      <c r="AQ199" s="319" t="s">
        <v>206</v>
      </c>
      <c r="AR199" s="320"/>
      <c r="AS199" s="321"/>
      <c r="AT199" s="316"/>
      <c r="AU199" s="316"/>
      <c r="AV199" s="316"/>
      <c r="AW199" s="318"/>
      <c r="AX199" s="318"/>
      <c r="AY199" s="318"/>
      <c r="BA199" s="359"/>
    </row>
    <row r="200" spans="1:53" ht="13.5" customHeight="1">
      <c r="A200" s="248" t="str">
        <f>IFERROR(INDEX(【従業者名簿】!F:F,MATCH(F200,【従業者名簿】!C:C,0)),"")</f>
        <v/>
      </c>
      <c r="B200" s="298" t="s">
        <v>33</v>
      </c>
      <c r="C200" s="299" t="str">
        <f t="shared" ref="C200" si="181">IF(AO200="介護福祉士","〇","")</f>
        <v/>
      </c>
      <c r="D200" s="366" t="str">
        <f>IF(A200="","",DATEDIF(A200,$AF$3,"m"))</f>
        <v/>
      </c>
      <c r="E200" s="275"/>
      <c r="F200" s="262"/>
      <c r="G200" s="70" t="s">
        <v>36</v>
      </c>
      <c r="H200" s="75"/>
      <c r="I200" s="75"/>
      <c r="J200" s="75"/>
      <c r="K200" s="75"/>
      <c r="L200" s="75"/>
      <c r="M200" s="75"/>
      <c r="N200" s="75"/>
      <c r="O200" s="75"/>
      <c r="P200" s="75"/>
      <c r="Q200" s="75"/>
      <c r="R200" s="75"/>
      <c r="S200" s="75"/>
      <c r="T200" s="75"/>
      <c r="U200" s="75"/>
      <c r="V200" s="75"/>
      <c r="W200" s="75"/>
      <c r="X200" s="75"/>
      <c r="Y200" s="75"/>
      <c r="Z200" s="75"/>
      <c r="AA200" s="75"/>
      <c r="AB200" s="75"/>
      <c r="AC200" s="75"/>
      <c r="AD200" s="75"/>
      <c r="AE200" s="75"/>
      <c r="AF200" s="75"/>
      <c r="AG200" s="75"/>
      <c r="AH200" s="75"/>
      <c r="AI200" s="75"/>
      <c r="AJ200" s="75"/>
      <c r="AK200" s="75"/>
      <c r="AL200" s="75"/>
      <c r="AM200" s="253">
        <f>SUM(H201:AL201)</f>
        <v>0</v>
      </c>
      <c r="AN200" s="368" t="str">
        <f t="shared" ref="AN200" si="182">IFERROR(IF(OR(E200="Ａ",AM200&gt;$AF$205),1,ROUNDDOWN(AM200/$AF$45,1)),"")</f>
        <v/>
      </c>
      <c r="AO200" s="222"/>
      <c r="AP200" s="8"/>
      <c r="AQ200" s="312" t="s">
        <v>207</v>
      </c>
      <c r="AR200" s="313"/>
      <c r="AS200" s="314"/>
      <c r="AT200" s="315">
        <f>ROUNDDOWN(SUM(SUMIF(E174:E239,{"Ａ","Ｂ"},AN174:AN239)),1)</f>
        <v>0</v>
      </c>
      <c r="AU200" s="316"/>
      <c r="AV200" s="316"/>
      <c r="AW200" s="360" t="e">
        <f>AT200/AM204</f>
        <v>#DIV/0!</v>
      </c>
      <c r="AX200" s="361"/>
      <c r="AY200" s="362"/>
      <c r="BA200" s="169"/>
    </row>
    <row r="201" spans="1:53" ht="13.5" customHeight="1">
      <c r="A201" s="249"/>
      <c r="B201" s="255"/>
      <c r="C201" s="287"/>
      <c r="D201" s="367"/>
      <c r="E201" s="260"/>
      <c r="F201" s="262"/>
      <c r="G201" s="70" t="s">
        <v>41</v>
      </c>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253"/>
      <c r="AN201" s="368"/>
      <c r="AO201" s="223"/>
      <c r="AP201" s="8"/>
      <c r="AQ201" s="319" t="s">
        <v>208</v>
      </c>
      <c r="AR201" s="320"/>
      <c r="AS201" s="321"/>
      <c r="AT201" s="316"/>
      <c r="AU201" s="316"/>
      <c r="AV201" s="316"/>
      <c r="AW201" s="363"/>
      <c r="AX201" s="364"/>
      <c r="AY201" s="365"/>
      <c r="BA201" s="170"/>
    </row>
    <row r="202" spans="1:53" ht="13.5" customHeight="1">
      <c r="A202" s="248" t="str">
        <f>IFERROR(INDEX(【従業者名簿】!F:F,MATCH(F202,【従業者名簿】!C:C,0)),"")</f>
        <v/>
      </c>
      <c r="B202" s="298" t="s">
        <v>33</v>
      </c>
      <c r="C202" s="299" t="str">
        <f t="shared" ref="C202" si="183">IF(AO202="介護福祉士","〇","")</f>
        <v/>
      </c>
      <c r="D202" s="366" t="str">
        <f>IF(A202="","",DATEDIF(A202,$AF$3,"m"))</f>
        <v/>
      </c>
      <c r="E202" s="275"/>
      <c r="F202" s="262"/>
      <c r="G202" s="70" t="s">
        <v>36</v>
      </c>
      <c r="H202" s="75"/>
      <c r="I202" s="75"/>
      <c r="J202" s="75"/>
      <c r="K202" s="75"/>
      <c r="L202" s="75"/>
      <c r="M202" s="75"/>
      <c r="N202" s="75"/>
      <c r="O202" s="75"/>
      <c r="P202" s="75"/>
      <c r="Q202" s="75"/>
      <c r="R202" s="75"/>
      <c r="S202" s="75"/>
      <c r="T202" s="75"/>
      <c r="U202" s="75"/>
      <c r="V202" s="75"/>
      <c r="W202" s="75"/>
      <c r="X202" s="75"/>
      <c r="Y202" s="75"/>
      <c r="Z202" s="75"/>
      <c r="AA202" s="75"/>
      <c r="AB202" s="75"/>
      <c r="AC202" s="75"/>
      <c r="AD202" s="75"/>
      <c r="AE202" s="75"/>
      <c r="AF202" s="75"/>
      <c r="AG202" s="75"/>
      <c r="AH202" s="75"/>
      <c r="AI202" s="75"/>
      <c r="AJ202" s="75"/>
      <c r="AK202" s="75"/>
      <c r="AL202" s="75"/>
      <c r="AM202" s="253">
        <f>SUM(H203:AL203)</f>
        <v>0</v>
      </c>
      <c r="AN202" s="368" t="str">
        <f>IFERROR(IF(OR(E202="Ａ",AM202&gt;$AF$205),1,ROUNDDOWN(AM202/$AF$45,1)),"")</f>
        <v/>
      </c>
      <c r="AO202" s="222"/>
      <c r="AP202" s="8"/>
      <c r="AQ202" s="312" t="s">
        <v>207</v>
      </c>
      <c r="AR202" s="313"/>
      <c r="AS202" s="314"/>
      <c r="AT202" s="315">
        <f>ROUNDDOWN(SUMIF(D174:D239,"&gt;="&amp;BA202,AN174:AN239),1)</f>
        <v>0</v>
      </c>
      <c r="AU202" s="316"/>
      <c r="AV202" s="316"/>
      <c r="AW202" s="360" t="e">
        <f>AT202/AM204</f>
        <v>#DIV/0!</v>
      </c>
      <c r="AX202" s="361"/>
      <c r="AY202" s="362"/>
      <c r="BA202" s="358">
        <f>[1]【算定要件集計】!T11</f>
        <v>84</v>
      </c>
    </row>
    <row r="203" spans="1:53" ht="13.5" customHeight="1">
      <c r="A203" s="249"/>
      <c r="B203" s="255"/>
      <c r="C203" s="287"/>
      <c r="D203" s="367"/>
      <c r="E203" s="260"/>
      <c r="F203" s="262"/>
      <c r="G203" s="70" t="s">
        <v>41</v>
      </c>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253"/>
      <c r="AN203" s="368"/>
      <c r="AO203" s="223"/>
      <c r="AP203" s="8"/>
      <c r="AQ203" s="319" t="s">
        <v>210</v>
      </c>
      <c r="AR203" s="320"/>
      <c r="AS203" s="321"/>
      <c r="AT203" s="316"/>
      <c r="AU203" s="316"/>
      <c r="AV203" s="316"/>
      <c r="AW203" s="363"/>
      <c r="AX203" s="364"/>
      <c r="AY203" s="365"/>
      <c r="BA203" s="359"/>
    </row>
    <row r="204" spans="1:53" ht="13.5" customHeight="1">
      <c r="B204" s="332" t="s">
        <v>51</v>
      </c>
      <c r="C204" s="333"/>
      <c r="D204" s="333"/>
      <c r="E204" s="333"/>
      <c r="F204" s="333"/>
      <c r="G204" s="25" t="s">
        <v>49</v>
      </c>
      <c r="H204" s="23"/>
      <c r="I204" s="15"/>
      <c r="J204" s="332" t="s">
        <v>46</v>
      </c>
      <c r="K204" s="334"/>
      <c r="L204" s="334"/>
      <c r="M204" s="334"/>
      <c r="N204" s="334"/>
      <c r="O204" s="334"/>
      <c r="P204" s="334"/>
      <c r="Q204" s="334"/>
      <c r="R204" s="334"/>
      <c r="S204" s="14"/>
      <c r="T204" s="26" t="s">
        <v>50</v>
      </c>
      <c r="U204" s="24"/>
      <c r="V204" s="332" t="s">
        <v>47</v>
      </c>
      <c r="W204" s="334"/>
      <c r="X204" s="334"/>
      <c r="Y204" s="334"/>
      <c r="Z204" s="334"/>
      <c r="AA204" s="334"/>
      <c r="AB204" s="334"/>
      <c r="AC204" s="333"/>
      <c r="AD204" s="333"/>
      <c r="AE204" s="333"/>
      <c r="AF204" s="14" t="s">
        <v>168</v>
      </c>
      <c r="AH204" s="27"/>
      <c r="AI204" s="27"/>
      <c r="AJ204" s="27"/>
      <c r="AK204" s="27"/>
      <c r="AL204" s="27"/>
      <c r="AM204" s="324">
        <f>ROUNDDOWN(SUM(AN174:AN203,AN210:AN239),1)</f>
        <v>0</v>
      </c>
      <c r="AN204" s="325"/>
      <c r="AO204" s="391" t="s">
        <v>173</v>
      </c>
      <c r="AP204" s="10"/>
      <c r="AQ204" s="322"/>
      <c r="AR204" s="323"/>
      <c r="AS204" s="323"/>
      <c r="AT204" s="322"/>
      <c r="AU204" s="323"/>
      <c r="AV204" s="323"/>
      <c r="AW204" s="322"/>
      <c r="AX204" s="323"/>
      <c r="AY204" s="323"/>
    </row>
    <row r="205" spans="1:53" ht="13.5" customHeight="1">
      <c r="B205" s="210"/>
      <c r="C205" s="214"/>
      <c r="D205" s="214"/>
      <c r="E205" s="214"/>
      <c r="F205" s="214"/>
      <c r="G205" s="41">
        <f>$G$45</f>
        <v>0</v>
      </c>
      <c r="H205" s="21" t="s">
        <v>16</v>
      </c>
      <c r="I205" s="20"/>
      <c r="J205" s="335"/>
      <c r="K205" s="336"/>
      <c r="L205" s="336"/>
      <c r="M205" s="336"/>
      <c r="N205" s="336"/>
      <c r="O205" s="336"/>
      <c r="P205" s="336"/>
      <c r="Q205" s="336"/>
      <c r="R205" s="336"/>
      <c r="S205" s="330" t="str">
        <f>$S$45</f>
        <v/>
      </c>
      <c r="T205" s="330"/>
      <c r="U205" s="22" t="s">
        <v>7</v>
      </c>
      <c r="V205" s="335"/>
      <c r="W205" s="336"/>
      <c r="X205" s="336"/>
      <c r="Y205" s="336"/>
      <c r="Z205" s="336"/>
      <c r="AA205" s="336"/>
      <c r="AB205" s="336"/>
      <c r="AC205" s="214"/>
      <c r="AD205" s="214"/>
      <c r="AE205" s="214"/>
      <c r="AF205" s="331" t="str">
        <f>$AF$45</f>
        <v/>
      </c>
      <c r="AG205" s="331"/>
      <c r="AH205" s="21" t="s">
        <v>16</v>
      </c>
      <c r="AI205" s="21"/>
      <c r="AJ205" s="21"/>
      <c r="AK205" s="21"/>
      <c r="AL205" s="21"/>
      <c r="AM205" s="326"/>
      <c r="AN205" s="327"/>
      <c r="AO205" s="329"/>
      <c r="AP205" s="10"/>
      <c r="AQ205" s="323"/>
      <c r="AR205" s="323"/>
      <c r="AS205" s="323"/>
      <c r="AT205" s="323"/>
      <c r="AU205" s="323"/>
      <c r="AV205" s="323"/>
      <c r="AW205" s="323"/>
      <c r="AX205" s="323"/>
      <c r="AY205" s="323"/>
    </row>
    <row r="206" spans="1:53" ht="13.5" customHeight="1">
      <c r="B206" s="43"/>
      <c r="C206" s="43"/>
      <c r="D206" s="43"/>
      <c r="E206" s="7" t="s">
        <v>90</v>
      </c>
      <c r="F206" s="43"/>
      <c r="G206" s="51"/>
      <c r="H206" s="7"/>
      <c r="I206" s="52"/>
      <c r="J206" s="52"/>
      <c r="K206" s="52"/>
      <c r="L206" s="52"/>
      <c r="M206" s="52"/>
      <c r="N206" s="52"/>
      <c r="O206" s="52"/>
      <c r="P206" s="52"/>
      <c r="Q206" s="52"/>
      <c r="R206" s="52"/>
      <c r="S206" s="53"/>
      <c r="T206" s="53"/>
      <c r="U206" s="7"/>
      <c r="V206" s="52"/>
      <c r="W206" s="52"/>
      <c r="X206" s="52"/>
      <c r="Y206" s="52"/>
      <c r="Z206" s="52"/>
      <c r="AA206" s="52"/>
      <c r="AB206" s="52"/>
      <c r="AC206" s="43"/>
      <c r="AD206" s="43"/>
      <c r="AE206" s="43"/>
      <c r="AF206" s="54"/>
      <c r="AG206" s="54"/>
      <c r="AH206" s="7"/>
      <c r="AI206" s="7"/>
      <c r="AJ206" s="7"/>
      <c r="AK206" s="7"/>
      <c r="AL206" s="7"/>
      <c r="AM206" s="137" t="s">
        <v>149</v>
      </c>
      <c r="AN206" s="56"/>
      <c r="AO206" s="57"/>
      <c r="AP206" s="10"/>
    </row>
    <row r="207" spans="1:53" ht="13.5" customHeight="1">
      <c r="B207" s="43"/>
      <c r="C207" s="43"/>
      <c r="D207" s="43"/>
      <c r="E207" s="43"/>
      <c r="F207" s="43"/>
      <c r="G207" s="51"/>
      <c r="H207" s="7"/>
      <c r="I207" s="52"/>
      <c r="J207" s="52"/>
      <c r="K207" s="52"/>
      <c r="L207" s="52"/>
      <c r="M207" s="52"/>
      <c r="N207" s="52"/>
      <c r="O207" s="52"/>
      <c r="P207" s="52"/>
      <c r="Q207" s="52"/>
      <c r="R207" s="52"/>
      <c r="S207" s="53"/>
      <c r="T207" s="53"/>
      <c r="U207" s="7"/>
      <c r="V207" s="52"/>
      <c r="W207" s="52"/>
      <c r="X207" s="52"/>
      <c r="Y207" s="52"/>
      <c r="Z207" s="52"/>
      <c r="AA207" s="52"/>
      <c r="AB207" s="52"/>
      <c r="AC207" s="43"/>
      <c r="AD207" s="43"/>
      <c r="AE207" s="43"/>
      <c r="AF207" s="54"/>
      <c r="AG207" s="54"/>
      <c r="AH207" s="7"/>
      <c r="AI207" s="7"/>
      <c r="AJ207" s="7"/>
      <c r="AK207" s="7"/>
      <c r="AL207" s="7"/>
      <c r="AM207" s="55"/>
      <c r="AN207" s="56"/>
      <c r="AO207" s="57"/>
      <c r="AP207" s="10"/>
    </row>
    <row r="208" spans="1:53" s="6" customFormat="1" ht="18" customHeight="1">
      <c r="A208" s="248" t="s">
        <v>60</v>
      </c>
      <c r="B208" s="238" t="s">
        <v>0</v>
      </c>
      <c r="C208" s="250" t="s">
        <v>203</v>
      </c>
      <c r="D208" s="250" t="s">
        <v>62</v>
      </c>
      <c r="E208" s="250" t="s">
        <v>1</v>
      </c>
      <c r="F208" s="238" t="s">
        <v>3</v>
      </c>
      <c r="G208" s="252" t="s">
        <v>37</v>
      </c>
      <c r="H208" s="18" t="str">
        <f>AF163</f>
        <v/>
      </c>
      <c r="I208" s="18" t="str">
        <f>IFERROR(H208+1,"")</f>
        <v/>
      </c>
      <c r="J208" s="18" t="str">
        <f>IFERROR(I208+1,"")</f>
        <v/>
      </c>
      <c r="K208" s="18" t="str">
        <f t="shared" ref="K208" si="184">IFERROR(J208+1,"")</f>
        <v/>
      </c>
      <c r="L208" s="18" t="str">
        <f t="shared" ref="L208" si="185">IFERROR(K208+1,"")</f>
        <v/>
      </c>
      <c r="M208" s="18" t="str">
        <f t="shared" ref="M208" si="186">IFERROR(L208+1,"")</f>
        <v/>
      </c>
      <c r="N208" s="18" t="str">
        <f t="shared" ref="N208" si="187">IFERROR(M208+1,"")</f>
        <v/>
      </c>
      <c r="O208" s="18" t="str">
        <f t="shared" ref="O208" si="188">IFERROR(N208+1,"")</f>
        <v/>
      </c>
      <c r="P208" s="18" t="str">
        <f t="shared" ref="P208" si="189">IFERROR(O208+1,"")</f>
        <v/>
      </c>
      <c r="Q208" s="18" t="str">
        <f t="shared" ref="Q208" si="190">IFERROR(P208+1,"")</f>
        <v/>
      </c>
      <c r="R208" s="18" t="str">
        <f t="shared" ref="R208" si="191">IFERROR(Q208+1,"")</f>
        <v/>
      </c>
      <c r="S208" s="18" t="str">
        <f t="shared" ref="S208" si="192">IFERROR(R208+1,"")</f>
        <v/>
      </c>
      <c r="T208" s="18" t="str">
        <f t="shared" ref="T208" si="193">IFERROR(S208+1,"")</f>
        <v/>
      </c>
      <c r="U208" s="18" t="str">
        <f t="shared" ref="U208" si="194">IFERROR(T208+1,"")</f>
        <v/>
      </c>
      <c r="V208" s="18" t="str">
        <f t="shared" ref="V208" si="195">IFERROR(U208+1,"")</f>
        <v/>
      </c>
      <c r="W208" s="18" t="str">
        <f t="shared" ref="W208" si="196">IFERROR(V208+1,"")</f>
        <v/>
      </c>
      <c r="X208" s="18" t="str">
        <f t="shared" ref="X208" si="197">IFERROR(W208+1,"")</f>
        <v/>
      </c>
      <c r="Y208" s="18" t="str">
        <f t="shared" ref="Y208" si="198">IFERROR(X208+1,"")</f>
        <v/>
      </c>
      <c r="Z208" s="18" t="str">
        <f t="shared" ref="Z208" si="199">IFERROR(Y208+1,"")</f>
        <v/>
      </c>
      <c r="AA208" s="18" t="str">
        <f t="shared" ref="AA208" si="200">IFERROR(Z208+1,"")</f>
        <v/>
      </c>
      <c r="AB208" s="18" t="str">
        <f t="shared" ref="AB208" si="201">IFERROR(AA208+1,"")</f>
        <v/>
      </c>
      <c r="AC208" s="18" t="str">
        <f t="shared" ref="AC208" si="202">IFERROR(AB208+1,"")</f>
        <v/>
      </c>
      <c r="AD208" s="18" t="str">
        <f t="shared" ref="AD208" si="203">IFERROR(AC208+1,"")</f>
        <v/>
      </c>
      <c r="AE208" s="18" t="str">
        <f t="shared" ref="AE208" si="204">IFERROR(AD208+1,"")</f>
        <v/>
      </c>
      <c r="AF208" s="18" t="str">
        <f t="shared" ref="AF208" si="205">IFERROR(AE208+1,"")</f>
        <v/>
      </c>
      <c r="AG208" s="18" t="str">
        <f t="shared" ref="AG208" si="206">IFERROR(AF208+1,"")</f>
        <v/>
      </c>
      <c r="AH208" s="18" t="str">
        <f t="shared" ref="AH208" si="207">IFERROR(AG208+1,"")</f>
        <v/>
      </c>
      <c r="AI208" s="18" t="str">
        <f t="shared" ref="AI208" si="208">IFERROR(AH208+1,"")</f>
        <v/>
      </c>
      <c r="AJ208" s="18" t="str">
        <f>IFERROR(IF(MONTH(AI208)&lt;&gt;MONTH(AI208+1),"",AI208+1),"")</f>
        <v/>
      </c>
      <c r="AK208" s="18" t="str">
        <f>IFERROR(IF(MONTH(AJ208)&lt;&gt;MONTH(AJ208+1),"",AJ208+1),"")</f>
        <v/>
      </c>
      <c r="AL208" s="18" t="str">
        <f>IFERROR(IF(MONTH(AK208)&lt;&gt;MONTH(AK208+1),"",AK208+1),"")</f>
        <v/>
      </c>
      <c r="AM208" s="263" t="s">
        <v>162</v>
      </c>
      <c r="AN208" s="263" t="s">
        <v>163</v>
      </c>
      <c r="AO208" s="206" t="s">
        <v>133</v>
      </c>
      <c r="AQ208" s="1"/>
      <c r="AR208" s="1"/>
      <c r="AS208" s="1"/>
      <c r="AT208" s="1"/>
      <c r="AU208" s="1"/>
      <c r="AV208" s="1"/>
      <c r="AW208" s="1"/>
      <c r="AX208" s="1"/>
      <c r="AY208" s="1"/>
    </row>
    <row r="209" spans="1:51" s="6" customFormat="1" ht="18" customHeight="1">
      <c r="A209" s="249"/>
      <c r="B209" s="238"/>
      <c r="C209" s="251"/>
      <c r="D209" s="251"/>
      <c r="E209" s="251"/>
      <c r="F209" s="238"/>
      <c r="G209" s="239"/>
      <c r="H209" s="19" t="str">
        <f>H208</f>
        <v/>
      </c>
      <c r="I209" s="19" t="str">
        <f>I208</f>
        <v/>
      </c>
      <c r="J209" s="19" t="str">
        <f t="shared" ref="J209:AL209" si="209">J208</f>
        <v/>
      </c>
      <c r="K209" s="19" t="str">
        <f t="shared" si="209"/>
        <v/>
      </c>
      <c r="L209" s="19" t="str">
        <f t="shared" si="209"/>
        <v/>
      </c>
      <c r="M209" s="19" t="str">
        <f t="shared" si="209"/>
        <v/>
      </c>
      <c r="N209" s="19" t="str">
        <f t="shared" si="209"/>
        <v/>
      </c>
      <c r="O209" s="19" t="str">
        <f t="shared" si="209"/>
        <v/>
      </c>
      <c r="P209" s="19" t="str">
        <f t="shared" si="209"/>
        <v/>
      </c>
      <c r="Q209" s="19" t="str">
        <f t="shared" si="209"/>
        <v/>
      </c>
      <c r="R209" s="19" t="str">
        <f t="shared" si="209"/>
        <v/>
      </c>
      <c r="S209" s="19" t="str">
        <f t="shared" si="209"/>
        <v/>
      </c>
      <c r="T209" s="19" t="str">
        <f t="shared" si="209"/>
        <v/>
      </c>
      <c r="U209" s="19" t="str">
        <f t="shared" si="209"/>
        <v/>
      </c>
      <c r="V209" s="19" t="str">
        <f t="shared" si="209"/>
        <v/>
      </c>
      <c r="W209" s="19" t="str">
        <f t="shared" si="209"/>
        <v/>
      </c>
      <c r="X209" s="19" t="str">
        <f t="shared" si="209"/>
        <v/>
      </c>
      <c r="Y209" s="19" t="str">
        <f t="shared" si="209"/>
        <v/>
      </c>
      <c r="Z209" s="19" t="str">
        <f t="shared" si="209"/>
        <v/>
      </c>
      <c r="AA209" s="19" t="str">
        <f t="shared" si="209"/>
        <v/>
      </c>
      <c r="AB209" s="19" t="str">
        <f t="shared" si="209"/>
        <v/>
      </c>
      <c r="AC209" s="19" t="str">
        <f t="shared" si="209"/>
        <v/>
      </c>
      <c r="AD209" s="19" t="str">
        <f t="shared" si="209"/>
        <v/>
      </c>
      <c r="AE209" s="19" t="str">
        <f t="shared" si="209"/>
        <v/>
      </c>
      <c r="AF209" s="19" t="str">
        <f t="shared" si="209"/>
        <v/>
      </c>
      <c r="AG209" s="19" t="str">
        <f t="shared" si="209"/>
        <v/>
      </c>
      <c r="AH209" s="19" t="str">
        <f t="shared" si="209"/>
        <v/>
      </c>
      <c r="AI209" s="19" t="str">
        <f t="shared" si="209"/>
        <v/>
      </c>
      <c r="AJ209" s="19" t="str">
        <f t="shared" si="209"/>
        <v/>
      </c>
      <c r="AK209" s="19" t="str">
        <f t="shared" si="209"/>
        <v/>
      </c>
      <c r="AL209" s="19" t="str">
        <f t="shared" si="209"/>
        <v/>
      </c>
      <c r="AM209" s="263"/>
      <c r="AN209" s="263"/>
      <c r="AO209" s="207"/>
      <c r="AQ209" s="1"/>
      <c r="AR209" s="1"/>
      <c r="AS209" s="1"/>
      <c r="AT209" s="1"/>
      <c r="AU209" s="1"/>
      <c r="AV209" s="1"/>
      <c r="AW209" s="1"/>
      <c r="AX209" s="1"/>
      <c r="AY209" s="1"/>
    </row>
    <row r="210" spans="1:51" ht="13.5" customHeight="1">
      <c r="A210" s="248" t="str">
        <f>IFERROR(INDEX(【従業者名簿】!F:F,MATCH(F210,【従業者名簿】!C:C,0)),"")</f>
        <v/>
      </c>
      <c r="B210" s="298" t="s">
        <v>33</v>
      </c>
      <c r="C210" s="299" t="str">
        <f>IF(AO210="介護福祉士","〇","")</f>
        <v/>
      </c>
      <c r="D210" s="366" t="str">
        <f>IF(A210="","",DATEDIF(A210,$AF$3,"m"))</f>
        <v/>
      </c>
      <c r="E210" s="301"/>
      <c r="F210" s="270"/>
      <c r="G210" s="70" t="s">
        <v>36</v>
      </c>
      <c r="H210" s="164"/>
      <c r="I210" s="164"/>
      <c r="J210" s="164"/>
      <c r="K210" s="164"/>
      <c r="L210" s="164"/>
      <c r="M210" s="164"/>
      <c r="N210" s="164"/>
      <c r="O210" s="164"/>
      <c r="P210" s="164"/>
      <c r="Q210" s="164"/>
      <c r="R210" s="164"/>
      <c r="S210" s="164"/>
      <c r="T210" s="164"/>
      <c r="U210" s="164"/>
      <c r="V210" s="164"/>
      <c r="W210" s="164"/>
      <c r="X210" s="164"/>
      <c r="Y210" s="164"/>
      <c r="Z210" s="164"/>
      <c r="AA210" s="164"/>
      <c r="AB210" s="164"/>
      <c r="AC210" s="164"/>
      <c r="AD210" s="164"/>
      <c r="AE210" s="164"/>
      <c r="AF210" s="164"/>
      <c r="AG210" s="164"/>
      <c r="AH210" s="164"/>
      <c r="AI210" s="164"/>
      <c r="AJ210" s="164"/>
      <c r="AK210" s="164"/>
      <c r="AL210" s="164"/>
      <c r="AM210" s="253">
        <f>SUM(H211:AL211)</f>
        <v>0</v>
      </c>
      <c r="AN210" s="368" t="str">
        <f>IFERROR(IF(OR(E210="Ａ",AM210&gt;$AF$205),1,ROUNDDOWN(AM210/$AF$205,1)),"")</f>
        <v/>
      </c>
      <c r="AO210" s="222"/>
      <c r="AP210" s="8"/>
    </row>
    <row r="211" spans="1:51" ht="13.5" customHeight="1">
      <c r="A211" s="249"/>
      <c r="B211" s="255"/>
      <c r="C211" s="287"/>
      <c r="D211" s="367"/>
      <c r="E211" s="302"/>
      <c r="F211" s="261"/>
      <c r="G211" s="70" t="s">
        <v>134</v>
      </c>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253"/>
      <c r="AN211" s="368"/>
      <c r="AO211" s="223"/>
      <c r="AP211" s="8"/>
    </row>
    <row r="212" spans="1:51" ht="13.5" customHeight="1">
      <c r="A212" s="248" t="str">
        <f>IFERROR(INDEX(【従業者名簿】!F:F,MATCH(F212,【従業者名簿】!C:C,0)),"")</f>
        <v/>
      </c>
      <c r="B212" s="298" t="s">
        <v>33</v>
      </c>
      <c r="C212" s="299" t="str">
        <f t="shared" ref="C212" si="210">IF(AO212="介護福祉士","〇","")</f>
        <v/>
      </c>
      <c r="D212" s="366" t="str">
        <f>IF(A212="","",DATEDIF(A212,$AF$3,"m"))</f>
        <v/>
      </c>
      <c r="E212" s="301"/>
      <c r="F212" s="262"/>
      <c r="G212" s="70" t="s">
        <v>36</v>
      </c>
      <c r="H212" s="133"/>
      <c r="I212" s="133"/>
      <c r="J212" s="133"/>
      <c r="K212" s="133"/>
      <c r="L212" s="133"/>
      <c r="M212" s="133"/>
      <c r="N212" s="133"/>
      <c r="O212" s="133"/>
      <c r="P212" s="133"/>
      <c r="Q212" s="133"/>
      <c r="R212" s="133"/>
      <c r="S212" s="133"/>
      <c r="T212" s="133"/>
      <c r="U212" s="133"/>
      <c r="V212" s="133"/>
      <c r="W212" s="133"/>
      <c r="X212" s="133"/>
      <c r="Y212" s="133"/>
      <c r="Z212" s="133"/>
      <c r="AA212" s="133"/>
      <c r="AB212" s="133"/>
      <c r="AC212" s="133"/>
      <c r="AD212" s="133"/>
      <c r="AE212" s="133"/>
      <c r="AF212" s="133"/>
      <c r="AG212" s="133"/>
      <c r="AH212" s="133"/>
      <c r="AI212" s="133"/>
      <c r="AJ212" s="133"/>
      <c r="AK212" s="133"/>
      <c r="AL212" s="133"/>
      <c r="AM212" s="253">
        <f>SUM(H213:AL213)</f>
        <v>0</v>
      </c>
      <c r="AN212" s="368" t="str">
        <f t="shared" ref="AN212" si="211">IFERROR(IF(OR(E212="Ａ",AM212&gt;$AF$205),1,ROUNDDOWN(AM212/$AF$205,1)),"")</f>
        <v/>
      </c>
      <c r="AO212" s="372"/>
      <c r="AP212" s="8"/>
    </row>
    <row r="213" spans="1:51" ht="13.5" customHeight="1">
      <c r="A213" s="249"/>
      <c r="B213" s="255"/>
      <c r="C213" s="287"/>
      <c r="D213" s="367"/>
      <c r="E213" s="302"/>
      <c r="F213" s="262"/>
      <c r="G213" s="70" t="s">
        <v>134</v>
      </c>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253"/>
      <c r="AN213" s="368"/>
      <c r="AO213" s="374"/>
      <c r="AP213" s="8"/>
    </row>
    <row r="214" spans="1:51" ht="13.5" customHeight="1">
      <c r="A214" s="248" t="str">
        <f>IFERROR(INDEX(【従業者名簿】!F:F,MATCH(F214,【従業者名簿】!C:C,0)),"")</f>
        <v/>
      </c>
      <c r="B214" s="298" t="s">
        <v>33</v>
      </c>
      <c r="C214" s="299" t="str">
        <f t="shared" ref="C214" si="212">IF(AO214="介護福祉士","〇","")</f>
        <v/>
      </c>
      <c r="D214" s="366" t="str">
        <f>IF(A214="","",DATEDIF(A214,$AF$3,"m"))</f>
        <v/>
      </c>
      <c r="E214" s="301"/>
      <c r="F214" s="262"/>
      <c r="G214" s="70" t="s">
        <v>36</v>
      </c>
      <c r="H214" s="133"/>
      <c r="I214" s="133"/>
      <c r="J214" s="133"/>
      <c r="K214" s="133"/>
      <c r="L214" s="133"/>
      <c r="M214" s="133"/>
      <c r="N214" s="133"/>
      <c r="O214" s="133"/>
      <c r="P214" s="133"/>
      <c r="Q214" s="133"/>
      <c r="R214" s="133"/>
      <c r="S214" s="133"/>
      <c r="T214" s="133"/>
      <c r="U214" s="133"/>
      <c r="V214" s="133"/>
      <c r="W214" s="133"/>
      <c r="X214" s="133"/>
      <c r="Y214" s="133"/>
      <c r="Z214" s="133"/>
      <c r="AA214" s="133"/>
      <c r="AB214" s="133"/>
      <c r="AC214" s="133"/>
      <c r="AD214" s="133"/>
      <c r="AE214" s="133"/>
      <c r="AF214" s="133"/>
      <c r="AG214" s="133"/>
      <c r="AH214" s="133"/>
      <c r="AI214" s="133"/>
      <c r="AJ214" s="133"/>
      <c r="AK214" s="133"/>
      <c r="AL214" s="133"/>
      <c r="AM214" s="253">
        <f>SUM(H215:AL215)</f>
        <v>0</v>
      </c>
      <c r="AN214" s="368" t="str">
        <f t="shared" ref="AN214" si="213">IFERROR(IF(OR(E214="Ａ",AM214&gt;$AF$205),1,ROUNDDOWN(AM214/$AF$205,1)),"")</f>
        <v/>
      </c>
      <c r="AO214" s="372"/>
      <c r="AP214" s="8"/>
    </row>
    <row r="215" spans="1:51" ht="13.5" customHeight="1">
      <c r="A215" s="249"/>
      <c r="B215" s="255"/>
      <c r="C215" s="287"/>
      <c r="D215" s="367"/>
      <c r="E215" s="302"/>
      <c r="F215" s="262"/>
      <c r="G215" s="70" t="s">
        <v>134</v>
      </c>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253"/>
      <c r="AN215" s="368"/>
      <c r="AO215" s="374"/>
      <c r="AP215" s="8"/>
    </row>
    <row r="216" spans="1:51" ht="13.5" customHeight="1">
      <c r="A216" s="248" t="str">
        <f>IFERROR(INDEX(【従業者名簿】!F:F,MATCH(F216,【従業者名簿】!C:C,0)),"")</f>
        <v/>
      </c>
      <c r="B216" s="298" t="s">
        <v>33</v>
      </c>
      <c r="C216" s="299" t="str">
        <f t="shared" ref="C216" si="214">IF(AO216="介護福祉士","〇","")</f>
        <v/>
      </c>
      <c r="D216" s="366" t="str">
        <f t="shared" ref="D216" si="215">IF(A216="","",DATEDIF(A216,$AF$3,"m"))</f>
        <v/>
      </c>
      <c r="E216" s="301"/>
      <c r="F216" s="262"/>
      <c r="G216" s="70" t="s">
        <v>36</v>
      </c>
      <c r="H216" s="133"/>
      <c r="I216" s="133"/>
      <c r="J216" s="133"/>
      <c r="K216" s="133"/>
      <c r="L216" s="133"/>
      <c r="M216" s="133"/>
      <c r="N216" s="133"/>
      <c r="O216" s="133"/>
      <c r="P216" s="133"/>
      <c r="Q216" s="133"/>
      <c r="R216" s="133"/>
      <c r="S216" s="133"/>
      <c r="T216" s="133"/>
      <c r="U216" s="133"/>
      <c r="V216" s="133"/>
      <c r="W216" s="133"/>
      <c r="X216" s="133"/>
      <c r="Y216" s="133"/>
      <c r="Z216" s="133"/>
      <c r="AA216" s="133"/>
      <c r="AB216" s="133"/>
      <c r="AC216" s="133"/>
      <c r="AD216" s="133"/>
      <c r="AE216" s="133"/>
      <c r="AF216" s="133"/>
      <c r="AG216" s="133"/>
      <c r="AH216" s="133"/>
      <c r="AI216" s="133"/>
      <c r="AJ216" s="133"/>
      <c r="AK216" s="133"/>
      <c r="AL216" s="133"/>
      <c r="AM216" s="253">
        <f t="shared" ref="AM216" si="216">SUM(H217:AL217)</f>
        <v>0</v>
      </c>
      <c r="AN216" s="368" t="str">
        <f t="shared" ref="AN216" si="217">IFERROR(IF(OR(E216="Ａ",AM216&gt;$AF$205),1,ROUNDDOWN(AM216/$AF$205,1)),"")</f>
        <v/>
      </c>
      <c r="AO216" s="372"/>
      <c r="AP216" s="8"/>
    </row>
    <row r="217" spans="1:51" ht="13.5" customHeight="1">
      <c r="A217" s="249"/>
      <c r="B217" s="255"/>
      <c r="C217" s="287"/>
      <c r="D217" s="367"/>
      <c r="E217" s="302"/>
      <c r="F217" s="262"/>
      <c r="G217" s="70" t="s">
        <v>134</v>
      </c>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253"/>
      <c r="AN217" s="368"/>
      <c r="AO217" s="374"/>
      <c r="AP217" s="8"/>
    </row>
    <row r="218" spans="1:51" ht="13.5" customHeight="1">
      <c r="A218" s="248" t="str">
        <f>IFERROR(INDEX(【従業者名簿】!F:F,MATCH(F218,【従業者名簿】!C:C,0)),"")</f>
        <v/>
      </c>
      <c r="B218" s="298" t="s">
        <v>33</v>
      </c>
      <c r="C218" s="299" t="str">
        <f t="shared" ref="C218" si="218">IF(AO218="介護福祉士","〇","")</f>
        <v/>
      </c>
      <c r="D218" s="366" t="str">
        <f t="shared" ref="D218" si="219">IF(A218="","",DATEDIF(A218,$AF$3,"m"))</f>
        <v/>
      </c>
      <c r="E218" s="301"/>
      <c r="F218" s="262"/>
      <c r="G218" s="70" t="s">
        <v>36</v>
      </c>
      <c r="H218" s="133"/>
      <c r="I218" s="133"/>
      <c r="J218" s="133"/>
      <c r="K218" s="133"/>
      <c r="L218" s="133"/>
      <c r="M218" s="133"/>
      <c r="N218" s="133"/>
      <c r="O218" s="133"/>
      <c r="P218" s="133"/>
      <c r="Q218" s="133"/>
      <c r="R218" s="133"/>
      <c r="S218" s="133"/>
      <c r="T218" s="133"/>
      <c r="U218" s="133"/>
      <c r="V218" s="133"/>
      <c r="W218" s="133"/>
      <c r="X218" s="133"/>
      <c r="Y218" s="133"/>
      <c r="Z218" s="133"/>
      <c r="AA218" s="133"/>
      <c r="AB218" s="133"/>
      <c r="AC218" s="133"/>
      <c r="AD218" s="133"/>
      <c r="AE218" s="133"/>
      <c r="AF218" s="133"/>
      <c r="AG218" s="133"/>
      <c r="AH218" s="133"/>
      <c r="AI218" s="133"/>
      <c r="AJ218" s="133"/>
      <c r="AK218" s="133"/>
      <c r="AL218" s="133"/>
      <c r="AM218" s="253">
        <f t="shared" ref="AM218" si="220">SUM(H219:AL219)</f>
        <v>0</v>
      </c>
      <c r="AN218" s="368" t="str">
        <f t="shared" ref="AN218" si="221">IFERROR(IF(OR(E218="Ａ",AM218&gt;$AF$205),1,ROUNDDOWN(AM218/$AF$205,1)),"")</f>
        <v/>
      </c>
      <c r="AO218" s="372"/>
      <c r="AP218" s="8"/>
    </row>
    <row r="219" spans="1:51" ht="13.5" customHeight="1">
      <c r="A219" s="249"/>
      <c r="B219" s="255"/>
      <c r="C219" s="287"/>
      <c r="D219" s="367"/>
      <c r="E219" s="302"/>
      <c r="F219" s="262"/>
      <c r="G219" s="70" t="s">
        <v>134</v>
      </c>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253"/>
      <c r="AN219" s="368"/>
      <c r="AO219" s="374"/>
      <c r="AP219" s="8"/>
    </row>
    <row r="220" spans="1:51" ht="13.5" customHeight="1">
      <c r="A220" s="248" t="str">
        <f>IFERROR(INDEX(【従業者名簿】!F:F,MATCH(F220,【従業者名簿】!C:C,0)),"")</f>
        <v/>
      </c>
      <c r="B220" s="298" t="s">
        <v>33</v>
      </c>
      <c r="C220" s="299" t="str">
        <f t="shared" ref="C220" si="222">IF(AO220="介護福祉士","〇","")</f>
        <v/>
      </c>
      <c r="D220" s="366" t="str">
        <f t="shared" ref="D220" si="223">IF(A220="","",DATEDIF(A220,$AF$3,"m"))</f>
        <v/>
      </c>
      <c r="E220" s="301"/>
      <c r="F220" s="262"/>
      <c r="G220" s="70" t="s">
        <v>36</v>
      </c>
      <c r="H220" s="133"/>
      <c r="I220" s="133"/>
      <c r="J220" s="133"/>
      <c r="K220" s="133"/>
      <c r="L220" s="133"/>
      <c r="M220" s="133"/>
      <c r="N220" s="133"/>
      <c r="O220" s="133"/>
      <c r="P220" s="133"/>
      <c r="Q220" s="133"/>
      <c r="R220" s="133"/>
      <c r="S220" s="133"/>
      <c r="T220" s="133"/>
      <c r="U220" s="133"/>
      <c r="V220" s="133"/>
      <c r="W220" s="133"/>
      <c r="X220" s="133"/>
      <c r="Y220" s="133"/>
      <c r="Z220" s="133"/>
      <c r="AA220" s="133"/>
      <c r="AB220" s="133"/>
      <c r="AC220" s="133"/>
      <c r="AD220" s="133"/>
      <c r="AE220" s="133"/>
      <c r="AF220" s="133"/>
      <c r="AG220" s="133"/>
      <c r="AH220" s="133"/>
      <c r="AI220" s="133"/>
      <c r="AJ220" s="133"/>
      <c r="AK220" s="133"/>
      <c r="AL220" s="133"/>
      <c r="AM220" s="253">
        <f t="shared" ref="AM220" si="224">SUM(H221:AL221)</f>
        <v>0</v>
      </c>
      <c r="AN220" s="368" t="str">
        <f t="shared" ref="AN220" si="225">IFERROR(IF(OR(E220="Ａ",AM220&gt;$AF$205),1,ROUNDDOWN(AM220/$AF$205,1)),"")</f>
        <v/>
      </c>
      <c r="AO220" s="372"/>
      <c r="AP220" s="8"/>
    </row>
    <row r="221" spans="1:51" ht="13.5" customHeight="1">
      <c r="A221" s="249"/>
      <c r="B221" s="255"/>
      <c r="C221" s="287"/>
      <c r="D221" s="367"/>
      <c r="E221" s="302"/>
      <c r="F221" s="262"/>
      <c r="G221" s="70" t="s">
        <v>134</v>
      </c>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253"/>
      <c r="AN221" s="368"/>
      <c r="AO221" s="374"/>
      <c r="AP221" s="8"/>
    </row>
    <row r="222" spans="1:51" ht="13.5" customHeight="1">
      <c r="A222" s="248" t="str">
        <f>IFERROR(INDEX(【従業者名簿】!F:F,MATCH(F222,【従業者名簿】!C:C,0)),"")</f>
        <v/>
      </c>
      <c r="B222" s="298" t="s">
        <v>33</v>
      </c>
      <c r="C222" s="299" t="str">
        <f t="shared" ref="C222" si="226">IF(AO222="介護福祉士","〇","")</f>
        <v/>
      </c>
      <c r="D222" s="366" t="str">
        <f t="shared" ref="D222" si="227">IF(A222="","",DATEDIF(A222,$AF$3,"m"))</f>
        <v/>
      </c>
      <c r="E222" s="301"/>
      <c r="F222" s="262"/>
      <c r="G222" s="70" t="s">
        <v>36</v>
      </c>
      <c r="H222" s="133"/>
      <c r="I222" s="133"/>
      <c r="J222" s="133"/>
      <c r="K222" s="133"/>
      <c r="L222" s="133"/>
      <c r="M222" s="133"/>
      <c r="N222" s="133"/>
      <c r="O222" s="133"/>
      <c r="P222" s="133"/>
      <c r="Q222" s="133"/>
      <c r="R222" s="133"/>
      <c r="S222" s="133"/>
      <c r="T222" s="133"/>
      <c r="U222" s="133"/>
      <c r="V222" s="133"/>
      <c r="W222" s="133"/>
      <c r="X222" s="133"/>
      <c r="Y222" s="133"/>
      <c r="Z222" s="133"/>
      <c r="AA222" s="133"/>
      <c r="AB222" s="133"/>
      <c r="AC222" s="133"/>
      <c r="AD222" s="133"/>
      <c r="AE222" s="133"/>
      <c r="AF222" s="133"/>
      <c r="AG222" s="133"/>
      <c r="AH222" s="133"/>
      <c r="AI222" s="133"/>
      <c r="AJ222" s="133"/>
      <c r="AK222" s="133"/>
      <c r="AL222" s="133"/>
      <c r="AM222" s="253">
        <f t="shared" ref="AM222" si="228">SUM(H223:AL223)</f>
        <v>0</v>
      </c>
      <c r="AN222" s="368" t="str">
        <f t="shared" ref="AN222" si="229">IFERROR(IF(OR(E222="Ａ",AM222&gt;$AF$205),1,ROUNDDOWN(AM222/$AF$205,1)),"")</f>
        <v/>
      </c>
      <c r="AO222" s="372"/>
      <c r="AP222" s="8"/>
    </row>
    <row r="223" spans="1:51" ht="13.5" customHeight="1">
      <c r="A223" s="249"/>
      <c r="B223" s="255"/>
      <c r="C223" s="287"/>
      <c r="D223" s="367"/>
      <c r="E223" s="302"/>
      <c r="F223" s="262"/>
      <c r="G223" s="70" t="s">
        <v>134</v>
      </c>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253"/>
      <c r="AN223" s="368"/>
      <c r="AO223" s="374"/>
      <c r="AP223" s="8"/>
    </row>
    <row r="224" spans="1:51" ht="13.5" customHeight="1">
      <c r="A224" s="248" t="str">
        <f>IFERROR(INDEX(【従業者名簿】!F:F,MATCH(F224,【従業者名簿】!C:C,0)),"")</f>
        <v/>
      </c>
      <c r="B224" s="298" t="s">
        <v>33</v>
      </c>
      <c r="C224" s="299" t="str">
        <f t="shared" ref="C224" si="230">IF(AO224="介護福祉士","〇","")</f>
        <v/>
      </c>
      <c r="D224" s="366" t="str">
        <f t="shared" ref="D224" si="231">IF(A224="","",DATEDIF(A224,$AF$3,"m"))</f>
        <v/>
      </c>
      <c r="E224" s="301"/>
      <c r="F224" s="262"/>
      <c r="G224" s="70" t="s">
        <v>36</v>
      </c>
      <c r="H224" s="133"/>
      <c r="I224" s="133"/>
      <c r="J224" s="133"/>
      <c r="K224" s="133"/>
      <c r="L224" s="133"/>
      <c r="M224" s="133"/>
      <c r="N224" s="133"/>
      <c r="O224" s="133"/>
      <c r="P224" s="133"/>
      <c r="Q224" s="133"/>
      <c r="R224" s="133"/>
      <c r="S224" s="133"/>
      <c r="T224" s="133"/>
      <c r="U224" s="133"/>
      <c r="V224" s="133"/>
      <c r="W224" s="133"/>
      <c r="X224" s="133"/>
      <c r="Y224" s="133"/>
      <c r="Z224" s="133"/>
      <c r="AA224" s="133"/>
      <c r="AB224" s="133"/>
      <c r="AC224" s="133"/>
      <c r="AD224" s="133"/>
      <c r="AE224" s="133"/>
      <c r="AF224" s="133"/>
      <c r="AG224" s="133"/>
      <c r="AH224" s="133"/>
      <c r="AI224" s="133"/>
      <c r="AJ224" s="133"/>
      <c r="AK224" s="133"/>
      <c r="AL224" s="133"/>
      <c r="AM224" s="253">
        <f t="shared" ref="AM224" si="232">SUM(H225:AL225)</f>
        <v>0</v>
      </c>
      <c r="AN224" s="368" t="str">
        <f t="shared" ref="AN224" si="233">IFERROR(IF(OR(E224="Ａ",AM224&gt;$AF$205),1,ROUNDDOWN(AM224/$AF$205,1)),"")</f>
        <v/>
      </c>
      <c r="AO224" s="372"/>
      <c r="AP224" s="8"/>
    </row>
    <row r="225" spans="1:51" ht="13.5" customHeight="1">
      <c r="A225" s="249"/>
      <c r="B225" s="255"/>
      <c r="C225" s="287"/>
      <c r="D225" s="367"/>
      <c r="E225" s="302"/>
      <c r="F225" s="262"/>
      <c r="G225" s="70" t="s">
        <v>134</v>
      </c>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253"/>
      <c r="AN225" s="368"/>
      <c r="AO225" s="374"/>
      <c r="AP225" s="8"/>
    </row>
    <row r="226" spans="1:51" ht="13.5" customHeight="1">
      <c r="A226" s="248" t="str">
        <f>IFERROR(INDEX(【従業者名簿】!F:F,MATCH(F226,【従業者名簿】!C:C,0)),"")</f>
        <v/>
      </c>
      <c r="B226" s="298" t="s">
        <v>33</v>
      </c>
      <c r="C226" s="299" t="str">
        <f t="shared" ref="C226" si="234">IF(AO226="介護福祉士","〇","")</f>
        <v/>
      </c>
      <c r="D226" s="366" t="str">
        <f t="shared" ref="D226" si="235">IF(A226="","",DATEDIF(A226,$AF$3,"m"))</f>
        <v/>
      </c>
      <c r="E226" s="301"/>
      <c r="F226" s="262"/>
      <c r="G226" s="70" t="s">
        <v>36</v>
      </c>
      <c r="H226" s="133"/>
      <c r="I226" s="133"/>
      <c r="J226" s="133"/>
      <c r="K226" s="133"/>
      <c r="L226" s="133"/>
      <c r="M226" s="133"/>
      <c r="N226" s="133"/>
      <c r="O226" s="133"/>
      <c r="P226" s="133"/>
      <c r="Q226" s="133"/>
      <c r="R226" s="133"/>
      <c r="S226" s="133"/>
      <c r="T226" s="133"/>
      <c r="U226" s="133"/>
      <c r="V226" s="133"/>
      <c r="W226" s="133"/>
      <c r="X226" s="133"/>
      <c r="Y226" s="133"/>
      <c r="Z226" s="133"/>
      <c r="AA226" s="133"/>
      <c r="AB226" s="133"/>
      <c r="AC226" s="133"/>
      <c r="AD226" s="133"/>
      <c r="AE226" s="133"/>
      <c r="AF226" s="133"/>
      <c r="AG226" s="133"/>
      <c r="AH226" s="133"/>
      <c r="AI226" s="133"/>
      <c r="AJ226" s="133"/>
      <c r="AK226" s="133"/>
      <c r="AL226" s="133"/>
      <c r="AM226" s="253">
        <f t="shared" ref="AM226" si="236">SUM(H227:AL227)</f>
        <v>0</v>
      </c>
      <c r="AN226" s="368" t="str">
        <f t="shared" ref="AN226" si="237">IFERROR(IF(OR(E226="Ａ",AM226&gt;$AF$205),1,ROUNDDOWN(AM226/$AF$205,1)),"")</f>
        <v/>
      </c>
      <c r="AO226" s="372"/>
      <c r="AP226" s="8"/>
    </row>
    <row r="227" spans="1:51" ht="13.5" customHeight="1">
      <c r="A227" s="249"/>
      <c r="B227" s="255"/>
      <c r="C227" s="287"/>
      <c r="D227" s="367"/>
      <c r="E227" s="302"/>
      <c r="F227" s="262"/>
      <c r="G227" s="70" t="s">
        <v>134</v>
      </c>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253"/>
      <c r="AN227" s="368"/>
      <c r="AO227" s="374"/>
      <c r="AP227" s="8"/>
    </row>
    <row r="228" spans="1:51" ht="13.5" customHeight="1">
      <c r="A228" s="248" t="str">
        <f>IFERROR(INDEX(【従業者名簿】!F:F,MATCH(F228,【従業者名簿】!C:C,0)),"")</f>
        <v/>
      </c>
      <c r="B228" s="298" t="s">
        <v>33</v>
      </c>
      <c r="C228" s="299" t="str">
        <f t="shared" ref="C228" si="238">IF(AO228="介護福祉士","〇","")</f>
        <v/>
      </c>
      <c r="D228" s="366" t="str">
        <f t="shared" ref="D228" si="239">IF(A228="","",DATEDIF(A228,$AF$3,"m"))</f>
        <v/>
      </c>
      <c r="E228" s="301"/>
      <c r="F228" s="262"/>
      <c r="G228" s="70" t="s">
        <v>36</v>
      </c>
      <c r="H228" s="133"/>
      <c r="I228" s="133"/>
      <c r="J228" s="133"/>
      <c r="K228" s="133"/>
      <c r="L228" s="133"/>
      <c r="M228" s="133"/>
      <c r="N228" s="133"/>
      <c r="O228" s="133"/>
      <c r="P228" s="133"/>
      <c r="Q228" s="133"/>
      <c r="R228" s="133"/>
      <c r="S228" s="133"/>
      <c r="T228" s="133"/>
      <c r="U228" s="133"/>
      <c r="V228" s="133"/>
      <c r="W228" s="133"/>
      <c r="X228" s="133"/>
      <c r="Y228" s="133"/>
      <c r="Z228" s="133"/>
      <c r="AA228" s="133"/>
      <c r="AB228" s="133"/>
      <c r="AC228" s="133"/>
      <c r="AD228" s="133"/>
      <c r="AE228" s="133"/>
      <c r="AF228" s="133"/>
      <c r="AG228" s="133"/>
      <c r="AH228" s="133"/>
      <c r="AI228" s="133"/>
      <c r="AJ228" s="133"/>
      <c r="AK228" s="133"/>
      <c r="AL228" s="133"/>
      <c r="AM228" s="253">
        <f t="shared" ref="AM228" si="240">SUM(H229:AL229)</f>
        <v>0</v>
      </c>
      <c r="AN228" s="368" t="str">
        <f t="shared" ref="AN228" si="241">IFERROR(IF(OR(E228="Ａ",AM228&gt;$AF$205),1,ROUNDDOWN(AM228/$AF$205,1)),"")</f>
        <v/>
      </c>
      <c r="AO228" s="372"/>
      <c r="AP228" s="8"/>
    </row>
    <row r="229" spans="1:51" ht="13.5" customHeight="1">
      <c r="A229" s="249"/>
      <c r="B229" s="255"/>
      <c r="C229" s="287"/>
      <c r="D229" s="367"/>
      <c r="E229" s="302"/>
      <c r="F229" s="262"/>
      <c r="G229" s="70" t="s">
        <v>134</v>
      </c>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253"/>
      <c r="AN229" s="368"/>
      <c r="AO229" s="374"/>
      <c r="AP229" s="8"/>
    </row>
    <row r="230" spans="1:51" ht="13.5" customHeight="1">
      <c r="A230" s="248" t="str">
        <f>IFERROR(INDEX(【従業者名簿】!F:F,MATCH(F230,【従業者名簿】!C:C,0)),"")</f>
        <v/>
      </c>
      <c r="B230" s="298" t="s">
        <v>33</v>
      </c>
      <c r="C230" s="299" t="str">
        <f t="shared" ref="C230" si="242">IF(AO230="介護福祉士","〇","")</f>
        <v/>
      </c>
      <c r="D230" s="366" t="str">
        <f t="shared" ref="D230" si="243">IF(A230="","",DATEDIF(A230,$AF$3,"m"))</f>
        <v/>
      </c>
      <c r="E230" s="301"/>
      <c r="F230" s="262"/>
      <c r="G230" s="70" t="s">
        <v>36</v>
      </c>
      <c r="H230" s="133"/>
      <c r="I230" s="133"/>
      <c r="J230" s="133"/>
      <c r="K230" s="133"/>
      <c r="L230" s="133"/>
      <c r="M230" s="133"/>
      <c r="N230" s="133"/>
      <c r="O230" s="133"/>
      <c r="P230" s="133"/>
      <c r="Q230" s="133"/>
      <c r="R230" s="133"/>
      <c r="S230" s="133"/>
      <c r="T230" s="133"/>
      <c r="U230" s="133"/>
      <c r="V230" s="133"/>
      <c r="W230" s="133"/>
      <c r="X230" s="133"/>
      <c r="Y230" s="133"/>
      <c r="Z230" s="133"/>
      <c r="AA230" s="133"/>
      <c r="AB230" s="133"/>
      <c r="AC230" s="133"/>
      <c r="AD230" s="133"/>
      <c r="AE230" s="133"/>
      <c r="AF230" s="133"/>
      <c r="AG230" s="133"/>
      <c r="AH230" s="133"/>
      <c r="AI230" s="133"/>
      <c r="AJ230" s="133"/>
      <c r="AK230" s="133"/>
      <c r="AL230" s="133"/>
      <c r="AM230" s="253">
        <f t="shared" ref="AM230" si="244">SUM(H231:AL231)</f>
        <v>0</v>
      </c>
      <c r="AN230" s="368" t="str">
        <f t="shared" ref="AN230" si="245">IFERROR(IF(OR(E230="Ａ",AM230&gt;$AF$205),1,ROUNDDOWN(AM230/$AF$205,1)),"")</f>
        <v/>
      </c>
      <c r="AO230" s="372"/>
      <c r="AP230" s="8"/>
    </row>
    <row r="231" spans="1:51" ht="13.5" customHeight="1">
      <c r="A231" s="249"/>
      <c r="B231" s="255"/>
      <c r="C231" s="287"/>
      <c r="D231" s="367"/>
      <c r="E231" s="302"/>
      <c r="F231" s="262"/>
      <c r="G231" s="70" t="s">
        <v>134</v>
      </c>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253"/>
      <c r="AN231" s="368"/>
      <c r="AO231" s="374"/>
      <c r="AP231" s="8"/>
    </row>
    <row r="232" spans="1:51" ht="13.5" customHeight="1">
      <c r="A232" s="248" t="str">
        <f>IFERROR(INDEX(【従業者名簿】!F:F,MATCH(F232,【従業者名簿】!C:C,0)),"")</f>
        <v/>
      </c>
      <c r="B232" s="298" t="s">
        <v>33</v>
      </c>
      <c r="C232" s="299" t="str">
        <f t="shared" ref="C232" si="246">IF(AO232="介護福祉士","〇","")</f>
        <v/>
      </c>
      <c r="D232" s="366" t="str">
        <f t="shared" ref="D232" si="247">IF(A232="","",DATEDIF(A232,$AF$3,"m"))</f>
        <v/>
      </c>
      <c r="E232" s="301"/>
      <c r="F232" s="262"/>
      <c r="G232" s="70" t="s">
        <v>36</v>
      </c>
      <c r="H232" s="133"/>
      <c r="I232" s="133"/>
      <c r="J232" s="133"/>
      <c r="K232" s="133"/>
      <c r="L232" s="133"/>
      <c r="M232" s="133"/>
      <c r="N232" s="133"/>
      <c r="O232" s="133"/>
      <c r="P232" s="133"/>
      <c r="Q232" s="133"/>
      <c r="R232" s="133"/>
      <c r="S232" s="133"/>
      <c r="T232" s="133"/>
      <c r="U232" s="133"/>
      <c r="V232" s="133"/>
      <c r="W232" s="133"/>
      <c r="X232" s="133"/>
      <c r="Y232" s="133"/>
      <c r="Z232" s="133"/>
      <c r="AA232" s="133"/>
      <c r="AB232" s="133"/>
      <c r="AC232" s="133"/>
      <c r="AD232" s="133"/>
      <c r="AE232" s="133"/>
      <c r="AF232" s="133"/>
      <c r="AG232" s="133"/>
      <c r="AH232" s="133"/>
      <c r="AI232" s="133"/>
      <c r="AJ232" s="133"/>
      <c r="AK232" s="133"/>
      <c r="AL232" s="133"/>
      <c r="AM232" s="253">
        <f t="shared" ref="AM232" si="248">SUM(H233:AL233)</f>
        <v>0</v>
      </c>
      <c r="AN232" s="368" t="str">
        <f t="shared" ref="AN232" si="249">IFERROR(IF(OR(E232="Ａ",AM232&gt;$AF$205),1,ROUNDDOWN(AM232/$AF$205,1)),"")</f>
        <v/>
      </c>
      <c r="AO232" s="372"/>
      <c r="AP232" s="8"/>
    </row>
    <row r="233" spans="1:51" ht="13.5" customHeight="1">
      <c r="A233" s="249"/>
      <c r="B233" s="255"/>
      <c r="C233" s="287"/>
      <c r="D233" s="367"/>
      <c r="E233" s="302"/>
      <c r="F233" s="262"/>
      <c r="G233" s="70" t="s">
        <v>134</v>
      </c>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253"/>
      <c r="AN233" s="368"/>
      <c r="AO233" s="374"/>
      <c r="AP233" s="8"/>
    </row>
    <row r="234" spans="1:51" ht="13.5" customHeight="1">
      <c r="A234" s="248" t="str">
        <f>IFERROR(INDEX(【従業者名簿】!F:F,MATCH(F234,【従業者名簿】!C:C,0)),"")</f>
        <v/>
      </c>
      <c r="B234" s="298" t="s">
        <v>33</v>
      </c>
      <c r="C234" s="299" t="str">
        <f t="shared" ref="C234" si="250">IF(AO234="介護福祉士","〇","")</f>
        <v/>
      </c>
      <c r="D234" s="366" t="str">
        <f t="shared" ref="D234" si="251">IF(A234="","",DATEDIF(A234,$AF$3,"m"))</f>
        <v/>
      </c>
      <c r="E234" s="301"/>
      <c r="F234" s="262"/>
      <c r="G234" s="70" t="s">
        <v>36</v>
      </c>
      <c r="H234" s="133"/>
      <c r="I234" s="133"/>
      <c r="J234" s="133"/>
      <c r="K234" s="133"/>
      <c r="L234" s="133"/>
      <c r="M234" s="133"/>
      <c r="N234" s="133"/>
      <c r="O234" s="133"/>
      <c r="P234" s="133"/>
      <c r="Q234" s="133"/>
      <c r="R234" s="133"/>
      <c r="S234" s="133"/>
      <c r="T234" s="133"/>
      <c r="U234" s="133"/>
      <c r="V234" s="133"/>
      <c r="W234" s="133"/>
      <c r="X234" s="133"/>
      <c r="Y234" s="133"/>
      <c r="Z234" s="133"/>
      <c r="AA234" s="133"/>
      <c r="AB234" s="133"/>
      <c r="AC234" s="133"/>
      <c r="AD234" s="133"/>
      <c r="AE234" s="133"/>
      <c r="AF234" s="133"/>
      <c r="AG234" s="133"/>
      <c r="AH234" s="133"/>
      <c r="AI234" s="133"/>
      <c r="AJ234" s="133"/>
      <c r="AK234" s="133"/>
      <c r="AL234" s="133"/>
      <c r="AM234" s="253">
        <f t="shared" ref="AM234" si="252">SUM(H235:AL235)</f>
        <v>0</v>
      </c>
      <c r="AN234" s="368" t="str">
        <f t="shared" ref="AN234" si="253">IFERROR(IF(OR(E234="Ａ",AM234&gt;$AF$205),1,ROUNDDOWN(AM234/$AF$205,1)),"")</f>
        <v/>
      </c>
      <c r="AO234" s="372"/>
      <c r="AP234" s="8"/>
    </row>
    <row r="235" spans="1:51" ht="13.5" customHeight="1">
      <c r="A235" s="249"/>
      <c r="B235" s="255"/>
      <c r="C235" s="287"/>
      <c r="D235" s="367"/>
      <c r="E235" s="302"/>
      <c r="F235" s="262"/>
      <c r="G235" s="70" t="s">
        <v>134</v>
      </c>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253"/>
      <c r="AN235" s="368"/>
      <c r="AO235" s="374"/>
      <c r="AP235" s="8"/>
    </row>
    <row r="236" spans="1:51" ht="13.5" customHeight="1">
      <c r="A236" s="248" t="str">
        <f>IFERROR(INDEX(【従業者名簿】!F:F,MATCH(F236,【従業者名簿】!C:C,0)),"")</f>
        <v/>
      </c>
      <c r="B236" s="298" t="s">
        <v>33</v>
      </c>
      <c r="C236" s="299" t="str">
        <f t="shared" ref="C236" si="254">IF(AO236="介護福祉士","〇","")</f>
        <v/>
      </c>
      <c r="D236" s="366" t="str">
        <f t="shared" ref="D236" si="255">IF(A236="","",DATEDIF(A236,$AF$3,"m"))</f>
        <v/>
      </c>
      <c r="E236" s="301"/>
      <c r="F236" s="270"/>
      <c r="G236" s="70" t="s">
        <v>36</v>
      </c>
      <c r="H236" s="133"/>
      <c r="I236" s="133"/>
      <c r="J236" s="133"/>
      <c r="K236" s="133"/>
      <c r="L236" s="133"/>
      <c r="M236" s="133"/>
      <c r="N236" s="133"/>
      <c r="O236" s="133"/>
      <c r="P236" s="133"/>
      <c r="Q236" s="133"/>
      <c r="R236" s="133"/>
      <c r="S236" s="133"/>
      <c r="T236" s="133"/>
      <c r="U236" s="133"/>
      <c r="V236" s="133"/>
      <c r="W236" s="133"/>
      <c r="X236" s="133"/>
      <c r="Y236" s="133"/>
      <c r="Z236" s="133"/>
      <c r="AA236" s="133"/>
      <c r="AB236" s="133"/>
      <c r="AC236" s="133"/>
      <c r="AD236" s="133"/>
      <c r="AE236" s="133"/>
      <c r="AF236" s="133"/>
      <c r="AG236" s="133"/>
      <c r="AH236" s="133"/>
      <c r="AI236" s="133"/>
      <c r="AJ236" s="133"/>
      <c r="AK236" s="133"/>
      <c r="AL236" s="133"/>
      <c r="AM236" s="253">
        <f t="shared" ref="AM236" si="256">SUM(H237:AL237)</f>
        <v>0</v>
      </c>
      <c r="AN236" s="368" t="str">
        <f t="shared" ref="AN236" si="257">IFERROR(IF(OR(E236="Ａ",AM236&gt;$AF$205),1,ROUNDDOWN(AM236/$AF$205,1)),"")</f>
        <v/>
      </c>
      <c r="AO236" s="372"/>
      <c r="AP236" s="8"/>
    </row>
    <row r="237" spans="1:51" ht="13.5" customHeight="1">
      <c r="A237" s="249"/>
      <c r="B237" s="255"/>
      <c r="C237" s="287"/>
      <c r="D237" s="367"/>
      <c r="E237" s="302"/>
      <c r="F237" s="261"/>
      <c r="G237" s="70" t="s">
        <v>134</v>
      </c>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253"/>
      <c r="AN237" s="368"/>
      <c r="AO237" s="374"/>
      <c r="AP237" s="8"/>
    </row>
    <row r="238" spans="1:51" ht="13.5" customHeight="1">
      <c r="A238" s="248" t="str">
        <f>IFERROR(INDEX(【従業者名簿】!F:F,MATCH(F238,【従業者名簿】!C:C,0)),"")</f>
        <v/>
      </c>
      <c r="B238" s="298" t="s">
        <v>33</v>
      </c>
      <c r="C238" s="299" t="str">
        <f t="shared" ref="C238" si="258">IF(AO238="介護福祉士","〇","")</f>
        <v/>
      </c>
      <c r="D238" s="366" t="str">
        <f>IF(A238="","",DATEDIF(A238,$AF$3,"m"))</f>
        <v/>
      </c>
      <c r="E238" s="301"/>
      <c r="F238" s="262"/>
      <c r="G238" s="70" t="s">
        <v>36</v>
      </c>
      <c r="H238" s="133"/>
      <c r="I238" s="133"/>
      <c r="J238" s="133"/>
      <c r="K238" s="133"/>
      <c r="L238" s="133"/>
      <c r="M238" s="133"/>
      <c r="N238" s="133"/>
      <c r="O238" s="133"/>
      <c r="P238" s="133"/>
      <c r="Q238" s="133"/>
      <c r="R238" s="133"/>
      <c r="S238" s="133"/>
      <c r="T238" s="133"/>
      <c r="U238" s="133"/>
      <c r="V238" s="133"/>
      <c r="W238" s="133"/>
      <c r="X238" s="133"/>
      <c r="Y238" s="133"/>
      <c r="Z238" s="133"/>
      <c r="AA238" s="133"/>
      <c r="AB238" s="133"/>
      <c r="AC238" s="133"/>
      <c r="AD238" s="133"/>
      <c r="AE238" s="133"/>
      <c r="AF238" s="133"/>
      <c r="AG238" s="133"/>
      <c r="AH238" s="133"/>
      <c r="AI238" s="133"/>
      <c r="AJ238" s="133"/>
      <c r="AK238" s="133"/>
      <c r="AL238" s="133"/>
      <c r="AM238" s="253">
        <f>SUM(H239:AL239)</f>
        <v>0</v>
      </c>
      <c r="AN238" s="368" t="str">
        <f>IFERROR(IF(OR(E238="Ａ",AM238&gt;$AF$205),1,ROUNDDOWN(AM238/$AF$205,1)),"")</f>
        <v/>
      </c>
      <c r="AO238" s="372"/>
      <c r="AP238" s="8"/>
    </row>
    <row r="239" spans="1:51" ht="13.5" customHeight="1">
      <c r="A239" s="249"/>
      <c r="B239" s="255"/>
      <c r="C239" s="287"/>
      <c r="D239" s="367"/>
      <c r="E239" s="302"/>
      <c r="F239" s="262"/>
      <c r="G239" s="70" t="s">
        <v>134</v>
      </c>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253"/>
      <c r="AN239" s="368"/>
      <c r="AO239" s="374"/>
      <c r="AP239" s="8"/>
    </row>
    <row r="240" spans="1:51" ht="13.5" customHeight="1">
      <c r="B240" s="132"/>
      <c r="C240" s="132"/>
      <c r="D240" s="132"/>
      <c r="E240" s="7" t="s">
        <v>137</v>
      </c>
      <c r="F240" s="132"/>
      <c r="G240" s="51"/>
      <c r="H240" s="7"/>
      <c r="I240" s="52"/>
      <c r="J240" s="52"/>
      <c r="K240" s="52"/>
      <c r="L240" s="52"/>
      <c r="M240" s="52"/>
      <c r="N240" s="52"/>
      <c r="O240" s="52"/>
      <c r="P240" s="52"/>
      <c r="Q240" s="52"/>
      <c r="R240" s="52"/>
      <c r="S240" s="53"/>
      <c r="T240" s="53"/>
      <c r="U240" s="7"/>
      <c r="V240" s="52"/>
      <c r="W240" s="52"/>
      <c r="X240" s="52"/>
      <c r="Y240" s="52"/>
      <c r="Z240" s="52"/>
      <c r="AA240" s="52"/>
      <c r="AB240" s="52"/>
      <c r="AC240" s="132"/>
      <c r="AD240" s="132"/>
      <c r="AE240" s="132"/>
      <c r="AF240" s="54"/>
      <c r="AG240" s="54"/>
      <c r="AH240" s="7"/>
      <c r="AI240" s="7"/>
      <c r="AJ240" s="7"/>
      <c r="AK240" s="7"/>
      <c r="AL240" s="7"/>
      <c r="AM240" s="55"/>
      <c r="AN240" s="56"/>
      <c r="AO240" s="57"/>
      <c r="AP240" s="10"/>
      <c r="AQ240" s="132"/>
      <c r="AR240" s="132"/>
      <c r="AS240" s="132"/>
      <c r="AT240" s="58"/>
      <c r="AU240" s="58"/>
      <c r="AV240" s="58"/>
      <c r="AW240" s="59"/>
      <c r="AX240" s="59"/>
      <c r="AY240" s="59"/>
    </row>
  </sheetData>
  <sheetProtection sheet="1" objects="1" scenarios="1"/>
  <mergeCells count="1222">
    <mergeCell ref="BA202:BA203"/>
    <mergeCell ref="AQ203:AS203"/>
    <mergeCell ref="AQ204:AS205"/>
    <mergeCell ref="AT204:AV205"/>
    <mergeCell ref="AW204:AY205"/>
    <mergeCell ref="AO14:AO15"/>
    <mergeCell ref="AO16:AO17"/>
    <mergeCell ref="AO18:AO19"/>
    <mergeCell ref="AO20:AO21"/>
    <mergeCell ref="AO22:AO23"/>
    <mergeCell ref="AO94:AO95"/>
    <mergeCell ref="AO96:AO97"/>
    <mergeCell ref="AO98:AO99"/>
    <mergeCell ref="AO100:AO101"/>
    <mergeCell ref="AO102:AO103"/>
    <mergeCell ref="AO174:AO175"/>
    <mergeCell ref="AO176:AO177"/>
    <mergeCell ref="AO178:AO179"/>
    <mergeCell ref="AO180:AO181"/>
    <mergeCell ref="AO182:AO183"/>
    <mergeCell ref="BA122:BA123"/>
    <mergeCell ref="AQ123:AS123"/>
    <mergeCell ref="AQ124:AS125"/>
    <mergeCell ref="AT124:AV125"/>
    <mergeCell ref="AW124:AY125"/>
    <mergeCell ref="AQ193:AS195"/>
    <mergeCell ref="AT193:AV194"/>
    <mergeCell ref="AW193:AY194"/>
    <mergeCell ref="AT195:AV195"/>
    <mergeCell ref="AW195:AY195"/>
    <mergeCell ref="AQ196:AS196"/>
    <mergeCell ref="AT196:AV197"/>
    <mergeCell ref="AW196:AY197"/>
    <mergeCell ref="AQ197:AS197"/>
    <mergeCell ref="AT198:AV199"/>
    <mergeCell ref="AW198:AY199"/>
    <mergeCell ref="BA198:BA199"/>
    <mergeCell ref="AQ199:AS199"/>
    <mergeCell ref="BA42:BA43"/>
    <mergeCell ref="AQ43:AS43"/>
    <mergeCell ref="AQ44:AS45"/>
    <mergeCell ref="AT44:AV45"/>
    <mergeCell ref="AW44:AY45"/>
    <mergeCell ref="AQ113:AS115"/>
    <mergeCell ref="AT113:AV114"/>
    <mergeCell ref="AW113:AY114"/>
    <mergeCell ref="AT115:AV115"/>
    <mergeCell ref="AW115:AY115"/>
    <mergeCell ref="AQ116:AS116"/>
    <mergeCell ref="AT116:AV117"/>
    <mergeCell ref="AW116:AY117"/>
    <mergeCell ref="AQ117:AS117"/>
    <mergeCell ref="AT118:AV119"/>
    <mergeCell ref="AW118:AY119"/>
    <mergeCell ref="BA118:BA119"/>
    <mergeCell ref="AQ119:AS119"/>
    <mergeCell ref="AT42:AV43"/>
    <mergeCell ref="AW42:AY43"/>
    <mergeCell ref="AQ106:AR106"/>
    <mergeCell ref="AS106:AY106"/>
    <mergeCell ref="AQ107:AR107"/>
    <mergeCell ref="AS107:AY107"/>
    <mergeCell ref="AQ104:AR104"/>
    <mergeCell ref="AS104:AT104"/>
    <mergeCell ref="AQ33:AS35"/>
    <mergeCell ref="AT33:AV34"/>
    <mergeCell ref="AW33:AY34"/>
    <mergeCell ref="AT35:AV35"/>
    <mergeCell ref="AW35:AY35"/>
    <mergeCell ref="AQ36:AS36"/>
    <mergeCell ref="AT36:AV37"/>
    <mergeCell ref="AW36:AY37"/>
    <mergeCell ref="AQ37:AS37"/>
    <mergeCell ref="AT38:AV39"/>
    <mergeCell ref="AW38:AY39"/>
    <mergeCell ref="BA38:BA39"/>
    <mergeCell ref="AQ39:AS39"/>
    <mergeCell ref="AQ40:AS40"/>
    <mergeCell ref="AT40:AV41"/>
    <mergeCell ref="AW40:AY41"/>
    <mergeCell ref="AQ41:AS41"/>
    <mergeCell ref="AQ38:AS38"/>
    <mergeCell ref="A238:A239"/>
    <mergeCell ref="B238:B239"/>
    <mergeCell ref="C238:C239"/>
    <mergeCell ref="D238:D239"/>
    <mergeCell ref="E238:E239"/>
    <mergeCell ref="F238:F239"/>
    <mergeCell ref="AM238:AM239"/>
    <mergeCell ref="AN238:AN239"/>
    <mergeCell ref="AO238:AO239"/>
    <mergeCell ref="A236:A237"/>
    <mergeCell ref="B236:B237"/>
    <mergeCell ref="C236:C237"/>
    <mergeCell ref="D236:D237"/>
    <mergeCell ref="E236:E237"/>
    <mergeCell ref="F236:F237"/>
    <mergeCell ref="AM236:AM237"/>
    <mergeCell ref="AN236:AN237"/>
    <mergeCell ref="AO236:AO237"/>
    <mergeCell ref="A234:A235"/>
    <mergeCell ref="B234:B235"/>
    <mergeCell ref="C234:C235"/>
    <mergeCell ref="D234:D235"/>
    <mergeCell ref="E234:E235"/>
    <mergeCell ref="F234:F235"/>
    <mergeCell ref="AM234:AM235"/>
    <mergeCell ref="AN234:AN235"/>
    <mergeCell ref="AO234:AO235"/>
    <mergeCell ref="A232:A233"/>
    <mergeCell ref="B232:B233"/>
    <mergeCell ref="C232:C233"/>
    <mergeCell ref="D232:D233"/>
    <mergeCell ref="E232:E233"/>
    <mergeCell ref="F232:F233"/>
    <mergeCell ref="AM232:AM233"/>
    <mergeCell ref="AN232:AN233"/>
    <mergeCell ref="AO232:AO233"/>
    <mergeCell ref="A230:A231"/>
    <mergeCell ref="B230:B231"/>
    <mergeCell ref="C230:C231"/>
    <mergeCell ref="D230:D231"/>
    <mergeCell ref="E230:E231"/>
    <mergeCell ref="F230:F231"/>
    <mergeCell ref="AM230:AM231"/>
    <mergeCell ref="AN230:AN231"/>
    <mergeCell ref="AO230:AO231"/>
    <mergeCell ref="A228:A229"/>
    <mergeCell ref="B228:B229"/>
    <mergeCell ref="C228:C229"/>
    <mergeCell ref="D228:D229"/>
    <mergeCell ref="E228:E229"/>
    <mergeCell ref="F228:F229"/>
    <mergeCell ref="AM228:AM229"/>
    <mergeCell ref="AN228:AN229"/>
    <mergeCell ref="AO228:AO229"/>
    <mergeCell ref="A226:A227"/>
    <mergeCell ref="B226:B227"/>
    <mergeCell ref="C226:C227"/>
    <mergeCell ref="D226:D227"/>
    <mergeCell ref="E226:E227"/>
    <mergeCell ref="F226:F227"/>
    <mergeCell ref="AM226:AM227"/>
    <mergeCell ref="AN226:AN227"/>
    <mergeCell ref="AO226:AO227"/>
    <mergeCell ref="A224:A225"/>
    <mergeCell ref="B224:B225"/>
    <mergeCell ref="C224:C225"/>
    <mergeCell ref="D224:D225"/>
    <mergeCell ref="E224:E225"/>
    <mergeCell ref="F224:F225"/>
    <mergeCell ref="AM224:AM225"/>
    <mergeCell ref="AN224:AN225"/>
    <mergeCell ref="AO224:AO225"/>
    <mergeCell ref="A222:A223"/>
    <mergeCell ref="B222:B223"/>
    <mergeCell ref="C222:C223"/>
    <mergeCell ref="D222:D223"/>
    <mergeCell ref="E222:E223"/>
    <mergeCell ref="F222:F223"/>
    <mergeCell ref="AM222:AM223"/>
    <mergeCell ref="AN222:AN223"/>
    <mergeCell ref="AO222:AO223"/>
    <mergeCell ref="A220:A221"/>
    <mergeCell ref="B220:B221"/>
    <mergeCell ref="C220:C221"/>
    <mergeCell ref="D220:D221"/>
    <mergeCell ref="E220:E221"/>
    <mergeCell ref="F220:F221"/>
    <mergeCell ref="AM220:AM221"/>
    <mergeCell ref="AN220:AN221"/>
    <mergeCell ref="AO220:AO221"/>
    <mergeCell ref="A218:A219"/>
    <mergeCell ref="B218:B219"/>
    <mergeCell ref="C218:C219"/>
    <mergeCell ref="D218:D219"/>
    <mergeCell ref="E218:E219"/>
    <mergeCell ref="F218:F219"/>
    <mergeCell ref="AM218:AM219"/>
    <mergeCell ref="AN218:AN219"/>
    <mergeCell ref="AO218:AO219"/>
    <mergeCell ref="A216:A217"/>
    <mergeCell ref="B216:B217"/>
    <mergeCell ref="C216:C217"/>
    <mergeCell ref="D216:D217"/>
    <mergeCell ref="E216:E217"/>
    <mergeCell ref="F216:F217"/>
    <mergeCell ref="AM216:AM217"/>
    <mergeCell ref="AN216:AN217"/>
    <mergeCell ref="AO216:AO217"/>
    <mergeCell ref="A214:A215"/>
    <mergeCell ref="B214:B215"/>
    <mergeCell ref="C214:C215"/>
    <mergeCell ref="D214:D215"/>
    <mergeCell ref="E214:E215"/>
    <mergeCell ref="F214:F215"/>
    <mergeCell ref="AM214:AM215"/>
    <mergeCell ref="AN214:AN215"/>
    <mergeCell ref="AO214:AO215"/>
    <mergeCell ref="A212:A213"/>
    <mergeCell ref="B212:B213"/>
    <mergeCell ref="C212:C213"/>
    <mergeCell ref="D212:D213"/>
    <mergeCell ref="E212:E213"/>
    <mergeCell ref="F212:F213"/>
    <mergeCell ref="AM212:AM213"/>
    <mergeCell ref="AN212:AN213"/>
    <mergeCell ref="AO212:AO213"/>
    <mergeCell ref="AO208:AO209"/>
    <mergeCell ref="A210:A211"/>
    <mergeCell ref="B210:B211"/>
    <mergeCell ref="C210:C211"/>
    <mergeCell ref="D210:D211"/>
    <mergeCell ref="E210:E211"/>
    <mergeCell ref="F210:F211"/>
    <mergeCell ref="AM210:AM211"/>
    <mergeCell ref="AN210:AN211"/>
    <mergeCell ref="AO210:AO211"/>
    <mergeCell ref="A208:A209"/>
    <mergeCell ref="B208:B209"/>
    <mergeCell ref="C208:C209"/>
    <mergeCell ref="D208:D209"/>
    <mergeCell ref="E208:E209"/>
    <mergeCell ref="F208:F209"/>
    <mergeCell ref="G208:G209"/>
    <mergeCell ref="AM208:AM209"/>
    <mergeCell ref="AN208:AN209"/>
    <mergeCell ref="A158:A159"/>
    <mergeCell ref="B158:B159"/>
    <mergeCell ref="C158:C159"/>
    <mergeCell ref="D158:D159"/>
    <mergeCell ref="E158:E159"/>
    <mergeCell ref="F158:F159"/>
    <mergeCell ref="AM158:AM159"/>
    <mergeCell ref="AN158:AN159"/>
    <mergeCell ref="AO158:AO159"/>
    <mergeCell ref="A156:A157"/>
    <mergeCell ref="B156:B157"/>
    <mergeCell ref="C156:C157"/>
    <mergeCell ref="D156:D157"/>
    <mergeCell ref="E156:E157"/>
    <mergeCell ref="F156:F157"/>
    <mergeCell ref="AM156:AM157"/>
    <mergeCell ref="AN156:AN157"/>
    <mergeCell ref="AO156:AO157"/>
    <mergeCell ref="A154:A155"/>
    <mergeCell ref="B154:B155"/>
    <mergeCell ref="C154:C155"/>
    <mergeCell ref="D154:D155"/>
    <mergeCell ref="E154:E155"/>
    <mergeCell ref="F154:F155"/>
    <mergeCell ref="AM154:AM155"/>
    <mergeCell ref="AN154:AN155"/>
    <mergeCell ref="AO154:AO155"/>
    <mergeCell ref="A152:A153"/>
    <mergeCell ref="B152:B153"/>
    <mergeCell ref="C152:C153"/>
    <mergeCell ref="D152:D153"/>
    <mergeCell ref="E152:E153"/>
    <mergeCell ref="F152:F153"/>
    <mergeCell ref="AM152:AM153"/>
    <mergeCell ref="AN152:AN153"/>
    <mergeCell ref="AO152:AO153"/>
    <mergeCell ref="A150:A151"/>
    <mergeCell ref="B150:B151"/>
    <mergeCell ref="C150:C151"/>
    <mergeCell ref="D150:D151"/>
    <mergeCell ref="E150:E151"/>
    <mergeCell ref="F150:F151"/>
    <mergeCell ref="AM150:AM151"/>
    <mergeCell ref="AN150:AN151"/>
    <mergeCell ref="AO150:AO151"/>
    <mergeCell ref="A148:A149"/>
    <mergeCell ref="B148:B149"/>
    <mergeCell ref="C148:C149"/>
    <mergeCell ref="D148:D149"/>
    <mergeCell ref="E148:E149"/>
    <mergeCell ref="F148:F149"/>
    <mergeCell ref="AM148:AM149"/>
    <mergeCell ref="AN148:AN149"/>
    <mergeCell ref="AO148:AO149"/>
    <mergeCell ref="A146:A147"/>
    <mergeCell ref="B146:B147"/>
    <mergeCell ref="C146:C147"/>
    <mergeCell ref="D146:D147"/>
    <mergeCell ref="E146:E147"/>
    <mergeCell ref="F146:F147"/>
    <mergeCell ref="AM146:AM147"/>
    <mergeCell ref="AN146:AN147"/>
    <mergeCell ref="AO146:AO147"/>
    <mergeCell ref="A144:A145"/>
    <mergeCell ref="B144:B145"/>
    <mergeCell ref="C144:C145"/>
    <mergeCell ref="D144:D145"/>
    <mergeCell ref="E144:E145"/>
    <mergeCell ref="F144:F145"/>
    <mergeCell ref="AM144:AM145"/>
    <mergeCell ref="AN144:AN145"/>
    <mergeCell ref="AO144:AO145"/>
    <mergeCell ref="A142:A143"/>
    <mergeCell ref="B142:B143"/>
    <mergeCell ref="C142:C143"/>
    <mergeCell ref="D142:D143"/>
    <mergeCell ref="E142:E143"/>
    <mergeCell ref="F142:F143"/>
    <mergeCell ref="AM142:AM143"/>
    <mergeCell ref="AN142:AN143"/>
    <mergeCell ref="AO142:AO143"/>
    <mergeCell ref="A140:A141"/>
    <mergeCell ref="B140:B141"/>
    <mergeCell ref="C140:C141"/>
    <mergeCell ref="D140:D141"/>
    <mergeCell ref="E140:E141"/>
    <mergeCell ref="F140:F141"/>
    <mergeCell ref="AM140:AM141"/>
    <mergeCell ref="AN140:AN141"/>
    <mergeCell ref="AO140:AO141"/>
    <mergeCell ref="A138:A139"/>
    <mergeCell ref="B138:B139"/>
    <mergeCell ref="C138:C139"/>
    <mergeCell ref="D138:D139"/>
    <mergeCell ref="E138:E139"/>
    <mergeCell ref="F138:F139"/>
    <mergeCell ref="AM138:AM139"/>
    <mergeCell ref="AN138:AN139"/>
    <mergeCell ref="AO138:AO139"/>
    <mergeCell ref="A136:A137"/>
    <mergeCell ref="B136:B137"/>
    <mergeCell ref="C136:C137"/>
    <mergeCell ref="D136:D137"/>
    <mergeCell ref="E136:E137"/>
    <mergeCell ref="F136:F137"/>
    <mergeCell ref="AM136:AM137"/>
    <mergeCell ref="AN136:AN137"/>
    <mergeCell ref="AO136:AO137"/>
    <mergeCell ref="A134:A135"/>
    <mergeCell ref="B134:B135"/>
    <mergeCell ref="C134:C135"/>
    <mergeCell ref="D134:D135"/>
    <mergeCell ref="E134:E135"/>
    <mergeCell ref="F134:F135"/>
    <mergeCell ref="AM134:AM135"/>
    <mergeCell ref="AN134:AN135"/>
    <mergeCell ref="AO134:AO135"/>
    <mergeCell ref="A132:A133"/>
    <mergeCell ref="B132:B133"/>
    <mergeCell ref="C132:C133"/>
    <mergeCell ref="D132:D133"/>
    <mergeCell ref="E132:E133"/>
    <mergeCell ref="F132:F133"/>
    <mergeCell ref="AM132:AM133"/>
    <mergeCell ref="AN132:AN133"/>
    <mergeCell ref="AO132:AO133"/>
    <mergeCell ref="AO128:AO129"/>
    <mergeCell ref="A130:A131"/>
    <mergeCell ref="B130:B131"/>
    <mergeCell ref="C130:C131"/>
    <mergeCell ref="D130:D131"/>
    <mergeCell ref="E130:E131"/>
    <mergeCell ref="F130:F131"/>
    <mergeCell ref="AM130:AM131"/>
    <mergeCell ref="AN130:AN131"/>
    <mergeCell ref="AO130:AO131"/>
    <mergeCell ref="A128:A129"/>
    <mergeCell ref="B128:B129"/>
    <mergeCell ref="C128:C129"/>
    <mergeCell ref="D128:D129"/>
    <mergeCell ref="E128:E129"/>
    <mergeCell ref="F128:F129"/>
    <mergeCell ref="G128:G129"/>
    <mergeCell ref="AM128:AM129"/>
    <mergeCell ref="AN128:AN129"/>
    <mergeCell ref="A78:A79"/>
    <mergeCell ref="B78:B79"/>
    <mergeCell ref="C78:C79"/>
    <mergeCell ref="D78:D79"/>
    <mergeCell ref="E78:E79"/>
    <mergeCell ref="F78:F79"/>
    <mergeCell ref="AM78:AM79"/>
    <mergeCell ref="AN78:AN79"/>
    <mergeCell ref="AO78:AO79"/>
    <mergeCell ref="A76:A77"/>
    <mergeCell ref="B76:B77"/>
    <mergeCell ref="C76:C77"/>
    <mergeCell ref="D76:D77"/>
    <mergeCell ref="E76:E77"/>
    <mergeCell ref="F76:F77"/>
    <mergeCell ref="AM76:AM77"/>
    <mergeCell ref="AN76:AN77"/>
    <mergeCell ref="AO76:AO77"/>
    <mergeCell ref="A74:A75"/>
    <mergeCell ref="B74:B75"/>
    <mergeCell ref="C74:C75"/>
    <mergeCell ref="D74:D75"/>
    <mergeCell ref="E74:E75"/>
    <mergeCell ref="F74:F75"/>
    <mergeCell ref="AM74:AM75"/>
    <mergeCell ref="AN74:AN75"/>
    <mergeCell ref="AO74:AO75"/>
    <mergeCell ref="A72:A73"/>
    <mergeCell ref="B72:B73"/>
    <mergeCell ref="C72:C73"/>
    <mergeCell ref="D72:D73"/>
    <mergeCell ref="E72:E73"/>
    <mergeCell ref="F72:F73"/>
    <mergeCell ref="AM72:AM73"/>
    <mergeCell ref="AN72:AN73"/>
    <mergeCell ref="AO72:AO73"/>
    <mergeCell ref="A70:A71"/>
    <mergeCell ref="B70:B71"/>
    <mergeCell ref="C70:C71"/>
    <mergeCell ref="D70:D71"/>
    <mergeCell ref="E70:E71"/>
    <mergeCell ref="F70:F71"/>
    <mergeCell ref="AM70:AM71"/>
    <mergeCell ref="AN70:AN71"/>
    <mergeCell ref="AO70:AO71"/>
    <mergeCell ref="A68:A69"/>
    <mergeCell ref="B68:B69"/>
    <mergeCell ref="C68:C69"/>
    <mergeCell ref="D68:D69"/>
    <mergeCell ref="E68:E69"/>
    <mergeCell ref="F68:F69"/>
    <mergeCell ref="AM68:AM69"/>
    <mergeCell ref="AN68:AN69"/>
    <mergeCell ref="AO68:AO69"/>
    <mergeCell ref="A66:A67"/>
    <mergeCell ref="B66:B67"/>
    <mergeCell ref="C66:C67"/>
    <mergeCell ref="D66:D67"/>
    <mergeCell ref="E66:E67"/>
    <mergeCell ref="F66:F67"/>
    <mergeCell ref="AM66:AM67"/>
    <mergeCell ref="AN66:AN67"/>
    <mergeCell ref="AO66:AO67"/>
    <mergeCell ref="A64:A65"/>
    <mergeCell ref="B64:B65"/>
    <mergeCell ref="C64:C65"/>
    <mergeCell ref="D64:D65"/>
    <mergeCell ref="E64:E65"/>
    <mergeCell ref="F64:F65"/>
    <mergeCell ref="AM64:AM65"/>
    <mergeCell ref="AN64:AN65"/>
    <mergeCell ref="AO64:AO65"/>
    <mergeCell ref="A62:A63"/>
    <mergeCell ref="B62:B63"/>
    <mergeCell ref="C62:C63"/>
    <mergeCell ref="D62:D63"/>
    <mergeCell ref="E62:E63"/>
    <mergeCell ref="F62:F63"/>
    <mergeCell ref="AM62:AM63"/>
    <mergeCell ref="AN62:AN63"/>
    <mergeCell ref="AO62:AO63"/>
    <mergeCell ref="A60:A61"/>
    <mergeCell ref="B60:B61"/>
    <mergeCell ref="C60:C61"/>
    <mergeCell ref="D60:D61"/>
    <mergeCell ref="E60:E61"/>
    <mergeCell ref="F60:F61"/>
    <mergeCell ref="AM60:AM61"/>
    <mergeCell ref="AN60:AN61"/>
    <mergeCell ref="AO60:AO61"/>
    <mergeCell ref="A58:A59"/>
    <mergeCell ref="B58:B59"/>
    <mergeCell ref="C58:C59"/>
    <mergeCell ref="D58:D59"/>
    <mergeCell ref="E58:E59"/>
    <mergeCell ref="F58:F59"/>
    <mergeCell ref="AM58:AM59"/>
    <mergeCell ref="AN58:AN59"/>
    <mergeCell ref="AO58:AO59"/>
    <mergeCell ref="A56:A57"/>
    <mergeCell ref="B56:B57"/>
    <mergeCell ref="C56:C57"/>
    <mergeCell ref="D56:D57"/>
    <mergeCell ref="E56:E57"/>
    <mergeCell ref="F56:F57"/>
    <mergeCell ref="AM56:AM57"/>
    <mergeCell ref="AN56:AN57"/>
    <mergeCell ref="AO56:AO57"/>
    <mergeCell ref="A54:A55"/>
    <mergeCell ref="B54:B55"/>
    <mergeCell ref="C54:C55"/>
    <mergeCell ref="D54:D55"/>
    <mergeCell ref="E54:E55"/>
    <mergeCell ref="F54:F55"/>
    <mergeCell ref="AM54:AM55"/>
    <mergeCell ref="AN54:AN55"/>
    <mergeCell ref="AO54:AO55"/>
    <mergeCell ref="A52:A53"/>
    <mergeCell ref="B52:B53"/>
    <mergeCell ref="C52:C53"/>
    <mergeCell ref="D52:D53"/>
    <mergeCell ref="E52:E53"/>
    <mergeCell ref="F52:F53"/>
    <mergeCell ref="AM52:AM53"/>
    <mergeCell ref="AN52:AN53"/>
    <mergeCell ref="AO52:AO53"/>
    <mergeCell ref="AO48:AO49"/>
    <mergeCell ref="A50:A51"/>
    <mergeCell ref="B50:B51"/>
    <mergeCell ref="C50:C51"/>
    <mergeCell ref="D50:D51"/>
    <mergeCell ref="E50:E51"/>
    <mergeCell ref="F50:F51"/>
    <mergeCell ref="AM50:AM51"/>
    <mergeCell ref="AN50:AN51"/>
    <mergeCell ref="AO50:AO51"/>
    <mergeCell ref="A48:A49"/>
    <mergeCell ref="B48:B49"/>
    <mergeCell ref="C48:C49"/>
    <mergeCell ref="D48:D49"/>
    <mergeCell ref="E48:E49"/>
    <mergeCell ref="F48:F49"/>
    <mergeCell ref="G48:G49"/>
    <mergeCell ref="AM48:AM49"/>
    <mergeCell ref="AN48:AN49"/>
    <mergeCell ref="B1:E1"/>
    <mergeCell ref="B3:C3"/>
    <mergeCell ref="D3:K3"/>
    <mergeCell ref="L3:N3"/>
    <mergeCell ref="O3:U3"/>
    <mergeCell ref="V3:X3"/>
    <mergeCell ref="Y3:Z3"/>
    <mergeCell ref="AA3:AE3"/>
    <mergeCell ref="AF3:AK3"/>
    <mergeCell ref="AF5:AG5"/>
    <mergeCell ref="A6:A7"/>
    <mergeCell ref="B6:B7"/>
    <mergeCell ref="C6:C7"/>
    <mergeCell ref="D6:D7"/>
    <mergeCell ref="E6:E7"/>
    <mergeCell ref="F6:F7"/>
    <mergeCell ref="G6:G7"/>
    <mergeCell ref="AS6:AW7"/>
    <mergeCell ref="AX6:AY7"/>
    <mergeCell ref="A8:A9"/>
    <mergeCell ref="B8:B9"/>
    <mergeCell ref="C8:C9"/>
    <mergeCell ref="D8:D9"/>
    <mergeCell ref="E8:E9"/>
    <mergeCell ref="F8:F9"/>
    <mergeCell ref="AM8:AM9"/>
    <mergeCell ref="AN8:AN9"/>
    <mergeCell ref="AO8:AO9"/>
    <mergeCell ref="AQ8:AR8"/>
    <mergeCell ref="AS8:AT8"/>
    <mergeCell ref="AV8:AW8"/>
    <mergeCell ref="AQ9:AR9"/>
    <mergeCell ref="AS9:AT9"/>
    <mergeCell ref="AV9:AW9"/>
    <mergeCell ref="F10:F11"/>
    <mergeCell ref="AM10:AM11"/>
    <mergeCell ref="AN10:AN11"/>
    <mergeCell ref="AO10:AO11"/>
    <mergeCell ref="AN6:AN7"/>
    <mergeCell ref="AO6:AO7"/>
    <mergeCell ref="AQ6:AR7"/>
    <mergeCell ref="AQ10:AR10"/>
    <mergeCell ref="AS10:AT10"/>
    <mergeCell ref="AV10:AW10"/>
    <mergeCell ref="AQ11:AR11"/>
    <mergeCell ref="AS11:AT11"/>
    <mergeCell ref="AV11:AW11"/>
    <mergeCell ref="A12:A13"/>
    <mergeCell ref="B12:B13"/>
    <mergeCell ref="C12:C13"/>
    <mergeCell ref="D12:D13"/>
    <mergeCell ref="E12:E13"/>
    <mergeCell ref="F12:F13"/>
    <mergeCell ref="AM12:AM13"/>
    <mergeCell ref="AN12:AN13"/>
    <mergeCell ref="AO12:AO13"/>
    <mergeCell ref="AQ12:AR12"/>
    <mergeCell ref="AS12:AT12"/>
    <mergeCell ref="AV12:AW12"/>
    <mergeCell ref="AQ13:AR13"/>
    <mergeCell ref="AS13:AT13"/>
    <mergeCell ref="AV13:AW13"/>
    <mergeCell ref="A10:A11"/>
    <mergeCell ref="B10:B11"/>
    <mergeCell ref="C10:C11"/>
    <mergeCell ref="AM6:AM7"/>
    <mergeCell ref="D10:D11"/>
    <mergeCell ref="A14:A19"/>
    <mergeCell ref="B14:B15"/>
    <mergeCell ref="C14:C19"/>
    <mergeCell ref="D14:D19"/>
    <mergeCell ref="E14:E19"/>
    <mergeCell ref="F14:F19"/>
    <mergeCell ref="B18:B19"/>
    <mergeCell ref="AM14:AM15"/>
    <mergeCell ref="AN14:AN19"/>
    <mergeCell ref="B16:B17"/>
    <mergeCell ref="AM16:AM17"/>
    <mergeCell ref="AQ14:AR14"/>
    <mergeCell ref="AS14:AT14"/>
    <mergeCell ref="AV14:AW14"/>
    <mergeCell ref="AQ15:AR15"/>
    <mergeCell ref="AS15:AT15"/>
    <mergeCell ref="AV15:AW15"/>
    <mergeCell ref="AM18:AM19"/>
    <mergeCell ref="AQ18:AR18"/>
    <mergeCell ref="AS18:AT18"/>
    <mergeCell ref="AV18:AW18"/>
    <mergeCell ref="AQ19:AR19"/>
    <mergeCell ref="AS19:AT19"/>
    <mergeCell ref="AV19:AW19"/>
    <mergeCell ref="AQ16:AR16"/>
    <mergeCell ref="AS16:AT16"/>
    <mergeCell ref="AV16:AW16"/>
    <mergeCell ref="AQ17:AR17"/>
    <mergeCell ref="AS17:AT17"/>
    <mergeCell ref="AV17:AW17"/>
    <mergeCell ref="E10:E11"/>
    <mergeCell ref="A20:A23"/>
    <mergeCell ref="B20:B21"/>
    <mergeCell ref="C20:C23"/>
    <mergeCell ref="D20:D23"/>
    <mergeCell ref="E20:E23"/>
    <mergeCell ref="F20:F23"/>
    <mergeCell ref="B22:B23"/>
    <mergeCell ref="AM20:AM21"/>
    <mergeCell ref="AN20:AN23"/>
    <mergeCell ref="AQ20:AR20"/>
    <mergeCell ref="AS20:AT20"/>
    <mergeCell ref="AV20:AW20"/>
    <mergeCell ref="AQ21:AR21"/>
    <mergeCell ref="AS21:AT21"/>
    <mergeCell ref="AV21:AW21"/>
    <mergeCell ref="AM22:AM23"/>
    <mergeCell ref="AQ22:AR22"/>
    <mergeCell ref="AS22:AT22"/>
    <mergeCell ref="AV22:AW22"/>
    <mergeCell ref="AQ23:AR23"/>
    <mergeCell ref="AS23:AT23"/>
    <mergeCell ref="AV23:AW23"/>
    <mergeCell ref="AQ26:AR26"/>
    <mergeCell ref="AS26:AY26"/>
    <mergeCell ref="AQ27:AR27"/>
    <mergeCell ref="AS27:AY27"/>
    <mergeCell ref="A24:A25"/>
    <mergeCell ref="B24:B25"/>
    <mergeCell ref="C24:C25"/>
    <mergeCell ref="D24:D25"/>
    <mergeCell ref="E24:E25"/>
    <mergeCell ref="A26:A27"/>
    <mergeCell ref="B26:B27"/>
    <mergeCell ref="C26:C27"/>
    <mergeCell ref="D26:D27"/>
    <mergeCell ref="E26:E27"/>
    <mergeCell ref="F26:F27"/>
    <mergeCell ref="AM26:AM27"/>
    <mergeCell ref="AN26:AN27"/>
    <mergeCell ref="AO26:AO27"/>
    <mergeCell ref="F24:F25"/>
    <mergeCell ref="AM24:AM25"/>
    <mergeCell ref="AN24:AN25"/>
    <mergeCell ref="AO24:AO25"/>
    <mergeCell ref="AQ24:AR24"/>
    <mergeCell ref="AS24:AT24"/>
    <mergeCell ref="AV24:AW24"/>
    <mergeCell ref="AQ25:AR25"/>
    <mergeCell ref="AS25:AT25"/>
    <mergeCell ref="AV25:AW25"/>
    <mergeCell ref="AQ28:AR28"/>
    <mergeCell ref="AS28:AY28"/>
    <mergeCell ref="AS29:AY29"/>
    <mergeCell ref="A30:A31"/>
    <mergeCell ref="B30:B31"/>
    <mergeCell ref="C30:C31"/>
    <mergeCell ref="D30:D31"/>
    <mergeCell ref="E30:E31"/>
    <mergeCell ref="F30:F31"/>
    <mergeCell ref="AM30:AM31"/>
    <mergeCell ref="AN30:AN31"/>
    <mergeCell ref="AO30:AO31"/>
    <mergeCell ref="AQ30:AR30"/>
    <mergeCell ref="AS30:AY30"/>
    <mergeCell ref="A28:A29"/>
    <mergeCell ref="B28:B29"/>
    <mergeCell ref="C28:C29"/>
    <mergeCell ref="D28:D29"/>
    <mergeCell ref="E28:E29"/>
    <mergeCell ref="F28:F29"/>
    <mergeCell ref="AM28:AM29"/>
    <mergeCell ref="AN28:AN29"/>
    <mergeCell ref="AO28:AO29"/>
    <mergeCell ref="A32:A33"/>
    <mergeCell ref="B32:B33"/>
    <mergeCell ref="C32:C33"/>
    <mergeCell ref="D32:D33"/>
    <mergeCell ref="E32:E33"/>
    <mergeCell ref="F32:F33"/>
    <mergeCell ref="AM32:AM33"/>
    <mergeCell ref="AN32:AN33"/>
    <mergeCell ref="AO32:AO33"/>
    <mergeCell ref="A36:A37"/>
    <mergeCell ref="B36:B37"/>
    <mergeCell ref="C36:C37"/>
    <mergeCell ref="D36:D37"/>
    <mergeCell ref="E36:E37"/>
    <mergeCell ref="F36:F37"/>
    <mergeCell ref="AM36:AM37"/>
    <mergeCell ref="AN36:AN37"/>
    <mergeCell ref="AO36:AO37"/>
    <mergeCell ref="A34:A35"/>
    <mergeCell ref="B34:B35"/>
    <mergeCell ref="C34:C35"/>
    <mergeCell ref="D34:D35"/>
    <mergeCell ref="E34:E35"/>
    <mergeCell ref="F34:F35"/>
    <mergeCell ref="AM34:AM35"/>
    <mergeCell ref="AN34:AN35"/>
    <mergeCell ref="AO34:AO35"/>
    <mergeCell ref="AM40:AM41"/>
    <mergeCell ref="AN40:AN41"/>
    <mergeCell ref="AO40:AO41"/>
    <mergeCell ref="A40:A41"/>
    <mergeCell ref="B40:B41"/>
    <mergeCell ref="C40:C41"/>
    <mergeCell ref="D40:D41"/>
    <mergeCell ref="E40:E41"/>
    <mergeCell ref="F40:F41"/>
    <mergeCell ref="A38:A39"/>
    <mergeCell ref="B38:B39"/>
    <mergeCell ref="C38:C39"/>
    <mergeCell ref="D38:D39"/>
    <mergeCell ref="E38:E39"/>
    <mergeCell ref="F38:F39"/>
    <mergeCell ref="AM38:AM39"/>
    <mergeCell ref="AN38:AN39"/>
    <mergeCell ref="AO38:AO39"/>
    <mergeCell ref="A42:A43"/>
    <mergeCell ref="B42:B43"/>
    <mergeCell ref="C42:C43"/>
    <mergeCell ref="D42:D43"/>
    <mergeCell ref="E42:E43"/>
    <mergeCell ref="F42:F43"/>
    <mergeCell ref="AM42:AM43"/>
    <mergeCell ref="AN42:AN43"/>
    <mergeCell ref="AO42:AO43"/>
    <mergeCell ref="AQ42:AS42"/>
    <mergeCell ref="B44:F45"/>
    <mergeCell ref="J44:R45"/>
    <mergeCell ref="V44:AE45"/>
    <mergeCell ref="AM44:AN45"/>
    <mergeCell ref="AO44:AO45"/>
    <mergeCell ref="S45:T45"/>
    <mergeCell ref="AF45:AG45"/>
    <mergeCell ref="B83:C83"/>
    <mergeCell ref="D83:K83"/>
    <mergeCell ref="L83:N83"/>
    <mergeCell ref="O83:U83"/>
    <mergeCell ref="V83:X83"/>
    <mergeCell ref="Y83:Z83"/>
    <mergeCell ref="AA83:AE83"/>
    <mergeCell ref="AF83:AK83"/>
    <mergeCell ref="AF85:AG85"/>
    <mergeCell ref="AX86:AY87"/>
    <mergeCell ref="A88:A89"/>
    <mergeCell ref="B88:B89"/>
    <mergeCell ref="C88:C89"/>
    <mergeCell ref="D88:D89"/>
    <mergeCell ref="E88:E89"/>
    <mergeCell ref="F88:F89"/>
    <mergeCell ref="AM88:AM89"/>
    <mergeCell ref="AN88:AN89"/>
    <mergeCell ref="AO88:AO89"/>
    <mergeCell ref="AQ88:AR88"/>
    <mergeCell ref="AS88:AT88"/>
    <mergeCell ref="AV88:AW88"/>
    <mergeCell ref="AQ89:AR89"/>
    <mergeCell ref="AS89:AT89"/>
    <mergeCell ref="AV89:AW89"/>
    <mergeCell ref="A86:A87"/>
    <mergeCell ref="B86:B87"/>
    <mergeCell ref="C86:C87"/>
    <mergeCell ref="D86:D87"/>
    <mergeCell ref="E86:E87"/>
    <mergeCell ref="F86:F87"/>
    <mergeCell ref="G86:G87"/>
    <mergeCell ref="AM86:AM87"/>
    <mergeCell ref="AO86:AO87"/>
    <mergeCell ref="AQ86:AR87"/>
    <mergeCell ref="AS86:AW87"/>
    <mergeCell ref="AN86:AN87"/>
    <mergeCell ref="AQ90:AR90"/>
    <mergeCell ref="AS90:AT90"/>
    <mergeCell ref="AV90:AW90"/>
    <mergeCell ref="AQ91:AR91"/>
    <mergeCell ref="AS91:AT91"/>
    <mergeCell ref="AV91:AW91"/>
    <mergeCell ref="AQ92:AR92"/>
    <mergeCell ref="AS92:AT92"/>
    <mergeCell ref="AV92:AW92"/>
    <mergeCell ref="AQ93:AR93"/>
    <mergeCell ref="AS93:AT93"/>
    <mergeCell ref="AV93:AW93"/>
    <mergeCell ref="AS98:AT98"/>
    <mergeCell ref="AV98:AW98"/>
    <mergeCell ref="AQ99:AR99"/>
    <mergeCell ref="AS99:AT99"/>
    <mergeCell ref="AV99:AW99"/>
    <mergeCell ref="AQ96:AR96"/>
    <mergeCell ref="AS96:AT96"/>
    <mergeCell ref="AV96:AW96"/>
    <mergeCell ref="AQ97:AR97"/>
    <mergeCell ref="AS97:AT97"/>
    <mergeCell ref="AV97:AW97"/>
    <mergeCell ref="A90:A91"/>
    <mergeCell ref="B90:B91"/>
    <mergeCell ref="C90:C91"/>
    <mergeCell ref="A92:A93"/>
    <mergeCell ref="B92:B93"/>
    <mergeCell ref="C92:C93"/>
    <mergeCell ref="D92:D93"/>
    <mergeCell ref="E92:E93"/>
    <mergeCell ref="F92:F93"/>
    <mergeCell ref="AM92:AM93"/>
    <mergeCell ref="AN92:AN93"/>
    <mergeCell ref="AO92:AO93"/>
    <mergeCell ref="D90:D91"/>
    <mergeCell ref="E90:E91"/>
    <mergeCell ref="F90:F91"/>
    <mergeCell ref="AM90:AM91"/>
    <mergeCell ref="AN90:AN91"/>
    <mergeCell ref="AO90:AO91"/>
    <mergeCell ref="AQ100:AR100"/>
    <mergeCell ref="AS100:AT100"/>
    <mergeCell ref="AV100:AW100"/>
    <mergeCell ref="AQ101:AR101"/>
    <mergeCell ref="AS101:AT101"/>
    <mergeCell ref="AV101:AW101"/>
    <mergeCell ref="AM102:AM103"/>
    <mergeCell ref="AQ102:AR102"/>
    <mergeCell ref="AS102:AT102"/>
    <mergeCell ref="AV102:AW102"/>
    <mergeCell ref="AQ103:AR103"/>
    <mergeCell ref="AS103:AT103"/>
    <mergeCell ref="AV103:AW103"/>
    <mergeCell ref="A94:A99"/>
    <mergeCell ref="B94:B95"/>
    <mergeCell ref="C94:C99"/>
    <mergeCell ref="D94:D99"/>
    <mergeCell ref="E94:E99"/>
    <mergeCell ref="F94:F99"/>
    <mergeCell ref="B98:B99"/>
    <mergeCell ref="AM94:AM95"/>
    <mergeCell ref="AN94:AN99"/>
    <mergeCell ref="B96:B97"/>
    <mergeCell ref="AM96:AM97"/>
    <mergeCell ref="AQ94:AR94"/>
    <mergeCell ref="AS94:AT94"/>
    <mergeCell ref="AV94:AW94"/>
    <mergeCell ref="AQ95:AR95"/>
    <mergeCell ref="AS95:AT95"/>
    <mergeCell ref="AV95:AW95"/>
    <mergeCell ref="AM98:AM99"/>
    <mergeCell ref="AQ98:AR98"/>
    <mergeCell ref="A106:A107"/>
    <mergeCell ref="B106:B107"/>
    <mergeCell ref="C106:C107"/>
    <mergeCell ref="D106:D107"/>
    <mergeCell ref="E106:E107"/>
    <mergeCell ref="F106:F107"/>
    <mergeCell ref="AM106:AM107"/>
    <mergeCell ref="AN106:AN107"/>
    <mergeCell ref="AO106:AO107"/>
    <mergeCell ref="F104:F105"/>
    <mergeCell ref="AM104:AM105"/>
    <mergeCell ref="AN104:AN105"/>
    <mergeCell ref="AO104:AO105"/>
    <mergeCell ref="A100:A103"/>
    <mergeCell ref="B100:B101"/>
    <mergeCell ref="C100:C103"/>
    <mergeCell ref="D100:D103"/>
    <mergeCell ref="E100:E103"/>
    <mergeCell ref="F100:F103"/>
    <mergeCell ref="B102:B103"/>
    <mergeCell ref="AM100:AM101"/>
    <mergeCell ref="AN100:AN103"/>
    <mergeCell ref="AV104:AW104"/>
    <mergeCell ref="AQ105:AR105"/>
    <mergeCell ref="AS105:AT105"/>
    <mergeCell ref="AV105:AW105"/>
    <mergeCell ref="AQ108:AR108"/>
    <mergeCell ref="AS108:AY108"/>
    <mergeCell ref="AS109:AY109"/>
    <mergeCell ref="A110:A111"/>
    <mergeCell ref="B110:B111"/>
    <mergeCell ref="C110:C111"/>
    <mergeCell ref="D110:D111"/>
    <mergeCell ref="E110:E111"/>
    <mergeCell ref="F110:F111"/>
    <mergeCell ref="AM110:AM111"/>
    <mergeCell ref="AN110:AN111"/>
    <mergeCell ref="AO110:AO111"/>
    <mergeCell ref="AQ110:AR110"/>
    <mergeCell ref="AS110:AY110"/>
    <mergeCell ref="A108:A109"/>
    <mergeCell ref="B108:B109"/>
    <mergeCell ref="C108:C109"/>
    <mergeCell ref="D108:D109"/>
    <mergeCell ref="E108:E109"/>
    <mergeCell ref="F108:F109"/>
    <mergeCell ref="AM108:AM109"/>
    <mergeCell ref="AN108:AN109"/>
    <mergeCell ref="AO108:AO109"/>
    <mergeCell ref="A104:A105"/>
    <mergeCell ref="B104:B105"/>
    <mergeCell ref="C104:C105"/>
    <mergeCell ref="D104:D105"/>
    <mergeCell ref="E104:E105"/>
    <mergeCell ref="A112:A113"/>
    <mergeCell ref="B112:B113"/>
    <mergeCell ref="C112:C113"/>
    <mergeCell ref="D112:D113"/>
    <mergeCell ref="E112:E113"/>
    <mergeCell ref="F112:F113"/>
    <mergeCell ref="AM112:AM113"/>
    <mergeCell ref="AN112:AN113"/>
    <mergeCell ref="AO112:AO113"/>
    <mergeCell ref="A116:A117"/>
    <mergeCell ref="B116:B117"/>
    <mergeCell ref="C116:C117"/>
    <mergeCell ref="D116:D117"/>
    <mergeCell ref="E116:E117"/>
    <mergeCell ref="F116:F117"/>
    <mergeCell ref="AM116:AM117"/>
    <mergeCell ref="AN116:AN117"/>
    <mergeCell ref="AO116:AO117"/>
    <mergeCell ref="A114:A115"/>
    <mergeCell ref="B114:B115"/>
    <mergeCell ref="C114:C115"/>
    <mergeCell ref="D114:D115"/>
    <mergeCell ref="E114:E115"/>
    <mergeCell ref="F114:F115"/>
    <mergeCell ref="AM114:AM115"/>
    <mergeCell ref="AN114:AN115"/>
    <mergeCell ref="AO114:AO115"/>
    <mergeCell ref="AQ118:AS118"/>
    <mergeCell ref="AM120:AM121"/>
    <mergeCell ref="AN120:AN121"/>
    <mergeCell ref="AO120:AO121"/>
    <mergeCell ref="A120:A121"/>
    <mergeCell ref="B120:B121"/>
    <mergeCell ref="C120:C121"/>
    <mergeCell ref="D120:D121"/>
    <mergeCell ref="E120:E121"/>
    <mergeCell ref="F120:F121"/>
    <mergeCell ref="A118:A119"/>
    <mergeCell ref="B118:B119"/>
    <mergeCell ref="C118:C119"/>
    <mergeCell ref="D118:D119"/>
    <mergeCell ref="E118:E119"/>
    <mergeCell ref="F118:F119"/>
    <mergeCell ref="AM118:AM119"/>
    <mergeCell ref="AN118:AN119"/>
    <mergeCell ref="AO118:AO119"/>
    <mergeCell ref="AQ120:AS120"/>
    <mergeCell ref="AT120:AV121"/>
    <mergeCell ref="AW120:AY121"/>
    <mergeCell ref="AQ121:AS121"/>
    <mergeCell ref="A122:A123"/>
    <mergeCell ref="B122:B123"/>
    <mergeCell ref="C122:C123"/>
    <mergeCell ref="D122:D123"/>
    <mergeCell ref="E122:E123"/>
    <mergeCell ref="F122:F123"/>
    <mergeCell ref="AM122:AM123"/>
    <mergeCell ref="AN122:AN123"/>
    <mergeCell ref="AO122:AO123"/>
    <mergeCell ref="AQ122:AS122"/>
    <mergeCell ref="B124:F125"/>
    <mergeCell ref="J124:R125"/>
    <mergeCell ref="V124:AE125"/>
    <mergeCell ref="AM124:AN125"/>
    <mergeCell ref="AO124:AO125"/>
    <mergeCell ref="S125:T125"/>
    <mergeCell ref="AF125:AG125"/>
    <mergeCell ref="AT122:AV123"/>
    <mergeCell ref="AW122:AY123"/>
    <mergeCell ref="B163:C163"/>
    <mergeCell ref="D163:K163"/>
    <mergeCell ref="L163:N163"/>
    <mergeCell ref="O163:U163"/>
    <mergeCell ref="V163:X163"/>
    <mergeCell ref="Y163:Z163"/>
    <mergeCell ref="AA163:AE163"/>
    <mergeCell ref="AF163:AK163"/>
    <mergeCell ref="AF165:AG165"/>
    <mergeCell ref="AX166:AY167"/>
    <mergeCell ref="A168:A169"/>
    <mergeCell ref="B168:B169"/>
    <mergeCell ref="C168:C169"/>
    <mergeCell ref="D168:D169"/>
    <mergeCell ref="E168:E169"/>
    <mergeCell ref="F168:F169"/>
    <mergeCell ref="AM168:AM169"/>
    <mergeCell ref="AN168:AN169"/>
    <mergeCell ref="AO168:AO169"/>
    <mergeCell ref="AQ168:AR168"/>
    <mergeCell ref="AS168:AT168"/>
    <mergeCell ref="AV168:AW168"/>
    <mergeCell ref="AQ169:AR169"/>
    <mergeCell ref="AS169:AT169"/>
    <mergeCell ref="AV169:AW169"/>
    <mergeCell ref="A166:A167"/>
    <mergeCell ref="B166:B167"/>
    <mergeCell ref="C166:C167"/>
    <mergeCell ref="D166:D167"/>
    <mergeCell ref="E166:E167"/>
    <mergeCell ref="F166:F167"/>
    <mergeCell ref="G166:G167"/>
    <mergeCell ref="AM166:AM167"/>
    <mergeCell ref="AO166:AO167"/>
    <mergeCell ref="AQ166:AR167"/>
    <mergeCell ref="AS166:AW167"/>
    <mergeCell ref="AN166:AN167"/>
    <mergeCell ref="AQ170:AR170"/>
    <mergeCell ref="AS170:AT170"/>
    <mergeCell ref="AV170:AW170"/>
    <mergeCell ref="AQ171:AR171"/>
    <mergeCell ref="AS171:AT171"/>
    <mergeCell ref="AV171:AW171"/>
    <mergeCell ref="AQ172:AR172"/>
    <mergeCell ref="AS172:AT172"/>
    <mergeCell ref="AV172:AW172"/>
    <mergeCell ref="AQ173:AR173"/>
    <mergeCell ref="AS173:AT173"/>
    <mergeCell ref="AV173:AW173"/>
    <mergeCell ref="A170:A171"/>
    <mergeCell ref="B170:B171"/>
    <mergeCell ref="C170:C171"/>
    <mergeCell ref="A172:A173"/>
    <mergeCell ref="B172:B173"/>
    <mergeCell ref="C172:C173"/>
    <mergeCell ref="D172:D173"/>
    <mergeCell ref="E172:E173"/>
    <mergeCell ref="F172:F173"/>
    <mergeCell ref="AM172:AM173"/>
    <mergeCell ref="AN172:AN173"/>
    <mergeCell ref="AO172:AO173"/>
    <mergeCell ref="D170:D171"/>
    <mergeCell ref="E170:E171"/>
    <mergeCell ref="F170:F171"/>
    <mergeCell ref="AM170:AM171"/>
    <mergeCell ref="AN170:AN171"/>
    <mergeCell ref="AO170:AO171"/>
    <mergeCell ref="A174:A179"/>
    <mergeCell ref="B174:B175"/>
    <mergeCell ref="C174:C179"/>
    <mergeCell ref="D174:D179"/>
    <mergeCell ref="E174:E179"/>
    <mergeCell ref="F174:F179"/>
    <mergeCell ref="B178:B179"/>
    <mergeCell ref="AM174:AM175"/>
    <mergeCell ref="AN174:AN179"/>
    <mergeCell ref="B176:B177"/>
    <mergeCell ref="AM176:AM177"/>
    <mergeCell ref="AQ174:AR174"/>
    <mergeCell ref="AS174:AT174"/>
    <mergeCell ref="AV174:AW174"/>
    <mergeCell ref="AQ175:AR175"/>
    <mergeCell ref="AS175:AT175"/>
    <mergeCell ref="AV175:AW175"/>
    <mergeCell ref="AM178:AM179"/>
    <mergeCell ref="AQ178:AR178"/>
    <mergeCell ref="AS178:AT178"/>
    <mergeCell ref="AV178:AW178"/>
    <mergeCell ref="AQ179:AR179"/>
    <mergeCell ref="AS179:AT179"/>
    <mergeCell ref="AV179:AW179"/>
    <mergeCell ref="AQ176:AR176"/>
    <mergeCell ref="AS176:AT176"/>
    <mergeCell ref="AV176:AW176"/>
    <mergeCell ref="AQ177:AR177"/>
    <mergeCell ref="AS177:AT177"/>
    <mergeCell ref="AV177:AW177"/>
    <mergeCell ref="A180:A183"/>
    <mergeCell ref="B180:B181"/>
    <mergeCell ref="C180:C183"/>
    <mergeCell ref="D180:D183"/>
    <mergeCell ref="E180:E183"/>
    <mergeCell ref="F180:F183"/>
    <mergeCell ref="B182:B183"/>
    <mergeCell ref="AM180:AM181"/>
    <mergeCell ref="AN180:AN183"/>
    <mergeCell ref="AQ180:AR180"/>
    <mergeCell ref="AS180:AT180"/>
    <mergeCell ref="AV180:AW180"/>
    <mergeCell ref="AQ181:AR181"/>
    <mergeCell ref="AS181:AT181"/>
    <mergeCell ref="AV181:AW181"/>
    <mergeCell ref="AM182:AM183"/>
    <mergeCell ref="AQ182:AR182"/>
    <mergeCell ref="AS182:AT182"/>
    <mergeCell ref="AV182:AW182"/>
    <mergeCell ref="AQ183:AR183"/>
    <mergeCell ref="AS183:AT183"/>
    <mergeCell ref="AV183:AW183"/>
    <mergeCell ref="AQ186:AR186"/>
    <mergeCell ref="AS186:AY186"/>
    <mergeCell ref="AQ187:AR187"/>
    <mergeCell ref="AS187:AY187"/>
    <mergeCell ref="A184:A185"/>
    <mergeCell ref="B184:B185"/>
    <mergeCell ref="C184:C185"/>
    <mergeCell ref="D184:D185"/>
    <mergeCell ref="E184:E185"/>
    <mergeCell ref="A186:A187"/>
    <mergeCell ref="B186:B187"/>
    <mergeCell ref="C186:C187"/>
    <mergeCell ref="D186:D187"/>
    <mergeCell ref="E186:E187"/>
    <mergeCell ref="F186:F187"/>
    <mergeCell ref="AM186:AM187"/>
    <mergeCell ref="AN186:AN187"/>
    <mergeCell ref="AO186:AO187"/>
    <mergeCell ref="F184:F185"/>
    <mergeCell ref="AM184:AM185"/>
    <mergeCell ref="AN184:AN185"/>
    <mergeCell ref="AO184:AO185"/>
    <mergeCell ref="AQ184:AR184"/>
    <mergeCell ref="AS184:AT184"/>
    <mergeCell ref="AV184:AW184"/>
    <mergeCell ref="AQ185:AR185"/>
    <mergeCell ref="AS185:AT185"/>
    <mergeCell ref="AV185:AW185"/>
    <mergeCell ref="AQ188:AR188"/>
    <mergeCell ref="AS188:AY188"/>
    <mergeCell ref="AS189:AY189"/>
    <mergeCell ref="A190:A191"/>
    <mergeCell ref="B190:B191"/>
    <mergeCell ref="C190:C191"/>
    <mergeCell ref="D190:D191"/>
    <mergeCell ref="E190:E191"/>
    <mergeCell ref="F190:F191"/>
    <mergeCell ref="AM190:AM191"/>
    <mergeCell ref="AN190:AN191"/>
    <mergeCell ref="AO190:AO191"/>
    <mergeCell ref="AQ190:AR190"/>
    <mergeCell ref="AS190:AY190"/>
    <mergeCell ref="A188:A189"/>
    <mergeCell ref="B188:B189"/>
    <mergeCell ref="C188:C189"/>
    <mergeCell ref="D188:D189"/>
    <mergeCell ref="E188:E189"/>
    <mergeCell ref="F188:F189"/>
    <mergeCell ref="AM188:AM189"/>
    <mergeCell ref="AN188:AN189"/>
    <mergeCell ref="AO188:AO189"/>
    <mergeCell ref="A192:A193"/>
    <mergeCell ref="B192:B193"/>
    <mergeCell ref="C192:C193"/>
    <mergeCell ref="D192:D193"/>
    <mergeCell ref="E192:E193"/>
    <mergeCell ref="F192:F193"/>
    <mergeCell ref="AM192:AM193"/>
    <mergeCell ref="AN192:AN193"/>
    <mergeCell ref="AO192:AO193"/>
    <mergeCell ref="A194:A195"/>
    <mergeCell ref="B194:B195"/>
    <mergeCell ref="C194:C195"/>
    <mergeCell ref="D194:D195"/>
    <mergeCell ref="E194:E195"/>
    <mergeCell ref="F194:F195"/>
    <mergeCell ref="AM194:AM195"/>
    <mergeCell ref="AN194:AN195"/>
    <mergeCell ref="AO194:AO195"/>
    <mergeCell ref="A196:A197"/>
    <mergeCell ref="A198:A199"/>
    <mergeCell ref="AO198:AO199"/>
    <mergeCell ref="AQ200:AS200"/>
    <mergeCell ref="B204:F205"/>
    <mergeCell ref="J204:R205"/>
    <mergeCell ref="V204:AE205"/>
    <mergeCell ref="AM204:AN205"/>
    <mergeCell ref="AO204:AO205"/>
    <mergeCell ref="S205:T205"/>
    <mergeCell ref="AF205:AG205"/>
    <mergeCell ref="AM202:AM203"/>
    <mergeCell ref="AN202:AN203"/>
    <mergeCell ref="AQ198:AS198"/>
    <mergeCell ref="AM200:AM201"/>
    <mergeCell ref="AN200:AN201"/>
    <mergeCell ref="AO200:AO201"/>
    <mergeCell ref="B196:B197"/>
    <mergeCell ref="C196:C197"/>
    <mergeCell ref="D196:D197"/>
    <mergeCell ref="E196:E197"/>
    <mergeCell ref="F196:F197"/>
    <mergeCell ref="AM196:AM197"/>
    <mergeCell ref="AN196:AN197"/>
    <mergeCell ref="AO196:AO197"/>
    <mergeCell ref="B198:B199"/>
    <mergeCell ref="C198:C199"/>
    <mergeCell ref="D198:D199"/>
    <mergeCell ref="E198:E199"/>
    <mergeCell ref="F198:F199"/>
    <mergeCell ref="AM198:AM199"/>
    <mergeCell ref="AN198:AN199"/>
    <mergeCell ref="AT200:AV201"/>
    <mergeCell ref="AW200:AY201"/>
    <mergeCell ref="AQ201:AS201"/>
    <mergeCell ref="AT202:AV203"/>
    <mergeCell ref="AW202:AY203"/>
    <mergeCell ref="A200:A201"/>
    <mergeCell ref="B200:B201"/>
    <mergeCell ref="C200:C201"/>
    <mergeCell ref="D200:D201"/>
    <mergeCell ref="E200:E201"/>
    <mergeCell ref="F200:F201"/>
    <mergeCell ref="AO202:AO203"/>
    <mergeCell ref="AQ202:AS202"/>
    <mergeCell ref="A202:A203"/>
    <mergeCell ref="B202:B203"/>
    <mergeCell ref="C202:C203"/>
    <mergeCell ref="D202:D203"/>
    <mergeCell ref="E202:E203"/>
    <mergeCell ref="F202:F203"/>
  </mergeCells>
  <phoneticPr fontId="2"/>
  <dataValidations count="1">
    <dataValidation type="list" allowBlank="1" showInputMessage="1" showErrorMessage="1" sqref="E14:E43 E130:E159 E94:E123 E174:E203 E50:E79 E210:E239">
      <formula1>$BA$10:$BA$13</formula1>
    </dataValidation>
  </dataValidations>
  <printOptions horizontalCentered="1"/>
  <pageMargins left="0.19685039370078741" right="0.19685039370078741" top="0.70866141732283472" bottom="0.19685039370078741" header="0.19685039370078741" footer="0.19685039370078741"/>
  <pageSetup paperSize="9" scale="89" fitToHeight="0" orientation="landscape" r:id="rId1"/>
  <headerFooter alignWithMargins="0">
    <oddFooter>&amp;C&amp;P／&amp;N</oddFooter>
  </headerFooter>
  <rowBreaks count="5" manualBreakCount="5">
    <brk id="47" max="16383" man="1"/>
    <brk id="81" min="1" max="50" man="1"/>
    <brk id="127" max="16383" man="1"/>
    <brk id="161" min="1" max="50" man="1"/>
    <brk id="207" max="16383" man="1"/>
  </rowBreaks>
  <colBreaks count="1" manualBreakCount="1">
    <brk id="1"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94"/>
  <sheetViews>
    <sheetView view="pageBreakPreview" zoomScaleNormal="100" zoomScaleSheetLayoutView="100" workbookViewId="0">
      <pane ySplit="5" topLeftCell="A6" activePane="bottomLeft" state="frozen"/>
      <selection activeCell="B2" sqref="B2:AY2"/>
      <selection pane="bottomLeft" activeCell="C6" sqref="C6"/>
    </sheetView>
  </sheetViews>
  <sheetFormatPr defaultRowHeight="13.5"/>
  <cols>
    <col min="1" max="1" width="4.625" style="16" customWidth="1"/>
    <col min="2" max="3" width="15.625" style="16" customWidth="1"/>
    <col min="4" max="4" width="11.625" style="16" customWidth="1"/>
    <col min="5" max="5" width="11.875" style="16" customWidth="1"/>
    <col min="6" max="6" width="10.875" style="16" customWidth="1"/>
    <col min="7" max="16384" width="9" style="16"/>
  </cols>
  <sheetData>
    <row r="1" spans="1:7" ht="17.25">
      <c r="A1" s="9" t="s">
        <v>61</v>
      </c>
      <c r="G1" s="28">
        <f ca="1">NOW()</f>
        <v>44895.41123229167</v>
      </c>
    </row>
    <row r="2" spans="1:7" ht="27" customHeight="1">
      <c r="A2" s="202" t="s">
        <v>57</v>
      </c>
      <c r="B2" s="203"/>
      <c r="C2" s="204" t="str">
        <f>IF(【算定要件集計】!B3="","",【算定要件集計】!B3)</f>
        <v/>
      </c>
      <c r="D2" s="205"/>
      <c r="E2" s="138"/>
      <c r="F2" s="30" t="s">
        <v>160</v>
      </c>
      <c r="G2" s="139" t="str">
        <f>IF(【算定要件集計】!H3="","",【算定要件集計】!H3)</f>
        <v/>
      </c>
    </row>
    <row r="3" spans="1:7" ht="5.0999999999999996" customHeight="1"/>
    <row r="4" spans="1:7" ht="36" customHeight="1">
      <c r="A4" s="17" t="s">
        <v>53</v>
      </c>
      <c r="B4" s="17" t="s">
        <v>0</v>
      </c>
      <c r="C4" s="17" t="s">
        <v>54</v>
      </c>
      <c r="D4" s="30" t="s">
        <v>55</v>
      </c>
      <c r="E4" s="30" t="s">
        <v>58</v>
      </c>
      <c r="F4" s="17" t="s">
        <v>56</v>
      </c>
      <c r="G4" s="30" t="s">
        <v>59</v>
      </c>
    </row>
    <row r="5" spans="1:7" ht="18" customHeight="1">
      <c r="A5" s="29"/>
      <c r="B5" s="64" t="s">
        <v>4</v>
      </c>
      <c r="C5" s="64" t="s">
        <v>151</v>
      </c>
      <c r="D5" s="65" t="s">
        <v>28</v>
      </c>
      <c r="E5" s="66">
        <v>39539</v>
      </c>
      <c r="F5" s="66">
        <v>41365</v>
      </c>
      <c r="G5" s="31">
        <f t="shared" ref="G5:G36" ca="1" si="0">IF(F5="","",DATEDIF(F5,$G$1,"m"))</f>
        <v>115</v>
      </c>
    </row>
    <row r="6" spans="1:7" ht="18" customHeight="1">
      <c r="A6" s="29">
        <v>1</v>
      </c>
      <c r="B6" s="32"/>
      <c r="C6" s="168"/>
      <c r="D6" s="171"/>
      <c r="E6" s="172"/>
      <c r="F6" s="172"/>
      <c r="G6" s="31" t="str">
        <f t="shared" si="0"/>
        <v/>
      </c>
    </row>
    <row r="7" spans="1:7" ht="18" customHeight="1">
      <c r="A7" s="29">
        <v>2</v>
      </c>
      <c r="B7" s="32"/>
      <c r="C7" s="168"/>
      <c r="D7" s="171"/>
      <c r="E7" s="172"/>
      <c r="F7" s="172"/>
      <c r="G7" s="31" t="str">
        <f t="shared" si="0"/>
        <v/>
      </c>
    </row>
    <row r="8" spans="1:7" ht="18" customHeight="1">
      <c r="A8" s="29">
        <v>3</v>
      </c>
      <c r="B8" s="32"/>
      <c r="C8" s="168"/>
      <c r="D8" s="171"/>
      <c r="E8" s="172"/>
      <c r="F8" s="172"/>
      <c r="G8" s="31" t="str">
        <f t="shared" si="0"/>
        <v/>
      </c>
    </row>
    <row r="9" spans="1:7" ht="18" customHeight="1">
      <c r="A9" s="29">
        <v>4</v>
      </c>
      <c r="B9" s="32"/>
      <c r="C9" s="168"/>
      <c r="D9" s="171"/>
      <c r="E9" s="172"/>
      <c r="F9" s="172"/>
      <c r="G9" s="31" t="str">
        <f t="shared" si="0"/>
        <v/>
      </c>
    </row>
    <row r="10" spans="1:7" ht="18" customHeight="1">
      <c r="A10" s="29">
        <v>5</v>
      </c>
      <c r="B10" s="32"/>
      <c r="C10" s="168"/>
      <c r="D10" s="171"/>
      <c r="E10" s="172"/>
      <c r="F10" s="172"/>
      <c r="G10" s="31" t="str">
        <f t="shared" si="0"/>
        <v/>
      </c>
    </row>
    <row r="11" spans="1:7" ht="18" customHeight="1">
      <c r="A11" s="29">
        <v>6</v>
      </c>
      <c r="B11" s="32"/>
      <c r="C11" s="168"/>
      <c r="D11" s="171"/>
      <c r="E11" s="172"/>
      <c r="F11" s="172"/>
      <c r="G11" s="31" t="str">
        <f t="shared" si="0"/>
        <v/>
      </c>
    </row>
    <row r="12" spans="1:7" ht="18" customHeight="1">
      <c r="A12" s="29">
        <v>7</v>
      </c>
      <c r="B12" s="32"/>
      <c r="C12" s="168"/>
      <c r="D12" s="171"/>
      <c r="E12" s="172"/>
      <c r="F12" s="172"/>
      <c r="G12" s="31" t="str">
        <f t="shared" si="0"/>
        <v/>
      </c>
    </row>
    <row r="13" spans="1:7" ht="18" customHeight="1">
      <c r="A13" s="29">
        <v>8</v>
      </c>
      <c r="B13" s="32"/>
      <c r="C13" s="168"/>
      <c r="D13" s="171"/>
      <c r="E13" s="172"/>
      <c r="F13" s="172"/>
      <c r="G13" s="31" t="str">
        <f t="shared" si="0"/>
        <v/>
      </c>
    </row>
    <row r="14" spans="1:7" ht="18" customHeight="1">
      <c r="A14" s="29">
        <v>9</v>
      </c>
      <c r="B14" s="32"/>
      <c r="C14" s="168"/>
      <c r="D14" s="171"/>
      <c r="E14" s="172"/>
      <c r="F14" s="172"/>
      <c r="G14" s="31" t="str">
        <f t="shared" si="0"/>
        <v/>
      </c>
    </row>
    <row r="15" spans="1:7" ht="18" customHeight="1">
      <c r="A15" s="29">
        <v>10</v>
      </c>
      <c r="B15" s="32"/>
      <c r="C15" s="168"/>
      <c r="D15" s="171"/>
      <c r="E15" s="172"/>
      <c r="F15" s="172"/>
      <c r="G15" s="31" t="str">
        <f t="shared" si="0"/>
        <v/>
      </c>
    </row>
    <row r="16" spans="1:7" ht="18" customHeight="1">
      <c r="A16" s="29">
        <v>11</v>
      </c>
      <c r="B16" s="32"/>
      <c r="C16" s="168"/>
      <c r="D16" s="171"/>
      <c r="E16" s="172"/>
      <c r="F16" s="172"/>
      <c r="G16" s="31" t="str">
        <f t="shared" si="0"/>
        <v/>
      </c>
    </row>
    <row r="17" spans="1:7" ht="18" customHeight="1">
      <c r="A17" s="29">
        <v>12</v>
      </c>
      <c r="B17" s="32"/>
      <c r="C17" s="168"/>
      <c r="D17" s="171"/>
      <c r="E17" s="172"/>
      <c r="F17" s="172"/>
      <c r="G17" s="31" t="str">
        <f t="shared" si="0"/>
        <v/>
      </c>
    </row>
    <row r="18" spans="1:7" ht="18" customHeight="1">
      <c r="A18" s="29">
        <v>13</v>
      </c>
      <c r="B18" s="32"/>
      <c r="C18" s="168"/>
      <c r="D18" s="171"/>
      <c r="E18" s="172"/>
      <c r="F18" s="172"/>
      <c r="G18" s="31" t="str">
        <f t="shared" si="0"/>
        <v/>
      </c>
    </row>
    <row r="19" spans="1:7" ht="18" customHeight="1">
      <c r="A19" s="29">
        <v>14</v>
      </c>
      <c r="B19" s="32"/>
      <c r="C19" s="168"/>
      <c r="D19" s="171"/>
      <c r="E19" s="172"/>
      <c r="F19" s="172"/>
      <c r="G19" s="31" t="str">
        <f t="shared" si="0"/>
        <v/>
      </c>
    </row>
    <row r="20" spans="1:7" ht="18" customHeight="1">
      <c r="A20" s="29">
        <v>15</v>
      </c>
      <c r="B20" s="32"/>
      <c r="C20" s="168"/>
      <c r="D20" s="171"/>
      <c r="E20" s="172"/>
      <c r="F20" s="172"/>
      <c r="G20" s="31" t="str">
        <f t="shared" si="0"/>
        <v/>
      </c>
    </row>
    <row r="21" spans="1:7" ht="18" customHeight="1">
      <c r="A21" s="29">
        <v>16</v>
      </c>
      <c r="B21" s="32"/>
      <c r="C21" s="168"/>
      <c r="D21" s="171"/>
      <c r="E21" s="172"/>
      <c r="F21" s="172"/>
      <c r="G21" s="31" t="str">
        <f t="shared" si="0"/>
        <v/>
      </c>
    </row>
    <row r="22" spans="1:7" ht="18" customHeight="1">
      <c r="A22" s="29">
        <v>17</v>
      </c>
      <c r="B22" s="32"/>
      <c r="C22" s="168"/>
      <c r="D22" s="171"/>
      <c r="E22" s="172"/>
      <c r="F22" s="172"/>
      <c r="G22" s="31" t="str">
        <f t="shared" si="0"/>
        <v/>
      </c>
    </row>
    <row r="23" spans="1:7" ht="18" customHeight="1">
      <c r="A23" s="29">
        <v>18</v>
      </c>
      <c r="B23" s="32"/>
      <c r="C23" s="168"/>
      <c r="D23" s="171"/>
      <c r="E23" s="172"/>
      <c r="F23" s="172"/>
      <c r="G23" s="31" t="str">
        <f t="shared" si="0"/>
        <v/>
      </c>
    </row>
    <row r="24" spans="1:7" ht="18" customHeight="1">
      <c r="A24" s="29">
        <v>19</v>
      </c>
      <c r="B24" s="32"/>
      <c r="C24" s="168"/>
      <c r="D24" s="171"/>
      <c r="E24" s="172"/>
      <c r="F24" s="172"/>
      <c r="G24" s="31" t="str">
        <f t="shared" si="0"/>
        <v/>
      </c>
    </row>
    <row r="25" spans="1:7" ht="18" customHeight="1">
      <c r="A25" s="29">
        <v>20</v>
      </c>
      <c r="B25" s="32"/>
      <c r="C25" s="168"/>
      <c r="D25" s="171"/>
      <c r="E25" s="172"/>
      <c r="F25" s="172"/>
      <c r="G25" s="31" t="str">
        <f t="shared" si="0"/>
        <v/>
      </c>
    </row>
    <row r="26" spans="1:7" ht="18" customHeight="1">
      <c r="A26" s="29">
        <v>21</v>
      </c>
      <c r="B26" s="32"/>
      <c r="C26" s="168"/>
      <c r="D26" s="171"/>
      <c r="E26" s="172"/>
      <c r="F26" s="172"/>
      <c r="G26" s="31" t="str">
        <f t="shared" si="0"/>
        <v/>
      </c>
    </row>
    <row r="27" spans="1:7" ht="18" customHeight="1">
      <c r="A27" s="29">
        <v>22</v>
      </c>
      <c r="B27" s="32"/>
      <c r="C27" s="168"/>
      <c r="D27" s="171"/>
      <c r="E27" s="172"/>
      <c r="F27" s="172"/>
      <c r="G27" s="31" t="str">
        <f t="shared" si="0"/>
        <v/>
      </c>
    </row>
    <row r="28" spans="1:7" ht="18" customHeight="1">
      <c r="A28" s="29">
        <v>23</v>
      </c>
      <c r="B28" s="32"/>
      <c r="C28" s="168"/>
      <c r="D28" s="171"/>
      <c r="E28" s="172"/>
      <c r="F28" s="172"/>
      <c r="G28" s="31" t="str">
        <f t="shared" si="0"/>
        <v/>
      </c>
    </row>
    <row r="29" spans="1:7" ht="18" customHeight="1">
      <c r="A29" s="29">
        <v>24</v>
      </c>
      <c r="B29" s="32"/>
      <c r="C29" s="168"/>
      <c r="D29" s="171"/>
      <c r="E29" s="172"/>
      <c r="F29" s="172"/>
      <c r="G29" s="31" t="str">
        <f t="shared" si="0"/>
        <v/>
      </c>
    </row>
    <row r="30" spans="1:7" ht="18" customHeight="1">
      <c r="A30" s="29">
        <v>25</v>
      </c>
      <c r="B30" s="32"/>
      <c r="C30" s="168"/>
      <c r="D30" s="171"/>
      <c r="E30" s="172"/>
      <c r="F30" s="172"/>
      <c r="G30" s="31" t="str">
        <f t="shared" si="0"/>
        <v/>
      </c>
    </row>
    <row r="31" spans="1:7" ht="18" customHeight="1">
      <c r="A31" s="29">
        <v>26</v>
      </c>
      <c r="B31" s="32"/>
      <c r="C31" s="168"/>
      <c r="D31" s="171"/>
      <c r="E31" s="172"/>
      <c r="F31" s="172"/>
      <c r="G31" s="31" t="str">
        <f t="shared" si="0"/>
        <v/>
      </c>
    </row>
    <row r="32" spans="1:7" ht="18" customHeight="1">
      <c r="A32" s="29">
        <v>27</v>
      </c>
      <c r="B32" s="32"/>
      <c r="C32" s="168"/>
      <c r="D32" s="171"/>
      <c r="E32" s="172"/>
      <c r="F32" s="172"/>
      <c r="G32" s="31" t="str">
        <f t="shared" si="0"/>
        <v/>
      </c>
    </row>
    <row r="33" spans="1:7" ht="18" customHeight="1">
      <c r="A33" s="29">
        <v>28</v>
      </c>
      <c r="B33" s="32"/>
      <c r="C33" s="32"/>
      <c r="D33" s="33"/>
      <c r="E33" s="34"/>
      <c r="F33" s="34"/>
      <c r="G33" s="31" t="str">
        <f t="shared" si="0"/>
        <v/>
      </c>
    </row>
    <row r="34" spans="1:7" ht="18" customHeight="1">
      <c r="A34" s="29">
        <v>29</v>
      </c>
      <c r="B34" s="32"/>
      <c r="C34" s="32"/>
      <c r="D34" s="33"/>
      <c r="E34" s="34"/>
      <c r="F34" s="34"/>
      <c r="G34" s="31" t="str">
        <f t="shared" si="0"/>
        <v/>
      </c>
    </row>
    <row r="35" spans="1:7" ht="18" customHeight="1">
      <c r="A35" s="29">
        <v>30</v>
      </c>
      <c r="B35" s="32"/>
      <c r="C35" s="32"/>
      <c r="D35" s="33"/>
      <c r="E35" s="34"/>
      <c r="F35" s="34"/>
      <c r="G35" s="31" t="str">
        <f t="shared" si="0"/>
        <v/>
      </c>
    </row>
    <row r="36" spans="1:7" ht="18" customHeight="1">
      <c r="A36" s="29">
        <v>31</v>
      </c>
      <c r="B36" s="32"/>
      <c r="C36" s="32"/>
      <c r="D36" s="33"/>
      <c r="E36" s="34"/>
      <c r="F36" s="34"/>
      <c r="G36" s="31" t="str">
        <f t="shared" si="0"/>
        <v/>
      </c>
    </row>
    <row r="37" spans="1:7" ht="18" customHeight="1">
      <c r="A37" s="29">
        <v>32</v>
      </c>
      <c r="B37" s="32"/>
      <c r="C37" s="32"/>
      <c r="D37" s="33"/>
      <c r="E37" s="34"/>
      <c r="F37" s="34"/>
      <c r="G37" s="31" t="str">
        <f t="shared" ref="G37:G68" si="1">IF(F37="","",DATEDIF(F37,$G$1,"m"))</f>
        <v/>
      </c>
    </row>
    <row r="38" spans="1:7" ht="18" customHeight="1">
      <c r="A38" s="29">
        <v>33</v>
      </c>
      <c r="B38" s="32"/>
      <c r="C38" s="32"/>
      <c r="D38" s="33"/>
      <c r="E38" s="34"/>
      <c r="F38" s="34"/>
      <c r="G38" s="31" t="str">
        <f t="shared" si="1"/>
        <v/>
      </c>
    </row>
    <row r="39" spans="1:7" ht="18" customHeight="1">
      <c r="A39" s="29">
        <v>34</v>
      </c>
      <c r="B39" s="32"/>
      <c r="C39" s="32"/>
      <c r="D39" s="33"/>
      <c r="E39" s="34"/>
      <c r="F39" s="34"/>
      <c r="G39" s="31" t="str">
        <f t="shared" si="1"/>
        <v/>
      </c>
    </row>
    <row r="40" spans="1:7" ht="18" customHeight="1">
      <c r="A40" s="29">
        <v>35</v>
      </c>
      <c r="B40" s="32"/>
      <c r="C40" s="32"/>
      <c r="D40" s="33"/>
      <c r="E40" s="34"/>
      <c r="F40" s="34"/>
      <c r="G40" s="31" t="str">
        <f t="shared" si="1"/>
        <v/>
      </c>
    </row>
    <row r="41" spans="1:7" ht="18" customHeight="1">
      <c r="A41" s="29">
        <v>36</v>
      </c>
      <c r="B41" s="32"/>
      <c r="C41" s="32"/>
      <c r="D41" s="33"/>
      <c r="E41" s="34"/>
      <c r="F41" s="34"/>
      <c r="G41" s="31" t="str">
        <f t="shared" si="1"/>
        <v/>
      </c>
    </row>
    <row r="42" spans="1:7" ht="18" customHeight="1">
      <c r="A42" s="29">
        <v>37</v>
      </c>
      <c r="B42" s="32"/>
      <c r="C42" s="32"/>
      <c r="D42" s="33"/>
      <c r="E42" s="34"/>
      <c r="F42" s="34"/>
      <c r="G42" s="31" t="str">
        <f t="shared" si="1"/>
        <v/>
      </c>
    </row>
    <row r="43" spans="1:7" ht="18" customHeight="1">
      <c r="A43" s="29">
        <v>38</v>
      </c>
      <c r="B43" s="32"/>
      <c r="C43" s="32"/>
      <c r="D43" s="33"/>
      <c r="E43" s="34"/>
      <c r="F43" s="34"/>
      <c r="G43" s="31" t="str">
        <f t="shared" si="1"/>
        <v/>
      </c>
    </row>
    <row r="44" spans="1:7" ht="18" customHeight="1">
      <c r="A44" s="29">
        <v>39</v>
      </c>
      <c r="B44" s="32"/>
      <c r="C44" s="32"/>
      <c r="D44" s="33"/>
      <c r="E44" s="34"/>
      <c r="F44" s="34"/>
      <c r="G44" s="31" t="str">
        <f t="shared" si="1"/>
        <v/>
      </c>
    </row>
    <row r="45" spans="1:7" ht="18" customHeight="1">
      <c r="A45" s="29">
        <v>40</v>
      </c>
      <c r="B45" s="32"/>
      <c r="C45" s="32"/>
      <c r="D45" s="33"/>
      <c r="E45" s="34"/>
      <c r="F45" s="34"/>
      <c r="G45" s="31" t="str">
        <f t="shared" si="1"/>
        <v/>
      </c>
    </row>
    <row r="46" spans="1:7" ht="18" customHeight="1">
      <c r="A46" s="29">
        <v>41</v>
      </c>
      <c r="B46" s="32"/>
      <c r="C46" s="32"/>
      <c r="D46" s="33"/>
      <c r="E46" s="34"/>
      <c r="F46" s="34"/>
      <c r="G46" s="31" t="str">
        <f t="shared" si="1"/>
        <v/>
      </c>
    </row>
    <row r="47" spans="1:7" ht="18" customHeight="1">
      <c r="A47" s="29">
        <v>42</v>
      </c>
      <c r="B47" s="32"/>
      <c r="C47" s="32"/>
      <c r="D47" s="33"/>
      <c r="E47" s="34"/>
      <c r="F47" s="34"/>
      <c r="G47" s="31" t="str">
        <f t="shared" si="1"/>
        <v/>
      </c>
    </row>
    <row r="48" spans="1:7" ht="18" customHeight="1">
      <c r="A48" s="29">
        <v>43</v>
      </c>
      <c r="B48" s="32"/>
      <c r="C48" s="32"/>
      <c r="D48" s="33"/>
      <c r="E48" s="34"/>
      <c r="F48" s="34"/>
      <c r="G48" s="31" t="str">
        <f t="shared" si="1"/>
        <v/>
      </c>
    </row>
    <row r="49" spans="1:7" ht="18" customHeight="1">
      <c r="A49" s="29">
        <v>44</v>
      </c>
      <c r="B49" s="32"/>
      <c r="C49" s="32"/>
      <c r="D49" s="33"/>
      <c r="E49" s="34"/>
      <c r="F49" s="34"/>
      <c r="G49" s="31" t="str">
        <f t="shared" si="1"/>
        <v/>
      </c>
    </row>
    <row r="50" spans="1:7" ht="18" customHeight="1">
      <c r="A50" s="29">
        <v>45</v>
      </c>
      <c r="B50" s="32"/>
      <c r="C50" s="32"/>
      <c r="D50" s="33"/>
      <c r="E50" s="34"/>
      <c r="F50" s="34"/>
      <c r="G50" s="31" t="str">
        <f t="shared" si="1"/>
        <v/>
      </c>
    </row>
    <row r="51" spans="1:7" ht="18" customHeight="1">
      <c r="A51" s="29">
        <v>46</v>
      </c>
      <c r="B51" s="32"/>
      <c r="C51" s="32"/>
      <c r="D51" s="33"/>
      <c r="E51" s="34"/>
      <c r="F51" s="34"/>
      <c r="G51" s="31" t="str">
        <f t="shared" si="1"/>
        <v/>
      </c>
    </row>
    <row r="52" spans="1:7" ht="18" customHeight="1">
      <c r="A52" s="29">
        <v>47</v>
      </c>
      <c r="B52" s="32"/>
      <c r="C52" s="32"/>
      <c r="D52" s="33"/>
      <c r="E52" s="34"/>
      <c r="F52" s="34"/>
      <c r="G52" s="31" t="str">
        <f t="shared" si="1"/>
        <v/>
      </c>
    </row>
    <row r="53" spans="1:7" ht="18" customHeight="1">
      <c r="A53" s="29">
        <v>48</v>
      </c>
      <c r="B53" s="32"/>
      <c r="C53" s="32"/>
      <c r="D53" s="33"/>
      <c r="E53" s="34"/>
      <c r="F53" s="34"/>
      <c r="G53" s="31" t="str">
        <f t="shared" si="1"/>
        <v/>
      </c>
    </row>
    <row r="54" spans="1:7" ht="18" customHeight="1">
      <c r="A54" s="29">
        <v>49</v>
      </c>
      <c r="B54" s="32"/>
      <c r="C54" s="32"/>
      <c r="D54" s="33"/>
      <c r="E54" s="34"/>
      <c r="F54" s="34"/>
      <c r="G54" s="31" t="str">
        <f t="shared" si="1"/>
        <v/>
      </c>
    </row>
    <row r="55" spans="1:7" ht="18" customHeight="1">
      <c r="A55" s="29">
        <v>50</v>
      </c>
      <c r="B55" s="32"/>
      <c r="C55" s="32"/>
      <c r="D55" s="33"/>
      <c r="E55" s="34"/>
      <c r="F55" s="34"/>
      <c r="G55" s="31" t="str">
        <f t="shared" si="1"/>
        <v/>
      </c>
    </row>
    <row r="56" spans="1:7" ht="18" customHeight="1">
      <c r="A56" s="29">
        <v>51</v>
      </c>
      <c r="B56" s="32"/>
      <c r="C56" s="32"/>
      <c r="D56" s="33"/>
      <c r="E56" s="34"/>
      <c r="F56" s="34"/>
      <c r="G56" s="31" t="str">
        <f t="shared" si="1"/>
        <v/>
      </c>
    </row>
    <row r="57" spans="1:7" ht="18" customHeight="1">
      <c r="A57" s="29">
        <v>52</v>
      </c>
      <c r="B57" s="32"/>
      <c r="C57" s="32"/>
      <c r="D57" s="33"/>
      <c r="E57" s="34"/>
      <c r="F57" s="34"/>
      <c r="G57" s="31" t="str">
        <f t="shared" si="1"/>
        <v/>
      </c>
    </row>
    <row r="58" spans="1:7" ht="18" customHeight="1">
      <c r="A58" s="29">
        <v>53</v>
      </c>
      <c r="B58" s="32"/>
      <c r="C58" s="32"/>
      <c r="D58" s="33"/>
      <c r="E58" s="34"/>
      <c r="F58" s="34"/>
      <c r="G58" s="31" t="str">
        <f t="shared" si="1"/>
        <v/>
      </c>
    </row>
    <row r="59" spans="1:7" ht="18" customHeight="1">
      <c r="A59" s="29">
        <v>54</v>
      </c>
      <c r="B59" s="32"/>
      <c r="C59" s="32"/>
      <c r="D59" s="33"/>
      <c r="E59" s="34"/>
      <c r="F59" s="34"/>
      <c r="G59" s="31" t="str">
        <f t="shared" si="1"/>
        <v/>
      </c>
    </row>
    <row r="60" spans="1:7" ht="18" customHeight="1">
      <c r="A60" s="29">
        <v>55</v>
      </c>
      <c r="B60" s="32"/>
      <c r="C60" s="32"/>
      <c r="D60" s="33"/>
      <c r="E60" s="34"/>
      <c r="F60" s="34"/>
      <c r="G60" s="31" t="str">
        <f t="shared" si="1"/>
        <v/>
      </c>
    </row>
    <row r="61" spans="1:7" ht="18" customHeight="1">
      <c r="A61" s="29">
        <v>56</v>
      </c>
      <c r="B61" s="32"/>
      <c r="C61" s="32"/>
      <c r="D61" s="33"/>
      <c r="E61" s="34"/>
      <c r="F61" s="34"/>
      <c r="G61" s="31" t="str">
        <f t="shared" si="1"/>
        <v/>
      </c>
    </row>
    <row r="62" spans="1:7" ht="18" customHeight="1">
      <c r="A62" s="29">
        <v>57</v>
      </c>
      <c r="B62" s="32"/>
      <c r="C62" s="32"/>
      <c r="D62" s="33"/>
      <c r="E62" s="34"/>
      <c r="F62" s="34"/>
      <c r="G62" s="31" t="str">
        <f t="shared" si="1"/>
        <v/>
      </c>
    </row>
    <row r="63" spans="1:7" ht="18" customHeight="1">
      <c r="A63" s="29">
        <v>58</v>
      </c>
      <c r="B63" s="32"/>
      <c r="C63" s="32"/>
      <c r="D63" s="33"/>
      <c r="E63" s="34"/>
      <c r="F63" s="34"/>
      <c r="G63" s="31" t="str">
        <f t="shared" si="1"/>
        <v/>
      </c>
    </row>
    <row r="64" spans="1:7" ht="18" customHeight="1">
      <c r="A64" s="29">
        <v>59</v>
      </c>
      <c r="B64" s="32"/>
      <c r="C64" s="32"/>
      <c r="D64" s="33"/>
      <c r="E64" s="34"/>
      <c r="F64" s="34"/>
      <c r="G64" s="31" t="str">
        <f t="shared" si="1"/>
        <v/>
      </c>
    </row>
    <row r="65" spans="1:7" ht="18" customHeight="1">
      <c r="A65" s="29">
        <v>60</v>
      </c>
      <c r="B65" s="32"/>
      <c r="C65" s="32"/>
      <c r="D65" s="33"/>
      <c r="E65" s="34"/>
      <c r="F65" s="34"/>
      <c r="G65" s="31" t="str">
        <f t="shared" si="1"/>
        <v/>
      </c>
    </row>
    <row r="66" spans="1:7" ht="18" customHeight="1">
      <c r="A66" s="29">
        <v>61</v>
      </c>
      <c r="B66" s="32"/>
      <c r="C66" s="32"/>
      <c r="D66" s="33"/>
      <c r="E66" s="34"/>
      <c r="F66" s="34"/>
      <c r="G66" s="31" t="str">
        <f t="shared" si="1"/>
        <v/>
      </c>
    </row>
    <row r="67" spans="1:7" ht="18" customHeight="1">
      <c r="A67" s="29">
        <v>62</v>
      </c>
      <c r="B67" s="32"/>
      <c r="C67" s="32"/>
      <c r="D67" s="33"/>
      <c r="E67" s="34"/>
      <c r="F67" s="34"/>
      <c r="G67" s="31" t="str">
        <f t="shared" si="1"/>
        <v/>
      </c>
    </row>
    <row r="68" spans="1:7" ht="18" customHeight="1">
      <c r="A68" s="29">
        <v>63</v>
      </c>
      <c r="B68" s="32"/>
      <c r="C68" s="32"/>
      <c r="D68" s="33"/>
      <c r="E68" s="34"/>
      <c r="F68" s="34"/>
      <c r="G68" s="31" t="str">
        <f t="shared" si="1"/>
        <v/>
      </c>
    </row>
    <row r="69" spans="1:7" ht="18" customHeight="1">
      <c r="A69" s="29">
        <v>64</v>
      </c>
      <c r="B69" s="32"/>
      <c r="C69" s="32"/>
      <c r="D69" s="33"/>
      <c r="E69" s="34"/>
      <c r="F69" s="34"/>
      <c r="G69" s="31" t="str">
        <f t="shared" ref="G69:G88" si="2">IF(F69="","",DATEDIF(F69,$G$1,"m"))</f>
        <v/>
      </c>
    </row>
    <row r="70" spans="1:7" ht="18" customHeight="1">
      <c r="A70" s="29">
        <v>65</v>
      </c>
      <c r="B70" s="32"/>
      <c r="C70" s="32"/>
      <c r="D70" s="33"/>
      <c r="E70" s="34"/>
      <c r="F70" s="34"/>
      <c r="G70" s="31" t="str">
        <f t="shared" si="2"/>
        <v/>
      </c>
    </row>
    <row r="71" spans="1:7" ht="18" customHeight="1">
      <c r="A71" s="29">
        <v>66</v>
      </c>
      <c r="B71" s="32"/>
      <c r="C71" s="32"/>
      <c r="D71" s="33"/>
      <c r="E71" s="34"/>
      <c r="F71" s="34"/>
      <c r="G71" s="31" t="str">
        <f t="shared" si="2"/>
        <v/>
      </c>
    </row>
    <row r="72" spans="1:7" ht="18" customHeight="1">
      <c r="A72" s="29">
        <v>67</v>
      </c>
      <c r="B72" s="32"/>
      <c r="C72" s="32"/>
      <c r="D72" s="33"/>
      <c r="E72" s="34"/>
      <c r="F72" s="34"/>
      <c r="G72" s="31" t="str">
        <f t="shared" si="2"/>
        <v/>
      </c>
    </row>
    <row r="73" spans="1:7" ht="18" customHeight="1">
      <c r="A73" s="29">
        <v>68</v>
      </c>
      <c r="B73" s="32"/>
      <c r="C73" s="32"/>
      <c r="D73" s="33"/>
      <c r="E73" s="34"/>
      <c r="F73" s="34"/>
      <c r="G73" s="31" t="str">
        <f t="shared" si="2"/>
        <v/>
      </c>
    </row>
    <row r="74" spans="1:7" ht="18" customHeight="1">
      <c r="A74" s="29">
        <v>69</v>
      </c>
      <c r="B74" s="32"/>
      <c r="C74" s="32"/>
      <c r="D74" s="33"/>
      <c r="E74" s="34"/>
      <c r="F74" s="34"/>
      <c r="G74" s="31" t="str">
        <f t="shared" si="2"/>
        <v/>
      </c>
    </row>
    <row r="75" spans="1:7" ht="18" customHeight="1">
      <c r="A75" s="29">
        <v>70</v>
      </c>
      <c r="B75" s="32"/>
      <c r="C75" s="32"/>
      <c r="D75" s="33"/>
      <c r="E75" s="34"/>
      <c r="F75" s="34"/>
      <c r="G75" s="31" t="str">
        <f t="shared" si="2"/>
        <v/>
      </c>
    </row>
    <row r="76" spans="1:7" ht="18" customHeight="1">
      <c r="A76" s="29">
        <v>71</v>
      </c>
      <c r="B76" s="32"/>
      <c r="C76" s="32"/>
      <c r="D76" s="33"/>
      <c r="E76" s="34"/>
      <c r="F76" s="34"/>
      <c r="G76" s="31" t="str">
        <f t="shared" si="2"/>
        <v/>
      </c>
    </row>
    <row r="77" spans="1:7" ht="18" customHeight="1">
      <c r="A77" s="29">
        <v>72</v>
      </c>
      <c r="B77" s="32"/>
      <c r="C77" s="32"/>
      <c r="D77" s="33"/>
      <c r="E77" s="34"/>
      <c r="F77" s="34"/>
      <c r="G77" s="31" t="str">
        <f t="shared" si="2"/>
        <v/>
      </c>
    </row>
    <row r="78" spans="1:7" ht="18" customHeight="1">
      <c r="A78" s="29">
        <v>73</v>
      </c>
      <c r="B78" s="32"/>
      <c r="C78" s="32"/>
      <c r="D78" s="33"/>
      <c r="E78" s="34"/>
      <c r="F78" s="34"/>
      <c r="G78" s="31" t="str">
        <f t="shared" si="2"/>
        <v/>
      </c>
    </row>
    <row r="79" spans="1:7" ht="18" customHeight="1">
      <c r="A79" s="29">
        <v>74</v>
      </c>
      <c r="B79" s="32"/>
      <c r="C79" s="32"/>
      <c r="D79" s="33"/>
      <c r="E79" s="34"/>
      <c r="F79" s="34"/>
      <c r="G79" s="31" t="str">
        <f t="shared" si="2"/>
        <v/>
      </c>
    </row>
    <row r="80" spans="1:7" ht="18" customHeight="1">
      <c r="A80" s="29">
        <v>75</v>
      </c>
      <c r="B80" s="32"/>
      <c r="C80" s="32"/>
      <c r="D80" s="33"/>
      <c r="E80" s="34"/>
      <c r="F80" s="34"/>
      <c r="G80" s="31" t="str">
        <f t="shared" si="2"/>
        <v/>
      </c>
    </row>
    <row r="81" spans="1:7" ht="18" customHeight="1">
      <c r="A81" s="29">
        <v>76</v>
      </c>
      <c r="B81" s="32"/>
      <c r="C81" s="32"/>
      <c r="D81" s="33"/>
      <c r="E81" s="34"/>
      <c r="F81" s="34"/>
      <c r="G81" s="31" t="str">
        <f t="shared" si="2"/>
        <v/>
      </c>
    </row>
    <row r="82" spans="1:7" ht="18" customHeight="1">
      <c r="A82" s="29">
        <v>77</v>
      </c>
      <c r="B82" s="32"/>
      <c r="C82" s="32"/>
      <c r="D82" s="33"/>
      <c r="E82" s="34"/>
      <c r="F82" s="34"/>
      <c r="G82" s="31" t="str">
        <f t="shared" si="2"/>
        <v/>
      </c>
    </row>
    <row r="83" spans="1:7" ht="18" customHeight="1">
      <c r="A83" s="29">
        <v>78</v>
      </c>
      <c r="B83" s="32"/>
      <c r="C83" s="32"/>
      <c r="D83" s="33"/>
      <c r="E83" s="34"/>
      <c r="F83" s="34"/>
      <c r="G83" s="31" t="str">
        <f t="shared" si="2"/>
        <v/>
      </c>
    </row>
    <row r="84" spans="1:7" ht="18" customHeight="1">
      <c r="A84" s="29">
        <v>79</v>
      </c>
      <c r="B84" s="32"/>
      <c r="C84" s="32"/>
      <c r="D84" s="33"/>
      <c r="E84" s="34"/>
      <c r="F84" s="34"/>
      <c r="G84" s="31" t="str">
        <f t="shared" si="2"/>
        <v/>
      </c>
    </row>
    <row r="85" spans="1:7" ht="18" customHeight="1">
      <c r="A85" s="29">
        <v>80</v>
      </c>
      <c r="B85" s="32"/>
      <c r="C85" s="32"/>
      <c r="D85" s="33"/>
      <c r="E85" s="34"/>
      <c r="F85" s="34"/>
      <c r="G85" s="31" t="str">
        <f t="shared" si="2"/>
        <v/>
      </c>
    </row>
    <row r="86" spans="1:7" ht="18" customHeight="1">
      <c r="A86" s="29">
        <v>81</v>
      </c>
      <c r="B86" s="32"/>
      <c r="C86" s="32"/>
      <c r="D86" s="33"/>
      <c r="E86" s="34"/>
      <c r="F86" s="34"/>
      <c r="G86" s="31" t="str">
        <f t="shared" si="2"/>
        <v/>
      </c>
    </row>
    <row r="87" spans="1:7" ht="18" customHeight="1">
      <c r="A87" s="29">
        <v>82</v>
      </c>
      <c r="B87" s="32"/>
      <c r="C87" s="32"/>
      <c r="D87" s="33"/>
      <c r="E87" s="34"/>
      <c r="F87" s="34"/>
      <c r="G87" s="31" t="str">
        <f t="shared" si="2"/>
        <v/>
      </c>
    </row>
    <row r="88" spans="1:7" ht="18" customHeight="1">
      <c r="A88" s="29">
        <v>83</v>
      </c>
      <c r="B88" s="32"/>
      <c r="C88" s="32"/>
      <c r="D88" s="33"/>
      <c r="E88" s="34"/>
      <c r="F88" s="34"/>
      <c r="G88" s="31" t="str">
        <f t="shared" si="2"/>
        <v/>
      </c>
    </row>
    <row r="89" spans="1:7" ht="18" customHeight="1"/>
    <row r="90" spans="1:7" ht="18" customHeight="1"/>
    <row r="91" spans="1:7" ht="18" customHeight="1"/>
    <row r="92" spans="1:7" ht="18" customHeight="1"/>
    <row r="93" spans="1:7" ht="18" customHeight="1"/>
    <row r="94" spans="1:7" ht="18" customHeight="1"/>
  </sheetData>
  <sheetProtection sheet="1"/>
  <mergeCells count="2">
    <mergeCell ref="A2:B2"/>
    <mergeCell ref="C2:D2"/>
  </mergeCells>
  <phoneticPr fontId="2"/>
  <pageMargins left="0.78740157480314965" right="0.70866141732283472" top="0.62992125984251968" bottom="0.39370078740157483" header="0.19685039370078741" footer="0.19685039370078741"/>
  <pageSetup paperSize="9" orientation="portrait" r:id="rId1"/>
  <headerFooter>
    <oddFooter>&amp;C&amp;P／&amp;N</oddFooter>
  </headerFooter>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8000"/>
    <pageSetUpPr fitToPage="1"/>
  </sheetPr>
  <dimension ref="A1:BA240"/>
  <sheetViews>
    <sheetView showZeros="0" view="pageBreakPreview" zoomScaleNormal="130" zoomScaleSheetLayoutView="100" zoomScalePageLayoutView="115" workbookViewId="0">
      <pane xSplit="1" ySplit="7" topLeftCell="B8" activePane="bottomRight" state="frozen"/>
      <selection activeCell="B4" sqref="B4:AY4"/>
      <selection pane="topRight" activeCell="B4" sqref="B4:AY4"/>
      <selection pane="bottomLeft" activeCell="B4" sqref="B4:AY4"/>
      <selection pane="bottomRight" activeCell="O3" sqref="O3:U3"/>
    </sheetView>
  </sheetViews>
  <sheetFormatPr defaultRowHeight="12"/>
  <cols>
    <col min="1" max="1" width="9" style="1"/>
    <col min="2" max="2" width="7.625" style="1" customWidth="1"/>
    <col min="3" max="4" width="4.625" style="1" customWidth="1"/>
    <col min="5" max="5" width="3.625" style="1" customWidth="1"/>
    <col min="6" max="6" width="11.375" style="1" customWidth="1"/>
    <col min="7" max="7" width="4.625" style="1" customWidth="1"/>
    <col min="8" max="38" width="2.625" style="1" customWidth="1"/>
    <col min="39" max="39" width="5.125" style="1" customWidth="1"/>
    <col min="40" max="40" width="5.625" style="1" customWidth="1"/>
    <col min="41" max="41" width="10.625" style="1" customWidth="1"/>
    <col min="42" max="42" width="0.875" style="1" customWidth="1"/>
    <col min="43" max="51" width="2.625" style="1" customWidth="1"/>
    <col min="52" max="16384" width="9" style="1"/>
  </cols>
  <sheetData>
    <row r="1" spans="1:53" ht="18" customHeight="1">
      <c r="B1" s="232"/>
      <c r="C1" s="232"/>
      <c r="D1" s="232"/>
      <c r="E1" s="232"/>
      <c r="AP1" s="11"/>
      <c r="AQ1" s="11"/>
      <c r="AR1" s="11"/>
      <c r="AY1" s="13"/>
    </row>
    <row r="2" spans="1:53" ht="18" customHeight="1">
      <c r="B2" s="2" t="s">
        <v>2</v>
      </c>
      <c r="C2" s="2"/>
      <c r="D2" s="2"/>
      <c r="E2" s="2"/>
      <c r="F2" s="2"/>
      <c r="G2" s="2"/>
      <c r="H2" s="2"/>
      <c r="I2" s="2"/>
      <c r="J2" s="2"/>
      <c r="AF2" s="3"/>
      <c r="AO2" s="3"/>
      <c r="AY2" s="3" t="s">
        <v>212</v>
      </c>
    </row>
    <row r="3" spans="1:53" ht="18" customHeight="1">
      <c r="B3" s="233" t="s">
        <v>22</v>
      </c>
      <c r="C3" s="234"/>
      <c r="D3" s="235">
        <f>【算定要件集計】!B3</f>
        <v>0</v>
      </c>
      <c r="E3" s="236"/>
      <c r="F3" s="236"/>
      <c r="G3" s="236"/>
      <c r="H3" s="236"/>
      <c r="I3" s="236"/>
      <c r="J3" s="236"/>
      <c r="K3" s="237"/>
      <c r="L3" s="238" t="s">
        <v>21</v>
      </c>
      <c r="M3" s="239"/>
      <c r="N3" s="239"/>
      <c r="O3" s="392" t="s">
        <v>216</v>
      </c>
      <c r="P3" s="393"/>
      <c r="Q3" s="393"/>
      <c r="R3" s="393"/>
      <c r="S3" s="393"/>
      <c r="T3" s="393"/>
      <c r="U3" s="394"/>
      <c r="V3" s="233" t="s">
        <v>23</v>
      </c>
      <c r="W3" s="243"/>
      <c r="X3" s="203"/>
      <c r="Y3" s="244"/>
      <c r="Z3" s="245"/>
      <c r="AA3" s="233" t="s">
        <v>40</v>
      </c>
      <c r="AB3" s="246"/>
      <c r="AC3" s="246"/>
      <c r="AD3" s="246"/>
      <c r="AE3" s="247"/>
      <c r="AF3" s="375" t="str">
        <f>【算定要件集計】!N15</f>
        <v/>
      </c>
      <c r="AG3" s="376"/>
      <c r="AH3" s="376"/>
      <c r="AI3" s="376"/>
      <c r="AJ3" s="377"/>
      <c r="AK3" s="378"/>
      <c r="AO3" s="5"/>
    </row>
    <row r="4" spans="1:53" ht="5.0999999999999996" customHeight="1"/>
    <row r="5" spans="1:53" ht="16.5" customHeight="1">
      <c r="G5" s="5" t="s">
        <v>44</v>
      </c>
      <c r="H5" s="46"/>
      <c r="I5" s="1" t="s">
        <v>43</v>
      </c>
      <c r="J5" s="46"/>
      <c r="K5" s="1" t="s">
        <v>24</v>
      </c>
      <c r="M5" s="46"/>
      <c r="N5" s="1" t="s">
        <v>43</v>
      </c>
      <c r="O5" s="46"/>
      <c r="P5" s="1" t="s">
        <v>25</v>
      </c>
      <c r="R5" s="7"/>
      <c r="U5" s="7"/>
      <c r="V5" s="7"/>
      <c r="W5" s="7"/>
      <c r="X5" s="7"/>
      <c r="Y5" s="7"/>
      <c r="AE5" s="5" t="s">
        <v>42</v>
      </c>
      <c r="AF5" s="220">
        <f>【算定要件集計】!$K$5</f>
        <v>0</v>
      </c>
      <c r="AG5" s="379"/>
      <c r="AH5" s="7" t="s">
        <v>31</v>
      </c>
      <c r="AI5" s="7"/>
      <c r="AJ5" s="7"/>
      <c r="AL5" s="5" t="s">
        <v>32</v>
      </c>
      <c r="AM5" s="47">
        <f>【算定要件集計】!$N$5</f>
        <v>0</v>
      </c>
      <c r="AN5" s="7" t="s">
        <v>31</v>
      </c>
      <c r="AQ5" s="1" t="s">
        <v>27</v>
      </c>
    </row>
    <row r="6" spans="1:53" s="6" customFormat="1" ht="18" customHeight="1">
      <c r="A6" s="248" t="s">
        <v>60</v>
      </c>
      <c r="B6" s="238" t="s">
        <v>0</v>
      </c>
      <c r="C6" s="250" t="s">
        <v>203</v>
      </c>
      <c r="D6" s="250" t="s">
        <v>62</v>
      </c>
      <c r="E6" s="250" t="s">
        <v>1</v>
      </c>
      <c r="F6" s="238" t="s">
        <v>3</v>
      </c>
      <c r="G6" s="252" t="s">
        <v>37</v>
      </c>
      <c r="H6" s="18" t="str">
        <f>AF3</f>
        <v/>
      </c>
      <c r="I6" s="18" t="str">
        <f>IFERROR(H6+1,"")</f>
        <v/>
      </c>
      <c r="J6" s="18" t="str">
        <f>IFERROR(I6+1,"")</f>
        <v/>
      </c>
      <c r="K6" s="18" t="str">
        <f t="shared" ref="K6:AI6" si="0">IFERROR(J6+1,"")</f>
        <v/>
      </c>
      <c r="L6" s="18" t="str">
        <f t="shared" si="0"/>
        <v/>
      </c>
      <c r="M6" s="18" t="str">
        <f t="shared" si="0"/>
        <v/>
      </c>
      <c r="N6" s="18" t="str">
        <f t="shared" si="0"/>
        <v/>
      </c>
      <c r="O6" s="18" t="str">
        <f t="shared" si="0"/>
        <v/>
      </c>
      <c r="P6" s="18" t="str">
        <f t="shared" si="0"/>
        <v/>
      </c>
      <c r="Q6" s="18" t="str">
        <f t="shared" si="0"/>
        <v/>
      </c>
      <c r="R6" s="18" t="str">
        <f t="shared" si="0"/>
        <v/>
      </c>
      <c r="S6" s="18" t="str">
        <f t="shared" si="0"/>
        <v/>
      </c>
      <c r="T6" s="18" t="str">
        <f t="shared" si="0"/>
        <v/>
      </c>
      <c r="U6" s="18" t="str">
        <f t="shared" si="0"/>
        <v/>
      </c>
      <c r="V6" s="18" t="str">
        <f t="shared" si="0"/>
        <v/>
      </c>
      <c r="W6" s="18" t="str">
        <f t="shared" si="0"/>
        <v/>
      </c>
      <c r="X6" s="18" t="str">
        <f t="shared" si="0"/>
        <v/>
      </c>
      <c r="Y6" s="18" t="str">
        <f t="shared" si="0"/>
        <v/>
      </c>
      <c r="Z6" s="18" t="str">
        <f t="shared" si="0"/>
        <v/>
      </c>
      <c r="AA6" s="18" t="str">
        <f t="shared" si="0"/>
        <v/>
      </c>
      <c r="AB6" s="18" t="str">
        <f t="shared" si="0"/>
        <v/>
      </c>
      <c r="AC6" s="18" t="str">
        <f t="shared" si="0"/>
        <v/>
      </c>
      <c r="AD6" s="18" t="str">
        <f t="shared" si="0"/>
        <v/>
      </c>
      <c r="AE6" s="18" t="str">
        <f t="shared" si="0"/>
        <v/>
      </c>
      <c r="AF6" s="18" t="str">
        <f t="shared" si="0"/>
        <v/>
      </c>
      <c r="AG6" s="18" t="str">
        <f t="shared" si="0"/>
        <v/>
      </c>
      <c r="AH6" s="18" t="str">
        <f t="shared" si="0"/>
        <v/>
      </c>
      <c r="AI6" s="18" t="str">
        <f t="shared" si="0"/>
        <v/>
      </c>
      <c r="AJ6" s="18" t="str">
        <f>IFERROR(IF(MONTH(AI6)&lt;&gt;MONTH(AI6+1),"",AI6+1),"")</f>
        <v/>
      </c>
      <c r="AK6" s="18" t="str">
        <f>IFERROR(IF(MONTH(AJ6)&lt;&gt;MONTH(AJ6+1),"",AJ6+1),"")</f>
        <v/>
      </c>
      <c r="AL6" s="18" t="str">
        <f>IFERROR(IF(MONTH(AK6)&lt;&gt;MONTH(AK6+1),"",AK6+1),"")</f>
        <v/>
      </c>
      <c r="AM6" s="263" t="s">
        <v>162</v>
      </c>
      <c r="AN6" s="263" t="s">
        <v>163</v>
      </c>
      <c r="AO6" s="206" t="s">
        <v>133</v>
      </c>
      <c r="AQ6" s="208" t="s">
        <v>36</v>
      </c>
      <c r="AR6" s="209"/>
      <c r="AS6" s="208" t="s">
        <v>39</v>
      </c>
      <c r="AT6" s="212"/>
      <c r="AU6" s="212"/>
      <c r="AV6" s="212"/>
      <c r="AW6" s="213"/>
      <c r="AX6" s="208" t="s">
        <v>16</v>
      </c>
      <c r="AY6" s="215"/>
    </row>
    <row r="7" spans="1:53" s="6" customFormat="1" ht="18" customHeight="1">
      <c r="A7" s="249"/>
      <c r="B7" s="238"/>
      <c r="C7" s="251"/>
      <c r="D7" s="251"/>
      <c r="E7" s="251"/>
      <c r="F7" s="238"/>
      <c r="G7" s="239"/>
      <c r="H7" s="19" t="str">
        <f>H6</f>
        <v/>
      </c>
      <c r="I7" s="19" t="str">
        <f>I6</f>
        <v/>
      </c>
      <c r="J7" s="19" t="str">
        <f t="shared" ref="J7:AL7" si="1">J6</f>
        <v/>
      </c>
      <c r="K7" s="19" t="str">
        <f t="shared" si="1"/>
        <v/>
      </c>
      <c r="L7" s="19" t="str">
        <f t="shared" si="1"/>
        <v/>
      </c>
      <c r="M7" s="19" t="str">
        <f t="shared" si="1"/>
        <v/>
      </c>
      <c r="N7" s="19" t="str">
        <f t="shared" si="1"/>
        <v/>
      </c>
      <c r="O7" s="19" t="str">
        <f t="shared" si="1"/>
        <v/>
      </c>
      <c r="P7" s="19" t="str">
        <f t="shared" si="1"/>
        <v/>
      </c>
      <c r="Q7" s="19" t="str">
        <f t="shared" si="1"/>
        <v/>
      </c>
      <c r="R7" s="19" t="str">
        <f t="shared" si="1"/>
        <v/>
      </c>
      <c r="S7" s="19" t="str">
        <f t="shared" si="1"/>
        <v/>
      </c>
      <c r="T7" s="19" t="str">
        <f t="shared" si="1"/>
        <v/>
      </c>
      <c r="U7" s="19" t="str">
        <f t="shared" si="1"/>
        <v/>
      </c>
      <c r="V7" s="19" t="str">
        <f t="shared" si="1"/>
        <v/>
      </c>
      <c r="W7" s="19" t="str">
        <f t="shared" si="1"/>
        <v/>
      </c>
      <c r="X7" s="19" t="str">
        <f t="shared" si="1"/>
        <v/>
      </c>
      <c r="Y7" s="19" t="str">
        <f t="shared" si="1"/>
        <v/>
      </c>
      <c r="Z7" s="19" t="str">
        <f t="shared" si="1"/>
        <v/>
      </c>
      <c r="AA7" s="19" t="str">
        <f t="shared" si="1"/>
        <v/>
      </c>
      <c r="AB7" s="19" t="str">
        <f t="shared" si="1"/>
        <v/>
      </c>
      <c r="AC7" s="19" t="str">
        <f t="shared" si="1"/>
        <v/>
      </c>
      <c r="AD7" s="19" t="str">
        <f t="shared" si="1"/>
        <v/>
      </c>
      <c r="AE7" s="19" t="str">
        <f t="shared" si="1"/>
        <v/>
      </c>
      <c r="AF7" s="19" t="str">
        <f t="shared" si="1"/>
        <v/>
      </c>
      <c r="AG7" s="19" t="str">
        <f t="shared" si="1"/>
        <v/>
      </c>
      <c r="AH7" s="19" t="str">
        <f t="shared" si="1"/>
        <v/>
      </c>
      <c r="AI7" s="19" t="str">
        <f t="shared" si="1"/>
        <v/>
      </c>
      <c r="AJ7" s="19" t="str">
        <f t="shared" si="1"/>
        <v/>
      </c>
      <c r="AK7" s="19" t="str">
        <f t="shared" si="1"/>
        <v/>
      </c>
      <c r="AL7" s="19" t="str">
        <f t="shared" si="1"/>
        <v/>
      </c>
      <c r="AM7" s="263"/>
      <c r="AN7" s="263"/>
      <c r="AO7" s="207"/>
      <c r="AQ7" s="210"/>
      <c r="AR7" s="211"/>
      <c r="AS7" s="210"/>
      <c r="AT7" s="214"/>
      <c r="AU7" s="214"/>
      <c r="AV7" s="214"/>
      <c r="AW7" s="211"/>
      <c r="AX7" s="210"/>
      <c r="AY7" s="211"/>
    </row>
    <row r="8" spans="1:53" s="6" customFormat="1" ht="13.5" customHeight="1">
      <c r="A8" s="248"/>
      <c r="B8" s="255" t="s">
        <v>4</v>
      </c>
      <c r="C8" s="257" t="s">
        <v>48</v>
      </c>
      <c r="D8" s="257" t="s">
        <v>48</v>
      </c>
      <c r="E8" s="259" t="s">
        <v>10</v>
      </c>
      <c r="F8" s="261"/>
      <c r="G8" s="70" t="s">
        <v>36</v>
      </c>
      <c r="H8" s="75"/>
      <c r="I8" s="75"/>
      <c r="J8" s="75"/>
      <c r="K8" s="75"/>
      <c r="L8" s="75"/>
      <c r="M8" s="75"/>
      <c r="N8" s="75"/>
      <c r="O8" s="75"/>
      <c r="P8" s="75"/>
      <c r="Q8" s="75"/>
      <c r="R8" s="75"/>
      <c r="S8" s="75"/>
      <c r="T8" s="75"/>
      <c r="U8" s="75"/>
      <c r="V8" s="75"/>
      <c r="W8" s="75"/>
      <c r="X8" s="75"/>
      <c r="Y8" s="75"/>
      <c r="Z8" s="75"/>
      <c r="AA8" s="75"/>
      <c r="AB8" s="75"/>
      <c r="AC8" s="75"/>
      <c r="AD8" s="75"/>
      <c r="AE8" s="75"/>
      <c r="AF8" s="75"/>
      <c r="AG8" s="75"/>
      <c r="AH8" s="75"/>
      <c r="AI8" s="75"/>
      <c r="AJ8" s="75"/>
      <c r="AK8" s="75"/>
      <c r="AL8" s="75"/>
      <c r="AM8" s="253">
        <f>SUM(H9:AL9)</f>
        <v>0</v>
      </c>
      <c r="AN8" s="254" t="s">
        <v>48</v>
      </c>
      <c r="AO8" s="223"/>
      <c r="AQ8" s="228"/>
      <c r="AR8" s="369"/>
      <c r="AS8" s="224"/>
      <c r="AT8" s="225"/>
      <c r="AU8" s="12" t="s">
        <v>26</v>
      </c>
      <c r="AV8" s="226"/>
      <c r="AW8" s="227"/>
      <c r="AX8" s="156"/>
      <c r="AY8" s="167" t="s">
        <v>34</v>
      </c>
      <c r="BA8" s="44" t="s">
        <v>95</v>
      </c>
    </row>
    <row r="9" spans="1:53" ht="13.5" customHeight="1">
      <c r="A9" s="249"/>
      <c r="B9" s="256"/>
      <c r="C9" s="258"/>
      <c r="D9" s="258"/>
      <c r="E9" s="260"/>
      <c r="F9" s="262"/>
      <c r="G9" s="70" t="s">
        <v>16</v>
      </c>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253"/>
      <c r="AN9" s="254"/>
      <c r="AO9" s="374"/>
      <c r="AQ9" s="228"/>
      <c r="AR9" s="369"/>
      <c r="AS9" s="224"/>
      <c r="AT9" s="225"/>
      <c r="AU9" s="12" t="s">
        <v>26</v>
      </c>
      <c r="AV9" s="226"/>
      <c r="AW9" s="227"/>
      <c r="AX9" s="156"/>
      <c r="AY9" s="167" t="s">
        <v>34</v>
      </c>
      <c r="BA9" s="165" t="s">
        <v>66</v>
      </c>
    </row>
    <row r="10" spans="1:53" ht="13.5" customHeight="1">
      <c r="A10" s="248"/>
      <c r="B10" s="273" t="s">
        <v>5</v>
      </c>
      <c r="C10" s="257" t="s">
        <v>48</v>
      </c>
      <c r="D10" s="257" t="s">
        <v>48</v>
      </c>
      <c r="E10" s="275" t="s">
        <v>10</v>
      </c>
      <c r="F10" s="262"/>
      <c r="G10" s="70" t="s">
        <v>36</v>
      </c>
      <c r="H10" s="75"/>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5"/>
      <c r="AL10" s="75"/>
      <c r="AM10" s="253">
        <f>SUM(H11:AL11)</f>
        <v>0</v>
      </c>
      <c r="AN10" s="254" t="s">
        <v>48</v>
      </c>
      <c r="AO10" s="372"/>
      <c r="AQ10" s="228"/>
      <c r="AR10" s="369"/>
      <c r="AS10" s="224"/>
      <c r="AT10" s="225"/>
      <c r="AU10" s="12" t="s">
        <v>26</v>
      </c>
      <c r="AV10" s="226"/>
      <c r="AW10" s="227"/>
      <c r="AX10" s="156"/>
      <c r="AY10" s="167" t="s">
        <v>34</v>
      </c>
      <c r="BA10" s="69" t="s">
        <v>10</v>
      </c>
    </row>
    <row r="11" spans="1:53" ht="13.5" customHeight="1">
      <c r="A11" s="249"/>
      <c r="B11" s="274"/>
      <c r="C11" s="258"/>
      <c r="D11" s="258"/>
      <c r="E11" s="260"/>
      <c r="F11" s="262"/>
      <c r="G11" s="71" t="s">
        <v>41</v>
      </c>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276"/>
      <c r="AN11" s="272"/>
      <c r="AO11" s="374"/>
      <c r="AQ11" s="228"/>
      <c r="AR11" s="369"/>
      <c r="AS11" s="224"/>
      <c r="AT11" s="225"/>
      <c r="AU11" s="12" t="s">
        <v>26</v>
      </c>
      <c r="AV11" s="226"/>
      <c r="AW11" s="227"/>
      <c r="AX11" s="156"/>
      <c r="AY11" s="167" t="s">
        <v>34</v>
      </c>
      <c r="BA11" s="69" t="s">
        <v>64</v>
      </c>
    </row>
    <row r="12" spans="1:53" ht="13.5" customHeight="1">
      <c r="A12" s="248"/>
      <c r="B12" s="265" t="s">
        <v>38</v>
      </c>
      <c r="C12" s="257" t="s">
        <v>48</v>
      </c>
      <c r="D12" s="257" t="s">
        <v>48</v>
      </c>
      <c r="E12" s="268" t="s">
        <v>48</v>
      </c>
      <c r="F12" s="270"/>
      <c r="G12" s="70" t="s">
        <v>36</v>
      </c>
      <c r="H12" s="75"/>
      <c r="I12" s="75"/>
      <c r="J12" s="75"/>
      <c r="K12" s="75"/>
      <c r="L12" s="75"/>
      <c r="M12" s="75"/>
      <c r="N12" s="75"/>
      <c r="O12" s="75"/>
      <c r="P12" s="75"/>
      <c r="Q12" s="75"/>
      <c r="R12" s="75"/>
      <c r="S12" s="75"/>
      <c r="T12" s="75"/>
      <c r="U12" s="75"/>
      <c r="V12" s="75"/>
      <c r="W12" s="75"/>
      <c r="X12" s="75"/>
      <c r="Y12" s="75"/>
      <c r="Z12" s="75"/>
      <c r="AA12" s="75"/>
      <c r="AB12" s="75"/>
      <c r="AC12" s="75"/>
      <c r="AD12" s="75"/>
      <c r="AE12" s="75"/>
      <c r="AF12" s="75"/>
      <c r="AG12" s="75"/>
      <c r="AH12" s="75"/>
      <c r="AI12" s="75"/>
      <c r="AJ12" s="75"/>
      <c r="AK12" s="75"/>
      <c r="AL12" s="75"/>
      <c r="AM12" s="253">
        <f>SUM(H13:AL13)</f>
        <v>0</v>
      </c>
      <c r="AN12" s="254" t="s">
        <v>48</v>
      </c>
      <c r="AO12" s="372"/>
      <c r="AQ12" s="228"/>
      <c r="AR12" s="369"/>
      <c r="AS12" s="224"/>
      <c r="AT12" s="225"/>
      <c r="AU12" s="12" t="s">
        <v>26</v>
      </c>
      <c r="AV12" s="226"/>
      <c r="AW12" s="227"/>
      <c r="AX12" s="156"/>
      <c r="AY12" s="167" t="s">
        <v>34</v>
      </c>
      <c r="BA12" s="69" t="s">
        <v>15</v>
      </c>
    </row>
    <row r="13" spans="1:53" ht="13.5" customHeight="1" thickBot="1">
      <c r="A13" s="264"/>
      <c r="B13" s="266"/>
      <c r="C13" s="267"/>
      <c r="D13" s="267"/>
      <c r="E13" s="269"/>
      <c r="F13" s="271"/>
      <c r="G13" s="72" t="s">
        <v>41</v>
      </c>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1"/>
      <c r="AN13" s="341"/>
      <c r="AO13" s="373"/>
      <c r="AQ13" s="228"/>
      <c r="AR13" s="369"/>
      <c r="AS13" s="224"/>
      <c r="AT13" s="225"/>
      <c r="AU13" s="12" t="s">
        <v>26</v>
      </c>
      <c r="AV13" s="226"/>
      <c r="AW13" s="227"/>
      <c r="AX13" s="156"/>
      <c r="AY13" s="167" t="s">
        <v>34</v>
      </c>
      <c r="BA13" s="69" t="s">
        <v>65</v>
      </c>
    </row>
    <row r="14" spans="1:53" ht="13.5" customHeight="1" thickTop="1">
      <c r="A14" s="283" t="str">
        <f>IFERROR(INDEX(【従業者名簿】!F:F,MATCH(届出後13月!F14,【従業者名簿】!C:C,0)),"")</f>
        <v/>
      </c>
      <c r="B14" s="255" t="s">
        <v>4</v>
      </c>
      <c r="C14" s="285" t="str">
        <f>IF(AO14="介護福祉士","〇","")</f>
        <v/>
      </c>
      <c r="D14" s="367" t="str">
        <f>IF(A14="","",DATEDIF(A14,$AF$3,"m"))</f>
        <v/>
      </c>
      <c r="E14" s="290" t="s">
        <v>102</v>
      </c>
      <c r="F14" s="293"/>
      <c r="G14" s="73" t="s">
        <v>36</v>
      </c>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278">
        <f>SUM(H15:AL15)</f>
        <v>0</v>
      </c>
      <c r="AN14" s="280" t="str">
        <f>IFERROR(IF(SUM(AM14:AM19)&gt;$AF$45,1,ROUNDDOWN(SUM(AM14:AM19)/$AF$45,1)),"")</f>
        <v/>
      </c>
      <c r="AO14" s="343"/>
      <c r="AQ14" s="228"/>
      <c r="AR14" s="369"/>
      <c r="AS14" s="224"/>
      <c r="AT14" s="225"/>
      <c r="AU14" s="12" t="s">
        <v>26</v>
      </c>
      <c r="AV14" s="226"/>
      <c r="AW14" s="227"/>
      <c r="AX14" s="156"/>
      <c r="AY14" s="167" t="s">
        <v>34</v>
      </c>
    </row>
    <row r="15" spans="1:53" ht="13.5" customHeight="1">
      <c r="A15" s="284"/>
      <c r="B15" s="256"/>
      <c r="C15" s="286"/>
      <c r="D15" s="370"/>
      <c r="E15" s="291"/>
      <c r="F15" s="293"/>
      <c r="G15" s="70" t="s">
        <v>41</v>
      </c>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253"/>
      <c r="AN15" s="280"/>
      <c r="AO15" s="344"/>
      <c r="AQ15" s="228"/>
      <c r="AR15" s="369"/>
      <c r="AS15" s="224"/>
      <c r="AT15" s="225"/>
      <c r="AU15" s="12" t="s">
        <v>26</v>
      </c>
      <c r="AV15" s="226"/>
      <c r="AW15" s="227"/>
      <c r="AX15" s="156"/>
      <c r="AY15" s="167" t="s">
        <v>34</v>
      </c>
    </row>
    <row r="16" spans="1:53" ht="13.5" customHeight="1">
      <c r="A16" s="284"/>
      <c r="B16" s="273" t="s">
        <v>5</v>
      </c>
      <c r="C16" s="286"/>
      <c r="D16" s="370"/>
      <c r="E16" s="291"/>
      <c r="F16" s="293"/>
      <c r="G16" s="73" t="s">
        <v>36</v>
      </c>
      <c r="H16" s="38"/>
      <c r="I16" s="38"/>
      <c r="J16" s="38"/>
      <c r="K16" s="38"/>
      <c r="L16" s="164"/>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278">
        <f>SUM(H17:AL17)</f>
        <v>0</v>
      </c>
      <c r="AN16" s="280"/>
      <c r="AO16" s="345"/>
      <c r="AQ16" s="228"/>
      <c r="AR16" s="369"/>
      <c r="AS16" s="224"/>
      <c r="AT16" s="225"/>
      <c r="AU16" s="12" t="s">
        <v>26</v>
      </c>
      <c r="AV16" s="226"/>
      <c r="AW16" s="227"/>
      <c r="AX16" s="156"/>
      <c r="AY16" s="167" t="s">
        <v>34</v>
      </c>
    </row>
    <row r="17" spans="1:51" ht="13.5" customHeight="1">
      <c r="A17" s="284"/>
      <c r="B17" s="297"/>
      <c r="C17" s="286"/>
      <c r="D17" s="370"/>
      <c r="E17" s="291"/>
      <c r="F17" s="293"/>
      <c r="G17" s="70" t="s">
        <v>41</v>
      </c>
      <c r="H17" s="35"/>
      <c r="I17" s="35"/>
      <c r="J17" s="35"/>
      <c r="K17" s="35"/>
      <c r="L17" s="36"/>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253"/>
      <c r="AN17" s="280"/>
      <c r="AO17" s="344"/>
      <c r="AQ17" s="228"/>
      <c r="AR17" s="369"/>
      <c r="AS17" s="224"/>
      <c r="AT17" s="225"/>
      <c r="AU17" s="12" t="s">
        <v>26</v>
      </c>
      <c r="AV17" s="226"/>
      <c r="AW17" s="227"/>
      <c r="AX17" s="156"/>
      <c r="AY17" s="167" t="s">
        <v>34</v>
      </c>
    </row>
    <row r="18" spans="1:51" ht="13.5" customHeight="1">
      <c r="A18" s="284"/>
      <c r="B18" s="296" t="s">
        <v>33</v>
      </c>
      <c r="C18" s="286"/>
      <c r="D18" s="370"/>
      <c r="E18" s="291"/>
      <c r="F18" s="294"/>
      <c r="G18" s="73" t="s">
        <v>36</v>
      </c>
      <c r="H18" s="38"/>
      <c r="I18" s="38"/>
      <c r="J18" s="38"/>
      <c r="K18" s="38"/>
      <c r="L18" s="164"/>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278">
        <f>SUM(H19:AL19)</f>
        <v>0</v>
      </c>
      <c r="AN18" s="281"/>
      <c r="AO18" s="345"/>
      <c r="AQ18" s="228"/>
      <c r="AR18" s="369"/>
      <c r="AS18" s="224"/>
      <c r="AT18" s="225"/>
      <c r="AU18" s="12" t="s">
        <v>26</v>
      </c>
      <c r="AV18" s="226"/>
      <c r="AW18" s="227"/>
      <c r="AX18" s="156"/>
      <c r="AY18" s="167" t="s">
        <v>34</v>
      </c>
    </row>
    <row r="19" spans="1:51" ht="13.5" customHeight="1">
      <c r="A19" s="284"/>
      <c r="B19" s="255"/>
      <c r="C19" s="287"/>
      <c r="D19" s="370"/>
      <c r="E19" s="292"/>
      <c r="F19" s="295"/>
      <c r="G19" s="70" t="s">
        <v>41</v>
      </c>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253"/>
      <c r="AN19" s="281"/>
      <c r="AO19" s="346"/>
      <c r="AQ19" s="228"/>
      <c r="AR19" s="369"/>
      <c r="AS19" s="224"/>
      <c r="AT19" s="225"/>
      <c r="AU19" s="12" t="s">
        <v>26</v>
      </c>
      <c r="AV19" s="226"/>
      <c r="AW19" s="227"/>
      <c r="AX19" s="156"/>
      <c r="AY19" s="167" t="s">
        <v>34</v>
      </c>
    </row>
    <row r="20" spans="1:51" ht="13.5" customHeight="1">
      <c r="A20" s="305" t="str">
        <f>IFERROR(INDEX(【従業者名簿】!F:F,MATCH(届出後13月!F20,【従業者名簿】!C:C,0)),"")</f>
        <v/>
      </c>
      <c r="B20" s="273" t="s">
        <v>5</v>
      </c>
      <c r="C20" s="299" t="str">
        <f>IF(AO20="介護福祉士","〇","")</f>
        <v/>
      </c>
      <c r="D20" s="370" t="str">
        <f>IF(A20="","",DATEDIF(A20,$AF$3,"m"))</f>
        <v/>
      </c>
      <c r="E20" s="306" t="s">
        <v>102</v>
      </c>
      <c r="F20" s="262"/>
      <c r="G20" s="70" t="s">
        <v>36</v>
      </c>
      <c r="H20" s="164"/>
      <c r="I20" s="164"/>
      <c r="J20" s="164"/>
      <c r="K20" s="164"/>
      <c r="L20" s="164"/>
      <c r="M20" s="164"/>
      <c r="N20" s="164"/>
      <c r="O20" s="164"/>
      <c r="P20" s="164"/>
      <c r="Q20" s="164"/>
      <c r="R20" s="164"/>
      <c r="S20" s="164"/>
      <c r="T20" s="164"/>
      <c r="U20" s="164"/>
      <c r="V20" s="164"/>
      <c r="W20" s="164"/>
      <c r="X20" s="164"/>
      <c r="Y20" s="164"/>
      <c r="Z20" s="164"/>
      <c r="AA20" s="164"/>
      <c r="AB20" s="164"/>
      <c r="AC20" s="164"/>
      <c r="AD20" s="164"/>
      <c r="AE20" s="164"/>
      <c r="AF20" s="164"/>
      <c r="AG20" s="164"/>
      <c r="AH20" s="164"/>
      <c r="AI20" s="164"/>
      <c r="AJ20" s="164"/>
      <c r="AK20" s="164"/>
      <c r="AL20" s="164"/>
      <c r="AM20" s="278">
        <f>SUM(H21:AL21)</f>
        <v>0</v>
      </c>
      <c r="AN20" s="279" t="str">
        <f>IFERROR(IF(SUM(AM20:AM23)&gt;$AF$45,1,ROUNDDOWN(SUM(AM20:AM23)/$AF$45,1)),"")</f>
        <v/>
      </c>
      <c r="AO20" s="222"/>
      <c r="AP20" s="8"/>
      <c r="AQ20" s="228"/>
      <c r="AR20" s="369"/>
      <c r="AS20" s="224"/>
      <c r="AT20" s="225"/>
      <c r="AU20" s="12" t="s">
        <v>26</v>
      </c>
      <c r="AV20" s="226"/>
      <c r="AW20" s="227"/>
      <c r="AX20" s="156"/>
      <c r="AY20" s="167" t="s">
        <v>34</v>
      </c>
    </row>
    <row r="21" spans="1:51" ht="13.5" customHeight="1">
      <c r="A21" s="284"/>
      <c r="B21" s="297"/>
      <c r="C21" s="286"/>
      <c r="D21" s="370"/>
      <c r="E21" s="291"/>
      <c r="F21" s="262"/>
      <c r="G21" s="70" t="s">
        <v>41</v>
      </c>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253"/>
      <c r="AN21" s="280"/>
      <c r="AO21" s="344"/>
      <c r="AP21" s="8"/>
      <c r="AQ21" s="228"/>
      <c r="AR21" s="369"/>
      <c r="AS21" s="224"/>
      <c r="AT21" s="225"/>
      <c r="AU21" s="12" t="s">
        <v>26</v>
      </c>
      <c r="AV21" s="226"/>
      <c r="AW21" s="227"/>
      <c r="AX21" s="156"/>
      <c r="AY21" s="167" t="s">
        <v>34</v>
      </c>
    </row>
    <row r="22" spans="1:51" ht="13.5" customHeight="1">
      <c r="A22" s="284"/>
      <c r="B22" s="304" t="s">
        <v>33</v>
      </c>
      <c r="C22" s="286"/>
      <c r="D22" s="370"/>
      <c r="E22" s="291"/>
      <c r="F22" s="277"/>
      <c r="G22" s="70" t="s">
        <v>36</v>
      </c>
      <c r="H22" s="164"/>
      <c r="I22" s="164"/>
      <c r="J22" s="164"/>
      <c r="K22" s="164"/>
      <c r="L22" s="164"/>
      <c r="M22" s="164"/>
      <c r="N22" s="164"/>
      <c r="O22" s="164"/>
      <c r="P22" s="164"/>
      <c r="Q22" s="164"/>
      <c r="R22" s="164"/>
      <c r="S22" s="164"/>
      <c r="T22" s="164"/>
      <c r="U22" s="164"/>
      <c r="V22" s="164"/>
      <c r="W22" s="164"/>
      <c r="X22" s="164"/>
      <c r="Y22" s="164"/>
      <c r="Z22" s="164"/>
      <c r="AA22" s="164"/>
      <c r="AB22" s="164"/>
      <c r="AC22" s="164"/>
      <c r="AD22" s="164"/>
      <c r="AE22" s="164"/>
      <c r="AF22" s="164"/>
      <c r="AG22" s="164"/>
      <c r="AH22" s="164"/>
      <c r="AI22" s="164"/>
      <c r="AJ22" s="164"/>
      <c r="AK22" s="164"/>
      <c r="AL22" s="164"/>
      <c r="AM22" s="253">
        <f>SUM(H23:AL23)</f>
        <v>0</v>
      </c>
      <c r="AN22" s="281"/>
      <c r="AO22" s="345"/>
      <c r="AP22" s="8"/>
      <c r="AQ22" s="228"/>
      <c r="AR22" s="369"/>
      <c r="AS22" s="224"/>
      <c r="AT22" s="225"/>
      <c r="AU22" s="12" t="s">
        <v>26</v>
      </c>
      <c r="AV22" s="226"/>
      <c r="AW22" s="227"/>
      <c r="AX22" s="156"/>
      <c r="AY22" s="167" t="s">
        <v>34</v>
      </c>
    </row>
    <row r="23" spans="1:51" ht="13.5" customHeight="1">
      <c r="A23" s="284"/>
      <c r="B23" s="304"/>
      <c r="C23" s="287"/>
      <c r="D23" s="370"/>
      <c r="E23" s="292"/>
      <c r="F23" s="277"/>
      <c r="G23" s="70" t="s">
        <v>41</v>
      </c>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253"/>
      <c r="AN23" s="282"/>
      <c r="AO23" s="346"/>
      <c r="AP23" s="8"/>
      <c r="AQ23" s="228"/>
      <c r="AR23" s="369"/>
      <c r="AS23" s="224"/>
      <c r="AT23" s="225"/>
      <c r="AU23" s="12" t="s">
        <v>26</v>
      </c>
      <c r="AV23" s="226"/>
      <c r="AW23" s="227"/>
      <c r="AX23" s="156"/>
      <c r="AY23" s="167" t="s">
        <v>34</v>
      </c>
    </row>
    <row r="24" spans="1:51" ht="13.5" customHeight="1">
      <c r="A24" s="248" t="str">
        <f>IFERROR(INDEX(【従業者名簿】!F:F,MATCH(F24,【従業者名簿】!C:C,0)),"")</f>
        <v/>
      </c>
      <c r="B24" s="298" t="s">
        <v>33</v>
      </c>
      <c r="C24" s="299" t="str">
        <f>IF(AO24="介護福祉士","〇","")</f>
        <v/>
      </c>
      <c r="D24" s="366" t="str">
        <f>IF(A24="","",DATEDIF(A24,$AF$3,"m"))</f>
        <v/>
      </c>
      <c r="E24" s="301"/>
      <c r="F24" s="270"/>
      <c r="G24" s="70" t="s">
        <v>36</v>
      </c>
      <c r="H24" s="164"/>
      <c r="I24" s="164"/>
      <c r="J24" s="164"/>
      <c r="K24" s="164"/>
      <c r="L24" s="164"/>
      <c r="M24" s="164"/>
      <c r="N24" s="164"/>
      <c r="O24" s="40"/>
      <c r="P24" s="164"/>
      <c r="Q24" s="164"/>
      <c r="R24" s="164"/>
      <c r="S24" s="164"/>
      <c r="T24" s="164"/>
      <c r="U24" s="38"/>
      <c r="V24" s="38"/>
      <c r="W24" s="164"/>
      <c r="X24" s="164"/>
      <c r="Y24" s="164"/>
      <c r="Z24" s="164"/>
      <c r="AA24" s="164"/>
      <c r="AB24" s="164"/>
      <c r="AC24" s="164"/>
      <c r="AD24" s="164"/>
      <c r="AE24" s="164"/>
      <c r="AF24" s="164"/>
      <c r="AG24" s="164"/>
      <c r="AH24" s="164"/>
      <c r="AI24" s="164"/>
      <c r="AJ24" s="164"/>
      <c r="AK24" s="164"/>
      <c r="AL24" s="164"/>
      <c r="AM24" s="253">
        <f>SUM(H25:AL25)</f>
        <v>0</v>
      </c>
      <c r="AN24" s="368" t="str">
        <f>IFERROR(IF(OR(E24="Ａ",AM24&gt;$AF$45),1,ROUNDDOWN(AM24/$AF$45,1)),"")</f>
        <v/>
      </c>
      <c r="AO24" s="222"/>
      <c r="AP24" s="8"/>
      <c r="AQ24" s="228"/>
      <c r="AR24" s="369"/>
      <c r="AS24" s="224"/>
      <c r="AT24" s="226"/>
      <c r="AU24" s="12" t="s">
        <v>26</v>
      </c>
      <c r="AV24" s="226"/>
      <c r="AW24" s="311"/>
      <c r="AX24" s="156"/>
      <c r="AY24" s="167" t="s">
        <v>34</v>
      </c>
    </row>
    <row r="25" spans="1:51" ht="13.5" customHeight="1">
      <c r="A25" s="249"/>
      <c r="B25" s="255"/>
      <c r="C25" s="287"/>
      <c r="D25" s="367"/>
      <c r="E25" s="302"/>
      <c r="F25" s="261"/>
      <c r="G25" s="70" t="s">
        <v>41</v>
      </c>
      <c r="H25" s="35"/>
      <c r="I25" s="35"/>
      <c r="J25" s="35"/>
      <c r="K25" s="35"/>
      <c r="L25" s="35"/>
      <c r="M25" s="35"/>
      <c r="N25" s="35"/>
      <c r="O25" s="48"/>
      <c r="P25" s="35"/>
      <c r="Q25" s="35"/>
      <c r="R25" s="35"/>
      <c r="S25" s="35"/>
      <c r="T25" s="35"/>
      <c r="U25" s="35"/>
      <c r="V25" s="35"/>
      <c r="W25" s="35"/>
      <c r="X25" s="35"/>
      <c r="Y25" s="35"/>
      <c r="Z25" s="35"/>
      <c r="AA25" s="35"/>
      <c r="AB25" s="35"/>
      <c r="AC25" s="35"/>
      <c r="AD25" s="35"/>
      <c r="AE25" s="35"/>
      <c r="AF25" s="35"/>
      <c r="AG25" s="39"/>
      <c r="AH25" s="35"/>
      <c r="AI25" s="35"/>
      <c r="AJ25" s="35"/>
      <c r="AK25" s="35"/>
      <c r="AL25" s="35"/>
      <c r="AM25" s="253"/>
      <c r="AN25" s="368"/>
      <c r="AO25" s="223"/>
      <c r="AP25" s="8"/>
      <c r="AQ25" s="228"/>
      <c r="AR25" s="369"/>
      <c r="AS25" s="224"/>
      <c r="AT25" s="226"/>
      <c r="AU25" s="12" t="s">
        <v>26</v>
      </c>
      <c r="AV25" s="226"/>
      <c r="AW25" s="311"/>
      <c r="AX25" s="156"/>
      <c r="AY25" s="167" t="s">
        <v>34</v>
      </c>
    </row>
    <row r="26" spans="1:51" ht="13.5" customHeight="1">
      <c r="A26" s="248" t="str">
        <f>IFERROR(INDEX(【従業者名簿】!F:F,MATCH(F26,【従業者名簿】!C:C,0)),"")</f>
        <v/>
      </c>
      <c r="B26" s="298" t="s">
        <v>33</v>
      </c>
      <c r="C26" s="299" t="str">
        <f t="shared" ref="C26" si="2">IF(AO26="介護福祉士","〇","")</f>
        <v/>
      </c>
      <c r="D26" s="366" t="str">
        <f>IF(A26="","",DATEDIF(A26,$AF$3,"m"))</f>
        <v/>
      </c>
      <c r="E26" s="301"/>
      <c r="F26" s="270"/>
      <c r="G26" s="70" t="s">
        <v>36</v>
      </c>
      <c r="H26" s="164"/>
      <c r="I26" s="164"/>
      <c r="J26" s="164"/>
      <c r="K26" s="164"/>
      <c r="L26" s="164"/>
      <c r="M26" s="164"/>
      <c r="N26" s="164"/>
      <c r="O26" s="164"/>
      <c r="P26" s="164"/>
      <c r="Q26" s="40"/>
      <c r="R26" s="164"/>
      <c r="S26" s="164"/>
      <c r="T26" s="164"/>
      <c r="U26" s="164"/>
      <c r="V26" s="164"/>
      <c r="W26" s="164"/>
      <c r="X26" s="164"/>
      <c r="Y26" s="164"/>
      <c r="Z26" s="164"/>
      <c r="AA26" s="164"/>
      <c r="AB26" s="164"/>
      <c r="AC26" s="164"/>
      <c r="AD26" s="164"/>
      <c r="AE26" s="40"/>
      <c r="AF26" s="164"/>
      <c r="AG26" s="164"/>
      <c r="AH26" s="164"/>
      <c r="AI26" s="164"/>
      <c r="AJ26" s="164"/>
      <c r="AK26" s="164"/>
      <c r="AL26" s="164"/>
      <c r="AM26" s="253">
        <f>SUM(H27:AL27)</f>
        <v>0</v>
      </c>
      <c r="AN26" s="368" t="str">
        <f t="shared" ref="AN26" si="3">IFERROR(IF(OR(E26="Ａ",AM26&gt;$AF$45),1,ROUNDDOWN(AM26/$AF$45,1)),"")</f>
        <v/>
      </c>
      <c r="AO26" s="222"/>
      <c r="AP26" s="8"/>
      <c r="AQ26" s="228" t="s">
        <v>19</v>
      </c>
      <c r="AR26" s="307"/>
      <c r="AS26" s="308" t="s">
        <v>20</v>
      </c>
      <c r="AT26" s="309"/>
      <c r="AU26" s="309"/>
      <c r="AV26" s="309"/>
      <c r="AW26" s="309"/>
      <c r="AX26" s="309"/>
      <c r="AY26" s="310"/>
    </row>
    <row r="27" spans="1:51" ht="13.5" customHeight="1">
      <c r="A27" s="249"/>
      <c r="B27" s="255"/>
      <c r="C27" s="287"/>
      <c r="D27" s="367"/>
      <c r="E27" s="302"/>
      <c r="F27" s="261"/>
      <c r="G27" s="70" t="s">
        <v>41</v>
      </c>
      <c r="H27" s="35"/>
      <c r="I27" s="35"/>
      <c r="J27" s="35"/>
      <c r="K27" s="35"/>
      <c r="L27" s="35"/>
      <c r="M27" s="35"/>
      <c r="N27" s="35"/>
      <c r="O27" s="35"/>
      <c r="P27" s="35"/>
      <c r="Q27" s="48"/>
      <c r="R27" s="35"/>
      <c r="S27" s="35"/>
      <c r="T27" s="35"/>
      <c r="U27" s="35"/>
      <c r="V27" s="35"/>
      <c r="W27" s="35"/>
      <c r="X27" s="35"/>
      <c r="Y27" s="35"/>
      <c r="Z27" s="35"/>
      <c r="AA27" s="35"/>
      <c r="AB27" s="35"/>
      <c r="AC27" s="35"/>
      <c r="AD27" s="35"/>
      <c r="AE27" s="48"/>
      <c r="AF27" s="35"/>
      <c r="AG27" s="35"/>
      <c r="AH27" s="35"/>
      <c r="AI27" s="35"/>
      <c r="AJ27" s="35"/>
      <c r="AK27" s="35"/>
      <c r="AL27" s="35"/>
      <c r="AM27" s="253"/>
      <c r="AN27" s="368"/>
      <c r="AO27" s="223"/>
      <c r="AP27" s="8"/>
      <c r="AQ27" s="228" t="s">
        <v>28</v>
      </c>
      <c r="AR27" s="307"/>
      <c r="AS27" s="308" t="s">
        <v>29</v>
      </c>
      <c r="AT27" s="309"/>
      <c r="AU27" s="309"/>
      <c r="AV27" s="309"/>
      <c r="AW27" s="309"/>
      <c r="AX27" s="309"/>
      <c r="AY27" s="310"/>
    </row>
    <row r="28" spans="1:51" ht="13.5" customHeight="1">
      <c r="A28" s="248" t="str">
        <f>IFERROR(INDEX(【従業者名簿】!F:F,MATCH(F28,【従業者名簿】!C:C,0)),"")</f>
        <v/>
      </c>
      <c r="B28" s="298" t="s">
        <v>33</v>
      </c>
      <c r="C28" s="299" t="str">
        <f t="shared" ref="C28" si="4">IF(AO28="介護福祉士","〇","")</f>
        <v/>
      </c>
      <c r="D28" s="366" t="str">
        <f>IF(A28="","",DATEDIF(A28,$AF$3,"m"))</f>
        <v/>
      </c>
      <c r="E28" s="301"/>
      <c r="F28" s="270"/>
      <c r="G28" s="70" t="s">
        <v>36</v>
      </c>
      <c r="H28" s="164"/>
      <c r="I28" s="164"/>
      <c r="J28" s="164"/>
      <c r="K28" s="164"/>
      <c r="L28" s="164"/>
      <c r="M28" s="164"/>
      <c r="N28" s="164"/>
      <c r="O28" s="164"/>
      <c r="P28" s="164"/>
      <c r="Q28" s="164"/>
      <c r="R28" s="164"/>
      <c r="S28" s="164"/>
      <c r="T28" s="164"/>
      <c r="U28" s="164"/>
      <c r="V28" s="164"/>
      <c r="W28" s="164"/>
      <c r="X28" s="164"/>
      <c r="Y28" s="164"/>
      <c r="Z28" s="164"/>
      <c r="AA28" s="164"/>
      <c r="AB28" s="164"/>
      <c r="AC28" s="164"/>
      <c r="AD28" s="164"/>
      <c r="AE28" s="164"/>
      <c r="AF28" s="164"/>
      <c r="AG28" s="164"/>
      <c r="AH28" s="164"/>
      <c r="AI28" s="164"/>
      <c r="AJ28" s="164"/>
      <c r="AK28" s="164"/>
      <c r="AL28" s="164"/>
      <c r="AM28" s="253">
        <f>SUM(H29:AL29)</f>
        <v>0</v>
      </c>
      <c r="AN28" s="368" t="str">
        <f t="shared" ref="AN28" si="5">IFERROR(IF(OR(E28="Ａ",AM28&gt;$AF$45),1,ROUNDDOWN(AM28/$AF$45,1)),"")</f>
        <v/>
      </c>
      <c r="AO28" s="222"/>
      <c r="AP28" s="8"/>
      <c r="AQ28" s="228" t="s">
        <v>11</v>
      </c>
      <c r="AR28" s="307"/>
      <c r="AS28" s="308" t="s">
        <v>30</v>
      </c>
      <c r="AT28" s="309"/>
      <c r="AU28" s="309"/>
      <c r="AV28" s="309"/>
      <c r="AW28" s="309"/>
      <c r="AX28" s="309"/>
      <c r="AY28" s="310"/>
    </row>
    <row r="29" spans="1:51" ht="13.5" customHeight="1">
      <c r="A29" s="249"/>
      <c r="B29" s="255"/>
      <c r="C29" s="287"/>
      <c r="D29" s="367"/>
      <c r="E29" s="302"/>
      <c r="F29" s="261"/>
      <c r="G29" s="70" t="s">
        <v>41</v>
      </c>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253"/>
      <c r="AN29" s="368"/>
      <c r="AO29" s="223"/>
      <c r="AP29" s="8"/>
      <c r="AQ29" s="156"/>
      <c r="AR29" s="160"/>
      <c r="AS29" s="308"/>
      <c r="AT29" s="309"/>
      <c r="AU29" s="309"/>
      <c r="AV29" s="309"/>
      <c r="AW29" s="309"/>
      <c r="AX29" s="309"/>
      <c r="AY29" s="310"/>
    </row>
    <row r="30" spans="1:51" ht="13.5" customHeight="1">
      <c r="A30" s="248" t="str">
        <f>IFERROR(INDEX(【従業者名簿】!F:F,MATCH(F30,【従業者名簿】!C:C,0)),"")</f>
        <v/>
      </c>
      <c r="B30" s="298" t="s">
        <v>33</v>
      </c>
      <c r="C30" s="299" t="str">
        <f t="shared" ref="C30" si="6">IF(AO30="介護福祉士","〇","")</f>
        <v/>
      </c>
      <c r="D30" s="366" t="str">
        <f>IF(A30="","",DATEDIF(A30,$AF$3,"m"))</f>
        <v/>
      </c>
      <c r="E30" s="301"/>
      <c r="F30" s="270"/>
      <c r="G30" s="70" t="s">
        <v>36</v>
      </c>
      <c r="H30" s="164"/>
      <c r="I30" s="164"/>
      <c r="J30" s="164"/>
      <c r="K30" s="164"/>
      <c r="L30" s="164"/>
      <c r="M30" s="164"/>
      <c r="N30" s="164"/>
      <c r="O30" s="164"/>
      <c r="P30" s="164"/>
      <c r="Q30" s="164"/>
      <c r="R30" s="164"/>
      <c r="S30" s="164"/>
      <c r="T30" s="164"/>
      <c r="U30" s="164"/>
      <c r="V30" s="164"/>
      <c r="W30" s="164"/>
      <c r="X30" s="164"/>
      <c r="Y30" s="164"/>
      <c r="Z30" s="164"/>
      <c r="AA30" s="164"/>
      <c r="AB30" s="164"/>
      <c r="AC30" s="164"/>
      <c r="AD30" s="164"/>
      <c r="AE30" s="164"/>
      <c r="AF30" s="164"/>
      <c r="AG30" s="164"/>
      <c r="AH30" s="164"/>
      <c r="AI30" s="164"/>
      <c r="AJ30" s="164"/>
      <c r="AK30" s="164"/>
      <c r="AL30" s="164"/>
      <c r="AM30" s="253">
        <f>SUM(H31:AL31)</f>
        <v>0</v>
      </c>
      <c r="AN30" s="368" t="str">
        <f t="shared" ref="AN30" si="7">IFERROR(IF(OR(E30="Ａ",AM30&gt;$AF$45),1,ROUNDDOWN(AM30/$AF$45,1)),"")</f>
        <v/>
      </c>
      <c r="AO30" s="222"/>
      <c r="AP30" s="8"/>
      <c r="AQ30" s="228"/>
      <c r="AR30" s="307"/>
      <c r="AS30" s="308"/>
      <c r="AT30" s="309"/>
      <c r="AU30" s="309"/>
      <c r="AV30" s="309"/>
      <c r="AW30" s="309"/>
      <c r="AX30" s="309"/>
      <c r="AY30" s="310"/>
    </row>
    <row r="31" spans="1:51" ht="13.5" customHeight="1">
      <c r="A31" s="249"/>
      <c r="B31" s="255"/>
      <c r="C31" s="287"/>
      <c r="D31" s="367"/>
      <c r="E31" s="302"/>
      <c r="F31" s="261"/>
      <c r="G31" s="70" t="s">
        <v>41</v>
      </c>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253"/>
      <c r="AN31" s="368"/>
      <c r="AO31" s="223"/>
      <c r="AP31" s="8"/>
      <c r="AQ31" s="156"/>
      <c r="AR31" s="160"/>
      <c r="AS31" s="161"/>
      <c r="AT31" s="162"/>
      <c r="AU31" s="162"/>
      <c r="AV31" s="162"/>
      <c r="AW31" s="162"/>
      <c r="AX31" s="162"/>
      <c r="AY31" s="163"/>
    </row>
    <row r="32" spans="1:51" ht="13.5" customHeight="1">
      <c r="A32" s="248" t="str">
        <f>IFERROR(INDEX(【従業者名簿】!F:F,MATCH(F32,【従業者名簿】!C:C,0)),"")</f>
        <v/>
      </c>
      <c r="B32" s="298" t="s">
        <v>33</v>
      </c>
      <c r="C32" s="299" t="str">
        <f t="shared" ref="C32" si="8">IF(AO32="介護福祉士","〇","")</f>
        <v/>
      </c>
      <c r="D32" s="366" t="str">
        <f>IF(A32="","",DATEDIF(A32,$AF$3,"m"))</f>
        <v/>
      </c>
      <c r="E32" s="301"/>
      <c r="F32" s="270"/>
      <c r="G32" s="70" t="s">
        <v>36</v>
      </c>
      <c r="H32" s="164"/>
      <c r="I32" s="164"/>
      <c r="J32" s="164"/>
      <c r="K32" s="164"/>
      <c r="L32" s="164"/>
      <c r="M32" s="164"/>
      <c r="N32" s="164"/>
      <c r="O32" s="164"/>
      <c r="P32" s="164"/>
      <c r="Q32" s="164"/>
      <c r="R32" s="164"/>
      <c r="S32" s="164"/>
      <c r="T32" s="164"/>
      <c r="U32" s="164"/>
      <c r="V32" s="164"/>
      <c r="W32" s="164"/>
      <c r="X32" s="164"/>
      <c r="Y32" s="164"/>
      <c r="Z32" s="164"/>
      <c r="AA32" s="164"/>
      <c r="AB32" s="164"/>
      <c r="AC32" s="164"/>
      <c r="AD32" s="164"/>
      <c r="AE32" s="164"/>
      <c r="AF32" s="164"/>
      <c r="AG32" s="164"/>
      <c r="AH32" s="164"/>
      <c r="AI32" s="164"/>
      <c r="AJ32" s="164"/>
      <c r="AK32" s="164"/>
      <c r="AL32" s="164"/>
      <c r="AM32" s="253">
        <f>SUM(H33:AL33)</f>
        <v>0</v>
      </c>
      <c r="AN32" s="368" t="str">
        <f t="shared" ref="AN32" si="9">IFERROR(IF(OR(E32="Ａ",AM32&gt;$AF$45),1,ROUNDDOWN(AM32/$AF$45,1)),"")</f>
        <v/>
      </c>
      <c r="AO32" s="222"/>
      <c r="AP32" s="8"/>
    </row>
    <row r="33" spans="1:53" ht="13.5" customHeight="1">
      <c r="A33" s="249"/>
      <c r="B33" s="255"/>
      <c r="C33" s="287"/>
      <c r="D33" s="367"/>
      <c r="E33" s="302"/>
      <c r="F33" s="261"/>
      <c r="G33" s="70" t="s">
        <v>41</v>
      </c>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253"/>
      <c r="AN33" s="368"/>
      <c r="AO33" s="223"/>
      <c r="AP33" s="8"/>
      <c r="AQ33" s="332" t="s">
        <v>199</v>
      </c>
      <c r="AR33" s="334"/>
      <c r="AS33" s="347"/>
      <c r="AT33" s="252" t="s">
        <v>200</v>
      </c>
      <c r="AU33" s="351"/>
      <c r="AV33" s="351"/>
      <c r="AW33" s="252" t="s">
        <v>201</v>
      </c>
      <c r="AX33" s="351"/>
      <c r="AY33" s="351"/>
    </row>
    <row r="34" spans="1:53" ht="13.5" customHeight="1">
      <c r="A34" s="248" t="str">
        <f>IFERROR(INDEX(【従業者名簿】!F:F,MATCH(F34,【従業者名簿】!C:C,0)),"")</f>
        <v/>
      </c>
      <c r="B34" s="298" t="s">
        <v>33</v>
      </c>
      <c r="C34" s="299" t="str">
        <f t="shared" ref="C34" si="10">IF(AO34="介護福祉士","〇","")</f>
        <v/>
      </c>
      <c r="D34" s="366" t="str">
        <f>IF(A34="","",DATEDIF(A34,$AF$3,"m"))</f>
        <v/>
      </c>
      <c r="E34" s="301"/>
      <c r="F34" s="270"/>
      <c r="G34" s="70" t="s">
        <v>36</v>
      </c>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4"/>
      <c r="AF34" s="164"/>
      <c r="AG34" s="164"/>
      <c r="AH34" s="164"/>
      <c r="AI34" s="164"/>
      <c r="AJ34" s="164"/>
      <c r="AK34" s="164"/>
      <c r="AL34" s="164"/>
      <c r="AM34" s="253">
        <f>SUM(H35:AL35)</f>
        <v>0</v>
      </c>
      <c r="AN34" s="368" t="str">
        <f t="shared" ref="AN34" si="11">IFERROR(IF(OR(E34="Ａ",AM34&gt;$AF$45),1,ROUNDDOWN(AM34/$AF$45,1)),"")</f>
        <v/>
      </c>
      <c r="AO34" s="222"/>
      <c r="AP34" s="8"/>
      <c r="AQ34" s="348"/>
      <c r="AR34" s="349"/>
      <c r="AS34" s="350"/>
      <c r="AT34" s="352"/>
      <c r="AU34" s="352"/>
      <c r="AV34" s="352"/>
      <c r="AW34" s="352"/>
      <c r="AX34" s="352"/>
      <c r="AY34" s="352"/>
    </row>
    <row r="35" spans="1:53" ht="13.5" customHeight="1">
      <c r="A35" s="249"/>
      <c r="B35" s="255"/>
      <c r="C35" s="287"/>
      <c r="D35" s="367"/>
      <c r="E35" s="302"/>
      <c r="F35" s="261"/>
      <c r="G35" s="70" t="s">
        <v>41</v>
      </c>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253"/>
      <c r="AN35" s="368"/>
      <c r="AO35" s="223"/>
      <c r="AP35" s="8"/>
      <c r="AQ35" s="210"/>
      <c r="AR35" s="214"/>
      <c r="AS35" s="211"/>
      <c r="AT35" s="353" t="s">
        <v>166</v>
      </c>
      <c r="AU35" s="354"/>
      <c r="AV35" s="355"/>
      <c r="AW35" s="353" t="s">
        <v>167</v>
      </c>
      <c r="AX35" s="356"/>
      <c r="AY35" s="357"/>
    </row>
    <row r="36" spans="1:53" ht="13.5" customHeight="1">
      <c r="A36" s="248" t="str">
        <f>IFERROR(INDEX(【従業者名簿】!F:F,MATCH(F36,【従業者名簿】!C:C,0)),"")</f>
        <v/>
      </c>
      <c r="B36" s="298" t="s">
        <v>33</v>
      </c>
      <c r="C36" s="299" t="str">
        <f t="shared" ref="C36" si="12">IF(AO36="介護福祉士","〇","")</f>
        <v/>
      </c>
      <c r="D36" s="366" t="str">
        <f>IF(A36="","",DATEDIF(A36,$AF$3,"m"))</f>
        <v/>
      </c>
      <c r="E36" s="301"/>
      <c r="F36" s="262"/>
      <c r="G36" s="70" t="s">
        <v>36</v>
      </c>
      <c r="H36" s="75"/>
      <c r="I36" s="75"/>
      <c r="J36" s="75"/>
      <c r="K36" s="75"/>
      <c r="L36" s="75"/>
      <c r="M36" s="75"/>
      <c r="N36" s="75"/>
      <c r="O36" s="75"/>
      <c r="P36" s="75"/>
      <c r="Q36" s="75"/>
      <c r="R36" s="75"/>
      <c r="S36" s="75"/>
      <c r="T36" s="75"/>
      <c r="U36" s="75"/>
      <c r="V36" s="75"/>
      <c r="W36" s="75"/>
      <c r="X36" s="75"/>
      <c r="Y36" s="75"/>
      <c r="Z36" s="75"/>
      <c r="AA36" s="75"/>
      <c r="AB36" s="75"/>
      <c r="AC36" s="75"/>
      <c r="AD36" s="75"/>
      <c r="AE36" s="75"/>
      <c r="AF36" s="75"/>
      <c r="AG36" s="75"/>
      <c r="AH36" s="75"/>
      <c r="AI36" s="75"/>
      <c r="AJ36" s="75"/>
      <c r="AK36" s="75"/>
      <c r="AL36" s="75"/>
      <c r="AM36" s="253">
        <f>SUM(H37:AL37)</f>
        <v>0</v>
      </c>
      <c r="AN36" s="368" t="str">
        <f t="shared" ref="AN36" si="13">IFERROR(IF(OR(E36="Ａ",AM36&gt;$AF$45),1,ROUNDDOWN(AM36/$AF$45,1)),"")</f>
        <v/>
      </c>
      <c r="AO36" s="222"/>
      <c r="AP36" s="8"/>
      <c r="AQ36" s="312" t="s">
        <v>202</v>
      </c>
      <c r="AR36" s="313"/>
      <c r="AS36" s="314"/>
      <c r="AT36" s="315">
        <f>ROUNDDOWN(SUMIF(C14:C79,"〇",AN14:AN79),1)</f>
        <v>0</v>
      </c>
      <c r="AU36" s="316"/>
      <c r="AV36" s="316"/>
      <c r="AW36" s="317" t="e">
        <f>AT36/AM44</f>
        <v>#DIV/0!</v>
      </c>
      <c r="AX36" s="318"/>
      <c r="AY36" s="318"/>
    </row>
    <row r="37" spans="1:53" ht="13.5" customHeight="1">
      <c r="A37" s="249"/>
      <c r="B37" s="255"/>
      <c r="C37" s="287"/>
      <c r="D37" s="367"/>
      <c r="E37" s="302"/>
      <c r="F37" s="262"/>
      <c r="G37" s="70" t="s">
        <v>41</v>
      </c>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253"/>
      <c r="AN37" s="368"/>
      <c r="AO37" s="223"/>
      <c r="AP37" s="8"/>
      <c r="AQ37" s="319" t="s">
        <v>203</v>
      </c>
      <c r="AR37" s="320"/>
      <c r="AS37" s="321"/>
      <c r="AT37" s="316"/>
      <c r="AU37" s="316"/>
      <c r="AV37" s="316"/>
      <c r="AW37" s="318"/>
      <c r="AX37" s="318"/>
      <c r="AY37" s="318"/>
    </row>
    <row r="38" spans="1:53" ht="13.5" customHeight="1">
      <c r="A38" s="248" t="str">
        <f>IFERROR(INDEX(【従業者名簿】!F:F,MATCH(F38,【従業者名簿】!C:C,0)),"")</f>
        <v/>
      </c>
      <c r="B38" s="298" t="s">
        <v>33</v>
      </c>
      <c r="C38" s="299" t="str">
        <f t="shared" ref="C38" si="14">IF(AO38="介護福祉士","〇","")</f>
        <v/>
      </c>
      <c r="D38" s="366" t="str">
        <f>IF(A38="","",DATEDIF(A38,$AF$3,"m"))</f>
        <v/>
      </c>
      <c r="E38" s="301"/>
      <c r="F38" s="262"/>
      <c r="G38" s="70" t="s">
        <v>36</v>
      </c>
      <c r="H38" s="75"/>
      <c r="I38" s="75"/>
      <c r="J38" s="75"/>
      <c r="K38" s="75"/>
      <c r="L38" s="75"/>
      <c r="M38" s="75"/>
      <c r="N38" s="75"/>
      <c r="O38" s="75"/>
      <c r="P38" s="75"/>
      <c r="Q38" s="75"/>
      <c r="R38" s="75"/>
      <c r="S38" s="75"/>
      <c r="T38" s="75"/>
      <c r="U38" s="75"/>
      <c r="V38" s="75"/>
      <c r="W38" s="75"/>
      <c r="X38" s="75"/>
      <c r="Y38" s="75"/>
      <c r="Z38" s="75"/>
      <c r="AA38" s="75"/>
      <c r="AB38" s="75"/>
      <c r="AC38" s="75"/>
      <c r="AD38" s="75"/>
      <c r="AE38" s="75"/>
      <c r="AF38" s="75"/>
      <c r="AG38" s="75"/>
      <c r="AH38" s="75"/>
      <c r="AI38" s="75"/>
      <c r="AJ38" s="75"/>
      <c r="AK38" s="75"/>
      <c r="AL38" s="75"/>
      <c r="AM38" s="253">
        <f>SUM(H39:AL39)</f>
        <v>0</v>
      </c>
      <c r="AN38" s="368" t="str">
        <f t="shared" ref="AN38" si="15">IFERROR(IF(OR(E38="Ａ",AM38&gt;$AF$45),1,ROUNDDOWN(AM38/$AF$45,1)),"")</f>
        <v/>
      </c>
      <c r="AO38" s="222"/>
      <c r="AP38" s="8"/>
      <c r="AQ38" s="312" t="s">
        <v>204</v>
      </c>
      <c r="AR38" s="313"/>
      <c r="AS38" s="314"/>
      <c r="AT38" s="315">
        <f>ROUNDDOWN(SUMIFS(AN14:AN79,C14:C79,"〇",D14:D79,"&gt;="&amp;BA38),1)</f>
        <v>0</v>
      </c>
      <c r="AU38" s="316"/>
      <c r="AV38" s="316"/>
      <c r="AW38" s="317" t="e">
        <f>AT38/AM44</f>
        <v>#DIV/0!</v>
      </c>
      <c r="AX38" s="318"/>
      <c r="AY38" s="318"/>
      <c r="BA38" s="358">
        <f>[1]【算定要件集計】!T7</f>
        <v>120</v>
      </c>
    </row>
    <row r="39" spans="1:53" ht="13.5" customHeight="1">
      <c r="A39" s="249"/>
      <c r="B39" s="255"/>
      <c r="C39" s="287"/>
      <c r="D39" s="367"/>
      <c r="E39" s="302"/>
      <c r="F39" s="262"/>
      <c r="G39" s="70" t="s">
        <v>41</v>
      </c>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253"/>
      <c r="AN39" s="368"/>
      <c r="AO39" s="223"/>
      <c r="AP39" s="8"/>
      <c r="AQ39" s="319" t="s">
        <v>206</v>
      </c>
      <c r="AR39" s="320"/>
      <c r="AS39" s="321"/>
      <c r="AT39" s="316"/>
      <c r="AU39" s="316"/>
      <c r="AV39" s="316"/>
      <c r="AW39" s="318"/>
      <c r="AX39" s="318"/>
      <c r="AY39" s="318"/>
      <c r="BA39" s="359"/>
    </row>
    <row r="40" spans="1:53" ht="13.5" customHeight="1">
      <c r="A40" s="248" t="str">
        <f>IFERROR(INDEX(【従業者名簿】!F:F,MATCH(F40,【従業者名簿】!C:C,0)),"")</f>
        <v/>
      </c>
      <c r="B40" s="298" t="s">
        <v>33</v>
      </c>
      <c r="C40" s="299" t="str">
        <f t="shared" ref="C40" si="16">IF(AO40="介護福祉士","〇","")</f>
        <v/>
      </c>
      <c r="D40" s="366" t="str">
        <f>IF(A40="","",DATEDIF(A40,$AF$3,"m"))</f>
        <v/>
      </c>
      <c r="E40" s="301"/>
      <c r="F40" s="262"/>
      <c r="G40" s="70" t="s">
        <v>36</v>
      </c>
      <c r="H40" s="75"/>
      <c r="I40" s="75"/>
      <c r="J40" s="75"/>
      <c r="K40" s="75"/>
      <c r="L40" s="75"/>
      <c r="M40" s="75"/>
      <c r="N40" s="75"/>
      <c r="O40" s="75"/>
      <c r="P40" s="75"/>
      <c r="Q40" s="75"/>
      <c r="R40" s="75"/>
      <c r="S40" s="75"/>
      <c r="T40" s="75"/>
      <c r="U40" s="75"/>
      <c r="V40" s="75"/>
      <c r="W40" s="75"/>
      <c r="X40" s="75"/>
      <c r="Y40" s="75"/>
      <c r="Z40" s="75"/>
      <c r="AA40" s="75"/>
      <c r="AB40" s="75"/>
      <c r="AC40" s="75"/>
      <c r="AD40" s="75"/>
      <c r="AE40" s="75"/>
      <c r="AF40" s="75"/>
      <c r="AG40" s="75"/>
      <c r="AH40" s="75"/>
      <c r="AI40" s="75"/>
      <c r="AJ40" s="75"/>
      <c r="AK40" s="75"/>
      <c r="AL40" s="75"/>
      <c r="AM40" s="253">
        <f>SUM(H41:AL41)</f>
        <v>0</v>
      </c>
      <c r="AN40" s="368" t="str">
        <f t="shared" ref="AN40" si="17">IFERROR(IF(OR(E40="Ａ",AM40&gt;$AF$45),1,ROUNDDOWN(AM40/$AF$45,1)),"")</f>
        <v/>
      </c>
      <c r="AO40" s="222"/>
      <c r="AP40" s="8"/>
      <c r="AQ40" s="312" t="s">
        <v>207</v>
      </c>
      <c r="AR40" s="313"/>
      <c r="AS40" s="314"/>
      <c r="AT40" s="315">
        <f>ROUNDDOWN(SUM(SUMIF(E14:E79,{"Ａ","Ｂ"},AN14:AN79)),1)</f>
        <v>0</v>
      </c>
      <c r="AU40" s="316"/>
      <c r="AV40" s="316"/>
      <c r="AW40" s="360" t="e">
        <f>AT40/AM44</f>
        <v>#DIV/0!</v>
      </c>
      <c r="AX40" s="361"/>
      <c r="AY40" s="362"/>
      <c r="BA40" s="169"/>
    </row>
    <row r="41" spans="1:53" ht="13.5" customHeight="1">
      <c r="A41" s="249"/>
      <c r="B41" s="255"/>
      <c r="C41" s="287"/>
      <c r="D41" s="367"/>
      <c r="E41" s="302"/>
      <c r="F41" s="262"/>
      <c r="G41" s="70" t="s">
        <v>41</v>
      </c>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253"/>
      <c r="AN41" s="368"/>
      <c r="AO41" s="223"/>
      <c r="AP41" s="8"/>
      <c r="AQ41" s="319" t="s">
        <v>208</v>
      </c>
      <c r="AR41" s="320"/>
      <c r="AS41" s="321"/>
      <c r="AT41" s="316"/>
      <c r="AU41" s="316"/>
      <c r="AV41" s="316"/>
      <c r="AW41" s="363"/>
      <c r="AX41" s="364"/>
      <c r="AY41" s="365"/>
      <c r="BA41" s="170"/>
    </row>
    <row r="42" spans="1:53" ht="13.5" customHeight="1">
      <c r="A42" s="248" t="str">
        <f>IFERROR(INDEX(【従業者名簿】!F:F,MATCH(F42,【従業者名簿】!C:C,0)),"")</f>
        <v/>
      </c>
      <c r="B42" s="298" t="s">
        <v>33</v>
      </c>
      <c r="C42" s="299" t="str">
        <f t="shared" ref="C42" si="18">IF(AO42="介護福祉士","〇","")</f>
        <v/>
      </c>
      <c r="D42" s="366" t="str">
        <f>IF(A42="","",DATEDIF(A42,$AF$3,"m"))</f>
        <v/>
      </c>
      <c r="E42" s="275"/>
      <c r="F42" s="262"/>
      <c r="G42" s="70" t="s">
        <v>36</v>
      </c>
      <c r="H42" s="75"/>
      <c r="I42" s="75"/>
      <c r="J42" s="75"/>
      <c r="K42" s="75"/>
      <c r="L42" s="75"/>
      <c r="M42" s="75"/>
      <c r="N42" s="75"/>
      <c r="O42" s="75"/>
      <c r="P42" s="75"/>
      <c r="Q42" s="75"/>
      <c r="R42" s="75"/>
      <c r="S42" s="75"/>
      <c r="T42" s="75"/>
      <c r="U42" s="75"/>
      <c r="V42" s="75"/>
      <c r="W42" s="75"/>
      <c r="X42" s="75"/>
      <c r="Y42" s="75"/>
      <c r="Z42" s="75"/>
      <c r="AA42" s="75"/>
      <c r="AB42" s="75"/>
      <c r="AC42" s="75"/>
      <c r="AD42" s="75"/>
      <c r="AE42" s="75"/>
      <c r="AF42" s="75"/>
      <c r="AG42" s="75"/>
      <c r="AH42" s="75"/>
      <c r="AI42" s="75"/>
      <c r="AJ42" s="75"/>
      <c r="AK42" s="75"/>
      <c r="AL42" s="75"/>
      <c r="AM42" s="253">
        <f>SUM(H43:AL43)</f>
        <v>0</v>
      </c>
      <c r="AN42" s="368" t="str">
        <f>IFERROR(IF(OR(E42="Ａ",AM42&gt;$AF$45),1,ROUNDDOWN(AM42/$AF$45,1)),"")</f>
        <v/>
      </c>
      <c r="AO42" s="222"/>
      <c r="AP42" s="8"/>
      <c r="AQ42" s="312" t="s">
        <v>207</v>
      </c>
      <c r="AR42" s="313"/>
      <c r="AS42" s="314"/>
      <c r="AT42" s="315">
        <f>ROUNDDOWN(SUMIF(D14:D79,"&gt;="&amp;BA42,AN14:AN79),1)</f>
        <v>0</v>
      </c>
      <c r="AU42" s="316"/>
      <c r="AV42" s="316"/>
      <c r="AW42" s="360" t="e">
        <f>AT42/AM44</f>
        <v>#DIV/0!</v>
      </c>
      <c r="AX42" s="361"/>
      <c r="AY42" s="362"/>
      <c r="BA42" s="358">
        <f>[1]【算定要件集計】!T11</f>
        <v>84</v>
      </c>
    </row>
    <row r="43" spans="1:53" ht="13.5" customHeight="1">
      <c r="A43" s="249"/>
      <c r="B43" s="255"/>
      <c r="C43" s="287"/>
      <c r="D43" s="367"/>
      <c r="E43" s="260"/>
      <c r="F43" s="262"/>
      <c r="G43" s="70" t="s">
        <v>41</v>
      </c>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253"/>
      <c r="AN43" s="368"/>
      <c r="AO43" s="223"/>
      <c r="AP43" s="8"/>
      <c r="AQ43" s="319" t="s">
        <v>210</v>
      </c>
      <c r="AR43" s="320"/>
      <c r="AS43" s="321"/>
      <c r="AT43" s="316"/>
      <c r="AU43" s="316"/>
      <c r="AV43" s="316"/>
      <c r="AW43" s="363"/>
      <c r="AX43" s="364"/>
      <c r="AY43" s="365"/>
      <c r="BA43" s="359"/>
    </row>
    <row r="44" spans="1:53" ht="13.5" customHeight="1">
      <c r="B44" s="332" t="s">
        <v>51</v>
      </c>
      <c r="C44" s="333"/>
      <c r="D44" s="333"/>
      <c r="E44" s="333"/>
      <c r="F44" s="333"/>
      <c r="G44" s="25" t="s">
        <v>49</v>
      </c>
      <c r="H44" s="23"/>
      <c r="I44" s="15"/>
      <c r="J44" s="332" t="s">
        <v>46</v>
      </c>
      <c r="K44" s="334"/>
      <c r="L44" s="334"/>
      <c r="M44" s="334"/>
      <c r="N44" s="334"/>
      <c r="O44" s="334"/>
      <c r="P44" s="334"/>
      <c r="Q44" s="334"/>
      <c r="R44" s="334"/>
      <c r="S44" s="14"/>
      <c r="T44" s="26" t="s">
        <v>50</v>
      </c>
      <c r="U44" s="24"/>
      <c r="V44" s="332" t="s">
        <v>47</v>
      </c>
      <c r="W44" s="334"/>
      <c r="X44" s="334"/>
      <c r="Y44" s="334"/>
      <c r="Z44" s="334"/>
      <c r="AA44" s="334"/>
      <c r="AB44" s="334"/>
      <c r="AC44" s="333"/>
      <c r="AD44" s="333"/>
      <c r="AE44" s="333"/>
      <c r="AF44" s="14" t="s">
        <v>168</v>
      </c>
      <c r="AH44" s="27"/>
      <c r="AI44" s="27"/>
      <c r="AJ44" s="27"/>
      <c r="AK44" s="27"/>
      <c r="AL44" s="27"/>
      <c r="AM44" s="324">
        <f>ROUNDDOWN(SUM(AN14:AN43,AN50:AN79),1)</f>
        <v>0</v>
      </c>
      <c r="AN44" s="325"/>
      <c r="AO44" s="391" t="s">
        <v>173</v>
      </c>
      <c r="AP44" s="10"/>
      <c r="AQ44" s="322"/>
      <c r="AR44" s="323"/>
      <c r="AS44" s="323"/>
      <c r="AT44" s="322"/>
      <c r="AU44" s="323"/>
      <c r="AV44" s="323"/>
      <c r="AW44" s="322"/>
      <c r="AX44" s="323"/>
      <c r="AY44" s="323"/>
    </row>
    <row r="45" spans="1:53" ht="13.5" customHeight="1">
      <c r="B45" s="210"/>
      <c r="C45" s="214"/>
      <c r="D45" s="214"/>
      <c r="E45" s="214"/>
      <c r="F45" s="214"/>
      <c r="G45" s="41">
        <f>AF5</f>
        <v>0</v>
      </c>
      <c r="H45" s="21" t="s">
        <v>16</v>
      </c>
      <c r="I45" s="20"/>
      <c r="J45" s="335"/>
      <c r="K45" s="336"/>
      <c r="L45" s="336"/>
      <c r="M45" s="336"/>
      <c r="N45" s="336"/>
      <c r="O45" s="336"/>
      <c r="P45" s="336"/>
      <c r="Q45" s="336"/>
      <c r="R45" s="336"/>
      <c r="S45" s="330" t="str">
        <f>IFERROR((AM5/AF5*4)+(COUNT(H6:AL6)-28)*(AM5/AF5/7),"")</f>
        <v/>
      </c>
      <c r="T45" s="330"/>
      <c r="U45" s="22" t="s">
        <v>7</v>
      </c>
      <c r="V45" s="335"/>
      <c r="W45" s="336"/>
      <c r="X45" s="336"/>
      <c r="Y45" s="336"/>
      <c r="Z45" s="336"/>
      <c r="AA45" s="336"/>
      <c r="AB45" s="336"/>
      <c r="AC45" s="214"/>
      <c r="AD45" s="214"/>
      <c r="AE45" s="214"/>
      <c r="AF45" s="331" t="str">
        <f>IFERROR(ROUNDDOWN(G45*S45,0),"")</f>
        <v/>
      </c>
      <c r="AG45" s="331"/>
      <c r="AH45" s="21" t="s">
        <v>16</v>
      </c>
      <c r="AI45" s="21"/>
      <c r="AJ45" s="21"/>
      <c r="AK45" s="21"/>
      <c r="AL45" s="21"/>
      <c r="AM45" s="326"/>
      <c r="AN45" s="327"/>
      <c r="AO45" s="329"/>
      <c r="AP45" s="10"/>
      <c r="AQ45" s="323"/>
      <c r="AR45" s="323"/>
      <c r="AS45" s="323"/>
      <c r="AT45" s="323"/>
      <c r="AU45" s="323"/>
      <c r="AV45" s="323"/>
      <c r="AW45" s="323"/>
      <c r="AX45" s="323"/>
      <c r="AY45" s="323"/>
    </row>
    <row r="46" spans="1:53" ht="13.5" customHeight="1">
      <c r="B46" s="43"/>
      <c r="C46" s="43"/>
      <c r="D46" s="43"/>
      <c r="E46" s="7" t="s">
        <v>90</v>
      </c>
      <c r="F46" s="43"/>
      <c r="G46" s="51"/>
      <c r="H46" s="7"/>
      <c r="I46" s="52"/>
      <c r="J46" s="52"/>
      <c r="K46" s="52"/>
      <c r="L46" s="52"/>
      <c r="M46" s="52"/>
      <c r="N46" s="52"/>
      <c r="O46" s="52"/>
      <c r="P46" s="52"/>
      <c r="Q46" s="52"/>
      <c r="R46" s="52"/>
      <c r="S46" s="53"/>
      <c r="T46" s="53"/>
      <c r="U46" s="7"/>
      <c r="V46" s="52"/>
      <c r="W46" s="52"/>
      <c r="X46" s="52"/>
      <c r="Y46" s="52"/>
      <c r="Z46" s="52"/>
      <c r="AA46" s="52"/>
      <c r="AB46" s="52"/>
      <c r="AC46" s="43"/>
      <c r="AD46" s="43"/>
      <c r="AE46" s="43"/>
      <c r="AF46" s="54"/>
      <c r="AG46" s="54"/>
      <c r="AH46" s="7"/>
      <c r="AI46" s="7"/>
      <c r="AJ46" s="7"/>
      <c r="AK46" s="7"/>
      <c r="AL46" s="7"/>
      <c r="AM46" s="137" t="s">
        <v>149</v>
      </c>
      <c r="AN46" s="56"/>
      <c r="AO46" s="57"/>
      <c r="AP46" s="10"/>
      <c r="AQ46" s="159"/>
      <c r="AR46" s="159"/>
      <c r="AS46" s="159"/>
      <c r="AT46" s="58"/>
      <c r="AU46" s="58"/>
      <c r="AV46" s="58"/>
      <c r="AW46" s="59"/>
      <c r="AX46" s="59"/>
      <c r="AY46" s="59"/>
    </row>
    <row r="47" spans="1:53" ht="13.5" customHeight="1">
      <c r="B47" s="43"/>
      <c r="C47" s="43"/>
      <c r="D47" s="43"/>
      <c r="E47" s="7"/>
      <c r="F47" s="43"/>
      <c r="G47" s="51"/>
      <c r="H47" s="7"/>
      <c r="I47" s="52"/>
      <c r="J47" s="52"/>
      <c r="K47" s="52"/>
      <c r="L47" s="52"/>
      <c r="M47" s="52"/>
      <c r="N47" s="52"/>
      <c r="O47" s="52"/>
      <c r="P47" s="52"/>
      <c r="Q47" s="52"/>
      <c r="R47" s="52"/>
      <c r="S47" s="53"/>
      <c r="T47" s="53"/>
      <c r="U47" s="7"/>
      <c r="V47" s="52"/>
      <c r="W47" s="52"/>
      <c r="X47" s="52"/>
      <c r="Y47" s="52"/>
      <c r="Z47" s="52"/>
      <c r="AA47" s="52"/>
      <c r="AB47" s="52"/>
      <c r="AC47" s="43"/>
      <c r="AD47" s="43"/>
      <c r="AE47" s="43"/>
      <c r="AF47" s="54"/>
      <c r="AG47" s="54"/>
      <c r="AH47" s="7"/>
      <c r="AI47" s="7"/>
      <c r="AJ47" s="7"/>
      <c r="AK47" s="7"/>
      <c r="AL47" s="7"/>
      <c r="AM47" s="55"/>
      <c r="AN47" s="56"/>
      <c r="AO47" s="57"/>
      <c r="AP47" s="10"/>
      <c r="AQ47" s="159"/>
      <c r="AR47" s="159"/>
      <c r="AS47" s="159"/>
      <c r="AT47" s="58"/>
      <c r="AU47" s="58"/>
      <c r="AV47" s="58"/>
      <c r="AW47" s="59"/>
      <c r="AX47" s="59"/>
      <c r="AY47" s="59"/>
    </row>
    <row r="48" spans="1:53" s="6" customFormat="1" ht="18" customHeight="1">
      <c r="A48" s="248" t="s">
        <v>60</v>
      </c>
      <c r="B48" s="238" t="s">
        <v>0</v>
      </c>
      <c r="C48" s="250" t="s">
        <v>203</v>
      </c>
      <c r="D48" s="250" t="s">
        <v>62</v>
      </c>
      <c r="E48" s="250" t="s">
        <v>1</v>
      </c>
      <c r="F48" s="238" t="s">
        <v>3</v>
      </c>
      <c r="G48" s="252" t="s">
        <v>37</v>
      </c>
      <c r="H48" s="18" t="str">
        <f>AF3</f>
        <v/>
      </c>
      <c r="I48" s="18" t="str">
        <f>IFERROR(H48+1,"")</f>
        <v/>
      </c>
      <c r="J48" s="18" t="str">
        <f>IFERROR(I48+1,"")</f>
        <v/>
      </c>
      <c r="K48" s="18" t="str">
        <f t="shared" ref="K48:AI48" si="19">IFERROR(J48+1,"")</f>
        <v/>
      </c>
      <c r="L48" s="18" t="str">
        <f t="shared" si="19"/>
        <v/>
      </c>
      <c r="M48" s="18" t="str">
        <f t="shared" si="19"/>
        <v/>
      </c>
      <c r="N48" s="18" t="str">
        <f t="shared" si="19"/>
        <v/>
      </c>
      <c r="O48" s="18" t="str">
        <f t="shared" si="19"/>
        <v/>
      </c>
      <c r="P48" s="18" t="str">
        <f t="shared" si="19"/>
        <v/>
      </c>
      <c r="Q48" s="18" t="str">
        <f t="shared" si="19"/>
        <v/>
      </c>
      <c r="R48" s="18" t="str">
        <f t="shared" si="19"/>
        <v/>
      </c>
      <c r="S48" s="18" t="str">
        <f t="shared" si="19"/>
        <v/>
      </c>
      <c r="T48" s="18" t="str">
        <f t="shared" si="19"/>
        <v/>
      </c>
      <c r="U48" s="18" t="str">
        <f t="shared" si="19"/>
        <v/>
      </c>
      <c r="V48" s="18" t="str">
        <f t="shared" si="19"/>
        <v/>
      </c>
      <c r="W48" s="18" t="str">
        <f t="shared" si="19"/>
        <v/>
      </c>
      <c r="X48" s="18" t="str">
        <f t="shared" si="19"/>
        <v/>
      </c>
      <c r="Y48" s="18" t="str">
        <f t="shared" si="19"/>
        <v/>
      </c>
      <c r="Z48" s="18" t="str">
        <f t="shared" si="19"/>
        <v/>
      </c>
      <c r="AA48" s="18" t="str">
        <f t="shared" si="19"/>
        <v/>
      </c>
      <c r="AB48" s="18" t="str">
        <f t="shared" si="19"/>
        <v/>
      </c>
      <c r="AC48" s="18" t="str">
        <f t="shared" si="19"/>
        <v/>
      </c>
      <c r="AD48" s="18" t="str">
        <f t="shared" si="19"/>
        <v/>
      </c>
      <c r="AE48" s="18" t="str">
        <f t="shared" si="19"/>
        <v/>
      </c>
      <c r="AF48" s="18" t="str">
        <f t="shared" si="19"/>
        <v/>
      </c>
      <c r="AG48" s="18" t="str">
        <f t="shared" si="19"/>
        <v/>
      </c>
      <c r="AH48" s="18" t="str">
        <f t="shared" si="19"/>
        <v/>
      </c>
      <c r="AI48" s="18" t="str">
        <f t="shared" si="19"/>
        <v/>
      </c>
      <c r="AJ48" s="18" t="str">
        <f>IFERROR(IF(MONTH(AI48)&lt;&gt;MONTH(AI48+1),"",AI48+1),"")</f>
        <v/>
      </c>
      <c r="AK48" s="18" t="str">
        <f>IFERROR(IF(MONTH(AJ48)&lt;&gt;MONTH(AJ48+1),"",AJ48+1),"")</f>
        <v/>
      </c>
      <c r="AL48" s="18" t="str">
        <f>IFERROR(IF(MONTH(AK48)&lt;&gt;MONTH(AK48+1),"",AK48+1),"")</f>
        <v/>
      </c>
      <c r="AM48" s="263" t="s">
        <v>162</v>
      </c>
      <c r="AN48" s="263" t="s">
        <v>163</v>
      </c>
      <c r="AO48" s="206" t="s">
        <v>133</v>
      </c>
      <c r="AQ48" s="1"/>
      <c r="AR48" s="1"/>
      <c r="AS48" s="1"/>
      <c r="AT48" s="1"/>
      <c r="AU48" s="1"/>
      <c r="AV48" s="1"/>
      <c r="AW48" s="1"/>
      <c r="AX48" s="1"/>
      <c r="AY48" s="1"/>
    </row>
    <row r="49" spans="1:51" s="6" customFormat="1" ht="18" customHeight="1">
      <c r="A49" s="249"/>
      <c r="B49" s="238"/>
      <c r="C49" s="251"/>
      <c r="D49" s="251"/>
      <c r="E49" s="251"/>
      <c r="F49" s="238"/>
      <c r="G49" s="239"/>
      <c r="H49" s="19" t="str">
        <f>H48</f>
        <v/>
      </c>
      <c r="I49" s="19" t="str">
        <f>I48</f>
        <v/>
      </c>
      <c r="J49" s="19" t="str">
        <f t="shared" ref="J49:AL49" si="20">J48</f>
        <v/>
      </c>
      <c r="K49" s="19" t="str">
        <f t="shared" si="20"/>
        <v/>
      </c>
      <c r="L49" s="19" t="str">
        <f t="shared" si="20"/>
        <v/>
      </c>
      <c r="M49" s="19" t="str">
        <f t="shared" si="20"/>
        <v/>
      </c>
      <c r="N49" s="19" t="str">
        <f t="shared" si="20"/>
        <v/>
      </c>
      <c r="O49" s="19" t="str">
        <f t="shared" si="20"/>
        <v/>
      </c>
      <c r="P49" s="19" t="str">
        <f t="shared" si="20"/>
        <v/>
      </c>
      <c r="Q49" s="19" t="str">
        <f t="shared" si="20"/>
        <v/>
      </c>
      <c r="R49" s="19" t="str">
        <f t="shared" si="20"/>
        <v/>
      </c>
      <c r="S49" s="19" t="str">
        <f t="shared" si="20"/>
        <v/>
      </c>
      <c r="T49" s="19" t="str">
        <f t="shared" si="20"/>
        <v/>
      </c>
      <c r="U49" s="19" t="str">
        <f t="shared" si="20"/>
        <v/>
      </c>
      <c r="V49" s="19" t="str">
        <f t="shared" si="20"/>
        <v/>
      </c>
      <c r="W49" s="19" t="str">
        <f t="shared" si="20"/>
        <v/>
      </c>
      <c r="X49" s="19" t="str">
        <f t="shared" si="20"/>
        <v/>
      </c>
      <c r="Y49" s="19" t="str">
        <f t="shared" si="20"/>
        <v/>
      </c>
      <c r="Z49" s="19" t="str">
        <f t="shared" si="20"/>
        <v/>
      </c>
      <c r="AA49" s="19" t="str">
        <f t="shared" si="20"/>
        <v/>
      </c>
      <c r="AB49" s="19" t="str">
        <f t="shared" si="20"/>
        <v/>
      </c>
      <c r="AC49" s="19" t="str">
        <f t="shared" si="20"/>
        <v/>
      </c>
      <c r="AD49" s="19" t="str">
        <f t="shared" si="20"/>
        <v/>
      </c>
      <c r="AE49" s="19" t="str">
        <f t="shared" si="20"/>
        <v/>
      </c>
      <c r="AF49" s="19" t="str">
        <f t="shared" si="20"/>
        <v/>
      </c>
      <c r="AG49" s="19" t="str">
        <f t="shared" si="20"/>
        <v/>
      </c>
      <c r="AH49" s="19" t="str">
        <f t="shared" si="20"/>
        <v/>
      </c>
      <c r="AI49" s="19" t="str">
        <f t="shared" si="20"/>
        <v/>
      </c>
      <c r="AJ49" s="19" t="str">
        <f t="shared" si="20"/>
        <v/>
      </c>
      <c r="AK49" s="19" t="str">
        <f t="shared" si="20"/>
        <v/>
      </c>
      <c r="AL49" s="19" t="str">
        <f t="shared" si="20"/>
        <v/>
      </c>
      <c r="AM49" s="263"/>
      <c r="AN49" s="263"/>
      <c r="AO49" s="207"/>
      <c r="AQ49" s="1"/>
      <c r="AR49" s="1"/>
      <c r="AS49" s="1"/>
      <c r="AT49" s="1"/>
      <c r="AU49" s="1"/>
      <c r="AV49" s="1"/>
      <c r="AW49" s="1"/>
      <c r="AX49" s="1"/>
      <c r="AY49" s="1"/>
    </row>
    <row r="50" spans="1:51" ht="13.5" customHeight="1">
      <c r="A50" s="248" t="str">
        <f>IFERROR(INDEX(【従業者名簿】!F:F,MATCH(F50,【従業者名簿】!C:C,0)),"")</f>
        <v/>
      </c>
      <c r="B50" s="298" t="s">
        <v>33</v>
      </c>
      <c r="C50" s="299" t="str">
        <f>IF(AO50="介護福祉士","〇","")</f>
        <v/>
      </c>
      <c r="D50" s="366" t="str">
        <f>IF(A50="","",DATEDIF(A50,$AF$3,"m"))</f>
        <v/>
      </c>
      <c r="E50" s="301"/>
      <c r="F50" s="270"/>
      <c r="G50" s="70" t="s">
        <v>36</v>
      </c>
      <c r="H50" s="164"/>
      <c r="I50" s="164"/>
      <c r="J50" s="164"/>
      <c r="K50" s="164"/>
      <c r="L50" s="164"/>
      <c r="M50" s="164"/>
      <c r="N50" s="164"/>
      <c r="O50" s="164"/>
      <c r="P50" s="164"/>
      <c r="Q50" s="164"/>
      <c r="R50" s="164"/>
      <c r="S50" s="164"/>
      <c r="T50" s="164"/>
      <c r="U50" s="164"/>
      <c r="V50" s="164"/>
      <c r="W50" s="164"/>
      <c r="X50" s="164"/>
      <c r="Y50" s="164"/>
      <c r="Z50" s="164"/>
      <c r="AA50" s="164"/>
      <c r="AB50" s="164"/>
      <c r="AC50" s="164"/>
      <c r="AD50" s="164"/>
      <c r="AE50" s="164"/>
      <c r="AF50" s="164"/>
      <c r="AG50" s="164"/>
      <c r="AH50" s="164"/>
      <c r="AI50" s="164"/>
      <c r="AJ50" s="164"/>
      <c r="AK50" s="164"/>
      <c r="AL50" s="164"/>
      <c r="AM50" s="253">
        <f>SUM(H51:AL51)</f>
        <v>0</v>
      </c>
      <c r="AN50" s="389" t="str">
        <f>IFERROR(IF(OR(E50="Ａ",AM50&gt;$AF$45),1,ROUNDDOWN(AM50/$AF$45,1)),"")</f>
        <v/>
      </c>
      <c r="AO50" s="222"/>
      <c r="AP50" s="8"/>
    </row>
    <row r="51" spans="1:51" ht="13.5" customHeight="1">
      <c r="A51" s="249"/>
      <c r="B51" s="255"/>
      <c r="C51" s="287"/>
      <c r="D51" s="367"/>
      <c r="E51" s="302"/>
      <c r="F51" s="261"/>
      <c r="G51" s="70" t="s">
        <v>41</v>
      </c>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253"/>
      <c r="AN51" s="389"/>
      <c r="AO51" s="223"/>
      <c r="AP51" s="8"/>
    </row>
    <row r="52" spans="1:51" ht="13.5" customHeight="1">
      <c r="A52" s="248" t="str">
        <f>IFERROR(INDEX(【従業者名簿】!F:F,MATCH(F52,【従業者名簿】!C:C,0)),"")</f>
        <v/>
      </c>
      <c r="B52" s="298" t="s">
        <v>33</v>
      </c>
      <c r="C52" s="299" t="str">
        <f t="shared" ref="C52" si="21">IF(AO52="介護福祉士","〇","")</f>
        <v/>
      </c>
      <c r="D52" s="366" t="str">
        <f>IF(A52="","",DATEDIF(A52,$AF$3,"m"))</f>
        <v/>
      </c>
      <c r="E52" s="301"/>
      <c r="F52" s="262"/>
      <c r="G52" s="70" t="s">
        <v>36</v>
      </c>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c r="AI52" s="133"/>
      <c r="AJ52" s="133"/>
      <c r="AK52" s="133"/>
      <c r="AL52" s="133"/>
      <c r="AM52" s="253">
        <f>SUM(H53:AL53)</f>
        <v>0</v>
      </c>
      <c r="AN52" s="389" t="str">
        <f t="shared" ref="AN52" si="22">IFERROR(IF(OR(E52="Ａ",AM52&gt;$AF$45),1,ROUNDDOWN(AM52/$AF$45,1)),"")</f>
        <v/>
      </c>
      <c r="AO52" s="372"/>
      <c r="AP52" s="8"/>
    </row>
    <row r="53" spans="1:51" ht="13.5" customHeight="1">
      <c r="A53" s="249"/>
      <c r="B53" s="255"/>
      <c r="C53" s="287"/>
      <c r="D53" s="367"/>
      <c r="E53" s="302"/>
      <c r="F53" s="262"/>
      <c r="G53" s="70" t="s">
        <v>134</v>
      </c>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253"/>
      <c r="AN53" s="389"/>
      <c r="AO53" s="374"/>
      <c r="AP53" s="8"/>
    </row>
    <row r="54" spans="1:51" ht="13.5" customHeight="1">
      <c r="A54" s="248" t="str">
        <f>IFERROR(INDEX(【従業者名簿】!F:F,MATCH(F54,【従業者名簿】!C:C,0)),"")</f>
        <v/>
      </c>
      <c r="B54" s="298" t="s">
        <v>33</v>
      </c>
      <c r="C54" s="299" t="str">
        <f t="shared" ref="C54" si="23">IF(AO54="介護福祉士","〇","")</f>
        <v/>
      </c>
      <c r="D54" s="366" t="str">
        <f>IF(A54="","",DATEDIF(A54,$AF$3,"m"))</f>
        <v/>
      </c>
      <c r="E54" s="301"/>
      <c r="F54" s="262"/>
      <c r="G54" s="70" t="s">
        <v>36</v>
      </c>
      <c r="H54" s="133"/>
      <c r="I54" s="133"/>
      <c r="J54" s="133"/>
      <c r="K54" s="133"/>
      <c r="L54" s="133"/>
      <c r="M54" s="133"/>
      <c r="N54" s="133"/>
      <c r="O54" s="133"/>
      <c r="P54" s="133"/>
      <c r="Q54" s="133"/>
      <c r="R54" s="133"/>
      <c r="S54" s="133"/>
      <c r="T54" s="133"/>
      <c r="U54" s="133"/>
      <c r="V54" s="133"/>
      <c r="W54" s="133"/>
      <c r="X54" s="133"/>
      <c r="Y54" s="133"/>
      <c r="Z54" s="133"/>
      <c r="AA54" s="133"/>
      <c r="AB54" s="133"/>
      <c r="AC54" s="133"/>
      <c r="AD54" s="133"/>
      <c r="AE54" s="133"/>
      <c r="AF54" s="133"/>
      <c r="AG54" s="133"/>
      <c r="AH54" s="133"/>
      <c r="AI54" s="133"/>
      <c r="AJ54" s="133"/>
      <c r="AK54" s="133"/>
      <c r="AL54" s="133"/>
      <c r="AM54" s="253">
        <f>SUM(H55:AL55)</f>
        <v>0</v>
      </c>
      <c r="AN54" s="389" t="str">
        <f t="shared" ref="AN54" si="24">IFERROR(IF(OR(E54="Ａ",AM54&gt;$AF$45),1,ROUNDDOWN(AM54/$AF$45,1)),"")</f>
        <v/>
      </c>
      <c r="AO54" s="372"/>
      <c r="AP54" s="8"/>
    </row>
    <row r="55" spans="1:51" ht="13.5" customHeight="1">
      <c r="A55" s="249"/>
      <c r="B55" s="255"/>
      <c r="C55" s="287"/>
      <c r="D55" s="367"/>
      <c r="E55" s="302"/>
      <c r="F55" s="262"/>
      <c r="G55" s="70" t="s">
        <v>41</v>
      </c>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253"/>
      <c r="AN55" s="389"/>
      <c r="AO55" s="374"/>
      <c r="AP55" s="8"/>
    </row>
    <row r="56" spans="1:51" ht="13.5" customHeight="1">
      <c r="A56" s="248" t="str">
        <f>IFERROR(INDEX(【従業者名簿】!F:F,MATCH(F56,【従業者名簿】!C:C,0)),"")</f>
        <v/>
      </c>
      <c r="B56" s="298" t="s">
        <v>33</v>
      </c>
      <c r="C56" s="299" t="str">
        <f t="shared" ref="C56" si="25">IF(AO56="介護福祉士","〇","")</f>
        <v/>
      </c>
      <c r="D56" s="366" t="str">
        <f t="shared" ref="D56" si="26">IF(A56="","",DATEDIF(A56,$AF$3,"m"))</f>
        <v/>
      </c>
      <c r="E56" s="301"/>
      <c r="F56" s="262"/>
      <c r="G56" s="70" t="s">
        <v>36</v>
      </c>
      <c r="H56" s="133"/>
      <c r="I56" s="133"/>
      <c r="J56" s="133"/>
      <c r="K56" s="133"/>
      <c r="L56" s="133"/>
      <c r="M56" s="133"/>
      <c r="N56" s="133"/>
      <c r="O56" s="133"/>
      <c r="P56" s="133"/>
      <c r="Q56" s="133"/>
      <c r="R56" s="133"/>
      <c r="S56" s="133"/>
      <c r="T56" s="133"/>
      <c r="U56" s="133"/>
      <c r="V56" s="133"/>
      <c r="W56" s="133"/>
      <c r="X56" s="133"/>
      <c r="Y56" s="133"/>
      <c r="Z56" s="133"/>
      <c r="AA56" s="133"/>
      <c r="AB56" s="133"/>
      <c r="AC56" s="133"/>
      <c r="AD56" s="133"/>
      <c r="AE56" s="133"/>
      <c r="AF56" s="133"/>
      <c r="AG56" s="133"/>
      <c r="AH56" s="133"/>
      <c r="AI56" s="133"/>
      <c r="AJ56" s="133"/>
      <c r="AK56" s="133"/>
      <c r="AL56" s="133"/>
      <c r="AM56" s="253">
        <f t="shared" ref="AM56" si="27">SUM(H57:AL57)</f>
        <v>0</v>
      </c>
      <c r="AN56" s="389" t="str">
        <f t="shared" ref="AN56" si="28">IFERROR(IF(OR(E56="Ａ",AM56&gt;$AF$45),1,ROUNDDOWN(AM56/$AF$45,1)),"")</f>
        <v/>
      </c>
      <c r="AO56" s="372"/>
      <c r="AP56" s="8"/>
    </row>
    <row r="57" spans="1:51" ht="13.5" customHeight="1">
      <c r="A57" s="249"/>
      <c r="B57" s="255"/>
      <c r="C57" s="287"/>
      <c r="D57" s="367"/>
      <c r="E57" s="302"/>
      <c r="F57" s="262"/>
      <c r="G57" s="70" t="s">
        <v>41</v>
      </c>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253"/>
      <c r="AN57" s="389"/>
      <c r="AO57" s="374"/>
      <c r="AP57" s="8"/>
    </row>
    <row r="58" spans="1:51" ht="13.5" customHeight="1">
      <c r="A58" s="248" t="str">
        <f>IFERROR(INDEX(【従業者名簿】!F:F,MATCH(F58,【従業者名簿】!C:C,0)),"")</f>
        <v/>
      </c>
      <c r="B58" s="298" t="s">
        <v>33</v>
      </c>
      <c r="C58" s="299" t="str">
        <f t="shared" ref="C58" si="29">IF(AO58="介護福祉士","〇","")</f>
        <v/>
      </c>
      <c r="D58" s="366" t="str">
        <f t="shared" ref="D58" si="30">IF(A58="","",DATEDIF(A58,$AF$3,"m"))</f>
        <v/>
      </c>
      <c r="E58" s="301"/>
      <c r="F58" s="262"/>
      <c r="G58" s="70" t="s">
        <v>36</v>
      </c>
      <c r="H58" s="133"/>
      <c r="I58" s="133"/>
      <c r="J58" s="133"/>
      <c r="K58" s="133"/>
      <c r="L58" s="133"/>
      <c r="M58" s="133"/>
      <c r="N58" s="133"/>
      <c r="O58" s="133"/>
      <c r="P58" s="133"/>
      <c r="Q58" s="133"/>
      <c r="R58" s="133"/>
      <c r="S58" s="133"/>
      <c r="T58" s="133"/>
      <c r="U58" s="133"/>
      <c r="V58" s="133"/>
      <c r="W58" s="133"/>
      <c r="X58" s="133"/>
      <c r="Y58" s="133"/>
      <c r="Z58" s="133"/>
      <c r="AA58" s="133"/>
      <c r="AB58" s="133"/>
      <c r="AC58" s="133"/>
      <c r="AD58" s="133"/>
      <c r="AE58" s="133"/>
      <c r="AF58" s="133"/>
      <c r="AG58" s="133"/>
      <c r="AH58" s="133"/>
      <c r="AI58" s="133"/>
      <c r="AJ58" s="133"/>
      <c r="AK58" s="133"/>
      <c r="AL58" s="133"/>
      <c r="AM58" s="253">
        <f t="shared" ref="AM58" si="31">SUM(H59:AL59)</f>
        <v>0</v>
      </c>
      <c r="AN58" s="389" t="str">
        <f t="shared" ref="AN58" si="32">IFERROR(IF(OR(E58="Ａ",AM58&gt;$AF$45),1,ROUNDDOWN(AM58/$AF$45,1)),"")</f>
        <v/>
      </c>
      <c r="AO58" s="372"/>
      <c r="AP58" s="8"/>
    </row>
    <row r="59" spans="1:51" ht="13.5" customHeight="1">
      <c r="A59" s="249"/>
      <c r="B59" s="255"/>
      <c r="C59" s="287"/>
      <c r="D59" s="367"/>
      <c r="E59" s="302"/>
      <c r="F59" s="262"/>
      <c r="G59" s="70" t="s">
        <v>134</v>
      </c>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253"/>
      <c r="AN59" s="389"/>
      <c r="AO59" s="374"/>
      <c r="AP59" s="8"/>
    </row>
    <row r="60" spans="1:51" ht="13.5" customHeight="1">
      <c r="A60" s="248" t="str">
        <f>IFERROR(INDEX(【従業者名簿】!F:F,MATCH(F60,【従業者名簿】!C:C,0)),"")</f>
        <v/>
      </c>
      <c r="B60" s="298" t="s">
        <v>33</v>
      </c>
      <c r="C60" s="299" t="str">
        <f t="shared" ref="C60" si="33">IF(AO60="介護福祉士","〇","")</f>
        <v/>
      </c>
      <c r="D60" s="366" t="str">
        <f t="shared" ref="D60" si="34">IF(A60="","",DATEDIF(A60,$AF$3,"m"))</f>
        <v/>
      </c>
      <c r="E60" s="301"/>
      <c r="F60" s="262"/>
      <c r="G60" s="70" t="s">
        <v>36</v>
      </c>
      <c r="H60" s="133"/>
      <c r="I60" s="133"/>
      <c r="J60" s="133"/>
      <c r="K60" s="133"/>
      <c r="L60" s="133"/>
      <c r="M60" s="133"/>
      <c r="N60" s="133"/>
      <c r="O60" s="133"/>
      <c r="P60" s="133"/>
      <c r="Q60" s="133"/>
      <c r="R60" s="133"/>
      <c r="S60" s="133"/>
      <c r="T60" s="133"/>
      <c r="U60" s="133"/>
      <c r="V60" s="133"/>
      <c r="W60" s="133"/>
      <c r="X60" s="133"/>
      <c r="Y60" s="133"/>
      <c r="Z60" s="133"/>
      <c r="AA60" s="133"/>
      <c r="AB60" s="133"/>
      <c r="AC60" s="133"/>
      <c r="AD60" s="133"/>
      <c r="AE60" s="133"/>
      <c r="AF60" s="133"/>
      <c r="AG60" s="133"/>
      <c r="AH60" s="133"/>
      <c r="AI60" s="133"/>
      <c r="AJ60" s="133"/>
      <c r="AK60" s="133"/>
      <c r="AL60" s="133"/>
      <c r="AM60" s="253">
        <f t="shared" ref="AM60" si="35">SUM(H61:AL61)</f>
        <v>0</v>
      </c>
      <c r="AN60" s="389" t="str">
        <f t="shared" ref="AN60" si="36">IFERROR(IF(OR(E60="Ａ",AM60&gt;$AF$45),1,ROUNDDOWN(AM60/$AF$45,1)),"")</f>
        <v/>
      </c>
      <c r="AO60" s="372"/>
      <c r="AP60" s="8"/>
    </row>
    <row r="61" spans="1:51" ht="13.5" customHeight="1">
      <c r="A61" s="249"/>
      <c r="B61" s="255"/>
      <c r="C61" s="287"/>
      <c r="D61" s="367"/>
      <c r="E61" s="302"/>
      <c r="F61" s="262"/>
      <c r="G61" s="70" t="s">
        <v>134</v>
      </c>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253"/>
      <c r="AN61" s="389"/>
      <c r="AO61" s="374"/>
      <c r="AP61" s="8"/>
    </row>
    <row r="62" spans="1:51" ht="13.5" customHeight="1">
      <c r="A62" s="248" t="str">
        <f>IFERROR(INDEX(【従業者名簿】!F:F,MATCH(F62,【従業者名簿】!C:C,0)),"")</f>
        <v/>
      </c>
      <c r="B62" s="298" t="s">
        <v>33</v>
      </c>
      <c r="C62" s="299" t="str">
        <f t="shared" ref="C62" si="37">IF(AO62="介護福祉士","〇","")</f>
        <v/>
      </c>
      <c r="D62" s="366" t="str">
        <f t="shared" ref="D62" si="38">IF(A62="","",DATEDIF(A62,$AF$3,"m"))</f>
        <v/>
      </c>
      <c r="E62" s="301"/>
      <c r="F62" s="262"/>
      <c r="G62" s="70" t="s">
        <v>36</v>
      </c>
      <c r="H62" s="133"/>
      <c r="I62" s="133"/>
      <c r="J62" s="133"/>
      <c r="K62" s="133"/>
      <c r="L62" s="133"/>
      <c r="M62" s="133"/>
      <c r="N62" s="133"/>
      <c r="O62" s="133"/>
      <c r="P62" s="133"/>
      <c r="Q62" s="133"/>
      <c r="R62" s="133"/>
      <c r="S62" s="133"/>
      <c r="T62" s="133"/>
      <c r="U62" s="133"/>
      <c r="V62" s="133"/>
      <c r="W62" s="133"/>
      <c r="X62" s="133"/>
      <c r="Y62" s="133"/>
      <c r="Z62" s="133"/>
      <c r="AA62" s="133"/>
      <c r="AB62" s="133"/>
      <c r="AC62" s="133"/>
      <c r="AD62" s="133"/>
      <c r="AE62" s="133"/>
      <c r="AF62" s="133"/>
      <c r="AG62" s="133"/>
      <c r="AH62" s="133"/>
      <c r="AI62" s="133"/>
      <c r="AJ62" s="133"/>
      <c r="AK62" s="133"/>
      <c r="AL62" s="133"/>
      <c r="AM62" s="253">
        <f t="shared" ref="AM62" si="39">SUM(H63:AL63)</f>
        <v>0</v>
      </c>
      <c r="AN62" s="389" t="str">
        <f t="shared" ref="AN62" si="40">IFERROR(IF(OR(E62="Ａ",AM62&gt;$AF$45),1,ROUNDDOWN(AM62/$AF$45,1)),"")</f>
        <v/>
      </c>
      <c r="AO62" s="372"/>
      <c r="AP62" s="8"/>
    </row>
    <row r="63" spans="1:51" ht="13.5" customHeight="1">
      <c r="A63" s="249"/>
      <c r="B63" s="255"/>
      <c r="C63" s="287"/>
      <c r="D63" s="367"/>
      <c r="E63" s="302"/>
      <c r="F63" s="262"/>
      <c r="G63" s="70" t="s">
        <v>134</v>
      </c>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253"/>
      <c r="AN63" s="389"/>
      <c r="AO63" s="374"/>
      <c r="AP63" s="8"/>
    </row>
    <row r="64" spans="1:51" ht="13.5" customHeight="1">
      <c r="A64" s="248" t="str">
        <f>IFERROR(INDEX(【従業者名簿】!F:F,MATCH(F64,【従業者名簿】!C:C,0)),"")</f>
        <v/>
      </c>
      <c r="B64" s="298" t="s">
        <v>33</v>
      </c>
      <c r="C64" s="299" t="str">
        <f t="shared" ref="C64" si="41">IF(AO64="介護福祉士","〇","")</f>
        <v/>
      </c>
      <c r="D64" s="366" t="str">
        <f t="shared" ref="D64" si="42">IF(A64="","",DATEDIF(A64,$AF$3,"m"))</f>
        <v/>
      </c>
      <c r="E64" s="301"/>
      <c r="F64" s="262"/>
      <c r="G64" s="70" t="s">
        <v>36</v>
      </c>
      <c r="H64" s="133"/>
      <c r="I64" s="133"/>
      <c r="J64" s="133"/>
      <c r="K64" s="133"/>
      <c r="L64" s="133"/>
      <c r="M64" s="133"/>
      <c r="N64" s="133"/>
      <c r="O64" s="133"/>
      <c r="P64" s="133"/>
      <c r="Q64" s="133"/>
      <c r="R64" s="133"/>
      <c r="S64" s="133"/>
      <c r="T64" s="133"/>
      <c r="U64" s="133"/>
      <c r="V64" s="133"/>
      <c r="W64" s="133"/>
      <c r="X64" s="133"/>
      <c r="Y64" s="133"/>
      <c r="Z64" s="133"/>
      <c r="AA64" s="133"/>
      <c r="AB64" s="133"/>
      <c r="AC64" s="133"/>
      <c r="AD64" s="133"/>
      <c r="AE64" s="133"/>
      <c r="AF64" s="133"/>
      <c r="AG64" s="133"/>
      <c r="AH64" s="133"/>
      <c r="AI64" s="133"/>
      <c r="AJ64" s="133"/>
      <c r="AK64" s="133"/>
      <c r="AL64" s="133"/>
      <c r="AM64" s="253">
        <f t="shared" ref="AM64" si="43">SUM(H65:AL65)</f>
        <v>0</v>
      </c>
      <c r="AN64" s="389" t="str">
        <f t="shared" ref="AN64" si="44">IFERROR(IF(OR(E64="Ａ",AM64&gt;$AF$45),1,ROUNDDOWN(AM64/$AF$45,1)),"")</f>
        <v/>
      </c>
      <c r="AO64" s="372"/>
      <c r="AP64" s="8"/>
    </row>
    <row r="65" spans="1:51" ht="13.5" customHeight="1">
      <c r="A65" s="249"/>
      <c r="B65" s="255"/>
      <c r="C65" s="287"/>
      <c r="D65" s="367"/>
      <c r="E65" s="302"/>
      <c r="F65" s="262"/>
      <c r="G65" s="70" t="s">
        <v>134</v>
      </c>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253"/>
      <c r="AN65" s="389"/>
      <c r="AO65" s="374"/>
      <c r="AP65" s="8"/>
    </row>
    <row r="66" spans="1:51" ht="13.5" customHeight="1">
      <c r="A66" s="248" t="str">
        <f>IFERROR(INDEX(【従業者名簿】!F:F,MATCH(F66,【従業者名簿】!C:C,0)),"")</f>
        <v/>
      </c>
      <c r="B66" s="298" t="s">
        <v>33</v>
      </c>
      <c r="C66" s="299" t="str">
        <f t="shared" ref="C66" si="45">IF(AO66="介護福祉士","〇","")</f>
        <v/>
      </c>
      <c r="D66" s="366" t="str">
        <f t="shared" ref="D66" si="46">IF(A66="","",DATEDIF(A66,$AF$3,"m"))</f>
        <v/>
      </c>
      <c r="E66" s="301"/>
      <c r="F66" s="262"/>
      <c r="G66" s="70" t="s">
        <v>36</v>
      </c>
      <c r="H66" s="133"/>
      <c r="I66" s="133"/>
      <c r="J66" s="133"/>
      <c r="K66" s="133"/>
      <c r="L66" s="133"/>
      <c r="M66" s="133"/>
      <c r="N66" s="133"/>
      <c r="O66" s="133"/>
      <c r="P66" s="133"/>
      <c r="Q66" s="133"/>
      <c r="R66" s="133"/>
      <c r="S66" s="133"/>
      <c r="T66" s="133"/>
      <c r="U66" s="133"/>
      <c r="V66" s="133"/>
      <c r="W66" s="133"/>
      <c r="X66" s="133"/>
      <c r="Y66" s="133"/>
      <c r="Z66" s="133"/>
      <c r="AA66" s="133"/>
      <c r="AB66" s="133"/>
      <c r="AC66" s="133"/>
      <c r="AD66" s="133"/>
      <c r="AE66" s="133"/>
      <c r="AF66" s="133"/>
      <c r="AG66" s="133"/>
      <c r="AH66" s="133"/>
      <c r="AI66" s="133"/>
      <c r="AJ66" s="133"/>
      <c r="AK66" s="133"/>
      <c r="AL66" s="133"/>
      <c r="AM66" s="253">
        <f t="shared" ref="AM66" si="47">SUM(H67:AL67)</f>
        <v>0</v>
      </c>
      <c r="AN66" s="389" t="str">
        <f t="shared" ref="AN66" si="48">IFERROR(IF(OR(E66="Ａ",AM66&gt;$AF$45),1,ROUNDDOWN(AM66/$AF$45,1)),"")</f>
        <v/>
      </c>
      <c r="AO66" s="372"/>
      <c r="AP66" s="8"/>
    </row>
    <row r="67" spans="1:51" ht="13.5" customHeight="1">
      <c r="A67" s="249"/>
      <c r="B67" s="255"/>
      <c r="C67" s="287"/>
      <c r="D67" s="367"/>
      <c r="E67" s="302"/>
      <c r="F67" s="262"/>
      <c r="G67" s="70" t="s">
        <v>134</v>
      </c>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253"/>
      <c r="AN67" s="389"/>
      <c r="AO67" s="374"/>
      <c r="AP67" s="8"/>
    </row>
    <row r="68" spans="1:51" ht="13.5" customHeight="1">
      <c r="A68" s="248" t="str">
        <f>IFERROR(INDEX(【従業者名簿】!F:F,MATCH(F68,【従業者名簿】!C:C,0)),"")</f>
        <v/>
      </c>
      <c r="B68" s="298" t="s">
        <v>33</v>
      </c>
      <c r="C68" s="299" t="str">
        <f t="shared" ref="C68" si="49">IF(AO68="介護福祉士","〇","")</f>
        <v/>
      </c>
      <c r="D68" s="366" t="str">
        <f t="shared" ref="D68" si="50">IF(A68="","",DATEDIF(A68,$AF$3,"m"))</f>
        <v/>
      </c>
      <c r="E68" s="301"/>
      <c r="F68" s="262"/>
      <c r="G68" s="70" t="s">
        <v>36</v>
      </c>
      <c r="H68" s="133"/>
      <c r="I68" s="133"/>
      <c r="J68" s="133"/>
      <c r="K68" s="133"/>
      <c r="L68" s="133"/>
      <c r="M68" s="133"/>
      <c r="N68" s="133"/>
      <c r="O68" s="133"/>
      <c r="P68" s="133"/>
      <c r="Q68" s="133"/>
      <c r="R68" s="133"/>
      <c r="S68" s="133"/>
      <c r="T68" s="133"/>
      <c r="U68" s="133"/>
      <c r="V68" s="133"/>
      <c r="W68" s="133"/>
      <c r="X68" s="133"/>
      <c r="Y68" s="133"/>
      <c r="Z68" s="133"/>
      <c r="AA68" s="133"/>
      <c r="AB68" s="133"/>
      <c r="AC68" s="133"/>
      <c r="AD68" s="133"/>
      <c r="AE68" s="133"/>
      <c r="AF68" s="133"/>
      <c r="AG68" s="133"/>
      <c r="AH68" s="133"/>
      <c r="AI68" s="133"/>
      <c r="AJ68" s="133"/>
      <c r="AK68" s="133"/>
      <c r="AL68" s="133"/>
      <c r="AM68" s="253">
        <f t="shared" ref="AM68" si="51">SUM(H69:AL69)</f>
        <v>0</v>
      </c>
      <c r="AN68" s="389" t="str">
        <f t="shared" ref="AN68" si="52">IFERROR(IF(OR(E68="Ａ",AM68&gt;$AF$45),1,ROUNDDOWN(AM68/$AF$45,1)),"")</f>
        <v/>
      </c>
      <c r="AO68" s="372"/>
      <c r="AP68" s="8"/>
    </row>
    <row r="69" spans="1:51" ht="13.5" customHeight="1">
      <c r="A69" s="249"/>
      <c r="B69" s="255"/>
      <c r="C69" s="287"/>
      <c r="D69" s="367"/>
      <c r="E69" s="302"/>
      <c r="F69" s="262"/>
      <c r="G69" s="70" t="s">
        <v>134</v>
      </c>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253"/>
      <c r="AN69" s="389"/>
      <c r="AO69" s="374"/>
      <c r="AP69" s="8"/>
    </row>
    <row r="70" spans="1:51" ht="13.5" customHeight="1">
      <c r="A70" s="248" t="str">
        <f>IFERROR(INDEX(【従業者名簿】!F:F,MATCH(F70,【従業者名簿】!C:C,0)),"")</f>
        <v/>
      </c>
      <c r="B70" s="298" t="s">
        <v>33</v>
      </c>
      <c r="C70" s="299" t="str">
        <f t="shared" ref="C70" si="53">IF(AO70="介護福祉士","〇","")</f>
        <v/>
      </c>
      <c r="D70" s="366" t="str">
        <f t="shared" ref="D70" si="54">IF(A70="","",DATEDIF(A70,$AF$3,"m"))</f>
        <v/>
      </c>
      <c r="E70" s="301"/>
      <c r="F70" s="262"/>
      <c r="G70" s="70" t="s">
        <v>36</v>
      </c>
      <c r="H70" s="133"/>
      <c r="I70" s="133"/>
      <c r="J70" s="133"/>
      <c r="K70" s="133"/>
      <c r="L70" s="133"/>
      <c r="M70" s="133"/>
      <c r="N70" s="133"/>
      <c r="O70" s="133"/>
      <c r="P70" s="133"/>
      <c r="Q70" s="133"/>
      <c r="R70" s="133"/>
      <c r="S70" s="133"/>
      <c r="T70" s="133"/>
      <c r="U70" s="133"/>
      <c r="V70" s="133"/>
      <c r="W70" s="133"/>
      <c r="X70" s="133"/>
      <c r="Y70" s="133"/>
      <c r="Z70" s="133"/>
      <c r="AA70" s="133"/>
      <c r="AB70" s="133"/>
      <c r="AC70" s="133"/>
      <c r="AD70" s="133"/>
      <c r="AE70" s="133"/>
      <c r="AF70" s="133"/>
      <c r="AG70" s="133"/>
      <c r="AH70" s="133"/>
      <c r="AI70" s="133"/>
      <c r="AJ70" s="133"/>
      <c r="AK70" s="133"/>
      <c r="AL70" s="133"/>
      <c r="AM70" s="253">
        <f t="shared" ref="AM70" si="55">SUM(H71:AL71)</f>
        <v>0</v>
      </c>
      <c r="AN70" s="389" t="str">
        <f t="shared" ref="AN70" si="56">IFERROR(IF(OR(E70="Ａ",AM70&gt;$AF$45),1,ROUNDDOWN(AM70/$AF$45,1)),"")</f>
        <v/>
      </c>
      <c r="AO70" s="372"/>
      <c r="AP70" s="8"/>
    </row>
    <row r="71" spans="1:51" ht="13.5" customHeight="1">
      <c r="A71" s="249"/>
      <c r="B71" s="255"/>
      <c r="C71" s="287"/>
      <c r="D71" s="367"/>
      <c r="E71" s="302"/>
      <c r="F71" s="262"/>
      <c r="G71" s="70" t="s">
        <v>134</v>
      </c>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253"/>
      <c r="AN71" s="389"/>
      <c r="AO71" s="374"/>
      <c r="AP71" s="8"/>
    </row>
    <row r="72" spans="1:51" ht="13.5" customHeight="1">
      <c r="A72" s="248" t="str">
        <f>IFERROR(INDEX(【従業者名簿】!F:F,MATCH(F72,【従業者名簿】!C:C,0)),"")</f>
        <v/>
      </c>
      <c r="B72" s="298" t="s">
        <v>33</v>
      </c>
      <c r="C72" s="299" t="str">
        <f t="shared" ref="C72" si="57">IF(AO72="介護福祉士","〇","")</f>
        <v/>
      </c>
      <c r="D72" s="366" t="str">
        <f t="shared" ref="D72" si="58">IF(A72="","",DATEDIF(A72,$AF$3,"m"))</f>
        <v/>
      </c>
      <c r="E72" s="301"/>
      <c r="F72" s="262"/>
      <c r="G72" s="70" t="s">
        <v>36</v>
      </c>
      <c r="H72" s="133"/>
      <c r="I72" s="133"/>
      <c r="J72" s="133"/>
      <c r="K72" s="133"/>
      <c r="L72" s="133"/>
      <c r="M72" s="133"/>
      <c r="N72" s="133"/>
      <c r="O72" s="133"/>
      <c r="P72" s="133"/>
      <c r="Q72" s="133"/>
      <c r="R72" s="133"/>
      <c r="S72" s="133"/>
      <c r="T72" s="133"/>
      <c r="U72" s="133"/>
      <c r="V72" s="133"/>
      <c r="W72" s="133"/>
      <c r="X72" s="133"/>
      <c r="Y72" s="133"/>
      <c r="Z72" s="133"/>
      <c r="AA72" s="133"/>
      <c r="AB72" s="133"/>
      <c r="AC72" s="133"/>
      <c r="AD72" s="133"/>
      <c r="AE72" s="133"/>
      <c r="AF72" s="133"/>
      <c r="AG72" s="133"/>
      <c r="AH72" s="133"/>
      <c r="AI72" s="133"/>
      <c r="AJ72" s="133"/>
      <c r="AK72" s="133"/>
      <c r="AL72" s="133"/>
      <c r="AM72" s="253">
        <f t="shared" ref="AM72" si="59">SUM(H73:AL73)</f>
        <v>0</v>
      </c>
      <c r="AN72" s="389" t="str">
        <f t="shared" ref="AN72" si="60">IFERROR(IF(OR(E72="Ａ",AM72&gt;$AF$45),1,ROUNDDOWN(AM72/$AF$45,1)),"")</f>
        <v/>
      </c>
      <c r="AO72" s="372"/>
      <c r="AP72" s="8"/>
    </row>
    <row r="73" spans="1:51" ht="13.5" customHeight="1">
      <c r="A73" s="249"/>
      <c r="B73" s="255"/>
      <c r="C73" s="287"/>
      <c r="D73" s="367"/>
      <c r="E73" s="302"/>
      <c r="F73" s="262"/>
      <c r="G73" s="70" t="s">
        <v>134</v>
      </c>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253"/>
      <c r="AN73" s="389"/>
      <c r="AO73" s="374"/>
      <c r="AP73" s="8"/>
    </row>
    <row r="74" spans="1:51" ht="13.5" customHeight="1">
      <c r="A74" s="248" t="str">
        <f>IFERROR(INDEX(【従業者名簿】!F:F,MATCH(F74,【従業者名簿】!C:C,0)),"")</f>
        <v/>
      </c>
      <c r="B74" s="298" t="s">
        <v>33</v>
      </c>
      <c r="C74" s="299" t="str">
        <f t="shared" ref="C74" si="61">IF(AO74="介護福祉士","〇","")</f>
        <v/>
      </c>
      <c r="D74" s="366" t="str">
        <f t="shared" ref="D74" si="62">IF(A74="","",DATEDIF(A74,$AF$3,"m"))</f>
        <v/>
      </c>
      <c r="E74" s="301"/>
      <c r="F74" s="262"/>
      <c r="G74" s="70" t="s">
        <v>36</v>
      </c>
      <c r="H74" s="133"/>
      <c r="I74" s="133"/>
      <c r="J74" s="133"/>
      <c r="K74" s="133"/>
      <c r="L74" s="133"/>
      <c r="M74" s="133"/>
      <c r="N74" s="133"/>
      <c r="O74" s="133"/>
      <c r="P74" s="133"/>
      <c r="Q74" s="133"/>
      <c r="R74" s="133"/>
      <c r="S74" s="133"/>
      <c r="T74" s="133"/>
      <c r="U74" s="133"/>
      <c r="V74" s="133"/>
      <c r="W74" s="133"/>
      <c r="X74" s="133"/>
      <c r="Y74" s="133"/>
      <c r="Z74" s="133"/>
      <c r="AA74" s="133"/>
      <c r="AB74" s="133"/>
      <c r="AC74" s="133"/>
      <c r="AD74" s="133"/>
      <c r="AE74" s="133"/>
      <c r="AF74" s="133"/>
      <c r="AG74" s="133"/>
      <c r="AH74" s="133"/>
      <c r="AI74" s="133"/>
      <c r="AJ74" s="133"/>
      <c r="AK74" s="133"/>
      <c r="AL74" s="133"/>
      <c r="AM74" s="253">
        <f t="shared" ref="AM74" si="63">SUM(H75:AL75)</f>
        <v>0</v>
      </c>
      <c r="AN74" s="389" t="str">
        <f t="shared" ref="AN74" si="64">IFERROR(IF(OR(E74="Ａ",AM74&gt;$AF$45),1,ROUNDDOWN(AM74/$AF$45,1)),"")</f>
        <v/>
      </c>
      <c r="AO74" s="372"/>
      <c r="AP74" s="8"/>
    </row>
    <row r="75" spans="1:51" ht="13.5" customHeight="1">
      <c r="A75" s="249"/>
      <c r="B75" s="255"/>
      <c r="C75" s="287"/>
      <c r="D75" s="367"/>
      <c r="E75" s="302"/>
      <c r="F75" s="262"/>
      <c r="G75" s="70" t="s">
        <v>134</v>
      </c>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253"/>
      <c r="AN75" s="389"/>
      <c r="AO75" s="374"/>
      <c r="AP75" s="8"/>
    </row>
    <row r="76" spans="1:51" ht="13.5" customHeight="1">
      <c r="A76" s="248" t="str">
        <f>IFERROR(INDEX(【従業者名簿】!F:F,MATCH(F76,【従業者名簿】!C:C,0)),"")</f>
        <v/>
      </c>
      <c r="B76" s="298" t="s">
        <v>33</v>
      </c>
      <c r="C76" s="299" t="str">
        <f t="shared" ref="C76" si="65">IF(AO76="介護福祉士","〇","")</f>
        <v/>
      </c>
      <c r="D76" s="366" t="str">
        <f t="shared" ref="D76" si="66">IF(A76="","",DATEDIF(A76,$AF$3,"m"))</f>
        <v/>
      </c>
      <c r="E76" s="301"/>
      <c r="F76" s="270"/>
      <c r="G76" s="70" t="s">
        <v>36</v>
      </c>
      <c r="H76" s="133"/>
      <c r="I76" s="133"/>
      <c r="J76" s="133"/>
      <c r="K76" s="133"/>
      <c r="L76" s="133"/>
      <c r="M76" s="133"/>
      <c r="N76" s="133"/>
      <c r="O76" s="133"/>
      <c r="P76" s="133"/>
      <c r="Q76" s="133"/>
      <c r="R76" s="133"/>
      <c r="S76" s="133"/>
      <c r="T76" s="133"/>
      <c r="U76" s="133"/>
      <c r="V76" s="133"/>
      <c r="W76" s="133"/>
      <c r="X76" s="133"/>
      <c r="Y76" s="133"/>
      <c r="Z76" s="133"/>
      <c r="AA76" s="133"/>
      <c r="AB76" s="133"/>
      <c r="AC76" s="133"/>
      <c r="AD76" s="133"/>
      <c r="AE76" s="133"/>
      <c r="AF76" s="133"/>
      <c r="AG76" s="133"/>
      <c r="AH76" s="133"/>
      <c r="AI76" s="133"/>
      <c r="AJ76" s="133"/>
      <c r="AK76" s="133"/>
      <c r="AL76" s="133"/>
      <c r="AM76" s="253">
        <f t="shared" ref="AM76" si="67">SUM(H77:AL77)</f>
        <v>0</v>
      </c>
      <c r="AN76" s="389" t="str">
        <f t="shared" ref="AN76" si="68">IFERROR(IF(OR(E76="Ａ",AM76&gt;$AF$45),1,ROUNDDOWN(AM76/$AF$45,1)),"")</f>
        <v/>
      </c>
      <c r="AO76" s="372"/>
      <c r="AP76" s="8"/>
    </row>
    <row r="77" spans="1:51" ht="13.5" customHeight="1">
      <c r="A77" s="249"/>
      <c r="B77" s="255"/>
      <c r="C77" s="287"/>
      <c r="D77" s="367"/>
      <c r="E77" s="302"/>
      <c r="F77" s="261"/>
      <c r="G77" s="70" t="s">
        <v>134</v>
      </c>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253"/>
      <c r="AN77" s="389"/>
      <c r="AO77" s="374"/>
      <c r="AP77" s="8"/>
    </row>
    <row r="78" spans="1:51" ht="13.5" customHeight="1">
      <c r="A78" s="248" t="str">
        <f>IFERROR(INDEX(【従業者名簿】!F:F,MATCH(F78,【従業者名簿】!C:C,0)),"")</f>
        <v/>
      </c>
      <c r="B78" s="298" t="s">
        <v>33</v>
      </c>
      <c r="C78" s="299" t="str">
        <f t="shared" ref="C78" si="69">IF(AO78="介護福祉士","〇","")</f>
        <v/>
      </c>
      <c r="D78" s="366" t="str">
        <f>IF(A78="","",DATEDIF(A78,$AF$3,"m"))</f>
        <v/>
      </c>
      <c r="E78" s="301"/>
      <c r="F78" s="262"/>
      <c r="G78" s="70" t="s">
        <v>36</v>
      </c>
      <c r="H78" s="133"/>
      <c r="I78" s="133"/>
      <c r="J78" s="133"/>
      <c r="K78" s="133"/>
      <c r="L78" s="133"/>
      <c r="M78" s="133"/>
      <c r="N78" s="133"/>
      <c r="O78" s="133"/>
      <c r="P78" s="133"/>
      <c r="Q78" s="133"/>
      <c r="R78" s="133"/>
      <c r="S78" s="133"/>
      <c r="T78" s="133"/>
      <c r="U78" s="133"/>
      <c r="V78" s="133"/>
      <c r="W78" s="133"/>
      <c r="X78" s="133"/>
      <c r="Y78" s="133"/>
      <c r="Z78" s="133"/>
      <c r="AA78" s="133"/>
      <c r="AB78" s="133"/>
      <c r="AC78" s="133"/>
      <c r="AD78" s="133"/>
      <c r="AE78" s="133"/>
      <c r="AF78" s="133"/>
      <c r="AG78" s="133"/>
      <c r="AH78" s="133"/>
      <c r="AI78" s="133"/>
      <c r="AJ78" s="133"/>
      <c r="AK78" s="133"/>
      <c r="AL78" s="133"/>
      <c r="AM78" s="253">
        <f>SUM(H79:AL79)</f>
        <v>0</v>
      </c>
      <c r="AN78" s="389" t="str">
        <f>IFERROR(IF(OR(E78="Ａ",AM78&gt;$AF$45),1,ROUNDDOWN(AM78/$AF$45,1)),"")</f>
        <v/>
      </c>
      <c r="AO78" s="372"/>
      <c r="AP78" s="8"/>
    </row>
    <row r="79" spans="1:51" ht="13.5" customHeight="1">
      <c r="A79" s="249"/>
      <c r="B79" s="255"/>
      <c r="C79" s="287"/>
      <c r="D79" s="367"/>
      <c r="E79" s="302"/>
      <c r="F79" s="262"/>
      <c r="G79" s="70" t="s">
        <v>134</v>
      </c>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253"/>
      <c r="AN79" s="389"/>
      <c r="AO79" s="374"/>
      <c r="AP79" s="8"/>
    </row>
    <row r="80" spans="1:51" ht="13.5" customHeight="1">
      <c r="B80" s="132"/>
      <c r="C80" s="132"/>
      <c r="D80" s="132"/>
      <c r="E80" s="7" t="s">
        <v>137</v>
      </c>
      <c r="F80" s="132"/>
      <c r="G80" s="51"/>
      <c r="H80" s="7"/>
      <c r="I80" s="52"/>
      <c r="J80" s="52"/>
      <c r="K80" s="52"/>
      <c r="L80" s="52"/>
      <c r="M80" s="52"/>
      <c r="N80" s="52"/>
      <c r="O80" s="52"/>
      <c r="P80" s="52"/>
      <c r="Q80" s="52"/>
      <c r="R80" s="52"/>
      <c r="S80" s="53"/>
      <c r="T80" s="53"/>
      <c r="U80" s="7"/>
      <c r="V80" s="52"/>
      <c r="W80" s="52"/>
      <c r="X80" s="52"/>
      <c r="Y80" s="52"/>
      <c r="Z80" s="52"/>
      <c r="AA80" s="52"/>
      <c r="AB80" s="52"/>
      <c r="AC80" s="132"/>
      <c r="AD80" s="132"/>
      <c r="AE80" s="132"/>
      <c r="AF80" s="54"/>
      <c r="AG80" s="54"/>
      <c r="AH80" s="7"/>
      <c r="AI80" s="7"/>
      <c r="AJ80" s="7"/>
      <c r="AK80" s="7"/>
      <c r="AL80" s="7"/>
      <c r="AM80" s="55"/>
      <c r="AN80" s="56"/>
      <c r="AO80" s="57"/>
      <c r="AP80" s="10"/>
      <c r="AQ80" s="159"/>
      <c r="AR80" s="159"/>
      <c r="AS80" s="159"/>
      <c r="AT80" s="58"/>
      <c r="AU80" s="58"/>
      <c r="AV80" s="58"/>
      <c r="AW80" s="59"/>
      <c r="AX80" s="59"/>
      <c r="AY80" s="59"/>
    </row>
    <row r="81" spans="1:53" ht="13.5" customHeight="1">
      <c r="B81" s="132"/>
      <c r="C81" s="132"/>
      <c r="D81" s="132"/>
      <c r="E81" s="7"/>
      <c r="F81" s="132"/>
      <c r="G81" s="51"/>
      <c r="H81" s="7"/>
      <c r="I81" s="52"/>
      <c r="J81" s="52"/>
      <c r="K81" s="52"/>
      <c r="L81" s="52"/>
      <c r="M81" s="52"/>
      <c r="N81" s="52"/>
      <c r="O81" s="52"/>
      <c r="P81" s="52"/>
      <c r="Q81" s="52"/>
      <c r="R81" s="52"/>
      <c r="S81" s="53"/>
      <c r="T81" s="53"/>
      <c r="U81" s="7"/>
      <c r="V81" s="52"/>
      <c r="W81" s="52"/>
      <c r="X81" s="52"/>
      <c r="Y81" s="52"/>
      <c r="Z81" s="52"/>
      <c r="AA81" s="52"/>
      <c r="AB81" s="52"/>
      <c r="AC81" s="132"/>
      <c r="AD81" s="132"/>
      <c r="AE81" s="132"/>
      <c r="AF81" s="54"/>
      <c r="AG81" s="54"/>
      <c r="AH81" s="7"/>
      <c r="AI81" s="7"/>
      <c r="AJ81" s="7"/>
      <c r="AK81" s="7"/>
      <c r="AL81" s="7"/>
      <c r="AM81" s="55"/>
      <c r="AN81" s="56"/>
      <c r="AO81" s="57"/>
      <c r="AP81" s="10"/>
      <c r="AQ81" s="159"/>
      <c r="AR81" s="159"/>
      <c r="AS81" s="159"/>
      <c r="AT81" s="58"/>
      <c r="AU81" s="58"/>
      <c r="AV81" s="58"/>
      <c r="AW81" s="59"/>
      <c r="AX81" s="59"/>
      <c r="AY81" s="59"/>
    </row>
    <row r="82" spans="1:53" ht="18" customHeight="1">
      <c r="B82" s="2" t="s">
        <v>2</v>
      </c>
      <c r="C82" s="2"/>
      <c r="D82" s="2"/>
      <c r="E82" s="2"/>
      <c r="F82" s="2"/>
      <c r="G82" s="2"/>
      <c r="H82" s="2"/>
      <c r="I82" s="2"/>
      <c r="J82" s="2"/>
      <c r="AF82" s="3"/>
      <c r="AO82" s="3"/>
      <c r="AY82" s="3" t="s">
        <v>35</v>
      </c>
      <c r="BA82" s="9"/>
    </row>
    <row r="83" spans="1:53" ht="18" customHeight="1">
      <c r="B83" s="233" t="s">
        <v>22</v>
      </c>
      <c r="C83" s="234"/>
      <c r="D83" s="235">
        <f>【算定要件集計】!$B$3</f>
        <v>0</v>
      </c>
      <c r="E83" s="236"/>
      <c r="F83" s="236"/>
      <c r="G83" s="236"/>
      <c r="H83" s="236"/>
      <c r="I83" s="236"/>
      <c r="J83" s="236"/>
      <c r="K83" s="237"/>
      <c r="L83" s="238" t="s">
        <v>21</v>
      </c>
      <c r="M83" s="239"/>
      <c r="N83" s="239"/>
      <c r="O83" s="240"/>
      <c r="P83" s="241"/>
      <c r="Q83" s="241"/>
      <c r="R83" s="241"/>
      <c r="S83" s="241"/>
      <c r="T83" s="241"/>
      <c r="U83" s="242"/>
      <c r="V83" s="233" t="s">
        <v>23</v>
      </c>
      <c r="W83" s="243"/>
      <c r="X83" s="203"/>
      <c r="Y83" s="244"/>
      <c r="Z83" s="245"/>
      <c r="AA83" s="233" t="s">
        <v>40</v>
      </c>
      <c r="AB83" s="246"/>
      <c r="AC83" s="246"/>
      <c r="AD83" s="246"/>
      <c r="AE83" s="247"/>
      <c r="AF83" s="375" t="str">
        <f>$AF$3</f>
        <v/>
      </c>
      <c r="AG83" s="376"/>
      <c r="AH83" s="376"/>
      <c r="AI83" s="376"/>
      <c r="AJ83" s="377"/>
      <c r="AK83" s="378"/>
      <c r="AO83" s="5"/>
      <c r="BA83" s="9"/>
    </row>
    <row r="84" spans="1:53" ht="5.0999999999999996" customHeight="1">
      <c r="BA84" s="9"/>
    </row>
    <row r="85" spans="1:53" ht="16.5" customHeight="1">
      <c r="G85" s="5" t="s">
        <v>44</v>
      </c>
      <c r="H85" s="49">
        <f>$H$5</f>
        <v>0</v>
      </c>
      <c r="I85" s="50" t="s">
        <v>43</v>
      </c>
      <c r="J85" s="49">
        <f>$J$5</f>
        <v>0</v>
      </c>
      <c r="K85" s="50" t="s">
        <v>24</v>
      </c>
      <c r="L85" s="50"/>
      <c r="M85" s="49">
        <f>$M$5</f>
        <v>0</v>
      </c>
      <c r="N85" s="50" t="s">
        <v>43</v>
      </c>
      <c r="O85" s="49">
        <f>$O$5</f>
        <v>0</v>
      </c>
      <c r="P85" s="1" t="s">
        <v>25</v>
      </c>
      <c r="R85" s="7"/>
      <c r="U85" s="7"/>
      <c r="V85" s="7"/>
      <c r="W85" s="7"/>
      <c r="X85" s="7"/>
      <c r="Y85" s="7"/>
      <c r="AE85" s="5" t="s">
        <v>42</v>
      </c>
      <c r="AF85" s="220">
        <f>$AF$5</f>
        <v>0</v>
      </c>
      <c r="AG85" s="379"/>
      <c r="AH85" s="7" t="s">
        <v>31</v>
      </c>
      <c r="AI85" s="7"/>
      <c r="AJ85" s="7"/>
      <c r="AL85" s="5" t="s">
        <v>32</v>
      </c>
      <c r="AM85" s="47">
        <f>$AM$5</f>
        <v>0</v>
      </c>
      <c r="AN85" s="7" t="s">
        <v>31</v>
      </c>
      <c r="AQ85" s="1" t="s">
        <v>27</v>
      </c>
      <c r="BA85" s="9"/>
    </row>
    <row r="86" spans="1:53" s="6" customFormat="1" ht="18" customHeight="1">
      <c r="A86" s="248" t="s">
        <v>60</v>
      </c>
      <c r="B86" s="238" t="s">
        <v>0</v>
      </c>
      <c r="C86" s="250" t="s">
        <v>203</v>
      </c>
      <c r="D86" s="250" t="s">
        <v>62</v>
      </c>
      <c r="E86" s="250" t="s">
        <v>1</v>
      </c>
      <c r="F86" s="238" t="s">
        <v>3</v>
      </c>
      <c r="G86" s="252" t="s">
        <v>37</v>
      </c>
      <c r="H86" s="18" t="str">
        <f>AF83</f>
        <v/>
      </c>
      <c r="I86" s="18" t="str">
        <f>IFERROR(H86+1,"")</f>
        <v/>
      </c>
      <c r="J86" s="18" t="str">
        <f t="shared" ref="J86:AI86" si="70">IFERROR(I86+1,"")</f>
        <v/>
      </c>
      <c r="K86" s="18" t="str">
        <f t="shared" si="70"/>
        <v/>
      </c>
      <c r="L86" s="18" t="str">
        <f t="shared" si="70"/>
        <v/>
      </c>
      <c r="M86" s="18" t="str">
        <f t="shared" si="70"/>
        <v/>
      </c>
      <c r="N86" s="18" t="str">
        <f t="shared" si="70"/>
        <v/>
      </c>
      <c r="O86" s="18" t="str">
        <f t="shared" si="70"/>
        <v/>
      </c>
      <c r="P86" s="18" t="str">
        <f t="shared" si="70"/>
        <v/>
      </c>
      <c r="Q86" s="18" t="str">
        <f t="shared" si="70"/>
        <v/>
      </c>
      <c r="R86" s="18" t="str">
        <f t="shared" si="70"/>
        <v/>
      </c>
      <c r="S86" s="18" t="str">
        <f t="shared" si="70"/>
        <v/>
      </c>
      <c r="T86" s="18" t="str">
        <f t="shared" si="70"/>
        <v/>
      </c>
      <c r="U86" s="18" t="str">
        <f t="shared" si="70"/>
        <v/>
      </c>
      <c r="V86" s="18" t="str">
        <f t="shared" si="70"/>
        <v/>
      </c>
      <c r="W86" s="18" t="str">
        <f t="shared" si="70"/>
        <v/>
      </c>
      <c r="X86" s="18" t="str">
        <f t="shared" si="70"/>
        <v/>
      </c>
      <c r="Y86" s="18" t="str">
        <f t="shared" si="70"/>
        <v/>
      </c>
      <c r="Z86" s="18" t="str">
        <f t="shared" si="70"/>
        <v/>
      </c>
      <c r="AA86" s="18" t="str">
        <f t="shared" si="70"/>
        <v/>
      </c>
      <c r="AB86" s="18" t="str">
        <f t="shared" si="70"/>
        <v/>
      </c>
      <c r="AC86" s="18" t="str">
        <f t="shared" si="70"/>
        <v/>
      </c>
      <c r="AD86" s="18" t="str">
        <f t="shared" si="70"/>
        <v/>
      </c>
      <c r="AE86" s="18" t="str">
        <f t="shared" si="70"/>
        <v/>
      </c>
      <c r="AF86" s="18" t="str">
        <f t="shared" si="70"/>
        <v/>
      </c>
      <c r="AG86" s="18" t="str">
        <f t="shared" si="70"/>
        <v/>
      </c>
      <c r="AH86" s="18" t="str">
        <f t="shared" si="70"/>
        <v/>
      </c>
      <c r="AI86" s="18" t="str">
        <f t="shared" si="70"/>
        <v/>
      </c>
      <c r="AJ86" s="18" t="str">
        <f>IFERROR(IF(MONTH(AI86)&lt;&gt;MONTH(AI86+1),"",AI86+1),"")</f>
        <v/>
      </c>
      <c r="AK86" s="18" t="str">
        <f>IFERROR(IF(MONTH(AJ86)&lt;&gt;MONTH(AJ86+1),"",AJ86+1),"")</f>
        <v/>
      </c>
      <c r="AL86" s="18" t="str">
        <f>IFERROR(IF(MONTH(AK86)&lt;&gt;MONTH(AK86+1),"",AK86+1),"")</f>
        <v/>
      </c>
      <c r="AM86" s="263" t="s">
        <v>162</v>
      </c>
      <c r="AN86" s="263" t="s">
        <v>163</v>
      </c>
      <c r="AO86" s="206" t="s">
        <v>133</v>
      </c>
      <c r="AQ86" s="208" t="s">
        <v>36</v>
      </c>
      <c r="AR86" s="209"/>
      <c r="AS86" s="208" t="s">
        <v>39</v>
      </c>
      <c r="AT86" s="212"/>
      <c r="AU86" s="212"/>
      <c r="AV86" s="212"/>
      <c r="AW86" s="213"/>
      <c r="AX86" s="208" t="s">
        <v>16</v>
      </c>
      <c r="AY86" s="215"/>
      <c r="BA86" s="9"/>
    </row>
    <row r="87" spans="1:53" s="6" customFormat="1" ht="18" customHeight="1">
      <c r="A87" s="249"/>
      <c r="B87" s="238"/>
      <c r="C87" s="251"/>
      <c r="D87" s="251"/>
      <c r="E87" s="251"/>
      <c r="F87" s="238"/>
      <c r="G87" s="239"/>
      <c r="H87" s="19" t="str">
        <f>H86</f>
        <v/>
      </c>
      <c r="I87" s="19" t="str">
        <f>I86</f>
        <v/>
      </c>
      <c r="J87" s="19" t="str">
        <f t="shared" ref="J87:AL87" si="71">J86</f>
        <v/>
      </c>
      <c r="K87" s="19" t="str">
        <f t="shared" si="71"/>
        <v/>
      </c>
      <c r="L87" s="19" t="str">
        <f t="shared" si="71"/>
        <v/>
      </c>
      <c r="M87" s="19" t="str">
        <f t="shared" si="71"/>
        <v/>
      </c>
      <c r="N87" s="19" t="str">
        <f t="shared" si="71"/>
        <v/>
      </c>
      <c r="O87" s="19" t="str">
        <f t="shared" si="71"/>
        <v/>
      </c>
      <c r="P87" s="19" t="str">
        <f t="shared" si="71"/>
        <v/>
      </c>
      <c r="Q87" s="19" t="str">
        <f t="shared" si="71"/>
        <v/>
      </c>
      <c r="R87" s="19" t="str">
        <f t="shared" si="71"/>
        <v/>
      </c>
      <c r="S87" s="19" t="str">
        <f t="shared" si="71"/>
        <v/>
      </c>
      <c r="T87" s="19" t="str">
        <f t="shared" si="71"/>
        <v/>
      </c>
      <c r="U87" s="19" t="str">
        <f t="shared" si="71"/>
        <v/>
      </c>
      <c r="V87" s="19" t="str">
        <f t="shared" si="71"/>
        <v/>
      </c>
      <c r="W87" s="19" t="str">
        <f t="shared" si="71"/>
        <v/>
      </c>
      <c r="X87" s="19" t="str">
        <f t="shared" si="71"/>
        <v/>
      </c>
      <c r="Y87" s="19" t="str">
        <f t="shared" si="71"/>
        <v/>
      </c>
      <c r="Z87" s="19" t="str">
        <f t="shared" si="71"/>
        <v/>
      </c>
      <c r="AA87" s="19" t="str">
        <f t="shared" si="71"/>
        <v/>
      </c>
      <c r="AB87" s="19" t="str">
        <f t="shared" si="71"/>
        <v/>
      </c>
      <c r="AC87" s="19" t="str">
        <f t="shared" si="71"/>
        <v/>
      </c>
      <c r="AD87" s="19" t="str">
        <f t="shared" si="71"/>
        <v/>
      </c>
      <c r="AE87" s="19" t="str">
        <f t="shared" si="71"/>
        <v/>
      </c>
      <c r="AF87" s="19" t="str">
        <f t="shared" si="71"/>
        <v/>
      </c>
      <c r="AG87" s="19" t="str">
        <f t="shared" si="71"/>
        <v/>
      </c>
      <c r="AH87" s="19" t="str">
        <f t="shared" si="71"/>
        <v/>
      </c>
      <c r="AI87" s="19" t="str">
        <f t="shared" si="71"/>
        <v/>
      </c>
      <c r="AJ87" s="19" t="str">
        <f t="shared" si="71"/>
        <v/>
      </c>
      <c r="AK87" s="19" t="str">
        <f t="shared" si="71"/>
        <v/>
      </c>
      <c r="AL87" s="19" t="str">
        <f t="shared" si="71"/>
        <v/>
      </c>
      <c r="AM87" s="263"/>
      <c r="AN87" s="263"/>
      <c r="AO87" s="207"/>
      <c r="AQ87" s="210"/>
      <c r="AR87" s="211"/>
      <c r="AS87" s="210"/>
      <c r="AT87" s="214"/>
      <c r="AU87" s="214"/>
      <c r="AV87" s="214"/>
      <c r="AW87" s="211"/>
      <c r="AX87" s="210"/>
      <c r="AY87" s="211"/>
      <c r="BA87" s="9"/>
    </row>
    <row r="88" spans="1:53" s="6" customFormat="1" ht="13.5" customHeight="1">
      <c r="A88" s="248"/>
      <c r="B88" s="255" t="s">
        <v>4</v>
      </c>
      <c r="C88" s="257" t="s">
        <v>48</v>
      </c>
      <c r="D88" s="257" t="s">
        <v>48</v>
      </c>
      <c r="E88" s="259" t="s">
        <v>10</v>
      </c>
      <c r="F88" s="261"/>
      <c r="G88" s="70" t="s">
        <v>36</v>
      </c>
      <c r="H88" s="75"/>
      <c r="I88" s="75"/>
      <c r="J88" s="75"/>
      <c r="K88" s="75"/>
      <c r="L88" s="75"/>
      <c r="M88" s="75"/>
      <c r="N88" s="75"/>
      <c r="O88" s="75"/>
      <c r="P88" s="75"/>
      <c r="Q88" s="75"/>
      <c r="R88" s="75"/>
      <c r="S88" s="75"/>
      <c r="T88" s="75"/>
      <c r="U88" s="75"/>
      <c r="V88" s="75"/>
      <c r="W88" s="75"/>
      <c r="X88" s="75"/>
      <c r="Y88" s="75"/>
      <c r="Z88" s="75"/>
      <c r="AA88" s="75"/>
      <c r="AB88" s="75"/>
      <c r="AC88" s="75"/>
      <c r="AD88" s="75"/>
      <c r="AE88" s="75"/>
      <c r="AF88" s="75"/>
      <c r="AG88" s="75"/>
      <c r="AH88" s="75"/>
      <c r="AI88" s="75"/>
      <c r="AJ88" s="75"/>
      <c r="AK88" s="75"/>
      <c r="AL88" s="75"/>
      <c r="AM88" s="253">
        <f>SUM(H89:AL89)</f>
        <v>0</v>
      </c>
      <c r="AN88" s="254" t="s">
        <v>48</v>
      </c>
      <c r="AO88" s="223"/>
      <c r="AQ88" s="228"/>
      <c r="AR88" s="369"/>
      <c r="AS88" s="224"/>
      <c r="AT88" s="225"/>
      <c r="AU88" s="12" t="s">
        <v>26</v>
      </c>
      <c r="AV88" s="226"/>
      <c r="AW88" s="227"/>
      <c r="AX88" s="156"/>
      <c r="AY88" s="167" t="s">
        <v>34</v>
      </c>
      <c r="BA88" s="9"/>
    </row>
    <row r="89" spans="1:53" ht="13.5" customHeight="1">
      <c r="A89" s="249"/>
      <c r="B89" s="256"/>
      <c r="C89" s="258"/>
      <c r="D89" s="258"/>
      <c r="E89" s="260"/>
      <c r="F89" s="262"/>
      <c r="G89" s="70" t="s">
        <v>16</v>
      </c>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253"/>
      <c r="AN89" s="254"/>
      <c r="AO89" s="374"/>
      <c r="AQ89" s="228"/>
      <c r="AR89" s="369"/>
      <c r="AS89" s="224"/>
      <c r="AT89" s="225"/>
      <c r="AU89" s="12" t="s">
        <v>26</v>
      </c>
      <c r="AV89" s="226"/>
      <c r="AW89" s="227"/>
      <c r="AX89" s="156"/>
      <c r="AY89" s="167" t="s">
        <v>34</v>
      </c>
      <c r="BA89" s="9"/>
    </row>
    <row r="90" spans="1:53" ht="13.5" customHeight="1">
      <c r="A90" s="248"/>
      <c r="B90" s="273" t="s">
        <v>5</v>
      </c>
      <c r="C90" s="257" t="s">
        <v>48</v>
      </c>
      <c r="D90" s="257" t="s">
        <v>48</v>
      </c>
      <c r="E90" s="275" t="s">
        <v>10</v>
      </c>
      <c r="F90" s="262"/>
      <c r="G90" s="70" t="s">
        <v>36</v>
      </c>
      <c r="H90" s="75"/>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253">
        <f>SUM(H91:AL91)</f>
        <v>0</v>
      </c>
      <c r="AN90" s="254" t="s">
        <v>48</v>
      </c>
      <c r="AO90" s="372"/>
      <c r="AQ90" s="228"/>
      <c r="AR90" s="369"/>
      <c r="AS90" s="224"/>
      <c r="AT90" s="225"/>
      <c r="AU90" s="12" t="s">
        <v>26</v>
      </c>
      <c r="AV90" s="226"/>
      <c r="AW90" s="227"/>
      <c r="AX90" s="156"/>
      <c r="AY90" s="167" t="s">
        <v>34</v>
      </c>
      <c r="BA90" s="9"/>
    </row>
    <row r="91" spans="1:53" ht="13.5" customHeight="1">
      <c r="A91" s="249"/>
      <c r="B91" s="274"/>
      <c r="C91" s="258"/>
      <c r="D91" s="258"/>
      <c r="E91" s="260"/>
      <c r="F91" s="262"/>
      <c r="G91" s="71" t="s">
        <v>41</v>
      </c>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276"/>
      <c r="AN91" s="272"/>
      <c r="AO91" s="374"/>
      <c r="AQ91" s="228"/>
      <c r="AR91" s="369"/>
      <c r="AS91" s="224"/>
      <c r="AT91" s="225"/>
      <c r="AU91" s="12" t="s">
        <v>26</v>
      </c>
      <c r="AV91" s="226"/>
      <c r="AW91" s="227"/>
      <c r="AX91" s="156"/>
      <c r="AY91" s="167" t="s">
        <v>34</v>
      </c>
      <c r="BA91" s="9"/>
    </row>
    <row r="92" spans="1:53" ht="13.5" customHeight="1">
      <c r="A92" s="248"/>
      <c r="B92" s="265" t="s">
        <v>38</v>
      </c>
      <c r="C92" s="257" t="s">
        <v>48</v>
      </c>
      <c r="D92" s="257" t="s">
        <v>48</v>
      </c>
      <c r="E92" s="268" t="s">
        <v>48</v>
      </c>
      <c r="F92" s="270"/>
      <c r="G92" s="70" t="s">
        <v>36</v>
      </c>
      <c r="H92" s="75"/>
      <c r="I92" s="75"/>
      <c r="J92" s="75"/>
      <c r="K92" s="75"/>
      <c r="L92" s="75"/>
      <c r="M92" s="75"/>
      <c r="N92" s="75"/>
      <c r="O92" s="75"/>
      <c r="P92" s="75"/>
      <c r="Q92" s="75"/>
      <c r="R92" s="75"/>
      <c r="S92" s="75"/>
      <c r="T92" s="75"/>
      <c r="U92" s="75"/>
      <c r="V92" s="75"/>
      <c r="W92" s="75"/>
      <c r="X92" s="75"/>
      <c r="Y92" s="75"/>
      <c r="Z92" s="75"/>
      <c r="AA92" s="75"/>
      <c r="AB92" s="75"/>
      <c r="AC92" s="75"/>
      <c r="AD92" s="75"/>
      <c r="AE92" s="75"/>
      <c r="AF92" s="75"/>
      <c r="AG92" s="75"/>
      <c r="AH92" s="75"/>
      <c r="AI92" s="75"/>
      <c r="AJ92" s="75"/>
      <c r="AK92" s="75"/>
      <c r="AL92" s="75"/>
      <c r="AM92" s="253">
        <f>SUM(H93:AL93)</f>
        <v>0</v>
      </c>
      <c r="AN92" s="254" t="s">
        <v>48</v>
      </c>
      <c r="AO92" s="372"/>
      <c r="AQ92" s="228"/>
      <c r="AR92" s="369"/>
      <c r="AS92" s="224"/>
      <c r="AT92" s="225"/>
      <c r="AU92" s="12" t="s">
        <v>26</v>
      </c>
      <c r="AV92" s="226"/>
      <c r="AW92" s="227"/>
      <c r="AX92" s="156"/>
      <c r="AY92" s="167" t="s">
        <v>34</v>
      </c>
      <c r="BA92" s="9"/>
    </row>
    <row r="93" spans="1:53" ht="13.5" customHeight="1" thickBot="1">
      <c r="A93" s="264"/>
      <c r="B93" s="266"/>
      <c r="C93" s="267"/>
      <c r="D93" s="267"/>
      <c r="E93" s="269"/>
      <c r="F93" s="271"/>
      <c r="G93" s="72" t="s">
        <v>41</v>
      </c>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1"/>
      <c r="AN93" s="341"/>
      <c r="AO93" s="373"/>
      <c r="AQ93" s="228"/>
      <c r="AR93" s="369"/>
      <c r="AS93" s="224"/>
      <c r="AT93" s="225"/>
      <c r="AU93" s="12" t="s">
        <v>26</v>
      </c>
      <c r="AV93" s="226"/>
      <c r="AW93" s="227"/>
      <c r="AX93" s="156"/>
      <c r="AY93" s="167" t="s">
        <v>34</v>
      </c>
      <c r="BA93" s="9"/>
    </row>
    <row r="94" spans="1:53" ht="13.5" customHeight="1" thickTop="1">
      <c r="A94" s="283" t="str">
        <f>IFERROR(INDEX(【従業者名簿】!F:F,MATCH(届出後13月!F94,【従業者名簿】!C:C,0)),"")</f>
        <v/>
      </c>
      <c r="B94" s="255" t="s">
        <v>4</v>
      </c>
      <c r="C94" s="285" t="str">
        <f>IF(AO94="介護福祉士","〇","")</f>
        <v/>
      </c>
      <c r="D94" s="367" t="str">
        <f>IF(A94="","",DATEDIF(A94,$AF$3,"m"))</f>
        <v/>
      </c>
      <c r="E94" s="290" t="s">
        <v>102</v>
      </c>
      <c r="F94" s="293"/>
      <c r="G94" s="73" t="s">
        <v>36</v>
      </c>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278">
        <f>SUM(H95:AL95)</f>
        <v>0</v>
      </c>
      <c r="AN94" s="386" t="str">
        <f>IFERROR(IF(SUM(AM94:AM99)&gt;$AF$125,1,ROUNDDOWN(SUM(AM94:AM99)/$AF$125,1)),"")</f>
        <v/>
      </c>
      <c r="AO94" s="343"/>
      <c r="AQ94" s="228"/>
      <c r="AR94" s="369"/>
      <c r="AS94" s="224"/>
      <c r="AT94" s="225"/>
      <c r="AU94" s="12" t="s">
        <v>26</v>
      </c>
      <c r="AV94" s="226"/>
      <c r="AW94" s="227"/>
      <c r="AX94" s="156"/>
      <c r="AY94" s="167" t="s">
        <v>34</v>
      </c>
      <c r="BA94" s="9"/>
    </row>
    <row r="95" spans="1:53" ht="13.5" customHeight="1">
      <c r="A95" s="284"/>
      <c r="B95" s="256"/>
      <c r="C95" s="286"/>
      <c r="D95" s="370"/>
      <c r="E95" s="291"/>
      <c r="F95" s="293"/>
      <c r="G95" s="70" t="s">
        <v>41</v>
      </c>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253"/>
      <c r="AN95" s="386"/>
      <c r="AO95" s="344"/>
      <c r="AQ95" s="228"/>
      <c r="AR95" s="369"/>
      <c r="AS95" s="224"/>
      <c r="AT95" s="225"/>
      <c r="AU95" s="12" t="s">
        <v>26</v>
      </c>
      <c r="AV95" s="226"/>
      <c r="AW95" s="227"/>
      <c r="AX95" s="156"/>
      <c r="AY95" s="167" t="s">
        <v>34</v>
      </c>
      <c r="BA95" s="9"/>
    </row>
    <row r="96" spans="1:53" ht="13.5" customHeight="1">
      <c r="A96" s="284"/>
      <c r="B96" s="273" t="s">
        <v>5</v>
      </c>
      <c r="C96" s="286"/>
      <c r="D96" s="370"/>
      <c r="E96" s="291"/>
      <c r="F96" s="293"/>
      <c r="G96" s="73" t="s">
        <v>36</v>
      </c>
      <c r="H96" s="38"/>
      <c r="I96" s="38"/>
      <c r="J96" s="38"/>
      <c r="K96" s="38"/>
      <c r="L96" s="164"/>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278">
        <f>SUM(H97:AL97)</f>
        <v>0</v>
      </c>
      <c r="AN96" s="386"/>
      <c r="AO96" s="345"/>
      <c r="AQ96" s="228"/>
      <c r="AR96" s="369"/>
      <c r="AS96" s="224"/>
      <c r="AT96" s="225"/>
      <c r="AU96" s="12" t="s">
        <v>26</v>
      </c>
      <c r="AV96" s="226"/>
      <c r="AW96" s="227"/>
      <c r="AX96" s="156"/>
      <c r="AY96" s="167" t="s">
        <v>34</v>
      </c>
      <c r="BA96" s="9"/>
    </row>
    <row r="97" spans="1:53" ht="13.5" customHeight="1">
      <c r="A97" s="284"/>
      <c r="B97" s="297"/>
      <c r="C97" s="286"/>
      <c r="D97" s="370"/>
      <c r="E97" s="291"/>
      <c r="F97" s="293"/>
      <c r="G97" s="70" t="s">
        <v>41</v>
      </c>
      <c r="H97" s="35"/>
      <c r="I97" s="35"/>
      <c r="J97" s="35"/>
      <c r="K97" s="35"/>
      <c r="L97" s="36"/>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253"/>
      <c r="AN97" s="386"/>
      <c r="AO97" s="344"/>
      <c r="AQ97" s="228"/>
      <c r="AR97" s="369"/>
      <c r="AS97" s="224"/>
      <c r="AT97" s="225"/>
      <c r="AU97" s="12" t="s">
        <v>26</v>
      </c>
      <c r="AV97" s="226"/>
      <c r="AW97" s="227"/>
      <c r="AX97" s="156"/>
      <c r="AY97" s="167" t="s">
        <v>34</v>
      </c>
      <c r="BA97" s="9"/>
    </row>
    <row r="98" spans="1:53" ht="13.5" customHeight="1">
      <c r="A98" s="284"/>
      <c r="B98" s="296" t="s">
        <v>33</v>
      </c>
      <c r="C98" s="286"/>
      <c r="D98" s="370"/>
      <c r="E98" s="291"/>
      <c r="F98" s="294"/>
      <c r="G98" s="73" t="s">
        <v>36</v>
      </c>
      <c r="H98" s="38"/>
      <c r="I98" s="38"/>
      <c r="J98" s="38"/>
      <c r="K98" s="38"/>
      <c r="L98" s="164"/>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278">
        <f>SUM(H99:AL99)</f>
        <v>0</v>
      </c>
      <c r="AN98" s="387"/>
      <c r="AO98" s="345"/>
      <c r="AQ98" s="228"/>
      <c r="AR98" s="369"/>
      <c r="AS98" s="224"/>
      <c r="AT98" s="225"/>
      <c r="AU98" s="12" t="s">
        <v>26</v>
      </c>
      <c r="AV98" s="226"/>
      <c r="AW98" s="227"/>
      <c r="AX98" s="156"/>
      <c r="AY98" s="167" t="s">
        <v>34</v>
      </c>
      <c r="BA98" s="9"/>
    </row>
    <row r="99" spans="1:53" ht="13.5" customHeight="1">
      <c r="A99" s="284"/>
      <c r="B99" s="255"/>
      <c r="C99" s="287"/>
      <c r="D99" s="370"/>
      <c r="E99" s="292"/>
      <c r="F99" s="295"/>
      <c r="G99" s="70" t="s">
        <v>41</v>
      </c>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253"/>
      <c r="AN99" s="387"/>
      <c r="AO99" s="346"/>
      <c r="AQ99" s="228"/>
      <c r="AR99" s="369"/>
      <c r="AS99" s="224"/>
      <c r="AT99" s="225"/>
      <c r="AU99" s="12" t="s">
        <v>26</v>
      </c>
      <c r="AV99" s="226"/>
      <c r="AW99" s="227"/>
      <c r="AX99" s="156"/>
      <c r="AY99" s="167" t="s">
        <v>34</v>
      </c>
      <c r="BA99" s="9"/>
    </row>
    <row r="100" spans="1:53" ht="13.5" customHeight="1">
      <c r="A100" s="305" t="str">
        <f>IFERROR(INDEX(【従業者名簿】!F:F,MATCH(届出後13月!F100,【従業者名簿】!C:C,0)),"")</f>
        <v/>
      </c>
      <c r="B100" s="273" t="s">
        <v>5</v>
      </c>
      <c r="C100" s="299" t="str">
        <f>IF(AO100="介護福祉士","〇","")</f>
        <v/>
      </c>
      <c r="D100" s="370" t="str">
        <f>IF(A100="","",DATEDIF(A100,$AF$3,"m"))</f>
        <v/>
      </c>
      <c r="E100" s="306" t="s">
        <v>102</v>
      </c>
      <c r="F100" s="262"/>
      <c r="G100" s="70" t="s">
        <v>36</v>
      </c>
      <c r="H100" s="164"/>
      <c r="I100" s="164"/>
      <c r="J100" s="164"/>
      <c r="K100" s="164"/>
      <c r="L100" s="164"/>
      <c r="M100" s="164"/>
      <c r="N100" s="164"/>
      <c r="O100" s="164"/>
      <c r="P100" s="164"/>
      <c r="Q100" s="164"/>
      <c r="R100" s="164"/>
      <c r="S100" s="164"/>
      <c r="T100" s="164"/>
      <c r="U100" s="164"/>
      <c r="V100" s="164"/>
      <c r="W100" s="164"/>
      <c r="X100" s="164"/>
      <c r="Y100" s="164"/>
      <c r="Z100" s="164"/>
      <c r="AA100" s="164"/>
      <c r="AB100" s="164"/>
      <c r="AC100" s="164"/>
      <c r="AD100" s="164"/>
      <c r="AE100" s="164"/>
      <c r="AF100" s="164"/>
      <c r="AG100" s="164"/>
      <c r="AH100" s="164"/>
      <c r="AI100" s="164"/>
      <c r="AJ100" s="164"/>
      <c r="AK100" s="164"/>
      <c r="AL100" s="164"/>
      <c r="AM100" s="278">
        <f>SUM(H101:AL101)</f>
        <v>0</v>
      </c>
      <c r="AN100" s="385" t="str">
        <f>IFERROR(IF(SUM(AM100:AM103)&gt;$AF$125,1,ROUNDDOWN(SUM(AM100:AM103)/$AF$125,1)),"")</f>
        <v/>
      </c>
      <c r="AO100" s="222"/>
      <c r="AP100" s="8"/>
      <c r="AQ100" s="228"/>
      <c r="AR100" s="369"/>
      <c r="AS100" s="224"/>
      <c r="AT100" s="225"/>
      <c r="AU100" s="12" t="s">
        <v>26</v>
      </c>
      <c r="AV100" s="226"/>
      <c r="AW100" s="227"/>
      <c r="AX100" s="156"/>
      <c r="AY100" s="167" t="s">
        <v>34</v>
      </c>
      <c r="BA100" s="9"/>
    </row>
    <row r="101" spans="1:53" ht="13.5" customHeight="1">
      <c r="A101" s="284"/>
      <c r="B101" s="297"/>
      <c r="C101" s="286"/>
      <c r="D101" s="370"/>
      <c r="E101" s="291"/>
      <c r="F101" s="262"/>
      <c r="G101" s="70" t="s">
        <v>41</v>
      </c>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253"/>
      <c r="AN101" s="386"/>
      <c r="AO101" s="344"/>
      <c r="AP101" s="8"/>
      <c r="AQ101" s="228"/>
      <c r="AR101" s="369"/>
      <c r="AS101" s="224"/>
      <c r="AT101" s="225"/>
      <c r="AU101" s="12" t="s">
        <v>26</v>
      </c>
      <c r="AV101" s="226"/>
      <c r="AW101" s="227"/>
      <c r="AX101" s="156"/>
      <c r="AY101" s="167" t="s">
        <v>34</v>
      </c>
      <c r="BA101" s="9"/>
    </row>
    <row r="102" spans="1:53" ht="13.5" customHeight="1">
      <c r="A102" s="284"/>
      <c r="B102" s="304" t="s">
        <v>33</v>
      </c>
      <c r="C102" s="286"/>
      <c r="D102" s="370"/>
      <c r="E102" s="291"/>
      <c r="F102" s="277"/>
      <c r="G102" s="70" t="s">
        <v>36</v>
      </c>
      <c r="H102" s="164"/>
      <c r="I102" s="164"/>
      <c r="J102" s="164"/>
      <c r="K102" s="164"/>
      <c r="L102" s="164"/>
      <c r="M102" s="164"/>
      <c r="N102" s="164"/>
      <c r="O102" s="164"/>
      <c r="P102" s="164"/>
      <c r="Q102" s="164"/>
      <c r="R102" s="164"/>
      <c r="S102" s="164"/>
      <c r="T102" s="164"/>
      <c r="U102" s="164"/>
      <c r="V102" s="164"/>
      <c r="W102" s="164"/>
      <c r="X102" s="164"/>
      <c r="Y102" s="164"/>
      <c r="Z102" s="164"/>
      <c r="AA102" s="164"/>
      <c r="AB102" s="164"/>
      <c r="AC102" s="164"/>
      <c r="AD102" s="164"/>
      <c r="AE102" s="164"/>
      <c r="AF102" s="164"/>
      <c r="AG102" s="164"/>
      <c r="AH102" s="164"/>
      <c r="AI102" s="164"/>
      <c r="AJ102" s="164"/>
      <c r="AK102" s="164"/>
      <c r="AL102" s="164"/>
      <c r="AM102" s="253">
        <f>SUM(H103:AL103)</f>
        <v>0</v>
      </c>
      <c r="AN102" s="387"/>
      <c r="AO102" s="345"/>
      <c r="AP102" s="8"/>
      <c r="AQ102" s="228"/>
      <c r="AR102" s="369"/>
      <c r="AS102" s="224"/>
      <c r="AT102" s="225"/>
      <c r="AU102" s="12" t="s">
        <v>26</v>
      </c>
      <c r="AV102" s="226"/>
      <c r="AW102" s="227"/>
      <c r="AX102" s="156"/>
      <c r="AY102" s="167" t="s">
        <v>34</v>
      </c>
      <c r="BA102" s="9"/>
    </row>
    <row r="103" spans="1:53" ht="13.5" customHeight="1">
      <c r="A103" s="284"/>
      <c r="B103" s="304"/>
      <c r="C103" s="287"/>
      <c r="D103" s="370"/>
      <c r="E103" s="292"/>
      <c r="F103" s="277"/>
      <c r="G103" s="70" t="s">
        <v>41</v>
      </c>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253"/>
      <c r="AN103" s="388"/>
      <c r="AO103" s="346"/>
      <c r="AP103" s="8"/>
      <c r="AQ103" s="228"/>
      <c r="AR103" s="369"/>
      <c r="AS103" s="224"/>
      <c r="AT103" s="225"/>
      <c r="AU103" s="12" t="s">
        <v>26</v>
      </c>
      <c r="AV103" s="226"/>
      <c r="AW103" s="227"/>
      <c r="AX103" s="156"/>
      <c r="AY103" s="167" t="s">
        <v>34</v>
      </c>
      <c r="BA103" s="9"/>
    </row>
    <row r="104" spans="1:53" ht="13.5" customHeight="1">
      <c r="A104" s="248" t="str">
        <f>IFERROR(INDEX(【従業者名簿】!F:F,MATCH(F104,【従業者名簿】!C:C,0)),"")</f>
        <v/>
      </c>
      <c r="B104" s="298" t="s">
        <v>33</v>
      </c>
      <c r="C104" s="299" t="str">
        <f>IF(AO104="介護福祉士","〇","")</f>
        <v/>
      </c>
      <c r="D104" s="366" t="str">
        <f>IF(A104="","",DATEDIF(A104,$AF$3,"m"))</f>
        <v/>
      </c>
      <c r="E104" s="301"/>
      <c r="F104" s="270"/>
      <c r="G104" s="70" t="s">
        <v>36</v>
      </c>
      <c r="H104" s="164"/>
      <c r="I104" s="164"/>
      <c r="J104" s="164"/>
      <c r="K104" s="164"/>
      <c r="L104" s="164"/>
      <c r="M104" s="164"/>
      <c r="N104" s="164"/>
      <c r="O104" s="40"/>
      <c r="P104" s="164"/>
      <c r="Q104" s="164"/>
      <c r="R104" s="164"/>
      <c r="S104" s="164"/>
      <c r="T104" s="164"/>
      <c r="U104" s="38"/>
      <c r="V104" s="38"/>
      <c r="W104" s="164"/>
      <c r="X104" s="164"/>
      <c r="Y104" s="164"/>
      <c r="Z104" s="164"/>
      <c r="AA104" s="164"/>
      <c r="AB104" s="164"/>
      <c r="AC104" s="164"/>
      <c r="AD104" s="164"/>
      <c r="AE104" s="164"/>
      <c r="AF104" s="164"/>
      <c r="AG104" s="164"/>
      <c r="AH104" s="164"/>
      <c r="AI104" s="164"/>
      <c r="AJ104" s="164"/>
      <c r="AK104" s="164"/>
      <c r="AL104" s="164"/>
      <c r="AM104" s="253">
        <f>SUM(H105:AL105)</f>
        <v>0</v>
      </c>
      <c r="AN104" s="380" t="str">
        <f>IFERROR(IF(OR(E104="Ａ",AM104&gt;$AF$125),1,ROUNDDOWN(AM104/$AF$125,1)),"")</f>
        <v/>
      </c>
      <c r="AO104" s="222"/>
      <c r="AP104" s="8"/>
      <c r="AQ104" s="228"/>
      <c r="AR104" s="369"/>
      <c r="AS104" s="224"/>
      <c r="AT104" s="226"/>
      <c r="AU104" s="12" t="s">
        <v>26</v>
      </c>
      <c r="AV104" s="226"/>
      <c r="AW104" s="311"/>
      <c r="AX104" s="156"/>
      <c r="AY104" s="167" t="s">
        <v>34</v>
      </c>
      <c r="BA104" s="9"/>
    </row>
    <row r="105" spans="1:53" ht="13.5" customHeight="1">
      <c r="A105" s="249"/>
      <c r="B105" s="255"/>
      <c r="C105" s="287"/>
      <c r="D105" s="367"/>
      <c r="E105" s="302"/>
      <c r="F105" s="261"/>
      <c r="G105" s="70" t="s">
        <v>41</v>
      </c>
      <c r="H105" s="35"/>
      <c r="I105" s="35"/>
      <c r="J105" s="35"/>
      <c r="K105" s="35"/>
      <c r="L105" s="35"/>
      <c r="M105" s="35"/>
      <c r="N105" s="35"/>
      <c r="O105" s="48"/>
      <c r="P105" s="35"/>
      <c r="Q105" s="35"/>
      <c r="R105" s="35"/>
      <c r="S105" s="35"/>
      <c r="T105" s="35"/>
      <c r="U105" s="35"/>
      <c r="V105" s="35"/>
      <c r="W105" s="35"/>
      <c r="X105" s="35"/>
      <c r="Y105" s="35"/>
      <c r="Z105" s="35"/>
      <c r="AA105" s="35"/>
      <c r="AB105" s="35"/>
      <c r="AC105" s="35"/>
      <c r="AD105" s="35"/>
      <c r="AE105" s="35"/>
      <c r="AF105" s="35"/>
      <c r="AG105" s="39"/>
      <c r="AH105" s="35"/>
      <c r="AI105" s="35"/>
      <c r="AJ105" s="35"/>
      <c r="AK105" s="35"/>
      <c r="AL105" s="35"/>
      <c r="AM105" s="253"/>
      <c r="AN105" s="380"/>
      <c r="AO105" s="223"/>
      <c r="AP105" s="8"/>
      <c r="AQ105" s="228"/>
      <c r="AR105" s="369"/>
      <c r="AS105" s="224"/>
      <c r="AT105" s="226"/>
      <c r="AU105" s="12" t="s">
        <v>26</v>
      </c>
      <c r="AV105" s="226"/>
      <c r="AW105" s="311"/>
      <c r="AX105" s="156"/>
      <c r="AY105" s="167" t="s">
        <v>34</v>
      </c>
      <c r="BA105" s="9"/>
    </row>
    <row r="106" spans="1:53" ht="13.5" customHeight="1">
      <c r="A106" s="248" t="str">
        <f>IFERROR(INDEX(【従業者名簿】!F:F,MATCH(F106,【従業者名簿】!C:C,0)),"")</f>
        <v/>
      </c>
      <c r="B106" s="298" t="s">
        <v>33</v>
      </c>
      <c r="C106" s="299" t="str">
        <f t="shared" ref="C106" si="72">IF(AO106="介護福祉士","〇","")</f>
        <v/>
      </c>
      <c r="D106" s="366" t="str">
        <f>IF(A106="","",DATEDIF(A106,$AF$3,"m"))</f>
        <v/>
      </c>
      <c r="E106" s="301"/>
      <c r="F106" s="270"/>
      <c r="G106" s="70" t="s">
        <v>36</v>
      </c>
      <c r="H106" s="164"/>
      <c r="I106" s="164"/>
      <c r="J106" s="164"/>
      <c r="K106" s="164"/>
      <c r="L106" s="164"/>
      <c r="M106" s="164"/>
      <c r="N106" s="164"/>
      <c r="O106" s="164"/>
      <c r="P106" s="164"/>
      <c r="Q106" s="40"/>
      <c r="R106" s="164"/>
      <c r="S106" s="164"/>
      <c r="T106" s="164"/>
      <c r="U106" s="164"/>
      <c r="V106" s="164"/>
      <c r="W106" s="164"/>
      <c r="X106" s="164"/>
      <c r="Y106" s="164"/>
      <c r="Z106" s="164"/>
      <c r="AA106" s="164"/>
      <c r="AB106" s="164"/>
      <c r="AC106" s="164"/>
      <c r="AD106" s="164"/>
      <c r="AE106" s="40"/>
      <c r="AF106" s="164"/>
      <c r="AG106" s="164"/>
      <c r="AH106" s="164"/>
      <c r="AI106" s="164"/>
      <c r="AJ106" s="164"/>
      <c r="AK106" s="164"/>
      <c r="AL106" s="164"/>
      <c r="AM106" s="253">
        <f>SUM(H107:AL107)</f>
        <v>0</v>
      </c>
      <c r="AN106" s="380" t="str">
        <f t="shared" ref="AN106" si="73">IFERROR(IF(OR(E106="Ａ",AM106&gt;$AF$125),1,ROUNDDOWN(AM106/$AF$125,1)),"")</f>
        <v/>
      </c>
      <c r="AO106" s="222"/>
      <c r="AP106" s="8"/>
      <c r="AQ106" s="228" t="s">
        <v>19</v>
      </c>
      <c r="AR106" s="307"/>
      <c r="AS106" s="308" t="s">
        <v>20</v>
      </c>
      <c r="AT106" s="309"/>
      <c r="AU106" s="309"/>
      <c r="AV106" s="309"/>
      <c r="AW106" s="309"/>
      <c r="AX106" s="309"/>
      <c r="AY106" s="310"/>
      <c r="BA106" s="9"/>
    </row>
    <row r="107" spans="1:53" ht="13.5" customHeight="1">
      <c r="A107" s="249"/>
      <c r="B107" s="255"/>
      <c r="C107" s="287"/>
      <c r="D107" s="367"/>
      <c r="E107" s="302"/>
      <c r="F107" s="261"/>
      <c r="G107" s="70" t="s">
        <v>41</v>
      </c>
      <c r="H107" s="35"/>
      <c r="I107" s="35"/>
      <c r="J107" s="35"/>
      <c r="K107" s="35"/>
      <c r="L107" s="35"/>
      <c r="M107" s="35"/>
      <c r="N107" s="35"/>
      <c r="O107" s="35"/>
      <c r="P107" s="35"/>
      <c r="Q107" s="48"/>
      <c r="R107" s="35"/>
      <c r="S107" s="35"/>
      <c r="T107" s="35"/>
      <c r="U107" s="35"/>
      <c r="V107" s="35"/>
      <c r="W107" s="35"/>
      <c r="X107" s="35"/>
      <c r="Y107" s="35"/>
      <c r="Z107" s="35"/>
      <c r="AA107" s="35"/>
      <c r="AB107" s="35"/>
      <c r="AC107" s="35"/>
      <c r="AD107" s="35"/>
      <c r="AE107" s="48"/>
      <c r="AF107" s="35"/>
      <c r="AG107" s="35"/>
      <c r="AH107" s="35"/>
      <c r="AI107" s="35"/>
      <c r="AJ107" s="35"/>
      <c r="AK107" s="35"/>
      <c r="AL107" s="35"/>
      <c r="AM107" s="253"/>
      <c r="AN107" s="380"/>
      <c r="AO107" s="223"/>
      <c r="AP107" s="8"/>
      <c r="AQ107" s="228" t="s">
        <v>28</v>
      </c>
      <c r="AR107" s="307"/>
      <c r="AS107" s="308" t="s">
        <v>29</v>
      </c>
      <c r="AT107" s="309"/>
      <c r="AU107" s="309"/>
      <c r="AV107" s="309"/>
      <c r="AW107" s="309"/>
      <c r="AX107" s="309"/>
      <c r="AY107" s="310"/>
      <c r="BA107" s="9"/>
    </row>
    <row r="108" spans="1:53" ht="13.5" customHeight="1">
      <c r="A108" s="248" t="str">
        <f>IFERROR(INDEX(【従業者名簿】!F:F,MATCH(F108,【従業者名簿】!C:C,0)),"")</f>
        <v/>
      </c>
      <c r="B108" s="298" t="s">
        <v>33</v>
      </c>
      <c r="C108" s="299" t="str">
        <f t="shared" ref="C108" si="74">IF(AO108="介護福祉士","〇","")</f>
        <v/>
      </c>
      <c r="D108" s="366" t="str">
        <f>IF(A108="","",DATEDIF(A108,$AF$3,"m"))</f>
        <v/>
      </c>
      <c r="E108" s="301"/>
      <c r="F108" s="270"/>
      <c r="G108" s="70" t="s">
        <v>36</v>
      </c>
      <c r="H108" s="164"/>
      <c r="I108" s="164"/>
      <c r="J108" s="164"/>
      <c r="K108" s="164"/>
      <c r="L108" s="164"/>
      <c r="M108" s="164"/>
      <c r="N108" s="164"/>
      <c r="O108" s="164"/>
      <c r="P108" s="164"/>
      <c r="Q108" s="164"/>
      <c r="R108" s="164"/>
      <c r="S108" s="164"/>
      <c r="T108" s="164"/>
      <c r="U108" s="164"/>
      <c r="V108" s="164"/>
      <c r="W108" s="164"/>
      <c r="X108" s="164"/>
      <c r="Y108" s="164"/>
      <c r="Z108" s="164"/>
      <c r="AA108" s="164"/>
      <c r="AB108" s="164"/>
      <c r="AC108" s="164"/>
      <c r="AD108" s="164"/>
      <c r="AE108" s="164"/>
      <c r="AF108" s="164"/>
      <c r="AG108" s="164"/>
      <c r="AH108" s="164"/>
      <c r="AI108" s="164"/>
      <c r="AJ108" s="164"/>
      <c r="AK108" s="164"/>
      <c r="AL108" s="164"/>
      <c r="AM108" s="253">
        <f>SUM(H109:AL109)</f>
        <v>0</v>
      </c>
      <c r="AN108" s="380" t="str">
        <f t="shared" ref="AN108" si="75">IFERROR(IF(OR(E108="Ａ",AM108&gt;$AF$125),1,ROUNDDOWN(AM108/$AF$125,1)),"")</f>
        <v/>
      </c>
      <c r="AO108" s="222"/>
      <c r="AP108" s="8"/>
      <c r="AQ108" s="228" t="s">
        <v>11</v>
      </c>
      <c r="AR108" s="307"/>
      <c r="AS108" s="308" t="s">
        <v>30</v>
      </c>
      <c r="AT108" s="309"/>
      <c r="AU108" s="309"/>
      <c r="AV108" s="309"/>
      <c r="AW108" s="309"/>
      <c r="AX108" s="309"/>
      <c r="AY108" s="310"/>
      <c r="BA108" s="9"/>
    </row>
    <row r="109" spans="1:53" ht="13.5" customHeight="1">
      <c r="A109" s="249"/>
      <c r="B109" s="255"/>
      <c r="C109" s="287"/>
      <c r="D109" s="367"/>
      <c r="E109" s="302"/>
      <c r="F109" s="261"/>
      <c r="G109" s="70" t="s">
        <v>41</v>
      </c>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253"/>
      <c r="AN109" s="380"/>
      <c r="AO109" s="223"/>
      <c r="AP109" s="8"/>
      <c r="AQ109" s="156"/>
      <c r="AR109" s="160"/>
      <c r="AS109" s="308"/>
      <c r="AT109" s="309"/>
      <c r="AU109" s="309"/>
      <c r="AV109" s="309"/>
      <c r="AW109" s="309"/>
      <c r="AX109" s="309"/>
      <c r="AY109" s="310"/>
      <c r="BA109" s="9"/>
    </row>
    <row r="110" spans="1:53" ht="13.5" customHeight="1">
      <c r="A110" s="248" t="str">
        <f>IFERROR(INDEX(【従業者名簿】!F:F,MATCH(F110,【従業者名簿】!C:C,0)),"")</f>
        <v/>
      </c>
      <c r="B110" s="298" t="s">
        <v>33</v>
      </c>
      <c r="C110" s="299" t="str">
        <f t="shared" ref="C110" si="76">IF(AO110="介護福祉士","〇","")</f>
        <v/>
      </c>
      <c r="D110" s="366" t="str">
        <f>IF(A110="","",DATEDIF(A110,$AF$3,"m"))</f>
        <v/>
      </c>
      <c r="E110" s="301"/>
      <c r="F110" s="270"/>
      <c r="G110" s="70" t="s">
        <v>36</v>
      </c>
      <c r="H110" s="164"/>
      <c r="I110" s="164"/>
      <c r="J110" s="164"/>
      <c r="K110" s="164"/>
      <c r="L110" s="164"/>
      <c r="M110" s="164"/>
      <c r="N110" s="164"/>
      <c r="O110" s="164"/>
      <c r="P110" s="164"/>
      <c r="Q110" s="164"/>
      <c r="R110" s="164"/>
      <c r="S110" s="164"/>
      <c r="T110" s="164"/>
      <c r="U110" s="164"/>
      <c r="V110" s="164"/>
      <c r="W110" s="164"/>
      <c r="X110" s="164"/>
      <c r="Y110" s="164"/>
      <c r="Z110" s="164"/>
      <c r="AA110" s="164"/>
      <c r="AB110" s="164"/>
      <c r="AC110" s="164"/>
      <c r="AD110" s="164"/>
      <c r="AE110" s="164"/>
      <c r="AF110" s="164"/>
      <c r="AG110" s="164"/>
      <c r="AH110" s="164"/>
      <c r="AI110" s="164"/>
      <c r="AJ110" s="164"/>
      <c r="AK110" s="164"/>
      <c r="AL110" s="164"/>
      <c r="AM110" s="253">
        <f>SUM(H111:AL111)</f>
        <v>0</v>
      </c>
      <c r="AN110" s="380" t="str">
        <f t="shared" ref="AN110" si="77">IFERROR(IF(OR(E110="Ａ",AM110&gt;$AF$125),1,ROUNDDOWN(AM110/$AF$125,1)),"")</f>
        <v/>
      </c>
      <c r="AO110" s="222"/>
      <c r="AP110" s="8"/>
      <c r="AQ110" s="228"/>
      <c r="AR110" s="307"/>
      <c r="AS110" s="308"/>
      <c r="AT110" s="309"/>
      <c r="AU110" s="309"/>
      <c r="AV110" s="309"/>
      <c r="AW110" s="309"/>
      <c r="AX110" s="309"/>
      <c r="AY110" s="310"/>
      <c r="BA110" s="9"/>
    </row>
    <row r="111" spans="1:53" ht="13.5" customHeight="1">
      <c r="A111" s="249"/>
      <c r="B111" s="255"/>
      <c r="C111" s="287"/>
      <c r="D111" s="367"/>
      <c r="E111" s="302"/>
      <c r="F111" s="261"/>
      <c r="G111" s="70" t="s">
        <v>41</v>
      </c>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253"/>
      <c r="AN111" s="380"/>
      <c r="AO111" s="223"/>
      <c r="AP111" s="8"/>
      <c r="AQ111" s="156"/>
      <c r="AR111" s="160"/>
      <c r="AS111" s="161"/>
      <c r="AT111" s="162"/>
      <c r="AU111" s="162"/>
      <c r="AV111" s="162"/>
      <c r="AW111" s="162"/>
      <c r="AX111" s="162"/>
      <c r="AY111" s="163"/>
      <c r="BA111" s="9"/>
    </row>
    <row r="112" spans="1:53" ht="13.5" customHeight="1">
      <c r="A112" s="248" t="str">
        <f>IFERROR(INDEX(【従業者名簿】!F:F,MATCH(F112,【従業者名簿】!C:C,0)),"")</f>
        <v/>
      </c>
      <c r="B112" s="298" t="s">
        <v>33</v>
      </c>
      <c r="C112" s="299" t="str">
        <f t="shared" ref="C112" si="78">IF(AO112="介護福祉士","〇","")</f>
        <v/>
      </c>
      <c r="D112" s="366" t="str">
        <f>IF(A112="","",DATEDIF(A112,$AF$3,"m"))</f>
        <v/>
      </c>
      <c r="E112" s="301"/>
      <c r="F112" s="270"/>
      <c r="G112" s="70" t="s">
        <v>36</v>
      </c>
      <c r="H112" s="164"/>
      <c r="I112" s="164"/>
      <c r="J112" s="164"/>
      <c r="K112" s="164"/>
      <c r="L112" s="164"/>
      <c r="M112" s="164"/>
      <c r="N112" s="164"/>
      <c r="O112" s="164"/>
      <c r="P112" s="164"/>
      <c r="Q112" s="164"/>
      <c r="R112" s="164"/>
      <c r="S112" s="164"/>
      <c r="T112" s="164"/>
      <c r="U112" s="164"/>
      <c r="V112" s="164"/>
      <c r="W112" s="164"/>
      <c r="X112" s="164"/>
      <c r="Y112" s="164"/>
      <c r="Z112" s="164"/>
      <c r="AA112" s="164"/>
      <c r="AB112" s="164"/>
      <c r="AC112" s="164"/>
      <c r="AD112" s="164"/>
      <c r="AE112" s="164"/>
      <c r="AF112" s="164"/>
      <c r="AG112" s="164"/>
      <c r="AH112" s="164"/>
      <c r="AI112" s="164"/>
      <c r="AJ112" s="164"/>
      <c r="AK112" s="164"/>
      <c r="AL112" s="164"/>
      <c r="AM112" s="253">
        <f>SUM(H113:AL113)</f>
        <v>0</v>
      </c>
      <c r="AN112" s="380" t="str">
        <f t="shared" ref="AN112" si="79">IFERROR(IF(OR(E112="Ａ",AM112&gt;$AF$125),1,ROUNDDOWN(AM112/$AF$125,1)),"")</f>
        <v/>
      </c>
      <c r="AO112" s="222"/>
      <c r="AP112" s="8"/>
      <c r="BA112" s="9"/>
    </row>
    <row r="113" spans="1:53" ht="13.5" customHeight="1">
      <c r="A113" s="249"/>
      <c r="B113" s="255"/>
      <c r="C113" s="287"/>
      <c r="D113" s="367"/>
      <c r="E113" s="302"/>
      <c r="F113" s="261"/>
      <c r="G113" s="70" t="s">
        <v>41</v>
      </c>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253"/>
      <c r="AN113" s="380"/>
      <c r="AO113" s="223"/>
      <c r="AP113" s="8"/>
      <c r="AQ113" s="332" t="s">
        <v>199</v>
      </c>
      <c r="AR113" s="334"/>
      <c r="AS113" s="347"/>
      <c r="AT113" s="252" t="s">
        <v>200</v>
      </c>
      <c r="AU113" s="351"/>
      <c r="AV113" s="351"/>
      <c r="AW113" s="252" t="s">
        <v>201</v>
      </c>
      <c r="AX113" s="351"/>
      <c r="AY113" s="351"/>
    </row>
    <row r="114" spans="1:53" ht="13.5" customHeight="1">
      <c r="A114" s="248" t="str">
        <f>IFERROR(INDEX(【従業者名簿】!F:F,MATCH(F114,【従業者名簿】!C:C,0)),"")</f>
        <v/>
      </c>
      <c r="B114" s="298" t="s">
        <v>33</v>
      </c>
      <c r="C114" s="299" t="str">
        <f t="shared" ref="C114" si="80">IF(AO114="介護福祉士","〇","")</f>
        <v/>
      </c>
      <c r="D114" s="366" t="str">
        <f>IF(A114="","",DATEDIF(A114,$AF$3,"m"))</f>
        <v/>
      </c>
      <c r="E114" s="301"/>
      <c r="F114" s="270"/>
      <c r="G114" s="70" t="s">
        <v>36</v>
      </c>
      <c r="H114" s="164"/>
      <c r="I114" s="164"/>
      <c r="J114" s="164"/>
      <c r="K114" s="164"/>
      <c r="L114" s="164"/>
      <c r="M114" s="164"/>
      <c r="N114" s="164"/>
      <c r="O114" s="164"/>
      <c r="P114" s="164"/>
      <c r="Q114" s="164"/>
      <c r="R114" s="164"/>
      <c r="S114" s="164"/>
      <c r="T114" s="164"/>
      <c r="U114" s="164"/>
      <c r="V114" s="164"/>
      <c r="W114" s="164"/>
      <c r="X114" s="164"/>
      <c r="Y114" s="164"/>
      <c r="Z114" s="164"/>
      <c r="AA114" s="164"/>
      <c r="AB114" s="164"/>
      <c r="AC114" s="164"/>
      <c r="AD114" s="164"/>
      <c r="AE114" s="164"/>
      <c r="AF114" s="164"/>
      <c r="AG114" s="164"/>
      <c r="AH114" s="164"/>
      <c r="AI114" s="164"/>
      <c r="AJ114" s="164"/>
      <c r="AK114" s="164"/>
      <c r="AL114" s="164"/>
      <c r="AM114" s="253">
        <f>SUM(H115:AL115)</f>
        <v>0</v>
      </c>
      <c r="AN114" s="380" t="str">
        <f t="shared" ref="AN114" si="81">IFERROR(IF(OR(E114="Ａ",AM114&gt;$AF$125),1,ROUNDDOWN(AM114/$AF$125,1)),"")</f>
        <v/>
      </c>
      <c r="AO114" s="222"/>
      <c r="AP114" s="8"/>
      <c r="AQ114" s="348"/>
      <c r="AR114" s="349"/>
      <c r="AS114" s="350"/>
      <c r="AT114" s="352"/>
      <c r="AU114" s="352"/>
      <c r="AV114" s="352"/>
      <c r="AW114" s="352"/>
      <c r="AX114" s="352"/>
      <c r="AY114" s="352"/>
    </row>
    <row r="115" spans="1:53" ht="13.5" customHeight="1">
      <c r="A115" s="249"/>
      <c r="B115" s="255"/>
      <c r="C115" s="287"/>
      <c r="D115" s="367"/>
      <c r="E115" s="302"/>
      <c r="F115" s="261"/>
      <c r="G115" s="70" t="s">
        <v>41</v>
      </c>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253"/>
      <c r="AN115" s="380"/>
      <c r="AO115" s="223"/>
      <c r="AP115" s="8"/>
      <c r="AQ115" s="210"/>
      <c r="AR115" s="214"/>
      <c r="AS115" s="211"/>
      <c r="AT115" s="353" t="s">
        <v>166</v>
      </c>
      <c r="AU115" s="354"/>
      <c r="AV115" s="355"/>
      <c r="AW115" s="353" t="s">
        <v>167</v>
      </c>
      <c r="AX115" s="356"/>
      <c r="AY115" s="357"/>
    </row>
    <row r="116" spans="1:53" ht="13.5" customHeight="1">
      <c r="A116" s="248" t="str">
        <f>IFERROR(INDEX(【従業者名簿】!F:F,MATCH(F116,【従業者名簿】!C:C,0)),"")</f>
        <v/>
      </c>
      <c r="B116" s="298" t="s">
        <v>33</v>
      </c>
      <c r="C116" s="299" t="str">
        <f t="shared" ref="C116" si="82">IF(AO116="介護福祉士","〇","")</f>
        <v/>
      </c>
      <c r="D116" s="366" t="str">
        <f>IF(A116="","",DATEDIF(A116,$AF$3,"m"))</f>
        <v/>
      </c>
      <c r="E116" s="275"/>
      <c r="F116" s="262"/>
      <c r="G116" s="70" t="s">
        <v>36</v>
      </c>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5"/>
      <c r="AJ116" s="75"/>
      <c r="AK116" s="75"/>
      <c r="AL116" s="75"/>
      <c r="AM116" s="253">
        <f>SUM(H117:AL117)</f>
        <v>0</v>
      </c>
      <c r="AN116" s="380" t="str">
        <f t="shared" ref="AN116" si="83">IFERROR(IF(OR(E116="Ａ",AM116&gt;$AF$125),1,ROUNDDOWN(AM116/$AF$125,1)),"")</f>
        <v/>
      </c>
      <c r="AO116" s="222"/>
      <c r="AP116" s="8"/>
      <c r="AQ116" s="312" t="s">
        <v>202</v>
      </c>
      <c r="AR116" s="313"/>
      <c r="AS116" s="314"/>
      <c r="AT116" s="315">
        <f>ROUNDDOWN(SUMIF(C94:C159,"〇",AN94:AN159),1)</f>
        <v>0</v>
      </c>
      <c r="AU116" s="316"/>
      <c r="AV116" s="316"/>
      <c r="AW116" s="317" t="e">
        <f>AT116/AM124</f>
        <v>#DIV/0!</v>
      </c>
      <c r="AX116" s="318"/>
      <c r="AY116" s="318"/>
    </row>
    <row r="117" spans="1:53" ht="13.5" customHeight="1">
      <c r="A117" s="249"/>
      <c r="B117" s="255"/>
      <c r="C117" s="287"/>
      <c r="D117" s="367"/>
      <c r="E117" s="260"/>
      <c r="F117" s="262"/>
      <c r="G117" s="70" t="s">
        <v>41</v>
      </c>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253"/>
      <c r="AN117" s="380"/>
      <c r="AO117" s="223"/>
      <c r="AP117" s="8"/>
      <c r="AQ117" s="319" t="s">
        <v>203</v>
      </c>
      <c r="AR117" s="320"/>
      <c r="AS117" s="321"/>
      <c r="AT117" s="316"/>
      <c r="AU117" s="316"/>
      <c r="AV117" s="316"/>
      <c r="AW117" s="318"/>
      <c r="AX117" s="318"/>
      <c r="AY117" s="318"/>
    </row>
    <row r="118" spans="1:53" ht="13.5" customHeight="1">
      <c r="A118" s="248" t="str">
        <f>IFERROR(INDEX(【従業者名簿】!F:F,MATCH(F118,【従業者名簿】!C:C,0)),"")</f>
        <v/>
      </c>
      <c r="B118" s="298" t="s">
        <v>33</v>
      </c>
      <c r="C118" s="299" t="str">
        <f t="shared" ref="C118" si="84">IF(AO118="介護福祉士","〇","")</f>
        <v/>
      </c>
      <c r="D118" s="366" t="str">
        <f>IF(A118="","",DATEDIF(A118,$AF$3,"m"))</f>
        <v/>
      </c>
      <c r="E118" s="275"/>
      <c r="F118" s="262"/>
      <c r="G118" s="70" t="s">
        <v>36</v>
      </c>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253">
        <f>SUM(H119:AL119)</f>
        <v>0</v>
      </c>
      <c r="AN118" s="380" t="str">
        <f t="shared" ref="AN118" si="85">IFERROR(IF(OR(E118="Ａ",AM118&gt;$AF$125),1,ROUNDDOWN(AM118/$AF$125,1)),"")</f>
        <v/>
      </c>
      <c r="AO118" s="222"/>
      <c r="AP118" s="8"/>
      <c r="AQ118" s="312" t="s">
        <v>204</v>
      </c>
      <c r="AR118" s="313"/>
      <c r="AS118" s="314"/>
      <c r="AT118" s="315">
        <f>ROUNDDOWN(SUMIFS(AN94:AN159,C94:C159,"〇",D94:D159,"&gt;="&amp;BA118),1)</f>
        <v>0</v>
      </c>
      <c r="AU118" s="316"/>
      <c r="AV118" s="316"/>
      <c r="AW118" s="317" t="e">
        <f>AT118/AM124</f>
        <v>#DIV/0!</v>
      </c>
      <c r="AX118" s="318"/>
      <c r="AY118" s="318"/>
      <c r="BA118" s="358">
        <f>[1]【算定要件集計】!T7</f>
        <v>120</v>
      </c>
    </row>
    <row r="119" spans="1:53" ht="13.5" customHeight="1">
      <c r="A119" s="249"/>
      <c r="B119" s="255"/>
      <c r="C119" s="287"/>
      <c r="D119" s="367"/>
      <c r="E119" s="260"/>
      <c r="F119" s="262"/>
      <c r="G119" s="70" t="s">
        <v>41</v>
      </c>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253"/>
      <c r="AN119" s="380"/>
      <c r="AO119" s="223"/>
      <c r="AP119" s="8"/>
      <c r="AQ119" s="319" t="s">
        <v>206</v>
      </c>
      <c r="AR119" s="320"/>
      <c r="AS119" s="321"/>
      <c r="AT119" s="316"/>
      <c r="AU119" s="316"/>
      <c r="AV119" s="316"/>
      <c r="AW119" s="318"/>
      <c r="AX119" s="318"/>
      <c r="AY119" s="318"/>
      <c r="BA119" s="359"/>
    </row>
    <row r="120" spans="1:53" ht="13.5" customHeight="1">
      <c r="A120" s="248" t="str">
        <f>IFERROR(INDEX(【従業者名簿】!F:F,MATCH(F120,【従業者名簿】!C:C,0)),"")</f>
        <v/>
      </c>
      <c r="B120" s="298" t="s">
        <v>33</v>
      </c>
      <c r="C120" s="299" t="str">
        <f t="shared" ref="C120" si="86">IF(AO120="介護福祉士","〇","")</f>
        <v/>
      </c>
      <c r="D120" s="366" t="str">
        <f>IF(A120="","",DATEDIF(A120,$AF$3,"m"))</f>
        <v/>
      </c>
      <c r="E120" s="275"/>
      <c r="F120" s="262"/>
      <c r="G120" s="70" t="s">
        <v>36</v>
      </c>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c r="AE120" s="75"/>
      <c r="AF120" s="75"/>
      <c r="AG120" s="75"/>
      <c r="AH120" s="75"/>
      <c r="AI120" s="75"/>
      <c r="AJ120" s="75"/>
      <c r="AK120" s="75"/>
      <c r="AL120" s="75"/>
      <c r="AM120" s="253">
        <f>SUM(H121:AL121)</f>
        <v>0</v>
      </c>
      <c r="AN120" s="380" t="str">
        <f t="shared" ref="AN120" si="87">IFERROR(IF(OR(E120="Ａ",AM120&gt;$AF$125),1,ROUNDDOWN(AM120/$AF$125,1)),"")</f>
        <v/>
      </c>
      <c r="AO120" s="222"/>
      <c r="AP120" s="8"/>
      <c r="AQ120" s="312" t="s">
        <v>207</v>
      </c>
      <c r="AR120" s="313"/>
      <c r="AS120" s="314"/>
      <c r="AT120" s="315">
        <f>ROUNDDOWN(SUM(SUMIF(E94:E159,{"Ａ","Ｂ"},AN94:AN159)),1)</f>
        <v>0</v>
      </c>
      <c r="AU120" s="316"/>
      <c r="AV120" s="316"/>
      <c r="AW120" s="360" t="e">
        <f>AT120/AM124</f>
        <v>#DIV/0!</v>
      </c>
      <c r="AX120" s="361"/>
      <c r="AY120" s="362"/>
      <c r="BA120" s="169"/>
    </row>
    <row r="121" spans="1:53" ht="13.5" customHeight="1">
      <c r="A121" s="249"/>
      <c r="B121" s="255"/>
      <c r="C121" s="287"/>
      <c r="D121" s="367"/>
      <c r="E121" s="260"/>
      <c r="F121" s="262"/>
      <c r="G121" s="70" t="s">
        <v>41</v>
      </c>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253"/>
      <c r="AN121" s="380"/>
      <c r="AO121" s="223"/>
      <c r="AP121" s="8"/>
      <c r="AQ121" s="319" t="s">
        <v>208</v>
      </c>
      <c r="AR121" s="320"/>
      <c r="AS121" s="321"/>
      <c r="AT121" s="316"/>
      <c r="AU121" s="316"/>
      <c r="AV121" s="316"/>
      <c r="AW121" s="363"/>
      <c r="AX121" s="364"/>
      <c r="AY121" s="365"/>
      <c r="BA121" s="170"/>
    </row>
    <row r="122" spans="1:53" ht="13.5" customHeight="1">
      <c r="A122" s="248" t="str">
        <f>IFERROR(INDEX(【従業者名簿】!F:F,MATCH(F122,【従業者名簿】!C:C,0)),"")</f>
        <v/>
      </c>
      <c r="B122" s="298" t="s">
        <v>33</v>
      </c>
      <c r="C122" s="299" t="str">
        <f t="shared" ref="C122" si="88">IF(AO122="介護福祉士","〇","")</f>
        <v/>
      </c>
      <c r="D122" s="366" t="str">
        <f>IF(A122="","",DATEDIF(A122,$AF$3,"m"))</f>
        <v/>
      </c>
      <c r="E122" s="275"/>
      <c r="F122" s="262"/>
      <c r="G122" s="70" t="s">
        <v>36</v>
      </c>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c r="AE122" s="75"/>
      <c r="AF122" s="75"/>
      <c r="AG122" s="75"/>
      <c r="AH122" s="75"/>
      <c r="AI122" s="75"/>
      <c r="AJ122" s="75"/>
      <c r="AK122" s="75"/>
      <c r="AL122" s="75"/>
      <c r="AM122" s="253">
        <f>SUM(H123:AL123)</f>
        <v>0</v>
      </c>
      <c r="AN122" s="380" t="str">
        <f t="shared" ref="AN122" si="89">IFERROR(IF(OR(E122="Ａ",AM122&gt;$AF$125),1,ROUNDDOWN(AM122/$AF$125,1)),"")</f>
        <v/>
      </c>
      <c r="AO122" s="222"/>
      <c r="AP122" s="8"/>
      <c r="AQ122" s="312" t="s">
        <v>207</v>
      </c>
      <c r="AR122" s="313"/>
      <c r="AS122" s="314"/>
      <c r="AT122" s="315">
        <f>ROUNDDOWN(SUMIF(D94:D159,"&gt;="&amp;BA122,AN94:AN159),1)</f>
        <v>0</v>
      </c>
      <c r="AU122" s="316"/>
      <c r="AV122" s="316"/>
      <c r="AW122" s="360" t="e">
        <f>AT122/AM124</f>
        <v>#DIV/0!</v>
      </c>
      <c r="AX122" s="361"/>
      <c r="AY122" s="362"/>
      <c r="BA122" s="358">
        <f>[1]【算定要件集計】!T11</f>
        <v>84</v>
      </c>
    </row>
    <row r="123" spans="1:53" ht="13.5" customHeight="1">
      <c r="A123" s="249"/>
      <c r="B123" s="255"/>
      <c r="C123" s="287"/>
      <c r="D123" s="367"/>
      <c r="E123" s="260"/>
      <c r="F123" s="262"/>
      <c r="G123" s="70" t="s">
        <v>41</v>
      </c>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253"/>
      <c r="AN123" s="380"/>
      <c r="AO123" s="223"/>
      <c r="AP123" s="8"/>
      <c r="AQ123" s="319" t="s">
        <v>210</v>
      </c>
      <c r="AR123" s="320"/>
      <c r="AS123" s="321"/>
      <c r="AT123" s="316"/>
      <c r="AU123" s="316"/>
      <c r="AV123" s="316"/>
      <c r="AW123" s="363"/>
      <c r="AX123" s="364"/>
      <c r="AY123" s="365"/>
      <c r="BA123" s="359"/>
    </row>
    <row r="124" spans="1:53" ht="13.5" customHeight="1">
      <c r="B124" s="332" t="s">
        <v>51</v>
      </c>
      <c r="C124" s="333"/>
      <c r="D124" s="333"/>
      <c r="E124" s="333"/>
      <c r="F124" s="333"/>
      <c r="G124" s="25" t="s">
        <v>49</v>
      </c>
      <c r="H124" s="23"/>
      <c r="I124" s="15"/>
      <c r="J124" s="332" t="s">
        <v>46</v>
      </c>
      <c r="K124" s="334"/>
      <c r="L124" s="334"/>
      <c r="M124" s="334"/>
      <c r="N124" s="334"/>
      <c r="O124" s="334"/>
      <c r="P124" s="334"/>
      <c r="Q124" s="334"/>
      <c r="R124" s="334"/>
      <c r="S124" s="14"/>
      <c r="T124" s="26" t="s">
        <v>50</v>
      </c>
      <c r="U124" s="24"/>
      <c r="V124" s="332" t="s">
        <v>47</v>
      </c>
      <c r="W124" s="334"/>
      <c r="X124" s="334"/>
      <c r="Y124" s="334"/>
      <c r="Z124" s="334"/>
      <c r="AA124" s="334"/>
      <c r="AB124" s="334"/>
      <c r="AC124" s="333"/>
      <c r="AD124" s="333"/>
      <c r="AE124" s="333"/>
      <c r="AF124" s="14" t="s">
        <v>168</v>
      </c>
      <c r="AH124" s="27"/>
      <c r="AI124" s="27"/>
      <c r="AJ124" s="27"/>
      <c r="AK124" s="27"/>
      <c r="AL124" s="27"/>
      <c r="AM124" s="381">
        <f>ROUNDDOWN(SUM(AN94:AN123,AN130:AN159),1)</f>
        <v>0</v>
      </c>
      <c r="AN124" s="382"/>
      <c r="AO124" s="391" t="s">
        <v>173</v>
      </c>
      <c r="AP124" s="10"/>
      <c r="AQ124" s="322"/>
      <c r="AR124" s="323"/>
      <c r="AS124" s="323"/>
      <c r="AT124" s="322"/>
      <c r="AU124" s="323"/>
      <c r="AV124" s="323"/>
      <c r="AW124" s="322"/>
      <c r="AX124" s="323"/>
      <c r="AY124" s="323"/>
    </row>
    <row r="125" spans="1:53" ht="13.5" customHeight="1">
      <c r="B125" s="210"/>
      <c r="C125" s="214"/>
      <c r="D125" s="214"/>
      <c r="E125" s="214"/>
      <c r="F125" s="214"/>
      <c r="G125" s="41">
        <f>$G$45</f>
        <v>0</v>
      </c>
      <c r="H125" s="21" t="s">
        <v>16</v>
      </c>
      <c r="I125" s="20"/>
      <c r="J125" s="335"/>
      <c r="K125" s="336"/>
      <c r="L125" s="336"/>
      <c r="M125" s="336"/>
      <c r="N125" s="336"/>
      <c r="O125" s="336"/>
      <c r="P125" s="336"/>
      <c r="Q125" s="336"/>
      <c r="R125" s="336"/>
      <c r="S125" s="330" t="str">
        <f>$S$45</f>
        <v/>
      </c>
      <c r="T125" s="330"/>
      <c r="U125" s="22" t="s">
        <v>7</v>
      </c>
      <c r="V125" s="335"/>
      <c r="W125" s="336"/>
      <c r="X125" s="336"/>
      <c r="Y125" s="336"/>
      <c r="Z125" s="336"/>
      <c r="AA125" s="336"/>
      <c r="AB125" s="336"/>
      <c r="AC125" s="214"/>
      <c r="AD125" s="214"/>
      <c r="AE125" s="214"/>
      <c r="AF125" s="331" t="str">
        <f>$AF$45</f>
        <v/>
      </c>
      <c r="AG125" s="331"/>
      <c r="AH125" s="21" t="s">
        <v>16</v>
      </c>
      <c r="AI125" s="21"/>
      <c r="AJ125" s="21"/>
      <c r="AK125" s="21"/>
      <c r="AL125" s="21"/>
      <c r="AM125" s="383"/>
      <c r="AN125" s="384"/>
      <c r="AO125" s="329"/>
      <c r="AP125" s="10"/>
      <c r="AQ125" s="323"/>
      <c r="AR125" s="323"/>
      <c r="AS125" s="323"/>
      <c r="AT125" s="323"/>
      <c r="AU125" s="323"/>
      <c r="AV125" s="323"/>
      <c r="AW125" s="323"/>
      <c r="AX125" s="323"/>
      <c r="AY125" s="323"/>
    </row>
    <row r="126" spans="1:53" ht="13.5" customHeight="1">
      <c r="B126" s="43"/>
      <c r="C126" s="43"/>
      <c r="D126" s="43"/>
      <c r="E126" s="7" t="s">
        <v>90</v>
      </c>
      <c r="F126" s="43"/>
      <c r="G126" s="51"/>
      <c r="H126" s="7"/>
      <c r="I126" s="52"/>
      <c r="J126" s="52"/>
      <c r="K126" s="52"/>
      <c r="L126" s="52"/>
      <c r="M126" s="52"/>
      <c r="N126" s="52"/>
      <c r="O126" s="52"/>
      <c r="P126" s="52"/>
      <c r="Q126" s="52"/>
      <c r="R126" s="52"/>
      <c r="S126" s="53"/>
      <c r="T126" s="53"/>
      <c r="U126" s="7"/>
      <c r="V126" s="52"/>
      <c r="W126" s="52"/>
      <c r="X126" s="52"/>
      <c r="Y126" s="52"/>
      <c r="Z126" s="52"/>
      <c r="AA126" s="52"/>
      <c r="AB126" s="52"/>
      <c r="AC126" s="43"/>
      <c r="AD126" s="43"/>
      <c r="AE126" s="43"/>
      <c r="AF126" s="54"/>
      <c r="AG126" s="54"/>
      <c r="AH126" s="7"/>
      <c r="AI126" s="7"/>
      <c r="AJ126" s="7"/>
      <c r="AK126" s="7"/>
      <c r="AL126" s="7"/>
      <c r="AM126" s="137" t="s">
        <v>149</v>
      </c>
      <c r="AN126" s="56"/>
      <c r="AO126" s="57"/>
      <c r="AP126" s="10"/>
      <c r="AQ126" s="159"/>
      <c r="AR126" s="159"/>
      <c r="AS126" s="159"/>
      <c r="AT126" s="58"/>
      <c r="AU126" s="58"/>
      <c r="AV126" s="58"/>
      <c r="AW126" s="59"/>
      <c r="AX126" s="59"/>
      <c r="AY126" s="59"/>
      <c r="BA126" s="9"/>
    </row>
    <row r="127" spans="1:53" ht="13.5" customHeight="1">
      <c r="B127" s="43"/>
      <c r="C127" s="43"/>
      <c r="D127" s="43"/>
      <c r="E127" s="43"/>
      <c r="F127" s="43"/>
      <c r="G127" s="51"/>
      <c r="H127" s="7"/>
      <c r="I127" s="52"/>
      <c r="J127" s="52"/>
      <c r="K127" s="52"/>
      <c r="L127" s="52"/>
      <c r="M127" s="52"/>
      <c r="N127" s="52"/>
      <c r="O127" s="52"/>
      <c r="P127" s="52"/>
      <c r="Q127" s="52"/>
      <c r="R127" s="52"/>
      <c r="S127" s="53"/>
      <c r="T127" s="53"/>
      <c r="U127" s="7"/>
      <c r="V127" s="52"/>
      <c r="W127" s="52"/>
      <c r="X127" s="52"/>
      <c r="Y127" s="52"/>
      <c r="Z127" s="52"/>
      <c r="AA127" s="52"/>
      <c r="AB127" s="52"/>
      <c r="AC127" s="43"/>
      <c r="AD127" s="43"/>
      <c r="AE127" s="43"/>
      <c r="AF127" s="54"/>
      <c r="AG127" s="54"/>
      <c r="AH127" s="7"/>
      <c r="AI127" s="7"/>
      <c r="AJ127" s="7"/>
      <c r="AK127" s="7"/>
      <c r="AL127" s="7"/>
      <c r="AM127" s="55"/>
      <c r="AN127" s="56"/>
      <c r="AO127" s="57"/>
      <c r="AP127" s="10"/>
      <c r="AQ127" s="42"/>
      <c r="AR127" s="42"/>
      <c r="AS127" s="42"/>
      <c r="AT127" s="58"/>
      <c r="AU127" s="58"/>
      <c r="AV127" s="58"/>
      <c r="AW127" s="59"/>
      <c r="AX127" s="59"/>
      <c r="AY127" s="59"/>
      <c r="BA127" s="9"/>
    </row>
    <row r="128" spans="1:53" s="6" customFormat="1" ht="18" customHeight="1">
      <c r="A128" s="248" t="s">
        <v>60</v>
      </c>
      <c r="B128" s="238" t="s">
        <v>0</v>
      </c>
      <c r="C128" s="250" t="s">
        <v>203</v>
      </c>
      <c r="D128" s="250" t="s">
        <v>62</v>
      </c>
      <c r="E128" s="250" t="s">
        <v>1</v>
      </c>
      <c r="F128" s="238" t="s">
        <v>3</v>
      </c>
      <c r="G128" s="252" t="s">
        <v>37</v>
      </c>
      <c r="H128" s="18" t="str">
        <f>AF83</f>
        <v/>
      </c>
      <c r="I128" s="18" t="str">
        <f>IFERROR(H128+1,"")</f>
        <v/>
      </c>
      <c r="J128" s="18" t="str">
        <f>IFERROR(I128+1,"")</f>
        <v/>
      </c>
      <c r="K128" s="18" t="str">
        <f t="shared" ref="K128" si="90">IFERROR(J128+1,"")</f>
        <v/>
      </c>
      <c r="L128" s="18" t="str">
        <f t="shared" ref="L128" si="91">IFERROR(K128+1,"")</f>
        <v/>
      </c>
      <c r="M128" s="18" t="str">
        <f t="shared" ref="M128" si="92">IFERROR(L128+1,"")</f>
        <v/>
      </c>
      <c r="N128" s="18" t="str">
        <f t="shared" ref="N128" si="93">IFERROR(M128+1,"")</f>
        <v/>
      </c>
      <c r="O128" s="18" t="str">
        <f t="shared" ref="O128" si="94">IFERROR(N128+1,"")</f>
        <v/>
      </c>
      <c r="P128" s="18" t="str">
        <f t="shared" ref="P128" si="95">IFERROR(O128+1,"")</f>
        <v/>
      </c>
      <c r="Q128" s="18" t="str">
        <f t="shared" ref="Q128" si="96">IFERROR(P128+1,"")</f>
        <v/>
      </c>
      <c r="R128" s="18" t="str">
        <f t="shared" ref="R128" si="97">IFERROR(Q128+1,"")</f>
        <v/>
      </c>
      <c r="S128" s="18" t="str">
        <f t="shared" ref="S128" si="98">IFERROR(R128+1,"")</f>
        <v/>
      </c>
      <c r="T128" s="18" t="str">
        <f t="shared" ref="T128" si="99">IFERROR(S128+1,"")</f>
        <v/>
      </c>
      <c r="U128" s="18" t="str">
        <f t="shared" ref="U128" si="100">IFERROR(T128+1,"")</f>
        <v/>
      </c>
      <c r="V128" s="18" t="str">
        <f t="shared" ref="V128" si="101">IFERROR(U128+1,"")</f>
        <v/>
      </c>
      <c r="W128" s="18" t="str">
        <f t="shared" ref="W128" si="102">IFERROR(V128+1,"")</f>
        <v/>
      </c>
      <c r="X128" s="18" t="str">
        <f t="shared" ref="X128" si="103">IFERROR(W128+1,"")</f>
        <v/>
      </c>
      <c r="Y128" s="18" t="str">
        <f t="shared" ref="Y128" si="104">IFERROR(X128+1,"")</f>
        <v/>
      </c>
      <c r="Z128" s="18" t="str">
        <f t="shared" ref="Z128" si="105">IFERROR(Y128+1,"")</f>
        <v/>
      </c>
      <c r="AA128" s="18" t="str">
        <f t="shared" ref="AA128" si="106">IFERROR(Z128+1,"")</f>
        <v/>
      </c>
      <c r="AB128" s="18" t="str">
        <f t="shared" ref="AB128" si="107">IFERROR(AA128+1,"")</f>
        <v/>
      </c>
      <c r="AC128" s="18" t="str">
        <f t="shared" ref="AC128" si="108">IFERROR(AB128+1,"")</f>
        <v/>
      </c>
      <c r="AD128" s="18" t="str">
        <f t="shared" ref="AD128" si="109">IFERROR(AC128+1,"")</f>
        <v/>
      </c>
      <c r="AE128" s="18" t="str">
        <f t="shared" ref="AE128" si="110">IFERROR(AD128+1,"")</f>
        <v/>
      </c>
      <c r="AF128" s="18" t="str">
        <f t="shared" ref="AF128" si="111">IFERROR(AE128+1,"")</f>
        <v/>
      </c>
      <c r="AG128" s="18" t="str">
        <f t="shared" ref="AG128" si="112">IFERROR(AF128+1,"")</f>
        <v/>
      </c>
      <c r="AH128" s="18" t="str">
        <f t="shared" ref="AH128" si="113">IFERROR(AG128+1,"")</f>
        <v/>
      </c>
      <c r="AI128" s="18" t="str">
        <f t="shared" ref="AI128" si="114">IFERROR(AH128+1,"")</f>
        <v/>
      </c>
      <c r="AJ128" s="18" t="str">
        <f>IFERROR(IF(MONTH(AI128)&lt;&gt;MONTH(AI128+1),"",AI128+1),"")</f>
        <v/>
      </c>
      <c r="AK128" s="18" t="str">
        <f>IFERROR(IF(MONTH(AJ128)&lt;&gt;MONTH(AJ128+1),"",AJ128+1),"")</f>
        <v/>
      </c>
      <c r="AL128" s="18" t="str">
        <f>IFERROR(IF(MONTH(AK128)&lt;&gt;MONTH(AK128+1),"",AK128+1),"")</f>
        <v/>
      </c>
      <c r="AM128" s="263" t="s">
        <v>162</v>
      </c>
      <c r="AN128" s="263" t="s">
        <v>163</v>
      </c>
      <c r="AO128" s="206" t="s">
        <v>133</v>
      </c>
      <c r="AQ128" s="1"/>
      <c r="AR128" s="1"/>
      <c r="AS128" s="1"/>
      <c r="AT128" s="1"/>
      <c r="AU128" s="1"/>
      <c r="AV128" s="1"/>
      <c r="AW128" s="1"/>
      <c r="AX128" s="1"/>
      <c r="AY128" s="1"/>
    </row>
    <row r="129" spans="1:51" s="6" customFormat="1" ht="18" customHeight="1">
      <c r="A129" s="249"/>
      <c r="B129" s="238"/>
      <c r="C129" s="251"/>
      <c r="D129" s="251"/>
      <c r="E129" s="251"/>
      <c r="F129" s="238"/>
      <c r="G129" s="239"/>
      <c r="H129" s="19" t="str">
        <f>H128</f>
        <v/>
      </c>
      <c r="I129" s="19" t="str">
        <f>I128</f>
        <v/>
      </c>
      <c r="J129" s="19" t="str">
        <f t="shared" ref="J129:AL129" si="115">J128</f>
        <v/>
      </c>
      <c r="K129" s="19" t="str">
        <f t="shared" si="115"/>
        <v/>
      </c>
      <c r="L129" s="19" t="str">
        <f t="shared" si="115"/>
        <v/>
      </c>
      <c r="M129" s="19" t="str">
        <f t="shared" si="115"/>
        <v/>
      </c>
      <c r="N129" s="19" t="str">
        <f t="shared" si="115"/>
        <v/>
      </c>
      <c r="O129" s="19" t="str">
        <f t="shared" si="115"/>
        <v/>
      </c>
      <c r="P129" s="19" t="str">
        <f t="shared" si="115"/>
        <v/>
      </c>
      <c r="Q129" s="19" t="str">
        <f t="shared" si="115"/>
        <v/>
      </c>
      <c r="R129" s="19" t="str">
        <f t="shared" si="115"/>
        <v/>
      </c>
      <c r="S129" s="19" t="str">
        <f t="shared" si="115"/>
        <v/>
      </c>
      <c r="T129" s="19" t="str">
        <f t="shared" si="115"/>
        <v/>
      </c>
      <c r="U129" s="19" t="str">
        <f t="shared" si="115"/>
        <v/>
      </c>
      <c r="V129" s="19" t="str">
        <f t="shared" si="115"/>
        <v/>
      </c>
      <c r="W129" s="19" t="str">
        <f t="shared" si="115"/>
        <v/>
      </c>
      <c r="X129" s="19" t="str">
        <f t="shared" si="115"/>
        <v/>
      </c>
      <c r="Y129" s="19" t="str">
        <f t="shared" si="115"/>
        <v/>
      </c>
      <c r="Z129" s="19" t="str">
        <f t="shared" si="115"/>
        <v/>
      </c>
      <c r="AA129" s="19" t="str">
        <f t="shared" si="115"/>
        <v/>
      </c>
      <c r="AB129" s="19" t="str">
        <f t="shared" si="115"/>
        <v/>
      </c>
      <c r="AC129" s="19" t="str">
        <f t="shared" si="115"/>
        <v/>
      </c>
      <c r="AD129" s="19" t="str">
        <f t="shared" si="115"/>
        <v/>
      </c>
      <c r="AE129" s="19" t="str">
        <f t="shared" si="115"/>
        <v/>
      </c>
      <c r="AF129" s="19" t="str">
        <f t="shared" si="115"/>
        <v/>
      </c>
      <c r="AG129" s="19" t="str">
        <f t="shared" si="115"/>
        <v/>
      </c>
      <c r="AH129" s="19" t="str">
        <f t="shared" si="115"/>
        <v/>
      </c>
      <c r="AI129" s="19" t="str">
        <f t="shared" si="115"/>
        <v/>
      </c>
      <c r="AJ129" s="19" t="str">
        <f t="shared" si="115"/>
        <v/>
      </c>
      <c r="AK129" s="19" t="str">
        <f t="shared" si="115"/>
        <v/>
      </c>
      <c r="AL129" s="19" t="str">
        <f t="shared" si="115"/>
        <v/>
      </c>
      <c r="AM129" s="263"/>
      <c r="AN129" s="263"/>
      <c r="AO129" s="207"/>
      <c r="AQ129" s="1"/>
      <c r="AR129" s="1"/>
      <c r="AS129" s="1"/>
      <c r="AT129" s="1"/>
      <c r="AU129" s="1"/>
      <c r="AV129" s="1"/>
      <c r="AW129" s="1"/>
      <c r="AX129" s="1"/>
      <c r="AY129" s="1"/>
    </row>
    <row r="130" spans="1:51" ht="13.5" customHeight="1">
      <c r="A130" s="248" t="str">
        <f>IFERROR(INDEX(【従業者名簿】!F:F,MATCH(F130,【従業者名簿】!C:C,0)),"")</f>
        <v/>
      </c>
      <c r="B130" s="298" t="s">
        <v>33</v>
      </c>
      <c r="C130" s="299" t="str">
        <f>IF(AO130="介護福祉士","〇","")</f>
        <v/>
      </c>
      <c r="D130" s="366" t="str">
        <f>IF(A130="","",DATEDIF(A130,$AF$3,"m"))</f>
        <v/>
      </c>
      <c r="E130" s="301"/>
      <c r="F130" s="270"/>
      <c r="G130" s="70" t="s">
        <v>36</v>
      </c>
      <c r="H130" s="164"/>
      <c r="I130" s="164"/>
      <c r="J130" s="164"/>
      <c r="K130" s="164"/>
      <c r="L130" s="164"/>
      <c r="M130" s="164"/>
      <c r="N130" s="164"/>
      <c r="O130" s="164"/>
      <c r="P130" s="164"/>
      <c r="Q130" s="164"/>
      <c r="R130" s="164"/>
      <c r="S130" s="164"/>
      <c r="T130" s="164"/>
      <c r="U130" s="164"/>
      <c r="V130" s="164"/>
      <c r="W130" s="164"/>
      <c r="X130" s="164"/>
      <c r="Y130" s="164"/>
      <c r="Z130" s="164"/>
      <c r="AA130" s="164"/>
      <c r="AB130" s="164"/>
      <c r="AC130" s="164"/>
      <c r="AD130" s="164"/>
      <c r="AE130" s="164"/>
      <c r="AF130" s="164"/>
      <c r="AG130" s="164"/>
      <c r="AH130" s="164"/>
      <c r="AI130" s="164"/>
      <c r="AJ130" s="164"/>
      <c r="AK130" s="164"/>
      <c r="AL130" s="164"/>
      <c r="AM130" s="253">
        <f>SUM(H131:AL131)</f>
        <v>0</v>
      </c>
      <c r="AN130" s="390" t="str">
        <f>IFERROR(IF(OR(E130="Ａ",AM130&gt;$AF$125),1,ROUNDDOWN(AM130/$AF$125,1)),"")</f>
        <v/>
      </c>
      <c r="AO130" s="222"/>
      <c r="AP130" s="8"/>
    </row>
    <row r="131" spans="1:51" ht="13.5" customHeight="1">
      <c r="A131" s="249"/>
      <c r="B131" s="255"/>
      <c r="C131" s="287"/>
      <c r="D131" s="367"/>
      <c r="E131" s="302"/>
      <c r="F131" s="261"/>
      <c r="G131" s="70" t="s">
        <v>41</v>
      </c>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253"/>
      <c r="AN131" s="390"/>
      <c r="AO131" s="223"/>
      <c r="AP131" s="8"/>
    </row>
    <row r="132" spans="1:51" ht="13.5" customHeight="1">
      <c r="A132" s="248" t="str">
        <f>IFERROR(INDEX(【従業者名簿】!F:F,MATCH(F132,【従業者名簿】!C:C,0)),"")</f>
        <v/>
      </c>
      <c r="B132" s="298" t="s">
        <v>33</v>
      </c>
      <c r="C132" s="299" t="str">
        <f t="shared" ref="C132" si="116">IF(AO132="介護福祉士","〇","")</f>
        <v/>
      </c>
      <c r="D132" s="366" t="str">
        <f>IF(A132="","",DATEDIF(A132,$AF$3,"m"))</f>
        <v/>
      </c>
      <c r="E132" s="301"/>
      <c r="F132" s="262"/>
      <c r="G132" s="70" t="s">
        <v>36</v>
      </c>
      <c r="H132" s="133"/>
      <c r="I132" s="133"/>
      <c r="J132" s="133"/>
      <c r="K132" s="133"/>
      <c r="L132" s="133"/>
      <c r="M132" s="133"/>
      <c r="N132" s="133"/>
      <c r="O132" s="133"/>
      <c r="P132" s="133"/>
      <c r="Q132" s="133"/>
      <c r="R132" s="133"/>
      <c r="S132" s="133"/>
      <c r="T132" s="133"/>
      <c r="U132" s="133"/>
      <c r="V132" s="133"/>
      <c r="W132" s="133"/>
      <c r="X132" s="133"/>
      <c r="Y132" s="133"/>
      <c r="Z132" s="133"/>
      <c r="AA132" s="133"/>
      <c r="AB132" s="133"/>
      <c r="AC132" s="133"/>
      <c r="AD132" s="133"/>
      <c r="AE132" s="133"/>
      <c r="AF132" s="133"/>
      <c r="AG132" s="133"/>
      <c r="AH132" s="133"/>
      <c r="AI132" s="133"/>
      <c r="AJ132" s="133"/>
      <c r="AK132" s="133"/>
      <c r="AL132" s="133"/>
      <c r="AM132" s="253">
        <f>SUM(H133:AL133)</f>
        <v>0</v>
      </c>
      <c r="AN132" s="390" t="str">
        <f t="shared" ref="AN132" si="117">IFERROR(IF(OR(E132="Ａ",AM132&gt;$AF$125),1,ROUNDDOWN(AM132/$AF$125,1)),"")</f>
        <v/>
      </c>
      <c r="AO132" s="372"/>
      <c r="AP132" s="8"/>
    </row>
    <row r="133" spans="1:51" ht="13.5" customHeight="1">
      <c r="A133" s="249"/>
      <c r="B133" s="255"/>
      <c r="C133" s="287"/>
      <c r="D133" s="367"/>
      <c r="E133" s="302"/>
      <c r="F133" s="262"/>
      <c r="G133" s="70" t="s">
        <v>134</v>
      </c>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253"/>
      <c r="AN133" s="390"/>
      <c r="AO133" s="374"/>
      <c r="AP133" s="8"/>
    </row>
    <row r="134" spans="1:51" ht="13.5" customHeight="1">
      <c r="A134" s="248" t="str">
        <f>IFERROR(INDEX(【従業者名簿】!F:F,MATCH(F134,【従業者名簿】!C:C,0)),"")</f>
        <v/>
      </c>
      <c r="B134" s="298" t="s">
        <v>33</v>
      </c>
      <c r="C134" s="299" t="str">
        <f t="shared" ref="C134" si="118">IF(AO134="介護福祉士","〇","")</f>
        <v/>
      </c>
      <c r="D134" s="366" t="str">
        <f>IF(A134="","",DATEDIF(A134,$AF$3,"m"))</f>
        <v/>
      </c>
      <c r="E134" s="301"/>
      <c r="F134" s="262"/>
      <c r="G134" s="70" t="s">
        <v>36</v>
      </c>
      <c r="H134" s="133"/>
      <c r="I134" s="133"/>
      <c r="J134" s="133"/>
      <c r="K134" s="133"/>
      <c r="L134" s="133"/>
      <c r="M134" s="133"/>
      <c r="N134" s="133"/>
      <c r="O134" s="133"/>
      <c r="P134" s="133"/>
      <c r="Q134" s="133"/>
      <c r="R134" s="133"/>
      <c r="S134" s="133"/>
      <c r="T134" s="133"/>
      <c r="U134" s="133"/>
      <c r="V134" s="133"/>
      <c r="W134" s="133"/>
      <c r="X134" s="133"/>
      <c r="Y134" s="133"/>
      <c r="Z134" s="133"/>
      <c r="AA134" s="133"/>
      <c r="AB134" s="133"/>
      <c r="AC134" s="133"/>
      <c r="AD134" s="133"/>
      <c r="AE134" s="133"/>
      <c r="AF134" s="133"/>
      <c r="AG134" s="133"/>
      <c r="AH134" s="133"/>
      <c r="AI134" s="133"/>
      <c r="AJ134" s="133"/>
      <c r="AK134" s="133"/>
      <c r="AL134" s="133"/>
      <c r="AM134" s="253">
        <f>SUM(H135:AL135)</f>
        <v>0</v>
      </c>
      <c r="AN134" s="390" t="str">
        <f t="shared" ref="AN134" si="119">IFERROR(IF(OR(E134="Ａ",AM134&gt;$AF$125),1,ROUNDDOWN(AM134/$AF$125,1)),"")</f>
        <v/>
      </c>
      <c r="AO134" s="372"/>
      <c r="AP134" s="8"/>
    </row>
    <row r="135" spans="1:51" ht="13.5" customHeight="1">
      <c r="A135" s="249"/>
      <c r="B135" s="255"/>
      <c r="C135" s="287"/>
      <c r="D135" s="367"/>
      <c r="E135" s="302"/>
      <c r="F135" s="262"/>
      <c r="G135" s="70" t="s">
        <v>41</v>
      </c>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253"/>
      <c r="AN135" s="390"/>
      <c r="AO135" s="374"/>
      <c r="AP135" s="8"/>
    </row>
    <row r="136" spans="1:51" ht="13.5" customHeight="1">
      <c r="A136" s="248" t="str">
        <f>IFERROR(INDEX(【従業者名簿】!F:F,MATCH(F136,【従業者名簿】!C:C,0)),"")</f>
        <v/>
      </c>
      <c r="B136" s="298" t="s">
        <v>33</v>
      </c>
      <c r="C136" s="299" t="str">
        <f t="shared" ref="C136" si="120">IF(AO136="介護福祉士","〇","")</f>
        <v/>
      </c>
      <c r="D136" s="366" t="str">
        <f t="shared" ref="D136" si="121">IF(A136="","",DATEDIF(A136,$AF$3,"m"))</f>
        <v/>
      </c>
      <c r="E136" s="301"/>
      <c r="F136" s="262"/>
      <c r="G136" s="70" t="s">
        <v>36</v>
      </c>
      <c r="H136" s="133"/>
      <c r="I136" s="133"/>
      <c r="J136" s="133"/>
      <c r="K136" s="133"/>
      <c r="L136" s="133"/>
      <c r="M136" s="133"/>
      <c r="N136" s="133"/>
      <c r="O136" s="133"/>
      <c r="P136" s="133"/>
      <c r="Q136" s="133"/>
      <c r="R136" s="133"/>
      <c r="S136" s="133"/>
      <c r="T136" s="133"/>
      <c r="U136" s="133"/>
      <c r="V136" s="133"/>
      <c r="W136" s="133"/>
      <c r="X136" s="133"/>
      <c r="Y136" s="133"/>
      <c r="Z136" s="133"/>
      <c r="AA136" s="133"/>
      <c r="AB136" s="133"/>
      <c r="AC136" s="133"/>
      <c r="AD136" s="133"/>
      <c r="AE136" s="133"/>
      <c r="AF136" s="133"/>
      <c r="AG136" s="133"/>
      <c r="AH136" s="133"/>
      <c r="AI136" s="133"/>
      <c r="AJ136" s="133"/>
      <c r="AK136" s="133"/>
      <c r="AL136" s="133"/>
      <c r="AM136" s="253">
        <f t="shared" ref="AM136" si="122">SUM(H137:AL137)</f>
        <v>0</v>
      </c>
      <c r="AN136" s="390" t="str">
        <f t="shared" ref="AN136" si="123">IFERROR(IF(OR(E136="Ａ",AM136&gt;$AF$125),1,ROUNDDOWN(AM136/$AF$125,1)),"")</f>
        <v/>
      </c>
      <c r="AO136" s="372"/>
      <c r="AP136" s="8"/>
    </row>
    <row r="137" spans="1:51" ht="13.5" customHeight="1">
      <c r="A137" s="249"/>
      <c r="B137" s="255"/>
      <c r="C137" s="287"/>
      <c r="D137" s="367"/>
      <c r="E137" s="302"/>
      <c r="F137" s="262"/>
      <c r="G137" s="70" t="s">
        <v>41</v>
      </c>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253"/>
      <c r="AN137" s="390"/>
      <c r="AO137" s="374"/>
      <c r="AP137" s="8"/>
    </row>
    <row r="138" spans="1:51" ht="13.5" customHeight="1">
      <c r="A138" s="248" t="str">
        <f>IFERROR(INDEX(【従業者名簿】!F:F,MATCH(F138,【従業者名簿】!C:C,0)),"")</f>
        <v/>
      </c>
      <c r="B138" s="298" t="s">
        <v>33</v>
      </c>
      <c r="C138" s="299" t="str">
        <f t="shared" ref="C138" si="124">IF(AO138="介護福祉士","〇","")</f>
        <v/>
      </c>
      <c r="D138" s="366" t="str">
        <f t="shared" ref="D138" si="125">IF(A138="","",DATEDIF(A138,$AF$3,"m"))</f>
        <v/>
      </c>
      <c r="E138" s="301"/>
      <c r="F138" s="262"/>
      <c r="G138" s="70" t="s">
        <v>36</v>
      </c>
      <c r="H138" s="133"/>
      <c r="I138" s="133"/>
      <c r="J138" s="133"/>
      <c r="K138" s="133"/>
      <c r="L138" s="133"/>
      <c r="M138" s="133"/>
      <c r="N138" s="133"/>
      <c r="O138" s="133"/>
      <c r="P138" s="133"/>
      <c r="Q138" s="133"/>
      <c r="R138" s="133"/>
      <c r="S138" s="133"/>
      <c r="T138" s="133"/>
      <c r="U138" s="133"/>
      <c r="V138" s="133"/>
      <c r="W138" s="133"/>
      <c r="X138" s="133"/>
      <c r="Y138" s="133"/>
      <c r="Z138" s="133"/>
      <c r="AA138" s="133"/>
      <c r="AB138" s="133"/>
      <c r="AC138" s="133"/>
      <c r="AD138" s="133"/>
      <c r="AE138" s="133"/>
      <c r="AF138" s="133"/>
      <c r="AG138" s="133"/>
      <c r="AH138" s="133"/>
      <c r="AI138" s="133"/>
      <c r="AJ138" s="133"/>
      <c r="AK138" s="133"/>
      <c r="AL138" s="133"/>
      <c r="AM138" s="253">
        <f t="shared" ref="AM138" si="126">SUM(H139:AL139)</f>
        <v>0</v>
      </c>
      <c r="AN138" s="390" t="str">
        <f t="shared" ref="AN138" si="127">IFERROR(IF(OR(E138="Ａ",AM138&gt;$AF$125),1,ROUNDDOWN(AM138/$AF$125,1)),"")</f>
        <v/>
      </c>
      <c r="AO138" s="372"/>
      <c r="AP138" s="8"/>
    </row>
    <row r="139" spans="1:51" ht="13.5" customHeight="1">
      <c r="A139" s="249"/>
      <c r="B139" s="255"/>
      <c r="C139" s="287"/>
      <c r="D139" s="367"/>
      <c r="E139" s="302"/>
      <c r="F139" s="262"/>
      <c r="G139" s="70" t="s">
        <v>134</v>
      </c>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253"/>
      <c r="AN139" s="390"/>
      <c r="AO139" s="374"/>
      <c r="AP139" s="8"/>
    </row>
    <row r="140" spans="1:51" ht="13.5" customHeight="1">
      <c r="A140" s="248" t="str">
        <f>IFERROR(INDEX(【従業者名簿】!F:F,MATCH(F140,【従業者名簿】!C:C,0)),"")</f>
        <v/>
      </c>
      <c r="B140" s="298" t="s">
        <v>33</v>
      </c>
      <c r="C140" s="299" t="str">
        <f t="shared" ref="C140" si="128">IF(AO140="介護福祉士","〇","")</f>
        <v/>
      </c>
      <c r="D140" s="366" t="str">
        <f t="shared" ref="D140" si="129">IF(A140="","",DATEDIF(A140,$AF$3,"m"))</f>
        <v/>
      </c>
      <c r="E140" s="301"/>
      <c r="F140" s="262"/>
      <c r="G140" s="70" t="s">
        <v>36</v>
      </c>
      <c r="H140" s="133"/>
      <c r="I140" s="133"/>
      <c r="J140" s="133"/>
      <c r="K140" s="133"/>
      <c r="L140" s="133"/>
      <c r="M140" s="133"/>
      <c r="N140" s="133"/>
      <c r="O140" s="133"/>
      <c r="P140" s="133"/>
      <c r="Q140" s="133"/>
      <c r="R140" s="133"/>
      <c r="S140" s="133"/>
      <c r="T140" s="133"/>
      <c r="U140" s="133"/>
      <c r="V140" s="133"/>
      <c r="W140" s="133"/>
      <c r="X140" s="133"/>
      <c r="Y140" s="133"/>
      <c r="Z140" s="133"/>
      <c r="AA140" s="133"/>
      <c r="AB140" s="133"/>
      <c r="AC140" s="133"/>
      <c r="AD140" s="133"/>
      <c r="AE140" s="133"/>
      <c r="AF140" s="133"/>
      <c r="AG140" s="133"/>
      <c r="AH140" s="133"/>
      <c r="AI140" s="133"/>
      <c r="AJ140" s="133"/>
      <c r="AK140" s="133"/>
      <c r="AL140" s="133"/>
      <c r="AM140" s="253">
        <f t="shared" ref="AM140" si="130">SUM(H141:AL141)</f>
        <v>0</v>
      </c>
      <c r="AN140" s="390" t="str">
        <f t="shared" ref="AN140" si="131">IFERROR(IF(OR(E140="Ａ",AM140&gt;$AF$125),1,ROUNDDOWN(AM140/$AF$125,1)),"")</f>
        <v/>
      </c>
      <c r="AO140" s="372"/>
      <c r="AP140" s="8"/>
    </row>
    <row r="141" spans="1:51" ht="13.5" customHeight="1">
      <c r="A141" s="249"/>
      <c r="B141" s="255"/>
      <c r="C141" s="287"/>
      <c r="D141" s="367"/>
      <c r="E141" s="302"/>
      <c r="F141" s="262"/>
      <c r="G141" s="70" t="s">
        <v>134</v>
      </c>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253"/>
      <c r="AN141" s="390"/>
      <c r="AO141" s="374"/>
      <c r="AP141" s="8"/>
    </row>
    <row r="142" spans="1:51" ht="13.5" customHeight="1">
      <c r="A142" s="248" t="str">
        <f>IFERROR(INDEX(【従業者名簿】!F:F,MATCH(F142,【従業者名簿】!C:C,0)),"")</f>
        <v/>
      </c>
      <c r="B142" s="298" t="s">
        <v>33</v>
      </c>
      <c r="C142" s="299" t="str">
        <f t="shared" ref="C142" si="132">IF(AO142="介護福祉士","〇","")</f>
        <v/>
      </c>
      <c r="D142" s="366" t="str">
        <f t="shared" ref="D142" si="133">IF(A142="","",DATEDIF(A142,$AF$3,"m"))</f>
        <v/>
      </c>
      <c r="E142" s="301"/>
      <c r="F142" s="262"/>
      <c r="G142" s="70" t="s">
        <v>36</v>
      </c>
      <c r="H142" s="133"/>
      <c r="I142" s="133"/>
      <c r="J142" s="133"/>
      <c r="K142" s="133"/>
      <c r="L142" s="133"/>
      <c r="M142" s="133"/>
      <c r="N142" s="133"/>
      <c r="O142" s="133"/>
      <c r="P142" s="133"/>
      <c r="Q142" s="133"/>
      <c r="R142" s="133"/>
      <c r="S142" s="133"/>
      <c r="T142" s="133"/>
      <c r="U142" s="133"/>
      <c r="V142" s="133"/>
      <c r="W142" s="133"/>
      <c r="X142" s="133"/>
      <c r="Y142" s="133"/>
      <c r="Z142" s="133"/>
      <c r="AA142" s="133"/>
      <c r="AB142" s="133"/>
      <c r="AC142" s="133"/>
      <c r="AD142" s="133"/>
      <c r="AE142" s="133"/>
      <c r="AF142" s="133"/>
      <c r="AG142" s="133"/>
      <c r="AH142" s="133"/>
      <c r="AI142" s="133"/>
      <c r="AJ142" s="133"/>
      <c r="AK142" s="133"/>
      <c r="AL142" s="133"/>
      <c r="AM142" s="253">
        <f t="shared" ref="AM142" si="134">SUM(H143:AL143)</f>
        <v>0</v>
      </c>
      <c r="AN142" s="390" t="str">
        <f t="shared" ref="AN142" si="135">IFERROR(IF(OR(E142="Ａ",AM142&gt;$AF$125),1,ROUNDDOWN(AM142/$AF$125,1)),"")</f>
        <v/>
      </c>
      <c r="AO142" s="372"/>
      <c r="AP142" s="8"/>
    </row>
    <row r="143" spans="1:51" ht="13.5" customHeight="1">
      <c r="A143" s="249"/>
      <c r="B143" s="255"/>
      <c r="C143" s="287"/>
      <c r="D143" s="367"/>
      <c r="E143" s="302"/>
      <c r="F143" s="262"/>
      <c r="G143" s="70" t="s">
        <v>134</v>
      </c>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253"/>
      <c r="AN143" s="390"/>
      <c r="AO143" s="374"/>
      <c r="AP143" s="8"/>
    </row>
    <row r="144" spans="1:51" ht="13.5" customHeight="1">
      <c r="A144" s="248" t="str">
        <f>IFERROR(INDEX(【従業者名簿】!F:F,MATCH(F144,【従業者名簿】!C:C,0)),"")</f>
        <v/>
      </c>
      <c r="B144" s="298" t="s">
        <v>33</v>
      </c>
      <c r="C144" s="299" t="str">
        <f t="shared" ref="C144" si="136">IF(AO144="介護福祉士","〇","")</f>
        <v/>
      </c>
      <c r="D144" s="366" t="str">
        <f t="shared" ref="D144" si="137">IF(A144="","",DATEDIF(A144,$AF$3,"m"))</f>
        <v/>
      </c>
      <c r="E144" s="301"/>
      <c r="F144" s="262"/>
      <c r="G144" s="70" t="s">
        <v>36</v>
      </c>
      <c r="H144" s="133"/>
      <c r="I144" s="133"/>
      <c r="J144" s="133"/>
      <c r="K144" s="133"/>
      <c r="L144" s="133"/>
      <c r="M144" s="133"/>
      <c r="N144" s="133"/>
      <c r="O144" s="133"/>
      <c r="P144" s="133"/>
      <c r="Q144" s="133"/>
      <c r="R144" s="133"/>
      <c r="S144" s="133"/>
      <c r="T144" s="133"/>
      <c r="U144" s="133"/>
      <c r="V144" s="133"/>
      <c r="W144" s="133"/>
      <c r="X144" s="133"/>
      <c r="Y144" s="133"/>
      <c r="Z144" s="133"/>
      <c r="AA144" s="133"/>
      <c r="AB144" s="133"/>
      <c r="AC144" s="133"/>
      <c r="AD144" s="133"/>
      <c r="AE144" s="133"/>
      <c r="AF144" s="133"/>
      <c r="AG144" s="133"/>
      <c r="AH144" s="133"/>
      <c r="AI144" s="133"/>
      <c r="AJ144" s="133"/>
      <c r="AK144" s="133"/>
      <c r="AL144" s="133"/>
      <c r="AM144" s="253">
        <f t="shared" ref="AM144" si="138">SUM(H145:AL145)</f>
        <v>0</v>
      </c>
      <c r="AN144" s="390" t="str">
        <f t="shared" ref="AN144" si="139">IFERROR(IF(OR(E144="Ａ",AM144&gt;$AF$125),1,ROUNDDOWN(AM144/$AF$125,1)),"")</f>
        <v/>
      </c>
      <c r="AO144" s="372"/>
      <c r="AP144" s="8"/>
    </row>
    <row r="145" spans="1:51" ht="13.5" customHeight="1">
      <c r="A145" s="249"/>
      <c r="B145" s="255"/>
      <c r="C145" s="287"/>
      <c r="D145" s="367"/>
      <c r="E145" s="302"/>
      <c r="F145" s="262"/>
      <c r="G145" s="70" t="s">
        <v>134</v>
      </c>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253"/>
      <c r="AN145" s="390"/>
      <c r="AO145" s="374"/>
      <c r="AP145" s="8"/>
    </row>
    <row r="146" spans="1:51" ht="13.5" customHeight="1">
      <c r="A146" s="248" t="str">
        <f>IFERROR(INDEX(【従業者名簿】!F:F,MATCH(F146,【従業者名簿】!C:C,0)),"")</f>
        <v/>
      </c>
      <c r="B146" s="298" t="s">
        <v>33</v>
      </c>
      <c r="C146" s="299" t="str">
        <f t="shared" ref="C146" si="140">IF(AO146="介護福祉士","〇","")</f>
        <v/>
      </c>
      <c r="D146" s="366" t="str">
        <f t="shared" ref="D146" si="141">IF(A146="","",DATEDIF(A146,$AF$3,"m"))</f>
        <v/>
      </c>
      <c r="E146" s="301"/>
      <c r="F146" s="262"/>
      <c r="G146" s="70" t="s">
        <v>36</v>
      </c>
      <c r="H146" s="133"/>
      <c r="I146" s="133"/>
      <c r="J146" s="133"/>
      <c r="K146" s="133"/>
      <c r="L146" s="133"/>
      <c r="M146" s="133"/>
      <c r="N146" s="133"/>
      <c r="O146" s="133"/>
      <c r="P146" s="133"/>
      <c r="Q146" s="133"/>
      <c r="R146" s="133"/>
      <c r="S146" s="133"/>
      <c r="T146" s="133"/>
      <c r="U146" s="133"/>
      <c r="V146" s="133"/>
      <c r="W146" s="133"/>
      <c r="X146" s="133"/>
      <c r="Y146" s="133"/>
      <c r="Z146" s="133"/>
      <c r="AA146" s="133"/>
      <c r="AB146" s="133"/>
      <c r="AC146" s="133"/>
      <c r="AD146" s="133"/>
      <c r="AE146" s="133"/>
      <c r="AF146" s="133"/>
      <c r="AG146" s="133"/>
      <c r="AH146" s="133"/>
      <c r="AI146" s="133"/>
      <c r="AJ146" s="133"/>
      <c r="AK146" s="133"/>
      <c r="AL146" s="133"/>
      <c r="AM146" s="253">
        <f t="shared" ref="AM146" si="142">SUM(H147:AL147)</f>
        <v>0</v>
      </c>
      <c r="AN146" s="390" t="str">
        <f t="shared" ref="AN146" si="143">IFERROR(IF(OR(E146="Ａ",AM146&gt;$AF$125),1,ROUNDDOWN(AM146/$AF$125,1)),"")</f>
        <v/>
      </c>
      <c r="AO146" s="372"/>
      <c r="AP146" s="8"/>
    </row>
    <row r="147" spans="1:51" ht="13.5" customHeight="1">
      <c r="A147" s="249"/>
      <c r="B147" s="255"/>
      <c r="C147" s="287"/>
      <c r="D147" s="367"/>
      <c r="E147" s="302"/>
      <c r="F147" s="262"/>
      <c r="G147" s="70" t="s">
        <v>134</v>
      </c>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253"/>
      <c r="AN147" s="390"/>
      <c r="AO147" s="374"/>
      <c r="AP147" s="8"/>
    </row>
    <row r="148" spans="1:51" ht="13.5" customHeight="1">
      <c r="A148" s="248" t="str">
        <f>IFERROR(INDEX(【従業者名簿】!F:F,MATCH(F148,【従業者名簿】!C:C,0)),"")</f>
        <v/>
      </c>
      <c r="B148" s="298" t="s">
        <v>33</v>
      </c>
      <c r="C148" s="299" t="str">
        <f t="shared" ref="C148" si="144">IF(AO148="介護福祉士","〇","")</f>
        <v/>
      </c>
      <c r="D148" s="366" t="str">
        <f t="shared" ref="D148" si="145">IF(A148="","",DATEDIF(A148,$AF$3,"m"))</f>
        <v/>
      </c>
      <c r="E148" s="301"/>
      <c r="F148" s="262"/>
      <c r="G148" s="70" t="s">
        <v>36</v>
      </c>
      <c r="H148" s="133"/>
      <c r="I148" s="133"/>
      <c r="J148" s="133"/>
      <c r="K148" s="133"/>
      <c r="L148" s="133"/>
      <c r="M148" s="133"/>
      <c r="N148" s="133"/>
      <c r="O148" s="133"/>
      <c r="P148" s="133"/>
      <c r="Q148" s="133"/>
      <c r="R148" s="133"/>
      <c r="S148" s="133"/>
      <c r="T148" s="133"/>
      <c r="U148" s="133"/>
      <c r="V148" s="133"/>
      <c r="W148" s="133"/>
      <c r="X148" s="133"/>
      <c r="Y148" s="133"/>
      <c r="Z148" s="133"/>
      <c r="AA148" s="133"/>
      <c r="AB148" s="133"/>
      <c r="AC148" s="133"/>
      <c r="AD148" s="133"/>
      <c r="AE148" s="133"/>
      <c r="AF148" s="133"/>
      <c r="AG148" s="133"/>
      <c r="AH148" s="133"/>
      <c r="AI148" s="133"/>
      <c r="AJ148" s="133"/>
      <c r="AK148" s="133"/>
      <c r="AL148" s="133"/>
      <c r="AM148" s="253">
        <f t="shared" ref="AM148" si="146">SUM(H149:AL149)</f>
        <v>0</v>
      </c>
      <c r="AN148" s="390" t="str">
        <f t="shared" ref="AN148" si="147">IFERROR(IF(OR(E148="Ａ",AM148&gt;$AF$125),1,ROUNDDOWN(AM148/$AF$125,1)),"")</f>
        <v/>
      </c>
      <c r="AO148" s="372"/>
      <c r="AP148" s="8"/>
    </row>
    <row r="149" spans="1:51" ht="13.5" customHeight="1">
      <c r="A149" s="249"/>
      <c r="B149" s="255"/>
      <c r="C149" s="287"/>
      <c r="D149" s="367"/>
      <c r="E149" s="302"/>
      <c r="F149" s="262"/>
      <c r="G149" s="70" t="s">
        <v>134</v>
      </c>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253"/>
      <c r="AN149" s="390"/>
      <c r="AO149" s="374"/>
      <c r="AP149" s="8"/>
    </row>
    <row r="150" spans="1:51" ht="13.5" customHeight="1">
      <c r="A150" s="248" t="str">
        <f>IFERROR(INDEX(【従業者名簿】!F:F,MATCH(F150,【従業者名簿】!C:C,0)),"")</f>
        <v/>
      </c>
      <c r="B150" s="298" t="s">
        <v>33</v>
      </c>
      <c r="C150" s="299" t="str">
        <f t="shared" ref="C150" si="148">IF(AO150="介護福祉士","〇","")</f>
        <v/>
      </c>
      <c r="D150" s="366" t="str">
        <f t="shared" ref="D150" si="149">IF(A150="","",DATEDIF(A150,$AF$3,"m"))</f>
        <v/>
      </c>
      <c r="E150" s="301"/>
      <c r="F150" s="262"/>
      <c r="G150" s="70" t="s">
        <v>36</v>
      </c>
      <c r="H150" s="133"/>
      <c r="I150" s="133"/>
      <c r="J150" s="133"/>
      <c r="K150" s="133"/>
      <c r="L150" s="133"/>
      <c r="M150" s="133"/>
      <c r="N150" s="133"/>
      <c r="O150" s="133"/>
      <c r="P150" s="133"/>
      <c r="Q150" s="133"/>
      <c r="R150" s="133"/>
      <c r="S150" s="133"/>
      <c r="T150" s="133"/>
      <c r="U150" s="133"/>
      <c r="V150" s="133"/>
      <c r="W150" s="133"/>
      <c r="X150" s="133"/>
      <c r="Y150" s="133"/>
      <c r="Z150" s="133"/>
      <c r="AA150" s="133"/>
      <c r="AB150" s="133"/>
      <c r="AC150" s="133"/>
      <c r="AD150" s="133"/>
      <c r="AE150" s="133"/>
      <c r="AF150" s="133"/>
      <c r="AG150" s="133"/>
      <c r="AH150" s="133"/>
      <c r="AI150" s="133"/>
      <c r="AJ150" s="133"/>
      <c r="AK150" s="133"/>
      <c r="AL150" s="133"/>
      <c r="AM150" s="253">
        <f t="shared" ref="AM150" si="150">SUM(H151:AL151)</f>
        <v>0</v>
      </c>
      <c r="AN150" s="390" t="str">
        <f t="shared" ref="AN150" si="151">IFERROR(IF(OR(E150="Ａ",AM150&gt;$AF$125),1,ROUNDDOWN(AM150/$AF$125,1)),"")</f>
        <v/>
      </c>
      <c r="AO150" s="372"/>
      <c r="AP150" s="8"/>
    </row>
    <row r="151" spans="1:51" ht="13.5" customHeight="1">
      <c r="A151" s="249"/>
      <c r="B151" s="255"/>
      <c r="C151" s="287"/>
      <c r="D151" s="367"/>
      <c r="E151" s="302"/>
      <c r="F151" s="262"/>
      <c r="G151" s="70" t="s">
        <v>134</v>
      </c>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253"/>
      <c r="AN151" s="390"/>
      <c r="AO151" s="374"/>
      <c r="AP151" s="8"/>
    </row>
    <row r="152" spans="1:51" ht="13.5" customHeight="1">
      <c r="A152" s="248" t="str">
        <f>IFERROR(INDEX(【従業者名簿】!F:F,MATCH(F152,【従業者名簿】!C:C,0)),"")</f>
        <v/>
      </c>
      <c r="B152" s="298" t="s">
        <v>33</v>
      </c>
      <c r="C152" s="299" t="str">
        <f t="shared" ref="C152" si="152">IF(AO152="介護福祉士","〇","")</f>
        <v/>
      </c>
      <c r="D152" s="366" t="str">
        <f t="shared" ref="D152" si="153">IF(A152="","",DATEDIF(A152,$AF$3,"m"))</f>
        <v/>
      </c>
      <c r="E152" s="301"/>
      <c r="F152" s="262"/>
      <c r="G152" s="70" t="s">
        <v>36</v>
      </c>
      <c r="H152" s="133"/>
      <c r="I152" s="133"/>
      <c r="J152" s="133"/>
      <c r="K152" s="133"/>
      <c r="L152" s="133"/>
      <c r="M152" s="13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253">
        <f t="shared" ref="AM152" si="154">SUM(H153:AL153)</f>
        <v>0</v>
      </c>
      <c r="AN152" s="390" t="str">
        <f t="shared" ref="AN152" si="155">IFERROR(IF(OR(E152="Ａ",AM152&gt;$AF$125),1,ROUNDDOWN(AM152/$AF$125,1)),"")</f>
        <v/>
      </c>
      <c r="AO152" s="372"/>
      <c r="AP152" s="8"/>
    </row>
    <row r="153" spans="1:51" ht="13.5" customHeight="1">
      <c r="A153" s="249"/>
      <c r="B153" s="255"/>
      <c r="C153" s="287"/>
      <c r="D153" s="367"/>
      <c r="E153" s="302"/>
      <c r="F153" s="262"/>
      <c r="G153" s="70" t="s">
        <v>134</v>
      </c>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253"/>
      <c r="AN153" s="390"/>
      <c r="AO153" s="374"/>
      <c r="AP153" s="8"/>
    </row>
    <row r="154" spans="1:51" ht="13.5" customHeight="1">
      <c r="A154" s="248" t="str">
        <f>IFERROR(INDEX(【従業者名簿】!F:F,MATCH(F154,【従業者名簿】!C:C,0)),"")</f>
        <v/>
      </c>
      <c r="B154" s="298" t="s">
        <v>33</v>
      </c>
      <c r="C154" s="299" t="str">
        <f t="shared" ref="C154" si="156">IF(AO154="介護福祉士","〇","")</f>
        <v/>
      </c>
      <c r="D154" s="366" t="str">
        <f t="shared" ref="D154" si="157">IF(A154="","",DATEDIF(A154,$AF$3,"m"))</f>
        <v/>
      </c>
      <c r="E154" s="301"/>
      <c r="F154" s="262"/>
      <c r="G154" s="70" t="s">
        <v>36</v>
      </c>
      <c r="H154" s="133"/>
      <c r="I154" s="133"/>
      <c r="J154" s="133"/>
      <c r="K154" s="133"/>
      <c r="L154" s="133"/>
      <c r="M154" s="133"/>
      <c r="N154" s="133"/>
      <c r="O154" s="133"/>
      <c r="P154" s="133"/>
      <c r="Q154" s="133"/>
      <c r="R154" s="133"/>
      <c r="S154" s="133"/>
      <c r="T154" s="133"/>
      <c r="U154" s="133"/>
      <c r="V154" s="133"/>
      <c r="W154" s="133"/>
      <c r="X154" s="133"/>
      <c r="Y154" s="133"/>
      <c r="Z154" s="133"/>
      <c r="AA154" s="133"/>
      <c r="AB154" s="133"/>
      <c r="AC154" s="133"/>
      <c r="AD154" s="133"/>
      <c r="AE154" s="133"/>
      <c r="AF154" s="133"/>
      <c r="AG154" s="133"/>
      <c r="AH154" s="133"/>
      <c r="AI154" s="133"/>
      <c r="AJ154" s="133"/>
      <c r="AK154" s="133"/>
      <c r="AL154" s="133"/>
      <c r="AM154" s="253">
        <f t="shared" ref="AM154" si="158">SUM(H155:AL155)</f>
        <v>0</v>
      </c>
      <c r="AN154" s="390" t="str">
        <f t="shared" ref="AN154" si="159">IFERROR(IF(OR(E154="Ａ",AM154&gt;$AF$125),1,ROUNDDOWN(AM154/$AF$125,1)),"")</f>
        <v/>
      </c>
      <c r="AO154" s="372"/>
      <c r="AP154" s="8"/>
    </row>
    <row r="155" spans="1:51" ht="13.5" customHeight="1">
      <c r="A155" s="249"/>
      <c r="B155" s="255"/>
      <c r="C155" s="287"/>
      <c r="D155" s="367"/>
      <c r="E155" s="302"/>
      <c r="F155" s="262"/>
      <c r="G155" s="70" t="s">
        <v>134</v>
      </c>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253"/>
      <c r="AN155" s="390"/>
      <c r="AO155" s="374"/>
      <c r="AP155" s="8"/>
    </row>
    <row r="156" spans="1:51" ht="13.5" customHeight="1">
      <c r="A156" s="248" t="str">
        <f>IFERROR(INDEX(【従業者名簿】!F:F,MATCH(F156,【従業者名簿】!C:C,0)),"")</f>
        <v/>
      </c>
      <c r="B156" s="298" t="s">
        <v>33</v>
      </c>
      <c r="C156" s="299" t="str">
        <f t="shared" ref="C156" si="160">IF(AO156="介護福祉士","〇","")</f>
        <v/>
      </c>
      <c r="D156" s="366" t="str">
        <f t="shared" ref="D156" si="161">IF(A156="","",DATEDIF(A156,$AF$3,"m"))</f>
        <v/>
      </c>
      <c r="E156" s="301"/>
      <c r="F156" s="270"/>
      <c r="G156" s="70" t="s">
        <v>36</v>
      </c>
      <c r="H156" s="133"/>
      <c r="I156" s="133"/>
      <c r="J156" s="133"/>
      <c r="K156" s="133"/>
      <c r="L156" s="133"/>
      <c r="M156" s="133"/>
      <c r="N156" s="133"/>
      <c r="O156" s="133"/>
      <c r="P156" s="133"/>
      <c r="Q156" s="133"/>
      <c r="R156" s="133"/>
      <c r="S156" s="133"/>
      <c r="T156" s="133"/>
      <c r="U156" s="133"/>
      <c r="V156" s="133"/>
      <c r="W156" s="133"/>
      <c r="X156" s="133"/>
      <c r="Y156" s="133"/>
      <c r="Z156" s="133"/>
      <c r="AA156" s="133"/>
      <c r="AB156" s="133"/>
      <c r="AC156" s="133"/>
      <c r="AD156" s="133"/>
      <c r="AE156" s="133"/>
      <c r="AF156" s="133"/>
      <c r="AG156" s="133"/>
      <c r="AH156" s="133"/>
      <c r="AI156" s="133"/>
      <c r="AJ156" s="133"/>
      <c r="AK156" s="133"/>
      <c r="AL156" s="133"/>
      <c r="AM156" s="253">
        <f t="shared" ref="AM156" si="162">SUM(H157:AL157)</f>
        <v>0</v>
      </c>
      <c r="AN156" s="390" t="str">
        <f t="shared" ref="AN156" si="163">IFERROR(IF(OR(E156="Ａ",AM156&gt;$AF$125),1,ROUNDDOWN(AM156/$AF$125,1)),"")</f>
        <v/>
      </c>
      <c r="AO156" s="372"/>
      <c r="AP156" s="8"/>
    </row>
    <row r="157" spans="1:51" ht="13.5" customHeight="1">
      <c r="A157" s="249"/>
      <c r="B157" s="255"/>
      <c r="C157" s="287"/>
      <c r="D157" s="367"/>
      <c r="E157" s="302"/>
      <c r="F157" s="261"/>
      <c r="G157" s="70" t="s">
        <v>134</v>
      </c>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253"/>
      <c r="AN157" s="390"/>
      <c r="AO157" s="374"/>
      <c r="AP157" s="8"/>
    </row>
    <row r="158" spans="1:51" ht="13.5" customHeight="1">
      <c r="A158" s="248" t="str">
        <f>IFERROR(INDEX(【従業者名簿】!F:F,MATCH(F158,【従業者名簿】!C:C,0)),"")</f>
        <v/>
      </c>
      <c r="B158" s="298" t="s">
        <v>33</v>
      </c>
      <c r="C158" s="299" t="str">
        <f t="shared" ref="C158" si="164">IF(AO158="介護福祉士","〇","")</f>
        <v/>
      </c>
      <c r="D158" s="366" t="str">
        <f>IF(A158="","",DATEDIF(A158,$AF$3,"m"))</f>
        <v/>
      </c>
      <c r="E158" s="301"/>
      <c r="F158" s="262"/>
      <c r="G158" s="70" t="s">
        <v>36</v>
      </c>
      <c r="H158" s="133"/>
      <c r="I158" s="133"/>
      <c r="J158" s="133"/>
      <c r="K158" s="133"/>
      <c r="L158" s="133"/>
      <c r="M158" s="133"/>
      <c r="N158" s="133"/>
      <c r="O158" s="133"/>
      <c r="P158" s="133"/>
      <c r="Q158" s="133"/>
      <c r="R158" s="133"/>
      <c r="S158" s="133"/>
      <c r="T158" s="133"/>
      <c r="U158" s="133"/>
      <c r="V158" s="133"/>
      <c r="W158" s="133"/>
      <c r="X158" s="133"/>
      <c r="Y158" s="133"/>
      <c r="Z158" s="133"/>
      <c r="AA158" s="133"/>
      <c r="AB158" s="133"/>
      <c r="AC158" s="133"/>
      <c r="AD158" s="133"/>
      <c r="AE158" s="133"/>
      <c r="AF158" s="133"/>
      <c r="AG158" s="133"/>
      <c r="AH158" s="133"/>
      <c r="AI158" s="133"/>
      <c r="AJ158" s="133"/>
      <c r="AK158" s="133"/>
      <c r="AL158" s="133"/>
      <c r="AM158" s="253">
        <f>SUM(H159:AL159)</f>
        <v>0</v>
      </c>
      <c r="AN158" s="390" t="str">
        <f>IFERROR(IF(OR(E158="Ａ",AM158&gt;$AF$125),1,ROUNDDOWN(AM158/$AF$125,1)),"")</f>
        <v/>
      </c>
      <c r="AO158" s="372"/>
      <c r="AP158" s="8"/>
    </row>
    <row r="159" spans="1:51" ht="13.5" customHeight="1">
      <c r="A159" s="249"/>
      <c r="B159" s="255"/>
      <c r="C159" s="287"/>
      <c r="D159" s="367"/>
      <c r="E159" s="302"/>
      <c r="F159" s="262"/>
      <c r="G159" s="70" t="s">
        <v>134</v>
      </c>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253"/>
      <c r="AN159" s="390"/>
      <c r="AO159" s="374"/>
      <c r="AP159" s="8"/>
    </row>
    <row r="160" spans="1:51" ht="13.5" customHeight="1">
      <c r="B160" s="132"/>
      <c r="C160" s="132"/>
      <c r="D160" s="132"/>
      <c r="E160" s="7" t="s">
        <v>137</v>
      </c>
      <c r="F160" s="132"/>
      <c r="G160" s="51"/>
      <c r="H160" s="7"/>
      <c r="I160" s="52"/>
      <c r="J160" s="52"/>
      <c r="K160" s="52"/>
      <c r="L160" s="52"/>
      <c r="M160" s="52"/>
      <c r="N160" s="52"/>
      <c r="O160" s="52"/>
      <c r="P160" s="52"/>
      <c r="Q160" s="52"/>
      <c r="R160" s="52"/>
      <c r="S160" s="53"/>
      <c r="T160" s="53"/>
      <c r="U160" s="7"/>
      <c r="V160" s="52"/>
      <c r="W160" s="52"/>
      <c r="X160" s="52"/>
      <c r="Y160" s="52"/>
      <c r="Z160" s="52"/>
      <c r="AA160" s="52"/>
      <c r="AB160" s="52"/>
      <c r="AC160" s="132"/>
      <c r="AD160" s="132"/>
      <c r="AE160" s="132"/>
      <c r="AF160" s="54"/>
      <c r="AG160" s="54"/>
      <c r="AH160" s="7"/>
      <c r="AI160" s="7"/>
      <c r="AJ160" s="7"/>
      <c r="AK160" s="7"/>
      <c r="AL160" s="7"/>
      <c r="AM160" s="55"/>
      <c r="AN160" s="56"/>
      <c r="AO160" s="57"/>
      <c r="AP160" s="10"/>
      <c r="AQ160" s="159"/>
      <c r="AR160" s="159"/>
      <c r="AS160" s="159"/>
      <c r="AT160" s="58"/>
      <c r="AU160" s="58"/>
      <c r="AV160" s="58"/>
      <c r="AW160" s="59"/>
      <c r="AX160" s="59"/>
      <c r="AY160" s="59"/>
    </row>
    <row r="161" spans="1:53" ht="13.5" customHeight="1">
      <c r="B161" s="132"/>
      <c r="C161" s="132"/>
      <c r="D161" s="132"/>
      <c r="E161" s="7"/>
      <c r="F161" s="132"/>
      <c r="G161" s="51"/>
      <c r="H161" s="7"/>
      <c r="I161" s="52"/>
      <c r="J161" s="52"/>
      <c r="K161" s="52"/>
      <c r="L161" s="52"/>
      <c r="M161" s="52"/>
      <c r="N161" s="52"/>
      <c r="O161" s="52"/>
      <c r="P161" s="52"/>
      <c r="Q161" s="52"/>
      <c r="R161" s="52"/>
      <c r="S161" s="53"/>
      <c r="T161" s="53"/>
      <c r="U161" s="7"/>
      <c r="V161" s="52"/>
      <c r="W161" s="52"/>
      <c r="X161" s="52"/>
      <c r="Y161" s="52"/>
      <c r="Z161" s="52"/>
      <c r="AA161" s="52"/>
      <c r="AB161" s="52"/>
      <c r="AC161" s="132"/>
      <c r="AD161" s="132"/>
      <c r="AE161" s="132"/>
      <c r="AF161" s="54"/>
      <c r="AG161" s="54"/>
      <c r="AH161" s="7"/>
      <c r="AI161" s="7"/>
      <c r="AJ161" s="7"/>
      <c r="AK161" s="7"/>
      <c r="AL161" s="7"/>
      <c r="AM161" s="55"/>
      <c r="AN161" s="56"/>
      <c r="AO161" s="57"/>
      <c r="AP161" s="10"/>
      <c r="AQ161" s="159"/>
      <c r="AR161" s="159"/>
      <c r="AS161" s="159"/>
      <c r="AT161" s="58"/>
      <c r="AU161" s="58"/>
      <c r="AV161" s="58"/>
      <c r="AW161" s="59"/>
      <c r="AX161" s="59"/>
      <c r="AY161" s="59"/>
    </row>
    <row r="162" spans="1:53" ht="18" customHeight="1">
      <c r="B162" s="2" t="s">
        <v>2</v>
      </c>
      <c r="C162" s="2"/>
      <c r="D162" s="2"/>
      <c r="E162" s="2"/>
      <c r="F162" s="2"/>
      <c r="G162" s="2"/>
      <c r="H162" s="2"/>
      <c r="I162" s="2"/>
      <c r="J162" s="2"/>
      <c r="AF162" s="3"/>
      <c r="AO162" s="3"/>
      <c r="AY162" s="3" t="s">
        <v>35</v>
      </c>
      <c r="BA162" s="9"/>
    </row>
    <row r="163" spans="1:53" ht="18" customHeight="1">
      <c r="B163" s="233" t="s">
        <v>22</v>
      </c>
      <c r="C163" s="234"/>
      <c r="D163" s="235">
        <f>【算定要件集計】!$B$3</f>
        <v>0</v>
      </c>
      <c r="E163" s="236"/>
      <c r="F163" s="236"/>
      <c r="G163" s="236"/>
      <c r="H163" s="236"/>
      <c r="I163" s="236"/>
      <c r="J163" s="236"/>
      <c r="K163" s="237"/>
      <c r="L163" s="238" t="s">
        <v>21</v>
      </c>
      <c r="M163" s="239"/>
      <c r="N163" s="239"/>
      <c r="O163" s="240"/>
      <c r="P163" s="241"/>
      <c r="Q163" s="241"/>
      <c r="R163" s="241"/>
      <c r="S163" s="241"/>
      <c r="T163" s="241"/>
      <c r="U163" s="242"/>
      <c r="V163" s="233" t="s">
        <v>23</v>
      </c>
      <c r="W163" s="243"/>
      <c r="X163" s="203"/>
      <c r="Y163" s="244"/>
      <c r="Z163" s="245"/>
      <c r="AA163" s="233" t="s">
        <v>40</v>
      </c>
      <c r="AB163" s="246"/>
      <c r="AC163" s="246"/>
      <c r="AD163" s="246"/>
      <c r="AE163" s="247"/>
      <c r="AF163" s="375" t="str">
        <f>$AF$3</f>
        <v/>
      </c>
      <c r="AG163" s="376"/>
      <c r="AH163" s="376"/>
      <c r="AI163" s="376"/>
      <c r="AJ163" s="377"/>
      <c r="AK163" s="378"/>
      <c r="AO163" s="5"/>
      <c r="BA163" s="9"/>
    </row>
    <row r="164" spans="1:53" ht="5.0999999999999996" customHeight="1">
      <c r="BA164" s="9"/>
    </row>
    <row r="165" spans="1:53" ht="16.5" customHeight="1">
      <c r="G165" s="5" t="s">
        <v>44</v>
      </c>
      <c r="H165" s="49">
        <f>$H$5</f>
        <v>0</v>
      </c>
      <c r="I165" s="50" t="s">
        <v>43</v>
      </c>
      <c r="J165" s="49">
        <f>J$5</f>
        <v>0</v>
      </c>
      <c r="K165" s="50" t="s">
        <v>24</v>
      </c>
      <c r="L165" s="50"/>
      <c r="M165" s="49">
        <f>$M$5</f>
        <v>0</v>
      </c>
      <c r="N165" s="50" t="s">
        <v>43</v>
      </c>
      <c r="O165" s="49">
        <f>$O$5</f>
        <v>0</v>
      </c>
      <c r="P165" s="1" t="s">
        <v>25</v>
      </c>
      <c r="R165" s="7"/>
      <c r="U165" s="7"/>
      <c r="V165" s="7"/>
      <c r="W165" s="7"/>
      <c r="X165" s="7"/>
      <c r="Y165" s="7"/>
      <c r="AE165" s="5" t="s">
        <v>42</v>
      </c>
      <c r="AF165" s="220">
        <f>$AF$5</f>
        <v>0</v>
      </c>
      <c r="AG165" s="379"/>
      <c r="AH165" s="7" t="s">
        <v>31</v>
      </c>
      <c r="AI165" s="7"/>
      <c r="AJ165" s="7"/>
      <c r="AL165" s="5" t="s">
        <v>32</v>
      </c>
      <c r="AM165" s="47">
        <f>$AM$5</f>
        <v>0</v>
      </c>
      <c r="AN165" s="7" t="s">
        <v>31</v>
      </c>
      <c r="AQ165" s="1" t="s">
        <v>27</v>
      </c>
      <c r="BA165" s="9"/>
    </row>
    <row r="166" spans="1:53" s="6" customFormat="1" ht="18" customHeight="1">
      <c r="A166" s="248" t="s">
        <v>60</v>
      </c>
      <c r="B166" s="238" t="s">
        <v>0</v>
      </c>
      <c r="C166" s="250" t="s">
        <v>203</v>
      </c>
      <c r="D166" s="250" t="s">
        <v>62</v>
      </c>
      <c r="E166" s="250" t="s">
        <v>1</v>
      </c>
      <c r="F166" s="238" t="s">
        <v>3</v>
      </c>
      <c r="G166" s="252" t="s">
        <v>37</v>
      </c>
      <c r="H166" s="18" t="str">
        <f>AF163</f>
        <v/>
      </c>
      <c r="I166" s="18" t="str">
        <f>IFERROR(H166+1,"")</f>
        <v/>
      </c>
      <c r="J166" s="18" t="str">
        <f t="shared" ref="J166:AI166" si="165">IFERROR(I166+1,"")</f>
        <v/>
      </c>
      <c r="K166" s="18" t="str">
        <f t="shared" si="165"/>
        <v/>
      </c>
      <c r="L166" s="18" t="str">
        <f t="shared" si="165"/>
        <v/>
      </c>
      <c r="M166" s="18" t="str">
        <f t="shared" si="165"/>
        <v/>
      </c>
      <c r="N166" s="18" t="str">
        <f t="shared" si="165"/>
        <v/>
      </c>
      <c r="O166" s="18" t="str">
        <f t="shared" si="165"/>
        <v/>
      </c>
      <c r="P166" s="18" t="str">
        <f t="shared" si="165"/>
        <v/>
      </c>
      <c r="Q166" s="18" t="str">
        <f t="shared" si="165"/>
        <v/>
      </c>
      <c r="R166" s="18" t="str">
        <f t="shared" si="165"/>
        <v/>
      </c>
      <c r="S166" s="18" t="str">
        <f t="shared" si="165"/>
        <v/>
      </c>
      <c r="T166" s="18" t="str">
        <f t="shared" si="165"/>
        <v/>
      </c>
      <c r="U166" s="18" t="str">
        <f t="shared" si="165"/>
        <v/>
      </c>
      <c r="V166" s="18" t="str">
        <f t="shared" si="165"/>
        <v/>
      </c>
      <c r="W166" s="18" t="str">
        <f t="shared" si="165"/>
        <v/>
      </c>
      <c r="X166" s="18" t="str">
        <f t="shared" si="165"/>
        <v/>
      </c>
      <c r="Y166" s="18" t="str">
        <f t="shared" si="165"/>
        <v/>
      </c>
      <c r="Z166" s="18" t="str">
        <f t="shared" si="165"/>
        <v/>
      </c>
      <c r="AA166" s="18" t="str">
        <f t="shared" si="165"/>
        <v/>
      </c>
      <c r="AB166" s="18" t="str">
        <f t="shared" si="165"/>
        <v/>
      </c>
      <c r="AC166" s="18" t="str">
        <f t="shared" si="165"/>
        <v/>
      </c>
      <c r="AD166" s="18" t="str">
        <f t="shared" si="165"/>
        <v/>
      </c>
      <c r="AE166" s="18" t="str">
        <f t="shared" si="165"/>
        <v/>
      </c>
      <c r="AF166" s="18" t="str">
        <f t="shared" si="165"/>
        <v/>
      </c>
      <c r="AG166" s="18" t="str">
        <f t="shared" si="165"/>
        <v/>
      </c>
      <c r="AH166" s="18" t="str">
        <f t="shared" si="165"/>
        <v/>
      </c>
      <c r="AI166" s="18" t="str">
        <f t="shared" si="165"/>
        <v/>
      </c>
      <c r="AJ166" s="18" t="str">
        <f>IFERROR(IF(MONTH(AI166)&lt;&gt;MONTH(AI166+1),"",AI166+1),"")</f>
        <v/>
      </c>
      <c r="AK166" s="18" t="str">
        <f>IFERROR(IF(MONTH(AJ166)&lt;&gt;MONTH(AJ166+1),"",AJ166+1),"")</f>
        <v/>
      </c>
      <c r="AL166" s="18" t="str">
        <f>IFERROR(IF(MONTH(AK166)&lt;&gt;MONTH(AK166+1),"",AK166+1),"")</f>
        <v/>
      </c>
      <c r="AM166" s="263" t="s">
        <v>162</v>
      </c>
      <c r="AN166" s="263" t="s">
        <v>163</v>
      </c>
      <c r="AO166" s="206" t="s">
        <v>133</v>
      </c>
      <c r="AQ166" s="208" t="s">
        <v>36</v>
      </c>
      <c r="AR166" s="209"/>
      <c r="AS166" s="208" t="s">
        <v>39</v>
      </c>
      <c r="AT166" s="212"/>
      <c r="AU166" s="212"/>
      <c r="AV166" s="212"/>
      <c r="AW166" s="213"/>
      <c r="AX166" s="208" t="s">
        <v>16</v>
      </c>
      <c r="AY166" s="215"/>
      <c r="BA166" s="9"/>
    </row>
    <row r="167" spans="1:53" s="6" customFormat="1" ht="18" customHeight="1">
      <c r="A167" s="249"/>
      <c r="B167" s="238"/>
      <c r="C167" s="251"/>
      <c r="D167" s="251"/>
      <c r="E167" s="251"/>
      <c r="F167" s="238"/>
      <c r="G167" s="239"/>
      <c r="H167" s="19" t="str">
        <f>H166</f>
        <v/>
      </c>
      <c r="I167" s="19" t="str">
        <f>I166</f>
        <v/>
      </c>
      <c r="J167" s="19" t="str">
        <f t="shared" ref="J167:AL167" si="166">J166</f>
        <v/>
      </c>
      <c r="K167" s="19" t="str">
        <f t="shared" si="166"/>
        <v/>
      </c>
      <c r="L167" s="19" t="str">
        <f t="shared" si="166"/>
        <v/>
      </c>
      <c r="M167" s="19" t="str">
        <f t="shared" si="166"/>
        <v/>
      </c>
      <c r="N167" s="19" t="str">
        <f t="shared" si="166"/>
        <v/>
      </c>
      <c r="O167" s="19" t="str">
        <f t="shared" si="166"/>
        <v/>
      </c>
      <c r="P167" s="19" t="str">
        <f t="shared" si="166"/>
        <v/>
      </c>
      <c r="Q167" s="19" t="str">
        <f t="shared" si="166"/>
        <v/>
      </c>
      <c r="R167" s="19" t="str">
        <f t="shared" si="166"/>
        <v/>
      </c>
      <c r="S167" s="19" t="str">
        <f t="shared" si="166"/>
        <v/>
      </c>
      <c r="T167" s="19" t="str">
        <f t="shared" si="166"/>
        <v/>
      </c>
      <c r="U167" s="19" t="str">
        <f t="shared" si="166"/>
        <v/>
      </c>
      <c r="V167" s="19" t="str">
        <f t="shared" si="166"/>
        <v/>
      </c>
      <c r="W167" s="19" t="str">
        <f t="shared" si="166"/>
        <v/>
      </c>
      <c r="X167" s="19" t="str">
        <f t="shared" si="166"/>
        <v/>
      </c>
      <c r="Y167" s="19" t="str">
        <f t="shared" si="166"/>
        <v/>
      </c>
      <c r="Z167" s="19" t="str">
        <f t="shared" si="166"/>
        <v/>
      </c>
      <c r="AA167" s="19" t="str">
        <f t="shared" si="166"/>
        <v/>
      </c>
      <c r="AB167" s="19" t="str">
        <f t="shared" si="166"/>
        <v/>
      </c>
      <c r="AC167" s="19" t="str">
        <f t="shared" si="166"/>
        <v/>
      </c>
      <c r="AD167" s="19" t="str">
        <f t="shared" si="166"/>
        <v/>
      </c>
      <c r="AE167" s="19" t="str">
        <f t="shared" si="166"/>
        <v/>
      </c>
      <c r="AF167" s="19" t="str">
        <f t="shared" si="166"/>
        <v/>
      </c>
      <c r="AG167" s="19" t="str">
        <f t="shared" si="166"/>
        <v/>
      </c>
      <c r="AH167" s="19" t="str">
        <f t="shared" si="166"/>
        <v/>
      </c>
      <c r="AI167" s="19" t="str">
        <f t="shared" si="166"/>
        <v/>
      </c>
      <c r="AJ167" s="19" t="str">
        <f t="shared" si="166"/>
        <v/>
      </c>
      <c r="AK167" s="19" t="str">
        <f t="shared" si="166"/>
        <v/>
      </c>
      <c r="AL167" s="19" t="str">
        <f t="shared" si="166"/>
        <v/>
      </c>
      <c r="AM167" s="263"/>
      <c r="AN167" s="263"/>
      <c r="AO167" s="207"/>
      <c r="AQ167" s="210"/>
      <c r="AR167" s="211"/>
      <c r="AS167" s="210"/>
      <c r="AT167" s="214"/>
      <c r="AU167" s="214"/>
      <c r="AV167" s="214"/>
      <c r="AW167" s="211"/>
      <c r="AX167" s="210"/>
      <c r="AY167" s="211"/>
      <c r="BA167" s="9"/>
    </row>
    <row r="168" spans="1:53" s="6" customFormat="1" ht="13.5" customHeight="1">
      <c r="A168" s="248"/>
      <c r="B168" s="255" t="s">
        <v>4</v>
      </c>
      <c r="C168" s="257" t="s">
        <v>48</v>
      </c>
      <c r="D168" s="257" t="s">
        <v>48</v>
      </c>
      <c r="E168" s="259" t="s">
        <v>10</v>
      </c>
      <c r="F168" s="261"/>
      <c r="G168" s="70" t="s">
        <v>36</v>
      </c>
      <c r="H168" s="75"/>
      <c r="I168" s="75"/>
      <c r="J168" s="75"/>
      <c r="K168" s="75"/>
      <c r="L168" s="75"/>
      <c r="M168" s="75"/>
      <c r="N168" s="75"/>
      <c r="O168" s="75"/>
      <c r="P168" s="75"/>
      <c r="Q168" s="75"/>
      <c r="R168" s="75"/>
      <c r="S168" s="75"/>
      <c r="T168" s="75"/>
      <c r="U168" s="75"/>
      <c r="V168" s="75"/>
      <c r="W168" s="75"/>
      <c r="X168" s="75"/>
      <c r="Y168" s="75"/>
      <c r="Z168" s="75"/>
      <c r="AA168" s="75"/>
      <c r="AB168" s="75"/>
      <c r="AC168" s="75"/>
      <c r="AD168" s="75"/>
      <c r="AE168" s="75"/>
      <c r="AF168" s="75"/>
      <c r="AG168" s="75"/>
      <c r="AH168" s="75"/>
      <c r="AI168" s="75"/>
      <c r="AJ168" s="75"/>
      <c r="AK168" s="75"/>
      <c r="AL168" s="75"/>
      <c r="AM168" s="253">
        <f>SUM(H169:AL169)</f>
        <v>0</v>
      </c>
      <c r="AN168" s="254" t="s">
        <v>48</v>
      </c>
      <c r="AO168" s="223"/>
      <c r="AQ168" s="228"/>
      <c r="AR168" s="369"/>
      <c r="AS168" s="224"/>
      <c r="AT168" s="225"/>
      <c r="AU168" s="12" t="s">
        <v>26</v>
      </c>
      <c r="AV168" s="226"/>
      <c r="AW168" s="227"/>
      <c r="AX168" s="156"/>
      <c r="AY168" s="167" t="s">
        <v>34</v>
      </c>
      <c r="BA168" s="9"/>
    </row>
    <row r="169" spans="1:53" ht="13.5" customHeight="1">
      <c r="A169" s="249"/>
      <c r="B169" s="256"/>
      <c r="C169" s="258"/>
      <c r="D169" s="258"/>
      <c r="E169" s="260"/>
      <c r="F169" s="262"/>
      <c r="G169" s="70" t="s">
        <v>16</v>
      </c>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253"/>
      <c r="AN169" s="254"/>
      <c r="AO169" s="374"/>
      <c r="AQ169" s="228"/>
      <c r="AR169" s="369"/>
      <c r="AS169" s="224"/>
      <c r="AT169" s="225"/>
      <c r="AU169" s="12" t="s">
        <v>26</v>
      </c>
      <c r="AV169" s="226"/>
      <c r="AW169" s="227"/>
      <c r="AX169" s="156"/>
      <c r="AY169" s="167" t="s">
        <v>34</v>
      </c>
      <c r="BA169" s="9"/>
    </row>
    <row r="170" spans="1:53" ht="13.5" customHeight="1">
      <c r="A170" s="248"/>
      <c r="B170" s="273" t="s">
        <v>5</v>
      </c>
      <c r="C170" s="257" t="s">
        <v>48</v>
      </c>
      <c r="D170" s="257" t="s">
        <v>48</v>
      </c>
      <c r="E170" s="275" t="s">
        <v>10</v>
      </c>
      <c r="F170" s="262"/>
      <c r="G170" s="70" t="s">
        <v>36</v>
      </c>
      <c r="H170" s="75"/>
      <c r="I170" s="75"/>
      <c r="J170" s="75"/>
      <c r="K170" s="75"/>
      <c r="L170" s="75"/>
      <c r="M170" s="75"/>
      <c r="N170" s="75"/>
      <c r="O170" s="75"/>
      <c r="P170" s="75"/>
      <c r="Q170" s="75"/>
      <c r="R170" s="75"/>
      <c r="S170" s="75"/>
      <c r="T170" s="75"/>
      <c r="U170" s="75"/>
      <c r="V170" s="75"/>
      <c r="W170" s="75"/>
      <c r="X170" s="75"/>
      <c r="Y170" s="75"/>
      <c r="Z170" s="75"/>
      <c r="AA170" s="75"/>
      <c r="AB170" s="75"/>
      <c r="AC170" s="75"/>
      <c r="AD170" s="75"/>
      <c r="AE170" s="75"/>
      <c r="AF170" s="75"/>
      <c r="AG170" s="75"/>
      <c r="AH170" s="75"/>
      <c r="AI170" s="75"/>
      <c r="AJ170" s="75"/>
      <c r="AK170" s="75"/>
      <c r="AL170" s="75"/>
      <c r="AM170" s="253">
        <f>SUM(H171:AL171)</f>
        <v>0</v>
      </c>
      <c r="AN170" s="254" t="s">
        <v>48</v>
      </c>
      <c r="AO170" s="372"/>
      <c r="AQ170" s="228"/>
      <c r="AR170" s="369"/>
      <c r="AS170" s="224"/>
      <c r="AT170" s="225"/>
      <c r="AU170" s="12" t="s">
        <v>26</v>
      </c>
      <c r="AV170" s="226"/>
      <c r="AW170" s="227"/>
      <c r="AX170" s="156"/>
      <c r="AY170" s="167" t="s">
        <v>34</v>
      </c>
      <c r="BA170" s="9"/>
    </row>
    <row r="171" spans="1:53" ht="13.5" customHeight="1">
      <c r="A171" s="249"/>
      <c r="B171" s="274"/>
      <c r="C171" s="258"/>
      <c r="D171" s="258"/>
      <c r="E171" s="260"/>
      <c r="F171" s="262"/>
      <c r="G171" s="71" t="s">
        <v>41</v>
      </c>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276"/>
      <c r="AN171" s="272"/>
      <c r="AO171" s="374"/>
      <c r="AQ171" s="228"/>
      <c r="AR171" s="369"/>
      <c r="AS171" s="224"/>
      <c r="AT171" s="225"/>
      <c r="AU171" s="12" t="s">
        <v>26</v>
      </c>
      <c r="AV171" s="226"/>
      <c r="AW171" s="227"/>
      <c r="AX171" s="156"/>
      <c r="AY171" s="167" t="s">
        <v>34</v>
      </c>
      <c r="BA171" s="9"/>
    </row>
    <row r="172" spans="1:53" ht="13.5" customHeight="1">
      <c r="A172" s="248"/>
      <c r="B172" s="265" t="s">
        <v>38</v>
      </c>
      <c r="C172" s="257" t="s">
        <v>48</v>
      </c>
      <c r="D172" s="257" t="s">
        <v>48</v>
      </c>
      <c r="E172" s="268" t="s">
        <v>48</v>
      </c>
      <c r="F172" s="270"/>
      <c r="G172" s="70" t="s">
        <v>36</v>
      </c>
      <c r="H172" s="75"/>
      <c r="I172" s="75"/>
      <c r="J172" s="75"/>
      <c r="K172" s="75"/>
      <c r="L172" s="75"/>
      <c r="M172" s="75"/>
      <c r="N172" s="75"/>
      <c r="O172" s="75"/>
      <c r="P172" s="75"/>
      <c r="Q172" s="75"/>
      <c r="R172" s="75"/>
      <c r="S172" s="75"/>
      <c r="T172" s="75"/>
      <c r="U172" s="75"/>
      <c r="V172" s="75"/>
      <c r="W172" s="75"/>
      <c r="X172" s="75"/>
      <c r="Y172" s="75"/>
      <c r="Z172" s="75"/>
      <c r="AA172" s="75"/>
      <c r="AB172" s="75"/>
      <c r="AC172" s="75"/>
      <c r="AD172" s="75"/>
      <c r="AE172" s="75"/>
      <c r="AF172" s="75"/>
      <c r="AG172" s="75"/>
      <c r="AH172" s="75"/>
      <c r="AI172" s="75"/>
      <c r="AJ172" s="75"/>
      <c r="AK172" s="75"/>
      <c r="AL172" s="75"/>
      <c r="AM172" s="253">
        <f>SUM(H173:AL173)</f>
        <v>0</v>
      </c>
      <c r="AN172" s="254" t="s">
        <v>48</v>
      </c>
      <c r="AO172" s="372"/>
      <c r="AQ172" s="228"/>
      <c r="AR172" s="369"/>
      <c r="AS172" s="224"/>
      <c r="AT172" s="225"/>
      <c r="AU172" s="12" t="s">
        <v>26</v>
      </c>
      <c r="AV172" s="226"/>
      <c r="AW172" s="227"/>
      <c r="AX172" s="156"/>
      <c r="AY172" s="167" t="s">
        <v>34</v>
      </c>
      <c r="BA172" s="9"/>
    </row>
    <row r="173" spans="1:53" ht="13.5" customHeight="1" thickBot="1">
      <c r="A173" s="264"/>
      <c r="B173" s="266"/>
      <c r="C173" s="267"/>
      <c r="D173" s="267"/>
      <c r="E173" s="269"/>
      <c r="F173" s="271"/>
      <c r="G173" s="72" t="s">
        <v>41</v>
      </c>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1"/>
      <c r="AN173" s="341"/>
      <c r="AO173" s="373"/>
      <c r="AQ173" s="228"/>
      <c r="AR173" s="369"/>
      <c r="AS173" s="224"/>
      <c r="AT173" s="225"/>
      <c r="AU173" s="12" t="s">
        <v>26</v>
      </c>
      <c r="AV173" s="226"/>
      <c r="AW173" s="227"/>
      <c r="AX173" s="156"/>
      <c r="AY173" s="167" t="s">
        <v>34</v>
      </c>
      <c r="BA173" s="9"/>
    </row>
    <row r="174" spans="1:53" ht="13.5" customHeight="1" thickTop="1">
      <c r="A174" s="283" t="str">
        <f>IFERROR(INDEX(【従業者名簿】!F:F,MATCH(届出後13月!F174,【従業者名簿】!C:C,0)),"")</f>
        <v/>
      </c>
      <c r="B174" s="255" t="s">
        <v>4</v>
      </c>
      <c r="C174" s="285" t="str">
        <f>IF(AO174="介護福祉士","〇","")</f>
        <v/>
      </c>
      <c r="D174" s="367" t="str">
        <f>IF(A174="","",DATEDIF(A174,$AF$3,"m"))</f>
        <v/>
      </c>
      <c r="E174" s="290" t="s">
        <v>102</v>
      </c>
      <c r="F174" s="293"/>
      <c r="G174" s="73" t="s">
        <v>36</v>
      </c>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278">
        <f>SUM(H175:AL175)</f>
        <v>0</v>
      </c>
      <c r="AN174" s="280" t="str">
        <f>IFERROR(IF(SUM(AM174:AM179)&gt;$AF$205,1,ROUNDDOWN(SUM(AM174:AM179)/$AF$205,1)),"")</f>
        <v/>
      </c>
      <c r="AO174" s="343"/>
      <c r="AQ174" s="228"/>
      <c r="AR174" s="369"/>
      <c r="AS174" s="224"/>
      <c r="AT174" s="225"/>
      <c r="AU174" s="12" t="s">
        <v>26</v>
      </c>
      <c r="AV174" s="226"/>
      <c r="AW174" s="227"/>
      <c r="AX174" s="156"/>
      <c r="AY174" s="167" t="s">
        <v>34</v>
      </c>
      <c r="BA174" s="9"/>
    </row>
    <row r="175" spans="1:53" ht="13.5" customHeight="1">
      <c r="A175" s="284"/>
      <c r="B175" s="256"/>
      <c r="C175" s="286"/>
      <c r="D175" s="370"/>
      <c r="E175" s="291"/>
      <c r="F175" s="293"/>
      <c r="G175" s="70" t="s">
        <v>41</v>
      </c>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253"/>
      <c r="AN175" s="280"/>
      <c r="AO175" s="344"/>
      <c r="AQ175" s="228"/>
      <c r="AR175" s="369"/>
      <c r="AS175" s="224"/>
      <c r="AT175" s="225"/>
      <c r="AU175" s="12" t="s">
        <v>26</v>
      </c>
      <c r="AV175" s="226"/>
      <c r="AW175" s="227"/>
      <c r="AX175" s="156"/>
      <c r="AY175" s="167" t="s">
        <v>34</v>
      </c>
      <c r="BA175" s="9"/>
    </row>
    <row r="176" spans="1:53" ht="13.5" customHeight="1">
      <c r="A176" s="284"/>
      <c r="B176" s="273" t="s">
        <v>5</v>
      </c>
      <c r="C176" s="286"/>
      <c r="D176" s="370"/>
      <c r="E176" s="291"/>
      <c r="F176" s="293"/>
      <c r="G176" s="73" t="s">
        <v>36</v>
      </c>
      <c r="H176" s="38"/>
      <c r="I176" s="38"/>
      <c r="J176" s="38"/>
      <c r="K176" s="38"/>
      <c r="L176" s="164"/>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278">
        <f>SUM(H177:AL177)</f>
        <v>0</v>
      </c>
      <c r="AN176" s="280"/>
      <c r="AO176" s="345"/>
      <c r="AQ176" s="228"/>
      <c r="AR176" s="369"/>
      <c r="AS176" s="224"/>
      <c r="AT176" s="225"/>
      <c r="AU176" s="12" t="s">
        <v>26</v>
      </c>
      <c r="AV176" s="226"/>
      <c r="AW176" s="227"/>
      <c r="AX176" s="156"/>
      <c r="AY176" s="167" t="s">
        <v>34</v>
      </c>
      <c r="BA176" s="9"/>
    </row>
    <row r="177" spans="1:53" ht="13.5" customHeight="1">
      <c r="A177" s="284"/>
      <c r="B177" s="297"/>
      <c r="C177" s="286"/>
      <c r="D177" s="370"/>
      <c r="E177" s="291"/>
      <c r="F177" s="293"/>
      <c r="G177" s="70" t="s">
        <v>41</v>
      </c>
      <c r="H177" s="35"/>
      <c r="I177" s="35"/>
      <c r="J177" s="35"/>
      <c r="K177" s="35"/>
      <c r="L177" s="36"/>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253"/>
      <c r="AN177" s="280"/>
      <c r="AO177" s="344"/>
      <c r="AQ177" s="228"/>
      <c r="AR177" s="369"/>
      <c r="AS177" s="224"/>
      <c r="AT177" s="225"/>
      <c r="AU177" s="12" t="s">
        <v>26</v>
      </c>
      <c r="AV177" s="226"/>
      <c r="AW177" s="227"/>
      <c r="AX177" s="156"/>
      <c r="AY177" s="167" t="s">
        <v>34</v>
      </c>
      <c r="BA177" s="9"/>
    </row>
    <row r="178" spans="1:53" ht="13.5" customHeight="1">
      <c r="A178" s="284"/>
      <c r="B178" s="296" t="s">
        <v>33</v>
      </c>
      <c r="C178" s="286"/>
      <c r="D178" s="370"/>
      <c r="E178" s="291"/>
      <c r="F178" s="294"/>
      <c r="G178" s="73" t="s">
        <v>36</v>
      </c>
      <c r="H178" s="38"/>
      <c r="I178" s="38"/>
      <c r="J178" s="38"/>
      <c r="K178" s="38"/>
      <c r="L178" s="164"/>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278">
        <f>SUM(H179:AL179)</f>
        <v>0</v>
      </c>
      <c r="AN178" s="281"/>
      <c r="AO178" s="345"/>
      <c r="AQ178" s="228"/>
      <c r="AR178" s="369"/>
      <c r="AS178" s="224"/>
      <c r="AT178" s="225"/>
      <c r="AU178" s="12" t="s">
        <v>26</v>
      </c>
      <c r="AV178" s="226"/>
      <c r="AW178" s="227"/>
      <c r="AX178" s="156"/>
      <c r="AY178" s="167" t="s">
        <v>34</v>
      </c>
      <c r="BA178" s="9"/>
    </row>
    <row r="179" spans="1:53" ht="13.5" customHeight="1">
      <c r="A179" s="284"/>
      <c r="B179" s="255"/>
      <c r="C179" s="287"/>
      <c r="D179" s="370"/>
      <c r="E179" s="292"/>
      <c r="F179" s="295"/>
      <c r="G179" s="70" t="s">
        <v>41</v>
      </c>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253"/>
      <c r="AN179" s="281"/>
      <c r="AO179" s="346"/>
      <c r="AQ179" s="228"/>
      <c r="AR179" s="369"/>
      <c r="AS179" s="224"/>
      <c r="AT179" s="225"/>
      <c r="AU179" s="12" t="s">
        <v>26</v>
      </c>
      <c r="AV179" s="226"/>
      <c r="AW179" s="227"/>
      <c r="AX179" s="156"/>
      <c r="AY179" s="167" t="s">
        <v>34</v>
      </c>
      <c r="BA179" s="9"/>
    </row>
    <row r="180" spans="1:53" ht="13.5" customHeight="1">
      <c r="A180" s="305" t="str">
        <f>IFERROR(INDEX(【従業者名簿】!F:F,MATCH(届出後13月!F180,【従業者名簿】!C:C,0)),"")</f>
        <v/>
      </c>
      <c r="B180" s="273" t="s">
        <v>5</v>
      </c>
      <c r="C180" s="299" t="str">
        <f>IF(AO180="介護福祉士","〇","")</f>
        <v/>
      </c>
      <c r="D180" s="370" t="str">
        <f>IF(A180="","",DATEDIF(A180,$AF$3,"m"))</f>
        <v/>
      </c>
      <c r="E180" s="306" t="s">
        <v>102</v>
      </c>
      <c r="F180" s="262"/>
      <c r="G180" s="70" t="s">
        <v>36</v>
      </c>
      <c r="H180" s="164"/>
      <c r="I180" s="164"/>
      <c r="J180" s="164"/>
      <c r="K180" s="164"/>
      <c r="L180" s="164"/>
      <c r="M180" s="164"/>
      <c r="N180" s="164"/>
      <c r="O180" s="164"/>
      <c r="P180" s="164"/>
      <c r="Q180" s="164"/>
      <c r="R180" s="164"/>
      <c r="S180" s="164"/>
      <c r="T180" s="164"/>
      <c r="U180" s="164"/>
      <c r="V180" s="164"/>
      <c r="W180" s="164"/>
      <c r="X180" s="164"/>
      <c r="Y180" s="164"/>
      <c r="Z180" s="164"/>
      <c r="AA180" s="164"/>
      <c r="AB180" s="164"/>
      <c r="AC180" s="164"/>
      <c r="AD180" s="164"/>
      <c r="AE180" s="164"/>
      <c r="AF180" s="164"/>
      <c r="AG180" s="164"/>
      <c r="AH180" s="164"/>
      <c r="AI180" s="164"/>
      <c r="AJ180" s="164"/>
      <c r="AK180" s="164"/>
      <c r="AL180" s="164"/>
      <c r="AM180" s="278">
        <f>SUM(H181:AL181)</f>
        <v>0</v>
      </c>
      <c r="AN180" s="279" t="str">
        <f>IFERROR(IF(SUM(AM180:AM183)&gt;$AF$205,1,ROUNDDOWN(SUM(AM180:AM183)/$AF$205,1)),"")</f>
        <v/>
      </c>
      <c r="AO180" s="222"/>
      <c r="AP180" s="8"/>
      <c r="AQ180" s="228"/>
      <c r="AR180" s="369"/>
      <c r="AS180" s="224"/>
      <c r="AT180" s="225"/>
      <c r="AU180" s="12" t="s">
        <v>26</v>
      </c>
      <c r="AV180" s="226"/>
      <c r="AW180" s="227"/>
      <c r="AX180" s="156"/>
      <c r="AY180" s="167" t="s">
        <v>34</v>
      </c>
      <c r="BA180" s="9"/>
    </row>
    <row r="181" spans="1:53" ht="13.5" customHeight="1">
      <c r="A181" s="284"/>
      <c r="B181" s="297"/>
      <c r="C181" s="286"/>
      <c r="D181" s="370"/>
      <c r="E181" s="291"/>
      <c r="F181" s="262"/>
      <c r="G181" s="70" t="s">
        <v>41</v>
      </c>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253"/>
      <c r="AN181" s="280"/>
      <c r="AO181" s="344"/>
      <c r="AP181" s="8"/>
      <c r="AQ181" s="228"/>
      <c r="AR181" s="369"/>
      <c r="AS181" s="224"/>
      <c r="AT181" s="225"/>
      <c r="AU181" s="12" t="s">
        <v>26</v>
      </c>
      <c r="AV181" s="226"/>
      <c r="AW181" s="227"/>
      <c r="AX181" s="156"/>
      <c r="AY181" s="167" t="s">
        <v>34</v>
      </c>
      <c r="BA181" s="9"/>
    </row>
    <row r="182" spans="1:53" ht="13.5" customHeight="1">
      <c r="A182" s="284"/>
      <c r="B182" s="304" t="s">
        <v>33</v>
      </c>
      <c r="C182" s="286"/>
      <c r="D182" s="370"/>
      <c r="E182" s="291"/>
      <c r="F182" s="277"/>
      <c r="G182" s="70" t="s">
        <v>36</v>
      </c>
      <c r="H182" s="164"/>
      <c r="I182" s="164"/>
      <c r="J182" s="164"/>
      <c r="K182" s="164"/>
      <c r="L182" s="164"/>
      <c r="M182" s="164"/>
      <c r="N182" s="164"/>
      <c r="O182" s="164"/>
      <c r="P182" s="164"/>
      <c r="Q182" s="164"/>
      <c r="R182" s="164"/>
      <c r="S182" s="164"/>
      <c r="T182" s="164"/>
      <c r="U182" s="164"/>
      <c r="V182" s="164"/>
      <c r="W182" s="164"/>
      <c r="X182" s="164"/>
      <c r="Y182" s="164"/>
      <c r="Z182" s="164"/>
      <c r="AA182" s="164"/>
      <c r="AB182" s="164"/>
      <c r="AC182" s="164"/>
      <c r="AD182" s="164"/>
      <c r="AE182" s="164"/>
      <c r="AF182" s="164"/>
      <c r="AG182" s="164"/>
      <c r="AH182" s="164"/>
      <c r="AI182" s="164"/>
      <c r="AJ182" s="164"/>
      <c r="AK182" s="164"/>
      <c r="AL182" s="164"/>
      <c r="AM182" s="253">
        <f>SUM(H183:AL183)</f>
        <v>0</v>
      </c>
      <c r="AN182" s="281"/>
      <c r="AO182" s="345"/>
      <c r="AP182" s="8"/>
      <c r="AQ182" s="228"/>
      <c r="AR182" s="369"/>
      <c r="AS182" s="224"/>
      <c r="AT182" s="225"/>
      <c r="AU182" s="12" t="s">
        <v>26</v>
      </c>
      <c r="AV182" s="226"/>
      <c r="AW182" s="227"/>
      <c r="AX182" s="156"/>
      <c r="AY182" s="167" t="s">
        <v>34</v>
      </c>
      <c r="BA182" s="9"/>
    </row>
    <row r="183" spans="1:53" ht="13.5" customHeight="1">
      <c r="A183" s="284"/>
      <c r="B183" s="304"/>
      <c r="C183" s="287"/>
      <c r="D183" s="370"/>
      <c r="E183" s="292"/>
      <c r="F183" s="277"/>
      <c r="G183" s="70" t="s">
        <v>41</v>
      </c>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253"/>
      <c r="AN183" s="282"/>
      <c r="AO183" s="346"/>
      <c r="AP183" s="8"/>
      <c r="AQ183" s="228"/>
      <c r="AR183" s="369"/>
      <c r="AS183" s="224"/>
      <c r="AT183" s="225"/>
      <c r="AU183" s="12" t="s">
        <v>26</v>
      </c>
      <c r="AV183" s="226"/>
      <c r="AW183" s="227"/>
      <c r="AX183" s="156"/>
      <c r="AY183" s="167" t="s">
        <v>34</v>
      </c>
      <c r="BA183" s="9"/>
    </row>
    <row r="184" spans="1:53" ht="13.5" customHeight="1">
      <c r="A184" s="248" t="str">
        <f>IFERROR(INDEX(【従業者名簿】!F:F,MATCH(F184,【従業者名簿】!C:C,0)),"")</f>
        <v/>
      </c>
      <c r="B184" s="298" t="s">
        <v>33</v>
      </c>
      <c r="C184" s="299" t="str">
        <f>IF(AO184="介護福祉士","〇","")</f>
        <v/>
      </c>
      <c r="D184" s="366" t="str">
        <f>IF(A184="","",DATEDIF(A184,$AF$3,"m"))</f>
        <v/>
      </c>
      <c r="E184" s="301"/>
      <c r="F184" s="270"/>
      <c r="G184" s="70" t="s">
        <v>36</v>
      </c>
      <c r="H184" s="164"/>
      <c r="I184" s="164"/>
      <c r="J184" s="164"/>
      <c r="K184" s="164"/>
      <c r="L184" s="164"/>
      <c r="M184" s="164"/>
      <c r="N184" s="164"/>
      <c r="O184" s="40"/>
      <c r="P184" s="164"/>
      <c r="Q184" s="164"/>
      <c r="R184" s="164"/>
      <c r="S184" s="164"/>
      <c r="T184" s="164"/>
      <c r="U184" s="38"/>
      <c r="V184" s="38"/>
      <c r="W184" s="164"/>
      <c r="X184" s="164"/>
      <c r="Y184" s="164"/>
      <c r="Z184" s="164"/>
      <c r="AA184" s="164"/>
      <c r="AB184" s="164"/>
      <c r="AC184" s="164"/>
      <c r="AD184" s="164"/>
      <c r="AE184" s="164"/>
      <c r="AF184" s="164"/>
      <c r="AG184" s="164"/>
      <c r="AH184" s="164"/>
      <c r="AI184" s="164"/>
      <c r="AJ184" s="164"/>
      <c r="AK184" s="164"/>
      <c r="AL184" s="164"/>
      <c r="AM184" s="253">
        <f>SUM(H185:AL185)</f>
        <v>0</v>
      </c>
      <c r="AN184" s="368" t="str">
        <f>IFERROR(IF(OR(E184="Ａ",AM184&gt;$AF$205),1,ROUNDDOWN(AM184/$AF$45,1)),"")</f>
        <v/>
      </c>
      <c r="AO184" s="222"/>
      <c r="AP184" s="8"/>
      <c r="AQ184" s="228"/>
      <c r="AR184" s="369"/>
      <c r="AS184" s="224"/>
      <c r="AT184" s="226"/>
      <c r="AU184" s="12" t="s">
        <v>26</v>
      </c>
      <c r="AV184" s="226"/>
      <c r="AW184" s="311"/>
      <c r="AX184" s="156"/>
      <c r="AY184" s="167" t="s">
        <v>34</v>
      </c>
      <c r="BA184" s="9"/>
    </row>
    <row r="185" spans="1:53" ht="13.5" customHeight="1">
      <c r="A185" s="249"/>
      <c r="B185" s="255"/>
      <c r="C185" s="287"/>
      <c r="D185" s="367"/>
      <c r="E185" s="302"/>
      <c r="F185" s="261"/>
      <c r="G185" s="70" t="s">
        <v>41</v>
      </c>
      <c r="H185" s="35"/>
      <c r="I185" s="35"/>
      <c r="J185" s="35"/>
      <c r="K185" s="35"/>
      <c r="L185" s="35"/>
      <c r="M185" s="35"/>
      <c r="N185" s="35"/>
      <c r="O185" s="48"/>
      <c r="P185" s="35"/>
      <c r="Q185" s="35"/>
      <c r="R185" s="35"/>
      <c r="S185" s="35"/>
      <c r="T185" s="35"/>
      <c r="U185" s="35"/>
      <c r="V185" s="35"/>
      <c r="W185" s="35"/>
      <c r="X185" s="35"/>
      <c r="Y185" s="35"/>
      <c r="Z185" s="35"/>
      <c r="AA185" s="35"/>
      <c r="AB185" s="35"/>
      <c r="AC185" s="35"/>
      <c r="AD185" s="35"/>
      <c r="AE185" s="35"/>
      <c r="AF185" s="35"/>
      <c r="AG185" s="39"/>
      <c r="AH185" s="35"/>
      <c r="AI185" s="35"/>
      <c r="AJ185" s="35"/>
      <c r="AK185" s="35"/>
      <c r="AL185" s="35"/>
      <c r="AM185" s="253"/>
      <c r="AN185" s="368"/>
      <c r="AO185" s="223"/>
      <c r="AP185" s="8"/>
      <c r="AQ185" s="228"/>
      <c r="AR185" s="369"/>
      <c r="AS185" s="224"/>
      <c r="AT185" s="226"/>
      <c r="AU185" s="12" t="s">
        <v>26</v>
      </c>
      <c r="AV185" s="226"/>
      <c r="AW185" s="311"/>
      <c r="AX185" s="156"/>
      <c r="AY185" s="167" t="s">
        <v>34</v>
      </c>
      <c r="BA185" s="9"/>
    </row>
    <row r="186" spans="1:53" ht="13.5" customHeight="1">
      <c r="A186" s="248" t="str">
        <f>IFERROR(INDEX(【従業者名簿】!F:F,MATCH(F186,【従業者名簿】!C:C,0)),"")</f>
        <v/>
      </c>
      <c r="B186" s="298" t="s">
        <v>33</v>
      </c>
      <c r="C186" s="299" t="str">
        <f t="shared" ref="C186" si="167">IF(AO186="介護福祉士","〇","")</f>
        <v/>
      </c>
      <c r="D186" s="366" t="str">
        <f>IF(A186="","",DATEDIF(A186,$AF$3,"m"))</f>
        <v/>
      </c>
      <c r="E186" s="301"/>
      <c r="F186" s="270"/>
      <c r="G186" s="70" t="s">
        <v>36</v>
      </c>
      <c r="H186" s="164"/>
      <c r="I186" s="164"/>
      <c r="J186" s="164"/>
      <c r="K186" s="164"/>
      <c r="L186" s="164"/>
      <c r="M186" s="164"/>
      <c r="N186" s="164"/>
      <c r="O186" s="164"/>
      <c r="P186" s="164"/>
      <c r="Q186" s="40"/>
      <c r="R186" s="164"/>
      <c r="S186" s="164"/>
      <c r="T186" s="164"/>
      <c r="U186" s="164"/>
      <c r="V186" s="164"/>
      <c r="W186" s="164"/>
      <c r="X186" s="164"/>
      <c r="Y186" s="164"/>
      <c r="Z186" s="164"/>
      <c r="AA186" s="164"/>
      <c r="AB186" s="164"/>
      <c r="AC186" s="164"/>
      <c r="AD186" s="164"/>
      <c r="AE186" s="40"/>
      <c r="AF186" s="164"/>
      <c r="AG186" s="164"/>
      <c r="AH186" s="164"/>
      <c r="AI186" s="164"/>
      <c r="AJ186" s="164"/>
      <c r="AK186" s="164"/>
      <c r="AL186" s="164"/>
      <c r="AM186" s="253">
        <f>SUM(H187:AL187)</f>
        <v>0</v>
      </c>
      <c r="AN186" s="368" t="str">
        <f t="shared" ref="AN186" si="168">IFERROR(IF(OR(E186="Ａ",AM186&gt;$AF$205),1,ROUNDDOWN(AM186/$AF$45,1)),"")</f>
        <v/>
      </c>
      <c r="AO186" s="222"/>
      <c r="AP186" s="8"/>
      <c r="AQ186" s="228" t="s">
        <v>19</v>
      </c>
      <c r="AR186" s="307"/>
      <c r="AS186" s="308" t="s">
        <v>20</v>
      </c>
      <c r="AT186" s="309"/>
      <c r="AU186" s="309"/>
      <c r="AV186" s="309"/>
      <c r="AW186" s="309"/>
      <c r="AX186" s="309"/>
      <c r="AY186" s="310"/>
      <c r="BA186" s="9"/>
    </row>
    <row r="187" spans="1:53" ht="13.5" customHeight="1">
      <c r="A187" s="249"/>
      <c r="B187" s="255"/>
      <c r="C187" s="287"/>
      <c r="D187" s="367"/>
      <c r="E187" s="302"/>
      <c r="F187" s="261"/>
      <c r="G187" s="70" t="s">
        <v>41</v>
      </c>
      <c r="H187" s="35"/>
      <c r="I187" s="35"/>
      <c r="J187" s="35"/>
      <c r="K187" s="35"/>
      <c r="L187" s="35"/>
      <c r="M187" s="35"/>
      <c r="N187" s="35"/>
      <c r="O187" s="35"/>
      <c r="P187" s="35"/>
      <c r="Q187" s="48"/>
      <c r="R187" s="35"/>
      <c r="S187" s="35"/>
      <c r="T187" s="35"/>
      <c r="U187" s="35"/>
      <c r="V187" s="35"/>
      <c r="W187" s="35"/>
      <c r="X187" s="35"/>
      <c r="Y187" s="35"/>
      <c r="Z187" s="35"/>
      <c r="AA187" s="35"/>
      <c r="AB187" s="35"/>
      <c r="AC187" s="35"/>
      <c r="AD187" s="35"/>
      <c r="AE187" s="48"/>
      <c r="AF187" s="35"/>
      <c r="AG187" s="35"/>
      <c r="AH187" s="35"/>
      <c r="AI187" s="35"/>
      <c r="AJ187" s="35"/>
      <c r="AK187" s="35"/>
      <c r="AL187" s="35"/>
      <c r="AM187" s="253"/>
      <c r="AN187" s="368"/>
      <c r="AO187" s="223"/>
      <c r="AP187" s="8"/>
      <c r="AQ187" s="228" t="s">
        <v>28</v>
      </c>
      <c r="AR187" s="307"/>
      <c r="AS187" s="308" t="s">
        <v>29</v>
      </c>
      <c r="AT187" s="309"/>
      <c r="AU187" s="309"/>
      <c r="AV187" s="309"/>
      <c r="AW187" s="309"/>
      <c r="AX187" s="309"/>
      <c r="AY187" s="310"/>
      <c r="BA187" s="9"/>
    </row>
    <row r="188" spans="1:53" ht="13.5" customHeight="1">
      <c r="A188" s="248" t="str">
        <f>IFERROR(INDEX(【従業者名簿】!F:F,MATCH(F188,【従業者名簿】!C:C,0)),"")</f>
        <v/>
      </c>
      <c r="B188" s="298" t="s">
        <v>33</v>
      </c>
      <c r="C188" s="299" t="str">
        <f t="shared" ref="C188" si="169">IF(AO188="介護福祉士","〇","")</f>
        <v/>
      </c>
      <c r="D188" s="366" t="str">
        <f>IF(A188="","",DATEDIF(A188,$AF$3,"m"))</f>
        <v/>
      </c>
      <c r="E188" s="301"/>
      <c r="F188" s="270"/>
      <c r="G188" s="70" t="s">
        <v>36</v>
      </c>
      <c r="H188" s="164"/>
      <c r="I188" s="164"/>
      <c r="J188" s="164"/>
      <c r="K188" s="164"/>
      <c r="L188" s="164"/>
      <c r="M188" s="164"/>
      <c r="N188" s="164"/>
      <c r="O188" s="164"/>
      <c r="P188" s="164"/>
      <c r="Q188" s="164"/>
      <c r="R188" s="164"/>
      <c r="S188" s="164"/>
      <c r="T188" s="164"/>
      <c r="U188" s="164"/>
      <c r="V188" s="164"/>
      <c r="W188" s="164"/>
      <c r="X188" s="164"/>
      <c r="Y188" s="164"/>
      <c r="Z188" s="164"/>
      <c r="AA188" s="164"/>
      <c r="AB188" s="164"/>
      <c r="AC188" s="164"/>
      <c r="AD188" s="164"/>
      <c r="AE188" s="164"/>
      <c r="AF188" s="164"/>
      <c r="AG188" s="164"/>
      <c r="AH188" s="164"/>
      <c r="AI188" s="164"/>
      <c r="AJ188" s="164"/>
      <c r="AK188" s="164"/>
      <c r="AL188" s="164"/>
      <c r="AM188" s="253">
        <f>SUM(H189:AL189)</f>
        <v>0</v>
      </c>
      <c r="AN188" s="368" t="str">
        <f t="shared" ref="AN188" si="170">IFERROR(IF(OR(E188="Ａ",AM188&gt;$AF$205),1,ROUNDDOWN(AM188/$AF$45,1)),"")</f>
        <v/>
      </c>
      <c r="AO188" s="222"/>
      <c r="AP188" s="8"/>
      <c r="AQ188" s="228" t="s">
        <v>11</v>
      </c>
      <c r="AR188" s="307"/>
      <c r="AS188" s="308" t="s">
        <v>30</v>
      </c>
      <c r="AT188" s="309"/>
      <c r="AU188" s="309"/>
      <c r="AV188" s="309"/>
      <c r="AW188" s="309"/>
      <c r="AX188" s="309"/>
      <c r="AY188" s="310"/>
      <c r="BA188" s="9"/>
    </row>
    <row r="189" spans="1:53" ht="13.5" customHeight="1">
      <c r="A189" s="249"/>
      <c r="B189" s="255"/>
      <c r="C189" s="287"/>
      <c r="D189" s="367"/>
      <c r="E189" s="302"/>
      <c r="F189" s="261"/>
      <c r="G189" s="70" t="s">
        <v>41</v>
      </c>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253"/>
      <c r="AN189" s="368"/>
      <c r="AO189" s="223"/>
      <c r="AP189" s="8"/>
      <c r="AQ189" s="156"/>
      <c r="AR189" s="160"/>
      <c r="AS189" s="308"/>
      <c r="AT189" s="309"/>
      <c r="AU189" s="309"/>
      <c r="AV189" s="309"/>
      <c r="AW189" s="309"/>
      <c r="AX189" s="309"/>
      <c r="AY189" s="310"/>
      <c r="BA189" s="9"/>
    </row>
    <row r="190" spans="1:53" ht="13.5" customHeight="1">
      <c r="A190" s="248" t="str">
        <f>IFERROR(INDEX(【従業者名簿】!F:F,MATCH(F190,【従業者名簿】!C:C,0)),"")</f>
        <v/>
      </c>
      <c r="B190" s="298" t="s">
        <v>33</v>
      </c>
      <c r="C190" s="299" t="str">
        <f t="shared" ref="C190" si="171">IF(AO190="介護福祉士","〇","")</f>
        <v/>
      </c>
      <c r="D190" s="366" t="str">
        <f>IF(A190="","",DATEDIF(A190,$AF$3,"m"))</f>
        <v/>
      </c>
      <c r="E190" s="301"/>
      <c r="F190" s="270"/>
      <c r="G190" s="70" t="s">
        <v>36</v>
      </c>
      <c r="H190" s="164"/>
      <c r="I190" s="164"/>
      <c r="J190" s="164"/>
      <c r="K190" s="164"/>
      <c r="L190" s="164"/>
      <c r="M190" s="164"/>
      <c r="N190" s="164"/>
      <c r="O190" s="164"/>
      <c r="P190" s="164"/>
      <c r="Q190" s="164"/>
      <c r="R190" s="164"/>
      <c r="S190" s="164"/>
      <c r="T190" s="164"/>
      <c r="U190" s="164"/>
      <c r="V190" s="164"/>
      <c r="W190" s="164"/>
      <c r="X190" s="164"/>
      <c r="Y190" s="164"/>
      <c r="Z190" s="164"/>
      <c r="AA190" s="164"/>
      <c r="AB190" s="164"/>
      <c r="AC190" s="164"/>
      <c r="AD190" s="164"/>
      <c r="AE190" s="164"/>
      <c r="AF190" s="164"/>
      <c r="AG190" s="164"/>
      <c r="AH190" s="164"/>
      <c r="AI190" s="164"/>
      <c r="AJ190" s="164"/>
      <c r="AK190" s="164"/>
      <c r="AL190" s="164"/>
      <c r="AM190" s="253">
        <f>SUM(H191:AL191)</f>
        <v>0</v>
      </c>
      <c r="AN190" s="368" t="str">
        <f t="shared" ref="AN190" si="172">IFERROR(IF(OR(E190="Ａ",AM190&gt;$AF$205),1,ROUNDDOWN(AM190/$AF$45,1)),"")</f>
        <v/>
      </c>
      <c r="AO190" s="222"/>
      <c r="AP190" s="8"/>
      <c r="AQ190" s="228"/>
      <c r="AR190" s="307"/>
      <c r="AS190" s="308"/>
      <c r="AT190" s="309"/>
      <c r="AU190" s="309"/>
      <c r="AV190" s="309"/>
      <c r="AW190" s="309"/>
      <c r="AX190" s="309"/>
      <c r="AY190" s="310"/>
      <c r="BA190" s="9"/>
    </row>
    <row r="191" spans="1:53" ht="13.5" customHeight="1">
      <c r="A191" s="249"/>
      <c r="B191" s="255"/>
      <c r="C191" s="287"/>
      <c r="D191" s="367"/>
      <c r="E191" s="302"/>
      <c r="F191" s="261"/>
      <c r="G191" s="70" t="s">
        <v>41</v>
      </c>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253"/>
      <c r="AN191" s="368"/>
      <c r="AO191" s="223"/>
      <c r="AP191" s="8"/>
      <c r="AQ191" s="156"/>
      <c r="AR191" s="160"/>
      <c r="AS191" s="161"/>
      <c r="AT191" s="162"/>
      <c r="AU191" s="162"/>
      <c r="AV191" s="162"/>
      <c r="AW191" s="162"/>
      <c r="AX191" s="162"/>
      <c r="AY191" s="163"/>
      <c r="BA191" s="9"/>
    </row>
    <row r="192" spans="1:53" ht="13.5" customHeight="1">
      <c r="A192" s="248" t="str">
        <f>IFERROR(INDEX(【従業者名簿】!F:F,MATCH(F192,【従業者名簿】!C:C,0)),"")</f>
        <v/>
      </c>
      <c r="B192" s="298" t="s">
        <v>33</v>
      </c>
      <c r="C192" s="299" t="str">
        <f t="shared" ref="C192" si="173">IF(AO192="介護福祉士","〇","")</f>
        <v/>
      </c>
      <c r="D192" s="366" t="str">
        <f>IF(A192="","",DATEDIF(A192,$AF$3,"m"))</f>
        <v/>
      </c>
      <c r="E192" s="301"/>
      <c r="F192" s="270"/>
      <c r="G192" s="70" t="s">
        <v>36</v>
      </c>
      <c r="H192" s="164"/>
      <c r="I192" s="164"/>
      <c r="J192" s="164"/>
      <c r="K192" s="164"/>
      <c r="L192" s="164"/>
      <c r="M192" s="164"/>
      <c r="N192" s="164"/>
      <c r="O192" s="164"/>
      <c r="P192" s="164"/>
      <c r="Q192" s="164"/>
      <c r="R192" s="164"/>
      <c r="S192" s="164"/>
      <c r="T192" s="164"/>
      <c r="U192" s="164"/>
      <c r="V192" s="164"/>
      <c r="W192" s="164"/>
      <c r="X192" s="164"/>
      <c r="Y192" s="164"/>
      <c r="Z192" s="164"/>
      <c r="AA192" s="164"/>
      <c r="AB192" s="164"/>
      <c r="AC192" s="164"/>
      <c r="AD192" s="164"/>
      <c r="AE192" s="164"/>
      <c r="AF192" s="164"/>
      <c r="AG192" s="164"/>
      <c r="AH192" s="164"/>
      <c r="AI192" s="164"/>
      <c r="AJ192" s="164"/>
      <c r="AK192" s="164"/>
      <c r="AL192" s="164"/>
      <c r="AM192" s="253">
        <f>SUM(H193:AL193)</f>
        <v>0</v>
      </c>
      <c r="AN192" s="368" t="str">
        <f t="shared" ref="AN192" si="174">IFERROR(IF(OR(E192="Ａ",AM192&gt;$AF$205),1,ROUNDDOWN(AM192/$AF$45,1)),"")</f>
        <v/>
      </c>
      <c r="AO192" s="222"/>
      <c r="AP192" s="8"/>
      <c r="BA192" s="9"/>
    </row>
    <row r="193" spans="1:53" ht="13.5" customHeight="1">
      <c r="A193" s="249"/>
      <c r="B193" s="255"/>
      <c r="C193" s="287"/>
      <c r="D193" s="367"/>
      <c r="E193" s="302"/>
      <c r="F193" s="261"/>
      <c r="G193" s="70" t="s">
        <v>41</v>
      </c>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253"/>
      <c r="AN193" s="368"/>
      <c r="AO193" s="223"/>
      <c r="AP193" s="8"/>
      <c r="AQ193" s="332" t="s">
        <v>199</v>
      </c>
      <c r="AR193" s="334"/>
      <c r="AS193" s="347"/>
      <c r="AT193" s="252" t="s">
        <v>200</v>
      </c>
      <c r="AU193" s="351"/>
      <c r="AV193" s="351"/>
      <c r="AW193" s="252" t="s">
        <v>201</v>
      </c>
      <c r="AX193" s="351"/>
      <c r="AY193" s="351"/>
    </row>
    <row r="194" spans="1:53" ht="13.5" customHeight="1">
      <c r="A194" s="248" t="str">
        <f>IFERROR(INDEX(【従業者名簿】!F:F,MATCH(F194,【従業者名簿】!C:C,0)),"")</f>
        <v/>
      </c>
      <c r="B194" s="298" t="s">
        <v>33</v>
      </c>
      <c r="C194" s="299" t="str">
        <f t="shared" ref="C194" si="175">IF(AO194="介護福祉士","〇","")</f>
        <v/>
      </c>
      <c r="D194" s="366" t="str">
        <f>IF(A194="","",DATEDIF(A194,$AF$3,"m"))</f>
        <v/>
      </c>
      <c r="E194" s="301"/>
      <c r="F194" s="270"/>
      <c r="G194" s="70" t="s">
        <v>36</v>
      </c>
      <c r="H194" s="164"/>
      <c r="I194" s="164"/>
      <c r="J194" s="164"/>
      <c r="K194" s="164"/>
      <c r="L194" s="164"/>
      <c r="M194" s="164"/>
      <c r="N194" s="164"/>
      <c r="O194" s="164"/>
      <c r="P194" s="164"/>
      <c r="Q194" s="164"/>
      <c r="R194" s="164"/>
      <c r="S194" s="164"/>
      <c r="T194" s="164"/>
      <c r="U194" s="164"/>
      <c r="V194" s="164"/>
      <c r="W194" s="164"/>
      <c r="X194" s="164"/>
      <c r="Y194" s="164"/>
      <c r="Z194" s="164"/>
      <c r="AA194" s="164"/>
      <c r="AB194" s="164"/>
      <c r="AC194" s="164"/>
      <c r="AD194" s="164"/>
      <c r="AE194" s="164"/>
      <c r="AF194" s="164"/>
      <c r="AG194" s="164"/>
      <c r="AH194" s="164"/>
      <c r="AI194" s="164"/>
      <c r="AJ194" s="164"/>
      <c r="AK194" s="164"/>
      <c r="AL194" s="164"/>
      <c r="AM194" s="253">
        <f>SUM(H195:AL195)</f>
        <v>0</v>
      </c>
      <c r="AN194" s="368" t="str">
        <f t="shared" ref="AN194" si="176">IFERROR(IF(OR(E194="Ａ",AM194&gt;$AF$205),1,ROUNDDOWN(AM194/$AF$45,1)),"")</f>
        <v/>
      </c>
      <c r="AO194" s="222"/>
      <c r="AP194" s="8"/>
      <c r="AQ194" s="348"/>
      <c r="AR194" s="349"/>
      <c r="AS194" s="350"/>
      <c r="AT194" s="352"/>
      <c r="AU194" s="352"/>
      <c r="AV194" s="352"/>
      <c r="AW194" s="352"/>
      <c r="AX194" s="352"/>
      <c r="AY194" s="352"/>
    </row>
    <row r="195" spans="1:53" ht="13.5" customHeight="1">
      <c r="A195" s="249"/>
      <c r="B195" s="255"/>
      <c r="C195" s="287"/>
      <c r="D195" s="367"/>
      <c r="E195" s="302"/>
      <c r="F195" s="261"/>
      <c r="G195" s="70" t="s">
        <v>41</v>
      </c>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253"/>
      <c r="AN195" s="368"/>
      <c r="AO195" s="223"/>
      <c r="AP195" s="8"/>
      <c r="AQ195" s="210"/>
      <c r="AR195" s="214"/>
      <c r="AS195" s="211"/>
      <c r="AT195" s="353" t="s">
        <v>166</v>
      </c>
      <c r="AU195" s="354"/>
      <c r="AV195" s="355"/>
      <c r="AW195" s="353" t="s">
        <v>167</v>
      </c>
      <c r="AX195" s="356"/>
      <c r="AY195" s="357"/>
    </row>
    <row r="196" spans="1:53" ht="13.5" customHeight="1">
      <c r="A196" s="248" t="str">
        <f>IFERROR(INDEX(【従業者名簿】!F:F,MATCH(F196,【従業者名簿】!C:C,0)),"")</f>
        <v/>
      </c>
      <c r="B196" s="298" t="s">
        <v>33</v>
      </c>
      <c r="C196" s="299" t="str">
        <f t="shared" ref="C196" si="177">IF(AO196="介護福祉士","〇","")</f>
        <v/>
      </c>
      <c r="D196" s="366" t="str">
        <f>IF(A196="","",DATEDIF(A196,$AF$3,"m"))</f>
        <v/>
      </c>
      <c r="E196" s="275"/>
      <c r="F196" s="262"/>
      <c r="G196" s="70" t="s">
        <v>36</v>
      </c>
      <c r="H196" s="75"/>
      <c r="I196" s="75"/>
      <c r="J196" s="75"/>
      <c r="K196" s="75"/>
      <c r="L196" s="75"/>
      <c r="M196" s="75"/>
      <c r="N196" s="75"/>
      <c r="O196" s="75"/>
      <c r="P196" s="75"/>
      <c r="Q196" s="75"/>
      <c r="R196" s="75"/>
      <c r="S196" s="75"/>
      <c r="T196" s="75"/>
      <c r="U196" s="75"/>
      <c r="V196" s="75"/>
      <c r="W196" s="75"/>
      <c r="X196" s="75"/>
      <c r="Y196" s="75"/>
      <c r="Z196" s="75"/>
      <c r="AA196" s="75"/>
      <c r="AB196" s="75"/>
      <c r="AC196" s="75"/>
      <c r="AD196" s="75"/>
      <c r="AE196" s="75"/>
      <c r="AF196" s="75"/>
      <c r="AG196" s="75"/>
      <c r="AH196" s="75"/>
      <c r="AI196" s="75"/>
      <c r="AJ196" s="75"/>
      <c r="AK196" s="75"/>
      <c r="AL196" s="75"/>
      <c r="AM196" s="253">
        <f>SUM(H197:AL197)</f>
        <v>0</v>
      </c>
      <c r="AN196" s="368" t="str">
        <f t="shared" ref="AN196" si="178">IFERROR(IF(OR(E196="Ａ",AM196&gt;$AF$205),1,ROUNDDOWN(AM196/$AF$45,1)),"")</f>
        <v/>
      </c>
      <c r="AO196" s="222"/>
      <c r="AP196" s="8"/>
      <c r="AQ196" s="312" t="s">
        <v>202</v>
      </c>
      <c r="AR196" s="313"/>
      <c r="AS196" s="314"/>
      <c r="AT196" s="315">
        <f>ROUNDDOWN(SUMIF(C174:C239,"〇",AN174:AN239),1)</f>
        <v>0</v>
      </c>
      <c r="AU196" s="316"/>
      <c r="AV196" s="316"/>
      <c r="AW196" s="317" t="e">
        <f>AT196/AM204</f>
        <v>#DIV/0!</v>
      </c>
      <c r="AX196" s="318"/>
      <c r="AY196" s="318"/>
    </row>
    <row r="197" spans="1:53" ht="13.5" customHeight="1">
      <c r="A197" s="249"/>
      <c r="B197" s="255"/>
      <c r="C197" s="287"/>
      <c r="D197" s="367"/>
      <c r="E197" s="260"/>
      <c r="F197" s="262"/>
      <c r="G197" s="70" t="s">
        <v>41</v>
      </c>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253"/>
      <c r="AN197" s="368"/>
      <c r="AO197" s="223"/>
      <c r="AP197" s="8"/>
      <c r="AQ197" s="319" t="s">
        <v>203</v>
      </c>
      <c r="AR197" s="320"/>
      <c r="AS197" s="321"/>
      <c r="AT197" s="316"/>
      <c r="AU197" s="316"/>
      <c r="AV197" s="316"/>
      <c r="AW197" s="318"/>
      <c r="AX197" s="318"/>
      <c r="AY197" s="318"/>
    </row>
    <row r="198" spans="1:53" ht="13.5" customHeight="1">
      <c r="A198" s="248" t="str">
        <f>IFERROR(INDEX(【従業者名簿】!F:F,MATCH(F198,【従業者名簿】!C:C,0)),"")</f>
        <v/>
      </c>
      <c r="B198" s="298" t="s">
        <v>33</v>
      </c>
      <c r="C198" s="299" t="str">
        <f t="shared" ref="C198" si="179">IF(AO198="介護福祉士","〇","")</f>
        <v/>
      </c>
      <c r="D198" s="366" t="str">
        <f>IF(A198="","",DATEDIF(A198,$AF$3,"m"))</f>
        <v/>
      </c>
      <c r="E198" s="275"/>
      <c r="F198" s="262"/>
      <c r="G198" s="70" t="s">
        <v>36</v>
      </c>
      <c r="H198" s="75"/>
      <c r="I198" s="75"/>
      <c r="J198" s="75"/>
      <c r="K198" s="75"/>
      <c r="L198" s="75"/>
      <c r="M198" s="75"/>
      <c r="N198" s="75"/>
      <c r="O198" s="75"/>
      <c r="P198" s="75"/>
      <c r="Q198" s="75"/>
      <c r="R198" s="75"/>
      <c r="S198" s="75"/>
      <c r="T198" s="75"/>
      <c r="U198" s="75"/>
      <c r="V198" s="75"/>
      <c r="W198" s="75"/>
      <c r="X198" s="75"/>
      <c r="Y198" s="75"/>
      <c r="Z198" s="75"/>
      <c r="AA198" s="75"/>
      <c r="AB198" s="75"/>
      <c r="AC198" s="75"/>
      <c r="AD198" s="75"/>
      <c r="AE198" s="75"/>
      <c r="AF198" s="75"/>
      <c r="AG198" s="75"/>
      <c r="AH198" s="75"/>
      <c r="AI198" s="75"/>
      <c r="AJ198" s="75"/>
      <c r="AK198" s="75"/>
      <c r="AL198" s="75"/>
      <c r="AM198" s="253">
        <f>SUM(H199:AL199)</f>
        <v>0</v>
      </c>
      <c r="AN198" s="368" t="str">
        <f t="shared" ref="AN198" si="180">IFERROR(IF(OR(E198="Ａ",AM198&gt;$AF$205),1,ROUNDDOWN(AM198/$AF$45,1)),"")</f>
        <v/>
      </c>
      <c r="AO198" s="222"/>
      <c r="AP198" s="8"/>
      <c r="AQ198" s="312" t="s">
        <v>204</v>
      </c>
      <c r="AR198" s="313"/>
      <c r="AS198" s="314"/>
      <c r="AT198" s="315">
        <f>ROUNDDOWN(SUMIFS(AN174:AN239,C174:C239,"〇",D174:D239,"&gt;="&amp;BA198),1)</f>
        <v>0</v>
      </c>
      <c r="AU198" s="316"/>
      <c r="AV198" s="316"/>
      <c r="AW198" s="317" t="e">
        <f>AT198/AM204</f>
        <v>#DIV/0!</v>
      </c>
      <c r="AX198" s="318"/>
      <c r="AY198" s="318"/>
      <c r="BA198" s="358">
        <f>[1]【算定要件集計】!T7</f>
        <v>120</v>
      </c>
    </row>
    <row r="199" spans="1:53" ht="13.5" customHeight="1">
      <c r="A199" s="249"/>
      <c r="B199" s="255"/>
      <c r="C199" s="287"/>
      <c r="D199" s="367"/>
      <c r="E199" s="260"/>
      <c r="F199" s="262"/>
      <c r="G199" s="70" t="s">
        <v>41</v>
      </c>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253"/>
      <c r="AN199" s="368"/>
      <c r="AO199" s="223"/>
      <c r="AP199" s="8"/>
      <c r="AQ199" s="319" t="s">
        <v>206</v>
      </c>
      <c r="AR199" s="320"/>
      <c r="AS199" s="321"/>
      <c r="AT199" s="316"/>
      <c r="AU199" s="316"/>
      <c r="AV199" s="316"/>
      <c r="AW199" s="318"/>
      <c r="AX199" s="318"/>
      <c r="AY199" s="318"/>
      <c r="BA199" s="359"/>
    </row>
    <row r="200" spans="1:53" ht="13.5" customHeight="1">
      <c r="A200" s="248" t="str">
        <f>IFERROR(INDEX(【従業者名簿】!F:F,MATCH(F200,【従業者名簿】!C:C,0)),"")</f>
        <v/>
      </c>
      <c r="B200" s="298" t="s">
        <v>33</v>
      </c>
      <c r="C200" s="299" t="str">
        <f t="shared" ref="C200" si="181">IF(AO200="介護福祉士","〇","")</f>
        <v/>
      </c>
      <c r="D200" s="366" t="str">
        <f>IF(A200="","",DATEDIF(A200,$AF$3,"m"))</f>
        <v/>
      </c>
      <c r="E200" s="275"/>
      <c r="F200" s="262"/>
      <c r="G200" s="70" t="s">
        <v>36</v>
      </c>
      <c r="H200" s="75"/>
      <c r="I200" s="75"/>
      <c r="J200" s="75"/>
      <c r="K200" s="75"/>
      <c r="L200" s="75"/>
      <c r="M200" s="75"/>
      <c r="N200" s="75"/>
      <c r="O200" s="75"/>
      <c r="P200" s="75"/>
      <c r="Q200" s="75"/>
      <c r="R200" s="75"/>
      <c r="S200" s="75"/>
      <c r="T200" s="75"/>
      <c r="U200" s="75"/>
      <c r="V200" s="75"/>
      <c r="W200" s="75"/>
      <c r="X200" s="75"/>
      <c r="Y200" s="75"/>
      <c r="Z200" s="75"/>
      <c r="AA200" s="75"/>
      <c r="AB200" s="75"/>
      <c r="AC200" s="75"/>
      <c r="AD200" s="75"/>
      <c r="AE200" s="75"/>
      <c r="AF200" s="75"/>
      <c r="AG200" s="75"/>
      <c r="AH200" s="75"/>
      <c r="AI200" s="75"/>
      <c r="AJ200" s="75"/>
      <c r="AK200" s="75"/>
      <c r="AL200" s="75"/>
      <c r="AM200" s="253">
        <f>SUM(H201:AL201)</f>
        <v>0</v>
      </c>
      <c r="AN200" s="368" t="str">
        <f t="shared" ref="AN200" si="182">IFERROR(IF(OR(E200="Ａ",AM200&gt;$AF$205),1,ROUNDDOWN(AM200/$AF$45,1)),"")</f>
        <v/>
      </c>
      <c r="AO200" s="222"/>
      <c r="AP200" s="8"/>
      <c r="AQ200" s="312" t="s">
        <v>207</v>
      </c>
      <c r="AR200" s="313"/>
      <c r="AS200" s="314"/>
      <c r="AT200" s="315">
        <f>ROUNDDOWN(SUM(SUMIF(E174:E239,{"Ａ","Ｂ"},AN174:AN239)),1)</f>
        <v>0</v>
      </c>
      <c r="AU200" s="316"/>
      <c r="AV200" s="316"/>
      <c r="AW200" s="360" t="e">
        <f>AT200/AM204</f>
        <v>#DIV/0!</v>
      </c>
      <c r="AX200" s="361"/>
      <c r="AY200" s="362"/>
      <c r="BA200" s="169"/>
    </row>
    <row r="201" spans="1:53" ht="13.5" customHeight="1">
      <c r="A201" s="249"/>
      <c r="B201" s="255"/>
      <c r="C201" s="287"/>
      <c r="D201" s="367"/>
      <c r="E201" s="260"/>
      <c r="F201" s="262"/>
      <c r="G201" s="70" t="s">
        <v>41</v>
      </c>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253"/>
      <c r="AN201" s="368"/>
      <c r="AO201" s="223"/>
      <c r="AP201" s="8"/>
      <c r="AQ201" s="319" t="s">
        <v>208</v>
      </c>
      <c r="AR201" s="320"/>
      <c r="AS201" s="321"/>
      <c r="AT201" s="316"/>
      <c r="AU201" s="316"/>
      <c r="AV201" s="316"/>
      <c r="AW201" s="363"/>
      <c r="AX201" s="364"/>
      <c r="AY201" s="365"/>
      <c r="BA201" s="170"/>
    </row>
    <row r="202" spans="1:53" ht="13.5" customHeight="1">
      <c r="A202" s="248" t="str">
        <f>IFERROR(INDEX(【従業者名簿】!F:F,MATCH(F202,【従業者名簿】!C:C,0)),"")</f>
        <v/>
      </c>
      <c r="B202" s="298" t="s">
        <v>33</v>
      </c>
      <c r="C202" s="299" t="str">
        <f t="shared" ref="C202" si="183">IF(AO202="介護福祉士","〇","")</f>
        <v/>
      </c>
      <c r="D202" s="366" t="str">
        <f>IF(A202="","",DATEDIF(A202,$AF$3,"m"))</f>
        <v/>
      </c>
      <c r="E202" s="275"/>
      <c r="F202" s="262"/>
      <c r="G202" s="70" t="s">
        <v>36</v>
      </c>
      <c r="H202" s="75"/>
      <c r="I202" s="75"/>
      <c r="J202" s="75"/>
      <c r="K202" s="75"/>
      <c r="L202" s="75"/>
      <c r="M202" s="75"/>
      <c r="N202" s="75"/>
      <c r="O202" s="75"/>
      <c r="P202" s="75"/>
      <c r="Q202" s="75"/>
      <c r="R202" s="75"/>
      <c r="S202" s="75"/>
      <c r="T202" s="75"/>
      <c r="U202" s="75"/>
      <c r="V202" s="75"/>
      <c r="W202" s="75"/>
      <c r="X202" s="75"/>
      <c r="Y202" s="75"/>
      <c r="Z202" s="75"/>
      <c r="AA202" s="75"/>
      <c r="AB202" s="75"/>
      <c r="AC202" s="75"/>
      <c r="AD202" s="75"/>
      <c r="AE202" s="75"/>
      <c r="AF202" s="75"/>
      <c r="AG202" s="75"/>
      <c r="AH202" s="75"/>
      <c r="AI202" s="75"/>
      <c r="AJ202" s="75"/>
      <c r="AK202" s="75"/>
      <c r="AL202" s="75"/>
      <c r="AM202" s="253">
        <f>SUM(H203:AL203)</f>
        <v>0</v>
      </c>
      <c r="AN202" s="368" t="str">
        <f>IFERROR(IF(OR(E202="Ａ",AM202&gt;$AF$205),1,ROUNDDOWN(AM202/$AF$45,1)),"")</f>
        <v/>
      </c>
      <c r="AO202" s="222"/>
      <c r="AP202" s="8"/>
      <c r="AQ202" s="312" t="s">
        <v>207</v>
      </c>
      <c r="AR202" s="313"/>
      <c r="AS202" s="314"/>
      <c r="AT202" s="315">
        <f>ROUNDDOWN(SUMIF(D174:D239,"&gt;="&amp;BA202,AN174:AN239),1)</f>
        <v>0</v>
      </c>
      <c r="AU202" s="316"/>
      <c r="AV202" s="316"/>
      <c r="AW202" s="360" t="e">
        <f>AT202/AM204</f>
        <v>#DIV/0!</v>
      </c>
      <c r="AX202" s="361"/>
      <c r="AY202" s="362"/>
      <c r="BA202" s="358">
        <f>[1]【算定要件集計】!T11</f>
        <v>84</v>
      </c>
    </row>
    <row r="203" spans="1:53" ht="13.5" customHeight="1">
      <c r="A203" s="249"/>
      <c r="B203" s="255"/>
      <c r="C203" s="287"/>
      <c r="D203" s="367"/>
      <c r="E203" s="260"/>
      <c r="F203" s="262"/>
      <c r="G203" s="70" t="s">
        <v>41</v>
      </c>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253"/>
      <c r="AN203" s="368"/>
      <c r="AO203" s="223"/>
      <c r="AP203" s="8"/>
      <c r="AQ203" s="319" t="s">
        <v>210</v>
      </c>
      <c r="AR203" s="320"/>
      <c r="AS203" s="321"/>
      <c r="AT203" s="316"/>
      <c r="AU203" s="316"/>
      <c r="AV203" s="316"/>
      <c r="AW203" s="363"/>
      <c r="AX203" s="364"/>
      <c r="AY203" s="365"/>
      <c r="BA203" s="359"/>
    </row>
    <row r="204" spans="1:53" ht="13.5" customHeight="1">
      <c r="B204" s="332" t="s">
        <v>51</v>
      </c>
      <c r="C204" s="333"/>
      <c r="D204" s="333"/>
      <c r="E204" s="333"/>
      <c r="F204" s="333"/>
      <c r="G204" s="25" t="s">
        <v>49</v>
      </c>
      <c r="H204" s="23"/>
      <c r="I204" s="15"/>
      <c r="J204" s="332" t="s">
        <v>46</v>
      </c>
      <c r="K204" s="334"/>
      <c r="L204" s="334"/>
      <c r="M204" s="334"/>
      <c r="N204" s="334"/>
      <c r="O204" s="334"/>
      <c r="P204" s="334"/>
      <c r="Q204" s="334"/>
      <c r="R204" s="334"/>
      <c r="S204" s="14"/>
      <c r="T204" s="26" t="s">
        <v>50</v>
      </c>
      <c r="U204" s="24"/>
      <c r="V204" s="332" t="s">
        <v>47</v>
      </c>
      <c r="W204" s="334"/>
      <c r="X204" s="334"/>
      <c r="Y204" s="334"/>
      <c r="Z204" s="334"/>
      <c r="AA204" s="334"/>
      <c r="AB204" s="334"/>
      <c r="AC204" s="333"/>
      <c r="AD204" s="333"/>
      <c r="AE204" s="333"/>
      <c r="AF204" s="14" t="s">
        <v>168</v>
      </c>
      <c r="AH204" s="27"/>
      <c r="AI204" s="27"/>
      <c r="AJ204" s="27"/>
      <c r="AK204" s="27"/>
      <c r="AL204" s="27"/>
      <c r="AM204" s="324">
        <f>ROUNDDOWN(SUM(AN174:AN203,AN210:AN239),1)</f>
        <v>0</v>
      </c>
      <c r="AN204" s="325"/>
      <c r="AO204" s="391" t="s">
        <v>173</v>
      </c>
      <c r="AP204" s="10"/>
      <c r="AQ204" s="322"/>
      <c r="AR204" s="323"/>
      <c r="AS204" s="323"/>
      <c r="AT204" s="322"/>
      <c r="AU204" s="323"/>
      <c r="AV204" s="323"/>
      <c r="AW204" s="322"/>
      <c r="AX204" s="323"/>
      <c r="AY204" s="323"/>
    </row>
    <row r="205" spans="1:53" ht="13.5" customHeight="1">
      <c r="B205" s="210"/>
      <c r="C205" s="214"/>
      <c r="D205" s="214"/>
      <c r="E205" s="214"/>
      <c r="F205" s="214"/>
      <c r="G205" s="41">
        <f>$G$45</f>
        <v>0</v>
      </c>
      <c r="H205" s="21" t="s">
        <v>16</v>
      </c>
      <c r="I205" s="20"/>
      <c r="J205" s="335"/>
      <c r="K205" s="336"/>
      <c r="L205" s="336"/>
      <c r="M205" s="336"/>
      <c r="N205" s="336"/>
      <c r="O205" s="336"/>
      <c r="P205" s="336"/>
      <c r="Q205" s="336"/>
      <c r="R205" s="336"/>
      <c r="S205" s="330" t="str">
        <f>$S$45</f>
        <v/>
      </c>
      <c r="T205" s="330"/>
      <c r="U205" s="22" t="s">
        <v>7</v>
      </c>
      <c r="V205" s="335"/>
      <c r="W205" s="336"/>
      <c r="X205" s="336"/>
      <c r="Y205" s="336"/>
      <c r="Z205" s="336"/>
      <c r="AA205" s="336"/>
      <c r="AB205" s="336"/>
      <c r="AC205" s="214"/>
      <c r="AD205" s="214"/>
      <c r="AE205" s="214"/>
      <c r="AF205" s="331" t="str">
        <f>$AF$45</f>
        <v/>
      </c>
      <c r="AG205" s="331"/>
      <c r="AH205" s="21" t="s">
        <v>16</v>
      </c>
      <c r="AI205" s="21"/>
      <c r="AJ205" s="21"/>
      <c r="AK205" s="21"/>
      <c r="AL205" s="21"/>
      <c r="AM205" s="326"/>
      <c r="AN205" s="327"/>
      <c r="AO205" s="329"/>
      <c r="AP205" s="10"/>
      <c r="AQ205" s="323"/>
      <c r="AR205" s="323"/>
      <c r="AS205" s="323"/>
      <c r="AT205" s="323"/>
      <c r="AU205" s="323"/>
      <c r="AV205" s="323"/>
      <c r="AW205" s="323"/>
      <c r="AX205" s="323"/>
      <c r="AY205" s="323"/>
    </row>
    <row r="206" spans="1:53" ht="13.5" customHeight="1">
      <c r="B206" s="43"/>
      <c r="C206" s="43"/>
      <c r="D206" s="43"/>
      <c r="E206" s="7" t="s">
        <v>90</v>
      </c>
      <c r="F206" s="43"/>
      <c r="G206" s="51"/>
      <c r="H206" s="7"/>
      <c r="I206" s="52"/>
      <c r="J206" s="52"/>
      <c r="K206" s="52"/>
      <c r="L206" s="52"/>
      <c r="M206" s="52"/>
      <c r="N206" s="52"/>
      <c r="O206" s="52"/>
      <c r="P206" s="52"/>
      <c r="Q206" s="52"/>
      <c r="R206" s="52"/>
      <c r="S206" s="53"/>
      <c r="T206" s="53"/>
      <c r="U206" s="7"/>
      <c r="V206" s="52"/>
      <c r="W206" s="52"/>
      <c r="X206" s="52"/>
      <c r="Y206" s="52"/>
      <c r="Z206" s="52"/>
      <c r="AA206" s="52"/>
      <c r="AB206" s="52"/>
      <c r="AC206" s="43"/>
      <c r="AD206" s="43"/>
      <c r="AE206" s="43"/>
      <c r="AF206" s="54"/>
      <c r="AG206" s="54"/>
      <c r="AH206" s="7"/>
      <c r="AI206" s="7"/>
      <c r="AJ206" s="7"/>
      <c r="AK206" s="7"/>
      <c r="AL206" s="7"/>
      <c r="AM206" s="137" t="s">
        <v>149</v>
      </c>
      <c r="AN206" s="56"/>
      <c r="AO206" s="57"/>
      <c r="AP206" s="10"/>
    </row>
    <row r="207" spans="1:53" ht="13.5" customHeight="1">
      <c r="B207" s="43"/>
      <c r="C207" s="43"/>
      <c r="D207" s="43"/>
      <c r="E207" s="43"/>
      <c r="F207" s="43"/>
      <c r="G207" s="51"/>
      <c r="H207" s="7"/>
      <c r="I207" s="52"/>
      <c r="J207" s="52"/>
      <c r="K207" s="52"/>
      <c r="L207" s="52"/>
      <c r="M207" s="52"/>
      <c r="N207" s="52"/>
      <c r="O207" s="52"/>
      <c r="P207" s="52"/>
      <c r="Q207" s="52"/>
      <c r="R207" s="52"/>
      <c r="S207" s="53"/>
      <c r="T207" s="53"/>
      <c r="U207" s="7"/>
      <c r="V207" s="52"/>
      <c r="W207" s="52"/>
      <c r="X207" s="52"/>
      <c r="Y207" s="52"/>
      <c r="Z207" s="52"/>
      <c r="AA207" s="52"/>
      <c r="AB207" s="52"/>
      <c r="AC207" s="43"/>
      <c r="AD207" s="43"/>
      <c r="AE207" s="43"/>
      <c r="AF207" s="54"/>
      <c r="AG207" s="54"/>
      <c r="AH207" s="7"/>
      <c r="AI207" s="7"/>
      <c r="AJ207" s="7"/>
      <c r="AK207" s="7"/>
      <c r="AL207" s="7"/>
      <c r="AM207" s="55"/>
      <c r="AN207" s="56"/>
      <c r="AO207" s="57"/>
      <c r="AP207" s="10"/>
    </row>
    <row r="208" spans="1:53" s="6" customFormat="1" ht="18" customHeight="1">
      <c r="A208" s="248" t="s">
        <v>60</v>
      </c>
      <c r="B208" s="238" t="s">
        <v>0</v>
      </c>
      <c r="C208" s="250" t="s">
        <v>203</v>
      </c>
      <c r="D208" s="250" t="s">
        <v>62</v>
      </c>
      <c r="E208" s="250" t="s">
        <v>1</v>
      </c>
      <c r="F208" s="238" t="s">
        <v>3</v>
      </c>
      <c r="G208" s="252" t="s">
        <v>37</v>
      </c>
      <c r="H208" s="18" t="str">
        <f>AF163</f>
        <v/>
      </c>
      <c r="I208" s="18" t="str">
        <f>IFERROR(H208+1,"")</f>
        <v/>
      </c>
      <c r="J208" s="18" t="str">
        <f>IFERROR(I208+1,"")</f>
        <v/>
      </c>
      <c r="K208" s="18" t="str">
        <f t="shared" ref="K208" si="184">IFERROR(J208+1,"")</f>
        <v/>
      </c>
      <c r="L208" s="18" t="str">
        <f t="shared" ref="L208" si="185">IFERROR(K208+1,"")</f>
        <v/>
      </c>
      <c r="M208" s="18" t="str">
        <f t="shared" ref="M208" si="186">IFERROR(L208+1,"")</f>
        <v/>
      </c>
      <c r="N208" s="18" t="str">
        <f t="shared" ref="N208" si="187">IFERROR(M208+1,"")</f>
        <v/>
      </c>
      <c r="O208" s="18" t="str">
        <f t="shared" ref="O208" si="188">IFERROR(N208+1,"")</f>
        <v/>
      </c>
      <c r="P208" s="18" t="str">
        <f t="shared" ref="P208" si="189">IFERROR(O208+1,"")</f>
        <v/>
      </c>
      <c r="Q208" s="18" t="str">
        <f t="shared" ref="Q208" si="190">IFERROR(P208+1,"")</f>
        <v/>
      </c>
      <c r="R208" s="18" t="str">
        <f t="shared" ref="R208" si="191">IFERROR(Q208+1,"")</f>
        <v/>
      </c>
      <c r="S208" s="18" t="str">
        <f t="shared" ref="S208" si="192">IFERROR(R208+1,"")</f>
        <v/>
      </c>
      <c r="T208" s="18" t="str">
        <f t="shared" ref="T208" si="193">IFERROR(S208+1,"")</f>
        <v/>
      </c>
      <c r="U208" s="18" t="str">
        <f t="shared" ref="U208" si="194">IFERROR(T208+1,"")</f>
        <v/>
      </c>
      <c r="V208" s="18" t="str">
        <f t="shared" ref="V208" si="195">IFERROR(U208+1,"")</f>
        <v/>
      </c>
      <c r="W208" s="18" t="str">
        <f t="shared" ref="W208" si="196">IFERROR(V208+1,"")</f>
        <v/>
      </c>
      <c r="X208" s="18" t="str">
        <f t="shared" ref="X208" si="197">IFERROR(W208+1,"")</f>
        <v/>
      </c>
      <c r="Y208" s="18" t="str">
        <f t="shared" ref="Y208" si="198">IFERROR(X208+1,"")</f>
        <v/>
      </c>
      <c r="Z208" s="18" t="str">
        <f t="shared" ref="Z208" si="199">IFERROR(Y208+1,"")</f>
        <v/>
      </c>
      <c r="AA208" s="18" t="str">
        <f t="shared" ref="AA208" si="200">IFERROR(Z208+1,"")</f>
        <v/>
      </c>
      <c r="AB208" s="18" t="str">
        <f t="shared" ref="AB208" si="201">IFERROR(AA208+1,"")</f>
        <v/>
      </c>
      <c r="AC208" s="18" t="str">
        <f t="shared" ref="AC208" si="202">IFERROR(AB208+1,"")</f>
        <v/>
      </c>
      <c r="AD208" s="18" t="str">
        <f t="shared" ref="AD208" si="203">IFERROR(AC208+1,"")</f>
        <v/>
      </c>
      <c r="AE208" s="18" t="str">
        <f t="shared" ref="AE208" si="204">IFERROR(AD208+1,"")</f>
        <v/>
      </c>
      <c r="AF208" s="18" t="str">
        <f t="shared" ref="AF208" si="205">IFERROR(AE208+1,"")</f>
        <v/>
      </c>
      <c r="AG208" s="18" t="str">
        <f t="shared" ref="AG208" si="206">IFERROR(AF208+1,"")</f>
        <v/>
      </c>
      <c r="AH208" s="18" t="str">
        <f t="shared" ref="AH208" si="207">IFERROR(AG208+1,"")</f>
        <v/>
      </c>
      <c r="AI208" s="18" t="str">
        <f t="shared" ref="AI208" si="208">IFERROR(AH208+1,"")</f>
        <v/>
      </c>
      <c r="AJ208" s="18" t="str">
        <f>IFERROR(IF(MONTH(AI208)&lt;&gt;MONTH(AI208+1),"",AI208+1),"")</f>
        <v/>
      </c>
      <c r="AK208" s="18" t="str">
        <f>IFERROR(IF(MONTH(AJ208)&lt;&gt;MONTH(AJ208+1),"",AJ208+1),"")</f>
        <v/>
      </c>
      <c r="AL208" s="18" t="str">
        <f>IFERROR(IF(MONTH(AK208)&lt;&gt;MONTH(AK208+1),"",AK208+1),"")</f>
        <v/>
      </c>
      <c r="AM208" s="263" t="s">
        <v>162</v>
      </c>
      <c r="AN208" s="263" t="s">
        <v>163</v>
      </c>
      <c r="AO208" s="206" t="s">
        <v>133</v>
      </c>
      <c r="AQ208" s="1"/>
      <c r="AR208" s="1"/>
      <c r="AS208" s="1"/>
      <c r="AT208" s="1"/>
      <c r="AU208" s="1"/>
      <c r="AV208" s="1"/>
      <c r="AW208" s="1"/>
      <c r="AX208" s="1"/>
      <c r="AY208" s="1"/>
    </row>
    <row r="209" spans="1:51" s="6" customFormat="1" ht="18" customHeight="1">
      <c r="A209" s="249"/>
      <c r="B209" s="238"/>
      <c r="C209" s="251"/>
      <c r="D209" s="251"/>
      <c r="E209" s="251"/>
      <c r="F209" s="238"/>
      <c r="G209" s="239"/>
      <c r="H209" s="19" t="str">
        <f>H208</f>
        <v/>
      </c>
      <c r="I209" s="19" t="str">
        <f>I208</f>
        <v/>
      </c>
      <c r="J209" s="19" t="str">
        <f t="shared" ref="J209:AL209" si="209">J208</f>
        <v/>
      </c>
      <c r="K209" s="19" t="str">
        <f t="shared" si="209"/>
        <v/>
      </c>
      <c r="L209" s="19" t="str">
        <f t="shared" si="209"/>
        <v/>
      </c>
      <c r="M209" s="19" t="str">
        <f t="shared" si="209"/>
        <v/>
      </c>
      <c r="N209" s="19" t="str">
        <f t="shared" si="209"/>
        <v/>
      </c>
      <c r="O209" s="19" t="str">
        <f t="shared" si="209"/>
        <v/>
      </c>
      <c r="P209" s="19" t="str">
        <f t="shared" si="209"/>
        <v/>
      </c>
      <c r="Q209" s="19" t="str">
        <f t="shared" si="209"/>
        <v/>
      </c>
      <c r="R209" s="19" t="str">
        <f t="shared" si="209"/>
        <v/>
      </c>
      <c r="S209" s="19" t="str">
        <f t="shared" si="209"/>
        <v/>
      </c>
      <c r="T209" s="19" t="str">
        <f t="shared" si="209"/>
        <v/>
      </c>
      <c r="U209" s="19" t="str">
        <f t="shared" si="209"/>
        <v/>
      </c>
      <c r="V209" s="19" t="str">
        <f t="shared" si="209"/>
        <v/>
      </c>
      <c r="W209" s="19" t="str">
        <f t="shared" si="209"/>
        <v/>
      </c>
      <c r="X209" s="19" t="str">
        <f t="shared" si="209"/>
        <v/>
      </c>
      <c r="Y209" s="19" t="str">
        <f t="shared" si="209"/>
        <v/>
      </c>
      <c r="Z209" s="19" t="str">
        <f t="shared" si="209"/>
        <v/>
      </c>
      <c r="AA209" s="19" t="str">
        <f t="shared" si="209"/>
        <v/>
      </c>
      <c r="AB209" s="19" t="str">
        <f t="shared" si="209"/>
        <v/>
      </c>
      <c r="AC209" s="19" t="str">
        <f t="shared" si="209"/>
        <v/>
      </c>
      <c r="AD209" s="19" t="str">
        <f t="shared" si="209"/>
        <v/>
      </c>
      <c r="AE209" s="19" t="str">
        <f t="shared" si="209"/>
        <v/>
      </c>
      <c r="AF209" s="19" t="str">
        <f t="shared" si="209"/>
        <v/>
      </c>
      <c r="AG209" s="19" t="str">
        <f t="shared" si="209"/>
        <v/>
      </c>
      <c r="AH209" s="19" t="str">
        <f t="shared" si="209"/>
        <v/>
      </c>
      <c r="AI209" s="19" t="str">
        <f t="shared" si="209"/>
        <v/>
      </c>
      <c r="AJ209" s="19" t="str">
        <f t="shared" si="209"/>
        <v/>
      </c>
      <c r="AK209" s="19" t="str">
        <f t="shared" si="209"/>
        <v/>
      </c>
      <c r="AL209" s="19" t="str">
        <f t="shared" si="209"/>
        <v/>
      </c>
      <c r="AM209" s="263"/>
      <c r="AN209" s="263"/>
      <c r="AO209" s="207"/>
      <c r="AQ209" s="1"/>
      <c r="AR209" s="1"/>
      <c r="AS209" s="1"/>
      <c r="AT209" s="1"/>
      <c r="AU209" s="1"/>
      <c r="AV209" s="1"/>
      <c r="AW209" s="1"/>
      <c r="AX209" s="1"/>
      <c r="AY209" s="1"/>
    </row>
    <row r="210" spans="1:51" ht="13.5" customHeight="1">
      <c r="A210" s="248" t="str">
        <f>IFERROR(INDEX(【従業者名簿】!F:F,MATCH(F210,【従業者名簿】!C:C,0)),"")</f>
        <v/>
      </c>
      <c r="B210" s="298" t="s">
        <v>33</v>
      </c>
      <c r="C210" s="299" t="str">
        <f>IF(AO210="介護福祉士","〇","")</f>
        <v/>
      </c>
      <c r="D210" s="366" t="str">
        <f>IF(A210="","",DATEDIF(A210,$AF$3,"m"))</f>
        <v/>
      </c>
      <c r="E210" s="301"/>
      <c r="F210" s="270"/>
      <c r="G210" s="70" t="s">
        <v>36</v>
      </c>
      <c r="H210" s="164"/>
      <c r="I210" s="164"/>
      <c r="J210" s="164"/>
      <c r="K210" s="164"/>
      <c r="L210" s="164"/>
      <c r="M210" s="164"/>
      <c r="N210" s="164"/>
      <c r="O210" s="164"/>
      <c r="P210" s="164"/>
      <c r="Q210" s="164"/>
      <c r="R210" s="164"/>
      <c r="S210" s="164"/>
      <c r="T210" s="164"/>
      <c r="U210" s="164"/>
      <c r="V210" s="164"/>
      <c r="W210" s="164"/>
      <c r="X210" s="164"/>
      <c r="Y210" s="164"/>
      <c r="Z210" s="164"/>
      <c r="AA210" s="164"/>
      <c r="AB210" s="164"/>
      <c r="AC210" s="164"/>
      <c r="AD210" s="164"/>
      <c r="AE210" s="164"/>
      <c r="AF210" s="164"/>
      <c r="AG210" s="164"/>
      <c r="AH210" s="164"/>
      <c r="AI210" s="164"/>
      <c r="AJ210" s="164"/>
      <c r="AK210" s="164"/>
      <c r="AL210" s="164"/>
      <c r="AM210" s="253">
        <f>SUM(H211:AL211)</f>
        <v>0</v>
      </c>
      <c r="AN210" s="368" t="str">
        <f>IFERROR(IF(OR(E210="Ａ",AM210&gt;$AF$205),1,ROUNDDOWN(AM210/$AF$205,1)),"")</f>
        <v/>
      </c>
      <c r="AO210" s="222"/>
      <c r="AP210" s="8"/>
    </row>
    <row r="211" spans="1:51" ht="13.5" customHeight="1">
      <c r="A211" s="249"/>
      <c r="B211" s="255"/>
      <c r="C211" s="287"/>
      <c r="D211" s="367"/>
      <c r="E211" s="302"/>
      <c r="F211" s="261"/>
      <c r="G211" s="70" t="s">
        <v>41</v>
      </c>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253"/>
      <c r="AN211" s="368"/>
      <c r="AO211" s="223"/>
      <c r="AP211" s="8"/>
    </row>
    <row r="212" spans="1:51" ht="13.5" customHeight="1">
      <c r="A212" s="248" t="str">
        <f>IFERROR(INDEX(【従業者名簿】!F:F,MATCH(F212,【従業者名簿】!C:C,0)),"")</f>
        <v/>
      </c>
      <c r="B212" s="298" t="s">
        <v>33</v>
      </c>
      <c r="C212" s="299" t="str">
        <f t="shared" ref="C212" si="210">IF(AO212="介護福祉士","〇","")</f>
        <v/>
      </c>
      <c r="D212" s="366" t="str">
        <f>IF(A212="","",DATEDIF(A212,$AF$3,"m"))</f>
        <v/>
      </c>
      <c r="E212" s="301"/>
      <c r="F212" s="262"/>
      <c r="G212" s="70" t="s">
        <v>36</v>
      </c>
      <c r="H212" s="133"/>
      <c r="I212" s="133"/>
      <c r="J212" s="133"/>
      <c r="K212" s="133"/>
      <c r="L212" s="133"/>
      <c r="M212" s="133"/>
      <c r="N212" s="133"/>
      <c r="O212" s="133"/>
      <c r="P212" s="133"/>
      <c r="Q212" s="133"/>
      <c r="R212" s="133"/>
      <c r="S212" s="133"/>
      <c r="T212" s="133"/>
      <c r="U212" s="133"/>
      <c r="V212" s="133"/>
      <c r="W212" s="133"/>
      <c r="X212" s="133"/>
      <c r="Y212" s="133"/>
      <c r="Z212" s="133"/>
      <c r="AA212" s="133"/>
      <c r="AB212" s="133"/>
      <c r="AC212" s="133"/>
      <c r="AD212" s="133"/>
      <c r="AE212" s="133"/>
      <c r="AF212" s="133"/>
      <c r="AG212" s="133"/>
      <c r="AH212" s="133"/>
      <c r="AI212" s="133"/>
      <c r="AJ212" s="133"/>
      <c r="AK212" s="133"/>
      <c r="AL212" s="133"/>
      <c r="AM212" s="253">
        <f>SUM(H213:AL213)</f>
        <v>0</v>
      </c>
      <c r="AN212" s="368" t="str">
        <f t="shared" ref="AN212" si="211">IFERROR(IF(OR(E212="Ａ",AM212&gt;$AF$205),1,ROUNDDOWN(AM212/$AF$205,1)),"")</f>
        <v/>
      </c>
      <c r="AO212" s="372"/>
      <c r="AP212" s="8"/>
    </row>
    <row r="213" spans="1:51" ht="13.5" customHeight="1">
      <c r="A213" s="249"/>
      <c r="B213" s="255"/>
      <c r="C213" s="287"/>
      <c r="D213" s="367"/>
      <c r="E213" s="302"/>
      <c r="F213" s="262"/>
      <c r="G213" s="70" t="s">
        <v>134</v>
      </c>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253"/>
      <c r="AN213" s="368"/>
      <c r="AO213" s="374"/>
      <c r="AP213" s="8"/>
    </row>
    <row r="214" spans="1:51" ht="13.5" customHeight="1">
      <c r="A214" s="248" t="str">
        <f>IFERROR(INDEX(【従業者名簿】!F:F,MATCH(F214,【従業者名簿】!C:C,0)),"")</f>
        <v/>
      </c>
      <c r="B214" s="298" t="s">
        <v>33</v>
      </c>
      <c r="C214" s="299" t="str">
        <f t="shared" ref="C214" si="212">IF(AO214="介護福祉士","〇","")</f>
        <v/>
      </c>
      <c r="D214" s="366" t="str">
        <f>IF(A214="","",DATEDIF(A214,$AF$3,"m"))</f>
        <v/>
      </c>
      <c r="E214" s="301"/>
      <c r="F214" s="262"/>
      <c r="G214" s="70" t="s">
        <v>36</v>
      </c>
      <c r="H214" s="133"/>
      <c r="I214" s="133"/>
      <c r="J214" s="133"/>
      <c r="K214" s="133"/>
      <c r="L214" s="133"/>
      <c r="M214" s="133"/>
      <c r="N214" s="133"/>
      <c r="O214" s="133"/>
      <c r="P214" s="133"/>
      <c r="Q214" s="133"/>
      <c r="R214" s="133"/>
      <c r="S214" s="133"/>
      <c r="T214" s="133"/>
      <c r="U214" s="133"/>
      <c r="V214" s="133"/>
      <c r="W214" s="133"/>
      <c r="X214" s="133"/>
      <c r="Y214" s="133"/>
      <c r="Z214" s="133"/>
      <c r="AA214" s="133"/>
      <c r="AB214" s="133"/>
      <c r="AC214" s="133"/>
      <c r="AD214" s="133"/>
      <c r="AE214" s="133"/>
      <c r="AF214" s="133"/>
      <c r="AG214" s="133"/>
      <c r="AH214" s="133"/>
      <c r="AI214" s="133"/>
      <c r="AJ214" s="133"/>
      <c r="AK214" s="133"/>
      <c r="AL214" s="133"/>
      <c r="AM214" s="253">
        <f>SUM(H215:AL215)</f>
        <v>0</v>
      </c>
      <c r="AN214" s="368" t="str">
        <f t="shared" ref="AN214" si="213">IFERROR(IF(OR(E214="Ａ",AM214&gt;$AF$205),1,ROUNDDOWN(AM214/$AF$205,1)),"")</f>
        <v/>
      </c>
      <c r="AO214" s="372"/>
      <c r="AP214" s="8"/>
    </row>
    <row r="215" spans="1:51" ht="13.5" customHeight="1">
      <c r="A215" s="249"/>
      <c r="B215" s="255"/>
      <c r="C215" s="287"/>
      <c r="D215" s="367"/>
      <c r="E215" s="302"/>
      <c r="F215" s="262"/>
      <c r="G215" s="70" t="s">
        <v>41</v>
      </c>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253"/>
      <c r="AN215" s="368"/>
      <c r="AO215" s="374"/>
      <c r="AP215" s="8"/>
    </row>
    <row r="216" spans="1:51" ht="13.5" customHeight="1">
      <c r="A216" s="248" t="str">
        <f>IFERROR(INDEX(【従業者名簿】!F:F,MATCH(F216,【従業者名簿】!C:C,0)),"")</f>
        <v/>
      </c>
      <c r="B216" s="298" t="s">
        <v>33</v>
      </c>
      <c r="C216" s="299" t="str">
        <f t="shared" ref="C216" si="214">IF(AO216="介護福祉士","〇","")</f>
        <v/>
      </c>
      <c r="D216" s="366" t="str">
        <f t="shared" ref="D216" si="215">IF(A216="","",DATEDIF(A216,$AF$3,"m"))</f>
        <v/>
      </c>
      <c r="E216" s="301"/>
      <c r="F216" s="262"/>
      <c r="G216" s="70" t="s">
        <v>36</v>
      </c>
      <c r="H216" s="133"/>
      <c r="I216" s="133"/>
      <c r="J216" s="133"/>
      <c r="K216" s="133"/>
      <c r="L216" s="133"/>
      <c r="M216" s="133"/>
      <c r="N216" s="133"/>
      <c r="O216" s="133"/>
      <c r="P216" s="133"/>
      <c r="Q216" s="133"/>
      <c r="R216" s="133"/>
      <c r="S216" s="133"/>
      <c r="T216" s="133"/>
      <c r="U216" s="133"/>
      <c r="V216" s="133"/>
      <c r="W216" s="133"/>
      <c r="X216" s="133"/>
      <c r="Y216" s="133"/>
      <c r="Z216" s="133"/>
      <c r="AA216" s="133"/>
      <c r="AB216" s="133"/>
      <c r="AC216" s="133"/>
      <c r="AD216" s="133"/>
      <c r="AE216" s="133"/>
      <c r="AF216" s="133"/>
      <c r="AG216" s="133"/>
      <c r="AH216" s="133"/>
      <c r="AI216" s="133"/>
      <c r="AJ216" s="133"/>
      <c r="AK216" s="133"/>
      <c r="AL216" s="133"/>
      <c r="AM216" s="253">
        <f t="shared" ref="AM216" si="216">SUM(H217:AL217)</f>
        <v>0</v>
      </c>
      <c r="AN216" s="368" t="str">
        <f t="shared" ref="AN216" si="217">IFERROR(IF(OR(E216="Ａ",AM216&gt;$AF$205),1,ROUNDDOWN(AM216/$AF$205,1)),"")</f>
        <v/>
      </c>
      <c r="AO216" s="372"/>
      <c r="AP216" s="8"/>
    </row>
    <row r="217" spans="1:51" ht="13.5" customHeight="1">
      <c r="A217" s="249"/>
      <c r="B217" s="255"/>
      <c r="C217" s="287"/>
      <c r="D217" s="367"/>
      <c r="E217" s="302"/>
      <c r="F217" s="262"/>
      <c r="G217" s="70" t="s">
        <v>41</v>
      </c>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253"/>
      <c r="AN217" s="368"/>
      <c r="AO217" s="374"/>
      <c r="AP217" s="8"/>
    </row>
    <row r="218" spans="1:51" ht="13.5" customHeight="1">
      <c r="A218" s="248" t="str">
        <f>IFERROR(INDEX(【従業者名簿】!F:F,MATCH(F218,【従業者名簿】!C:C,0)),"")</f>
        <v/>
      </c>
      <c r="B218" s="298" t="s">
        <v>33</v>
      </c>
      <c r="C218" s="299" t="str">
        <f t="shared" ref="C218" si="218">IF(AO218="介護福祉士","〇","")</f>
        <v/>
      </c>
      <c r="D218" s="366" t="str">
        <f t="shared" ref="D218" si="219">IF(A218="","",DATEDIF(A218,$AF$3,"m"))</f>
        <v/>
      </c>
      <c r="E218" s="301"/>
      <c r="F218" s="262"/>
      <c r="G218" s="70" t="s">
        <v>36</v>
      </c>
      <c r="H218" s="133"/>
      <c r="I218" s="133"/>
      <c r="J218" s="133"/>
      <c r="K218" s="133"/>
      <c r="L218" s="133"/>
      <c r="M218" s="133"/>
      <c r="N218" s="133"/>
      <c r="O218" s="133"/>
      <c r="P218" s="133"/>
      <c r="Q218" s="133"/>
      <c r="R218" s="133"/>
      <c r="S218" s="133"/>
      <c r="T218" s="133"/>
      <c r="U218" s="133"/>
      <c r="V218" s="133"/>
      <c r="W218" s="133"/>
      <c r="X218" s="133"/>
      <c r="Y218" s="133"/>
      <c r="Z218" s="133"/>
      <c r="AA218" s="133"/>
      <c r="AB218" s="133"/>
      <c r="AC218" s="133"/>
      <c r="AD218" s="133"/>
      <c r="AE218" s="133"/>
      <c r="AF218" s="133"/>
      <c r="AG218" s="133"/>
      <c r="AH218" s="133"/>
      <c r="AI218" s="133"/>
      <c r="AJ218" s="133"/>
      <c r="AK218" s="133"/>
      <c r="AL218" s="133"/>
      <c r="AM218" s="253">
        <f t="shared" ref="AM218" si="220">SUM(H219:AL219)</f>
        <v>0</v>
      </c>
      <c r="AN218" s="368" t="str">
        <f t="shared" ref="AN218" si="221">IFERROR(IF(OR(E218="Ａ",AM218&gt;$AF$205),1,ROUNDDOWN(AM218/$AF$205,1)),"")</f>
        <v/>
      </c>
      <c r="AO218" s="372"/>
      <c r="AP218" s="8"/>
    </row>
    <row r="219" spans="1:51" ht="13.5" customHeight="1">
      <c r="A219" s="249"/>
      <c r="B219" s="255"/>
      <c r="C219" s="287"/>
      <c r="D219" s="367"/>
      <c r="E219" s="302"/>
      <c r="F219" s="262"/>
      <c r="G219" s="70" t="s">
        <v>134</v>
      </c>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253"/>
      <c r="AN219" s="368"/>
      <c r="AO219" s="374"/>
      <c r="AP219" s="8"/>
    </row>
    <row r="220" spans="1:51" ht="13.5" customHeight="1">
      <c r="A220" s="248" t="str">
        <f>IFERROR(INDEX(【従業者名簿】!F:F,MATCH(F220,【従業者名簿】!C:C,0)),"")</f>
        <v/>
      </c>
      <c r="B220" s="298" t="s">
        <v>33</v>
      </c>
      <c r="C220" s="299" t="str">
        <f t="shared" ref="C220" si="222">IF(AO220="介護福祉士","〇","")</f>
        <v/>
      </c>
      <c r="D220" s="366" t="str">
        <f t="shared" ref="D220" si="223">IF(A220="","",DATEDIF(A220,$AF$3,"m"))</f>
        <v/>
      </c>
      <c r="E220" s="301"/>
      <c r="F220" s="262"/>
      <c r="G220" s="70" t="s">
        <v>36</v>
      </c>
      <c r="H220" s="133"/>
      <c r="I220" s="133"/>
      <c r="J220" s="133"/>
      <c r="K220" s="133"/>
      <c r="L220" s="133"/>
      <c r="M220" s="133"/>
      <c r="N220" s="133"/>
      <c r="O220" s="133"/>
      <c r="P220" s="133"/>
      <c r="Q220" s="133"/>
      <c r="R220" s="133"/>
      <c r="S220" s="133"/>
      <c r="T220" s="133"/>
      <c r="U220" s="133"/>
      <c r="V220" s="133"/>
      <c r="W220" s="133"/>
      <c r="X220" s="133"/>
      <c r="Y220" s="133"/>
      <c r="Z220" s="133"/>
      <c r="AA220" s="133"/>
      <c r="AB220" s="133"/>
      <c r="AC220" s="133"/>
      <c r="AD220" s="133"/>
      <c r="AE220" s="133"/>
      <c r="AF220" s="133"/>
      <c r="AG220" s="133"/>
      <c r="AH220" s="133"/>
      <c r="AI220" s="133"/>
      <c r="AJ220" s="133"/>
      <c r="AK220" s="133"/>
      <c r="AL220" s="133"/>
      <c r="AM220" s="253">
        <f t="shared" ref="AM220" si="224">SUM(H221:AL221)</f>
        <v>0</v>
      </c>
      <c r="AN220" s="368" t="str">
        <f t="shared" ref="AN220" si="225">IFERROR(IF(OR(E220="Ａ",AM220&gt;$AF$205),1,ROUNDDOWN(AM220/$AF$205,1)),"")</f>
        <v/>
      </c>
      <c r="AO220" s="372"/>
      <c r="AP220" s="8"/>
    </row>
    <row r="221" spans="1:51" ht="13.5" customHeight="1">
      <c r="A221" s="249"/>
      <c r="B221" s="255"/>
      <c r="C221" s="287"/>
      <c r="D221" s="367"/>
      <c r="E221" s="302"/>
      <c r="F221" s="262"/>
      <c r="G221" s="70" t="s">
        <v>134</v>
      </c>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253"/>
      <c r="AN221" s="368"/>
      <c r="AO221" s="374"/>
      <c r="AP221" s="8"/>
    </row>
    <row r="222" spans="1:51" ht="13.5" customHeight="1">
      <c r="A222" s="248" t="str">
        <f>IFERROR(INDEX(【従業者名簿】!F:F,MATCH(F222,【従業者名簿】!C:C,0)),"")</f>
        <v/>
      </c>
      <c r="B222" s="298" t="s">
        <v>33</v>
      </c>
      <c r="C222" s="299" t="str">
        <f t="shared" ref="C222" si="226">IF(AO222="介護福祉士","〇","")</f>
        <v/>
      </c>
      <c r="D222" s="366" t="str">
        <f t="shared" ref="D222" si="227">IF(A222="","",DATEDIF(A222,$AF$3,"m"))</f>
        <v/>
      </c>
      <c r="E222" s="301"/>
      <c r="F222" s="262"/>
      <c r="G222" s="70" t="s">
        <v>36</v>
      </c>
      <c r="H222" s="133"/>
      <c r="I222" s="133"/>
      <c r="J222" s="133"/>
      <c r="K222" s="133"/>
      <c r="L222" s="133"/>
      <c r="M222" s="133"/>
      <c r="N222" s="133"/>
      <c r="O222" s="133"/>
      <c r="P222" s="133"/>
      <c r="Q222" s="133"/>
      <c r="R222" s="133"/>
      <c r="S222" s="133"/>
      <c r="T222" s="133"/>
      <c r="U222" s="133"/>
      <c r="V222" s="133"/>
      <c r="W222" s="133"/>
      <c r="X222" s="133"/>
      <c r="Y222" s="133"/>
      <c r="Z222" s="133"/>
      <c r="AA222" s="133"/>
      <c r="AB222" s="133"/>
      <c r="AC222" s="133"/>
      <c r="AD222" s="133"/>
      <c r="AE222" s="133"/>
      <c r="AF222" s="133"/>
      <c r="AG222" s="133"/>
      <c r="AH222" s="133"/>
      <c r="AI222" s="133"/>
      <c r="AJ222" s="133"/>
      <c r="AK222" s="133"/>
      <c r="AL222" s="133"/>
      <c r="AM222" s="253">
        <f t="shared" ref="AM222" si="228">SUM(H223:AL223)</f>
        <v>0</v>
      </c>
      <c r="AN222" s="368" t="str">
        <f t="shared" ref="AN222" si="229">IFERROR(IF(OR(E222="Ａ",AM222&gt;$AF$205),1,ROUNDDOWN(AM222/$AF$205,1)),"")</f>
        <v/>
      </c>
      <c r="AO222" s="372"/>
      <c r="AP222" s="8"/>
    </row>
    <row r="223" spans="1:51" ht="13.5" customHeight="1">
      <c r="A223" s="249"/>
      <c r="B223" s="255"/>
      <c r="C223" s="287"/>
      <c r="D223" s="367"/>
      <c r="E223" s="302"/>
      <c r="F223" s="262"/>
      <c r="G223" s="70" t="s">
        <v>134</v>
      </c>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253"/>
      <c r="AN223" s="368"/>
      <c r="AO223" s="374"/>
      <c r="AP223" s="8"/>
    </row>
    <row r="224" spans="1:51" ht="13.5" customHeight="1">
      <c r="A224" s="248" t="str">
        <f>IFERROR(INDEX(【従業者名簿】!F:F,MATCH(F224,【従業者名簿】!C:C,0)),"")</f>
        <v/>
      </c>
      <c r="B224" s="298" t="s">
        <v>33</v>
      </c>
      <c r="C224" s="299" t="str">
        <f t="shared" ref="C224" si="230">IF(AO224="介護福祉士","〇","")</f>
        <v/>
      </c>
      <c r="D224" s="366" t="str">
        <f t="shared" ref="D224" si="231">IF(A224="","",DATEDIF(A224,$AF$3,"m"))</f>
        <v/>
      </c>
      <c r="E224" s="301"/>
      <c r="F224" s="262"/>
      <c r="G224" s="70" t="s">
        <v>36</v>
      </c>
      <c r="H224" s="133"/>
      <c r="I224" s="133"/>
      <c r="J224" s="133"/>
      <c r="K224" s="133"/>
      <c r="L224" s="133"/>
      <c r="M224" s="133"/>
      <c r="N224" s="133"/>
      <c r="O224" s="133"/>
      <c r="P224" s="133"/>
      <c r="Q224" s="133"/>
      <c r="R224" s="133"/>
      <c r="S224" s="133"/>
      <c r="T224" s="133"/>
      <c r="U224" s="133"/>
      <c r="V224" s="133"/>
      <c r="W224" s="133"/>
      <c r="X224" s="133"/>
      <c r="Y224" s="133"/>
      <c r="Z224" s="133"/>
      <c r="AA224" s="133"/>
      <c r="AB224" s="133"/>
      <c r="AC224" s="133"/>
      <c r="AD224" s="133"/>
      <c r="AE224" s="133"/>
      <c r="AF224" s="133"/>
      <c r="AG224" s="133"/>
      <c r="AH224" s="133"/>
      <c r="AI224" s="133"/>
      <c r="AJ224" s="133"/>
      <c r="AK224" s="133"/>
      <c r="AL224" s="133"/>
      <c r="AM224" s="253">
        <f t="shared" ref="AM224" si="232">SUM(H225:AL225)</f>
        <v>0</v>
      </c>
      <c r="AN224" s="368" t="str">
        <f t="shared" ref="AN224" si="233">IFERROR(IF(OR(E224="Ａ",AM224&gt;$AF$205),1,ROUNDDOWN(AM224/$AF$205,1)),"")</f>
        <v/>
      </c>
      <c r="AO224" s="372"/>
      <c r="AP224" s="8"/>
    </row>
    <row r="225" spans="1:51" ht="13.5" customHeight="1">
      <c r="A225" s="249"/>
      <c r="B225" s="255"/>
      <c r="C225" s="287"/>
      <c r="D225" s="367"/>
      <c r="E225" s="302"/>
      <c r="F225" s="262"/>
      <c r="G225" s="70" t="s">
        <v>134</v>
      </c>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253"/>
      <c r="AN225" s="368"/>
      <c r="AO225" s="374"/>
      <c r="AP225" s="8"/>
    </row>
    <row r="226" spans="1:51" ht="13.5" customHeight="1">
      <c r="A226" s="248" t="str">
        <f>IFERROR(INDEX(【従業者名簿】!F:F,MATCH(F226,【従業者名簿】!C:C,0)),"")</f>
        <v/>
      </c>
      <c r="B226" s="298" t="s">
        <v>33</v>
      </c>
      <c r="C226" s="299" t="str">
        <f t="shared" ref="C226" si="234">IF(AO226="介護福祉士","〇","")</f>
        <v/>
      </c>
      <c r="D226" s="366" t="str">
        <f t="shared" ref="D226" si="235">IF(A226="","",DATEDIF(A226,$AF$3,"m"))</f>
        <v/>
      </c>
      <c r="E226" s="301"/>
      <c r="F226" s="262"/>
      <c r="G226" s="70" t="s">
        <v>36</v>
      </c>
      <c r="H226" s="133"/>
      <c r="I226" s="133"/>
      <c r="J226" s="133"/>
      <c r="K226" s="133"/>
      <c r="L226" s="133"/>
      <c r="M226" s="133"/>
      <c r="N226" s="133"/>
      <c r="O226" s="133"/>
      <c r="P226" s="133"/>
      <c r="Q226" s="133"/>
      <c r="R226" s="133"/>
      <c r="S226" s="133"/>
      <c r="T226" s="133"/>
      <c r="U226" s="133"/>
      <c r="V226" s="133"/>
      <c r="W226" s="133"/>
      <c r="X226" s="133"/>
      <c r="Y226" s="133"/>
      <c r="Z226" s="133"/>
      <c r="AA226" s="133"/>
      <c r="AB226" s="133"/>
      <c r="AC226" s="133"/>
      <c r="AD226" s="133"/>
      <c r="AE226" s="133"/>
      <c r="AF226" s="133"/>
      <c r="AG226" s="133"/>
      <c r="AH226" s="133"/>
      <c r="AI226" s="133"/>
      <c r="AJ226" s="133"/>
      <c r="AK226" s="133"/>
      <c r="AL226" s="133"/>
      <c r="AM226" s="253">
        <f t="shared" ref="AM226" si="236">SUM(H227:AL227)</f>
        <v>0</v>
      </c>
      <c r="AN226" s="368" t="str">
        <f t="shared" ref="AN226" si="237">IFERROR(IF(OR(E226="Ａ",AM226&gt;$AF$205),1,ROUNDDOWN(AM226/$AF$205,1)),"")</f>
        <v/>
      </c>
      <c r="AO226" s="372"/>
      <c r="AP226" s="8"/>
    </row>
    <row r="227" spans="1:51" ht="13.5" customHeight="1">
      <c r="A227" s="249"/>
      <c r="B227" s="255"/>
      <c r="C227" s="287"/>
      <c r="D227" s="367"/>
      <c r="E227" s="302"/>
      <c r="F227" s="262"/>
      <c r="G227" s="70" t="s">
        <v>134</v>
      </c>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253"/>
      <c r="AN227" s="368"/>
      <c r="AO227" s="374"/>
      <c r="AP227" s="8"/>
    </row>
    <row r="228" spans="1:51" ht="13.5" customHeight="1">
      <c r="A228" s="248" t="str">
        <f>IFERROR(INDEX(【従業者名簿】!F:F,MATCH(F228,【従業者名簿】!C:C,0)),"")</f>
        <v/>
      </c>
      <c r="B228" s="298" t="s">
        <v>33</v>
      </c>
      <c r="C228" s="299" t="str">
        <f t="shared" ref="C228" si="238">IF(AO228="介護福祉士","〇","")</f>
        <v/>
      </c>
      <c r="D228" s="366" t="str">
        <f t="shared" ref="D228" si="239">IF(A228="","",DATEDIF(A228,$AF$3,"m"))</f>
        <v/>
      </c>
      <c r="E228" s="301"/>
      <c r="F228" s="262"/>
      <c r="G228" s="70" t="s">
        <v>36</v>
      </c>
      <c r="H228" s="133"/>
      <c r="I228" s="133"/>
      <c r="J228" s="133"/>
      <c r="K228" s="133"/>
      <c r="L228" s="133"/>
      <c r="M228" s="133"/>
      <c r="N228" s="133"/>
      <c r="O228" s="133"/>
      <c r="P228" s="133"/>
      <c r="Q228" s="133"/>
      <c r="R228" s="133"/>
      <c r="S228" s="133"/>
      <c r="T228" s="133"/>
      <c r="U228" s="133"/>
      <c r="V228" s="133"/>
      <c r="W228" s="133"/>
      <c r="X228" s="133"/>
      <c r="Y228" s="133"/>
      <c r="Z228" s="133"/>
      <c r="AA228" s="133"/>
      <c r="AB228" s="133"/>
      <c r="AC228" s="133"/>
      <c r="AD228" s="133"/>
      <c r="AE228" s="133"/>
      <c r="AF228" s="133"/>
      <c r="AG228" s="133"/>
      <c r="AH228" s="133"/>
      <c r="AI228" s="133"/>
      <c r="AJ228" s="133"/>
      <c r="AK228" s="133"/>
      <c r="AL228" s="133"/>
      <c r="AM228" s="253">
        <f t="shared" ref="AM228" si="240">SUM(H229:AL229)</f>
        <v>0</v>
      </c>
      <c r="AN228" s="368" t="str">
        <f t="shared" ref="AN228" si="241">IFERROR(IF(OR(E228="Ａ",AM228&gt;$AF$205),1,ROUNDDOWN(AM228/$AF$205,1)),"")</f>
        <v/>
      </c>
      <c r="AO228" s="372"/>
      <c r="AP228" s="8"/>
    </row>
    <row r="229" spans="1:51" ht="13.5" customHeight="1">
      <c r="A229" s="249"/>
      <c r="B229" s="255"/>
      <c r="C229" s="287"/>
      <c r="D229" s="367"/>
      <c r="E229" s="302"/>
      <c r="F229" s="262"/>
      <c r="G229" s="70" t="s">
        <v>134</v>
      </c>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253"/>
      <c r="AN229" s="368"/>
      <c r="AO229" s="374"/>
      <c r="AP229" s="8"/>
    </row>
    <row r="230" spans="1:51" ht="13.5" customHeight="1">
      <c r="A230" s="248" t="str">
        <f>IFERROR(INDEX(【従業者名簿】!F:F,MATCH(F230,【従業者名簿】!C:C,0)),"")</f>
        <v/>
      </c>
      <c r="B230" s="298" t="s">
        <v>33</v>
      </c>
      <c r="C230" s="299" t="str">
        <f t="shared" ref="C230" si="242">IF(AO230="介護福祉士","〇","")</f>
        <v/>
      </c>
      <c r="D230" s="366" t="str">
        <f t="shared" ref="D230" si="243">IF(A230="","",DATEDIF(A230,$AF$3,"m"))</f>
        <v/>
      </c>
      <c r="E230" s="301"/>
      <c r="F230" s="262"/>
      <c r="G230" s="70" t="s">
        <v>36</v>
      </c>
      <c r="H230" s="133"/>
      <c r="I230" s="133"/>
      <c r="J230" s="133"/>
      <c r="K230" s="133"/>
      <c r="L230" s="133"/>
      <c r="M230" s="133"/>
      <c r="N230" s="133"/>
      <c r="O230" s="133"/>
      <c r="P230" s="133"/>
      <c r="Q230" s="133"/>
      <c r="R230" s="133"/>
      <c r="S230" s="133"/>
      <c r="T230" s="133"/>
      <c r="U230" s="133"/>
      <c r="V230" s="133"/>
      <c r="W230" s="133"/>
      <c r="X230" s="133"/>
      <c r="Y230" s="133"/>
      <c r="Z230" s="133"/>
      <c r="AA230" s="133"/>
      <c r="AB230" s="133"/>
      <c r="AC230" s="133"/>
      <c r="AD230" s="133"/>
      <c r="AE230" s="133"/>
      <c r="AF230" s="133"/>
      <c r="AG230" s="133"/>
      <c r="AH230" s="133"/>
      <c r="AI230" s="133"/>
      <c r="AJ230" s="133"/>
      <c r="AK230" s="133"/>
      <c r="AL230" s="133"/>
      <c r="AM230" s="253">
        <f t="shared" ref="AM230" si="244">SUM(H231:AL231)</f>
        <v>0</v>
      </c>
      <c r="AN230" s="368" t="str">
        <f t="shared" ref="AN230" si="245">IFERROR(IF(OR(E230="Ａ",AM230&gt;$AF$205),1,ROUNDDOWN(AM230/$AF$205,1)),"")</f>
        <v/>
      </c>
      <c r="AO230" s="372"/>
      <c r="AP230" s="8"/>
    </row>
    <row r="231" spans="1:51" ht="13.5" customHeight="1">
      <c r="A231" s="249"/>
      <c r="B231" s="255"/>
      <c r="C231" s="287"/>
      <c r="D231" s="367"/>
      <c r="E231" s="302"/>
      <c r="F231" s="262"/>
      <c r="G231" s="70" t="s">
        <v>134</v>
      </c>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253"/>
      <c r="AN231" s="368"/>
      <c r="AO231" s="374"/>
      <c r="AP231" s="8"/>
    </row>
    <row r="232" spans="1:51" ht="13.5" customHeight="1">
      <c r="A232" s="248" t="str">
        <f>IFERROR(INDEX(【従業者名簿】!F:F,MATCH(F232,【従業者名簿】!C:C,0)),"")</f>
        <v/>
      </c>
      <c r="B232" s="298" t="s">
        <v>33</v>
      </c>
      <c r="C232" s="299" t="str">
        <f t="shared" ref="C232" si="246">IF(AO232="介護福祉士","〇","")</f>
        <v/>
      </c>
      <c r="D232" s="366" t="str">
        <f t="shared" ref="D232" si="247">IF(A232="","",DATEDIF(A232,$AF$3,"m"))</f>
        <v/>
      </c>
      <c r="E232" s="301"/>
      <c r="F232" s="262"/>
      <c r="G232" s="70" t="s">
        <v>36</v>
      </c>
      <c r="H232" s="133"/>
      <c r="I232" s="133"/>
      <c r="J232" s="133"/>
      <c r="K232" s="133"/>
      <c r="L232" s="133"/>
      <c r="M232" s="133"/>
      <c r="N232" s="133"/>
      <c r="O232" s="133"/>
      <c r="P232" s="133"/>
      <c r="Q232" s="133"/>
      <c r="R232" s="133"/>
      <c r="S232" s="133"/>
      <c r="T232" s="133"/>
      <c r="U232" s="133"/>
      <c r="V232" s="133"/>
      <c r="W232" s="133"/>
      <c r="X232" s="133"/>
      <c r="Y232" s="133"/>
      <c r="Z232" s="133"/>
      <c r="AA232" s="133"/>
      <c r="AB232" s="133"/>
      <c r="AC232" s="133"/>
      <c r="AD232" s="133"/>
      <c r="AE232" s="133"/>
      <c r="AF232" s="133"/>
      <c r="AG232" s="133"/>
      <c r="AH232" s="133"/>
      <c r="AI232" s="133"/>
      <c r="AJ232" s="133"/>
      <c r="AK232" s="133"/>
      <c r="AL232" s="133"/>
      <c r="AM232" s="253">
        <f t="shared" ref="AM232" si="248">SUM(H233:AL233)</f>
        <v>0</v>
      </c>
      <c r="AN232" s="368" t="str">
        <f t="shared" ref="AN232" si="249">IFERROR(IF(OR(E232="Ａ",AM232&gt;$AF$205),1,ROUNDDOWN(AM232/$AF$205,1)),"")</f>
        <v/>
      </c>
      <c r="AO232" s="372"/>
      <c r="AP232" s="8"/>
    </row>
    <row r="233" spans="1:51" ht="13.5" customHeight="1">
      <c r="A233" s="249"/>
      <c r="B233" s="255"/>
      <c r="C233" s="287"/>
      <c r="D233" s="367"/>
      <c r="E233" s="302"/>
      <c r="F233" s="262"/>
      <c r="G233" s="70" t="s">
        <v>134</v>
      </c>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253"/>
      <c r="AN233" s="368"/>
      <c r="AO233" s="374"/>
      <c r="AP233" s="8"/>
    </row>
    <row r="234" spans="1:51" ht="13.5" customHeight="1">
      <c r="A234" s="248" t="str">
        <f>IFERROR(INDEX(【従業者名簿】!F:F,MATCH(F234,【従業者名簿】!C:C,0)),"")</f>
        <v/>
      </c>
      <c r="B234" s="298" t="s">
        <v>33</v>
      </c>
      <c r="C234" s="299" t="str">
        <f t="shared" ref="C234" si="250">IF(AO234="介護福祉士","〇","")</f>
        <v/>
      </c>
      <c r="D234" s="366" t="str">
        <f t="shared" ref="D234" si="251">IF(A234="","",DATEDIF(A234,$AF$3,"m"))</f>
        <v/>
      </c>
      <c r="E234" s="301"/>
      <c r="F234" s="262"/>
      <c r="G234" s="70" t="s">
        <v>36</v>
      </c>
      <c r="H234" s="133"/>
      <c r="I234" s="133"/>
      <c r="J234" s="133"/>
      <c r="K234" s="133"/>
      <c r="L234" s="133"/>
      <c r="M234" s="133"/>
      <c r="N234" s="133"/>
      <c r="O234" s="133"/>
      <c r="P234" s="133"/>
      <c r="Q234" s="133"/>
      <c r="R234" s="133"/>
      <c r="S234" s="133"/>
      <c r="T234" s="133"/>
      <c r="U234" s="133"/>
      <c r="V234" s="133"/>
      <c r="W234" s="133"/>
      <c r="X234" s="133"/>
      <c r="Y234" s="133"/>
      <c r="Z234" s="133"/>
      <c r="AA234" s="133"/>
      <c r="AB234" s="133"/>
      <c r="AC234" s="133"/>
      <c r="AD234" s="133"/>
      <c r="AE234" s="133"/>
      <c r="AF234" s="133"/>
      <c r="AG234" s="133"/>
      <c r="AH234" s="133"/>
      <c r="AI234" s="133"/>
      <c r="AJ234" s="133"/>
      <c r="AK234" s="133"/>
      <c r="AL234" s="133"/>
      <c r="AM234" s="253">
        <f t="shared" ref="AM234" si="252">SUM(H235:AL235)</f>
        <v>0</v>
      </c>
      <c r="AN234" s="368" t="str">
        <f t="shared" ref="AN234" si="253">IFERROR(IF(OR(E234="Ａ",AM234&gt;$AF$205),1,ROUNDDOWN(AM234/$AF$205,1)),"")</f>
        <v/>
      </c>
      <c r="AO234" s="372"/>
      <c r="AP234" s="8"/>
    </row>
    <row r="235" spans="1:51" ht="13.5" customHeight="1">
      <c r="A235" s="249"/>
      <c r="B235" s="255"/>
      <c r="C235" s="287"/>
      <c r="D235" s="367"/>
      <c r="E235" s="302"/>
      <c r="F235" s="262"/>
      <c r="G235" s="70" t="s">
        <v>134</v>
      </c>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253"/>
      <c r="AN235" s="368"/>
      <c r="AO235" s="374"/>
      <c r="AP235" s="8"/>
    </row>
    <row r="236" spans="1:51" ht="13.5" customHeight="1">
      <c r="A236" s="248" t="str">
        <f>IFERROR(INDEX(【従業者名簿】!F:F,MATCH(F236,【従業者名簿】!C:C,0)),"")</f>
        <v/>
      </c>
      <c r="B236" s="298" t="s">
        <v>33</v>
      </c>
      <c r="C236" s="299" t="str">
        <f t="shared" ref="C236" si="254">IF(AO236="介護福祉士","〇","")</f>
        <v/>
      </c>
      <c r="D236" s="366" t="str">
        <f t="shared" ref="D236" si="255">IF(A236="","",DATEDIF(A236,$AF$3,"m"))</f>
        <v/>
      </c>
      <c r="E236" s="301"/>
      <c r="F236" s="270"/>
      <c r="G236" s="70" t="s">
        <v>36</v>
      </c>
      <c r="H236" s="133"/>
      <c r="I236" s="133"/>
      <c r="J236" s="133"/>
      <c r="K236" s="133"/>
      <c r="L236" s="133"/>
      <c r="M236" s="133"/>
      <c r="N236" s="133"/>
      <c r="O236" s="133"/>
      <c r="P236" s="133"/>
      <c r="Q236" s="133"/>
      <c r="R236" s="133"/>
      <c r="S236" s="133"/>
      <c r="T236" s="133"/>
      <c r="U236" s="133"/>
      <c r="V236" s="133"/>
      <c r="W236" s="133"/>
      <c r="X236" s="133"/>
      <c r="Y236" s="133"/>
      <c r="Z236" s="133"/>
      <c r="AA236" s="133"/>
      <c r="AB236" s="133"/>
      <c r="AC236" s="133"/>
      <c r="AD236" s="133"/>
      <c r="AE236" s="133"/>
      <c r="AF236" s="133"/>
      <c r="AG236" s="133"/>
      <c r="AH236" s="133"/>
      <c r="AI236" s="133"/>
      <c r="AJ236" s="133"/>
      <c r="AK236" s="133"/>
      <c r="AL236" s="133"/>
      <c r="AM236" s="253">
        <f t="shared" ref="AM236" si="256">SUM(H237:AL237)</f>
        <v>0</v>
      </c>
      <c r="AN236" s="368" t="str">
        <f t="shared" ref="AN236" si="257">IFERROR(IF(OR(E236="Ａ",AM236&gt;$AF$205),1,ROUNDDOWN(AM236/$AF$205,1)),"")</f>
        <v/>
      </c>
      <c r="AO236" s="372"/>
      <c r="AP236" s="8"/>
    </row>
    <row r="237" spans="1:51" ht="13.5" customHeight="1">
      <c r="A237" s="249"/>
      <c r="B237" s="255"/>
      <c r="C237" s="287"/>
      <c r="D237" s="367"/>
      <c r="E237" s="302"/>
      <c r="F237" s="261"/>
      <c r="G237" s="70" t="s">
        <v>134</v>
      </c>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253"/>
      <c r="AN237" s="368"/>
      <c r="AO237" s="374"/>
      <c r="AP237" s="8"/>
    </row>
    <row r="238" spans="1:51" ht="13.5" customHeight="1">
      <c r="A238" s="248" t="str">
        <f>IFERROR(INDEX(【従業者名簿】!F:F,MATCH(F238,【従業者名簿】!C:C,0)),"")</f>
        <v/>
      </c>
      <c r="B238" s="298" t="s">
        <v>33</v>
      </c>
      <c r="C238" s="299" t="str">
        <f t="shared" ref="C238" si="258">IF(AO238="介護福祉士","〇","")</f>
        <v/>
      </c>
      <c r="D238" s="366" t="str">
        <f>IF(A238="","",DATEDIF(A238,$AF$3,"m"))</f>
        <v/>
      </c>
      <c r="E238" s="301"/>
      <c r="F238" s="262"/>
      <c r="G238" s="70" t="s">
        <v>36</v>
      </c>
      <c r="H238" s="133"/>
      <c r="I238" s="133"/>
      <c r="J238" s="133"/>
      <c r="K238" s="133"/>
      <c r="L238" s="133"/>
      <c r="M238" s="133"/>
      <c r="N238" s="133"/>
      <c r="O238" s="133"/>
      <c r="P238" s="133"/>
      <c r="Q238" s="133"/>
      <c r="R238" s="133"/>
      <c r="S238" s="133"/>
      <c r="T238" s="133"/>
      <c r="U238" s="133"/>
      <c r="V238" s="133"/>
      <c r="W238" s="133"/>
      <c r="X238" s="133"/>
      <c r="Y238" s="133"/>
      <c r="Z238" s="133"/>
      <c r="AA238" s="133"/>
      <c r="AB238" s="133"/>
      <c r="AC238" s="133"/>
      <c r="AD238" s="133"/>
      <c r="AE238" s="133"/>
      <c r="AF238" s="133"/>
      <c r="AG238" s="133"/>
      <c r="AH238" s="133"/>
      <c r="AI238" s="133"/>
      <c r="AJ238" s="133"/>
      <c r="AK238" s="133"/>
      <c r="AL238" s="133"/>
      <c r="AM238" s="253">
        <f>SUM(H239:AL239)</f>
        <v>0</v>
      </c>
      <c r="AN238" s="368" t="str">
        <f>IFERROR(IF(OR(E238="Ａ",AM238&gt;$AF$205),1,ROUNDDOWN(AM238/$AF$205,1)),"")</f>
        <v/>
      </c>
      <c r="AO238" s="372"/>
      <c r="AP238" s="8"/>
    </row>
    <row r="239" spans="1:51" ht="13.5" customHeight="1">
      <c r="A239" s="249"/>
      <c r="B239" s="255"/>
      <c r="C239" s="287"/>
      <c r="D239" s="367"/>
      <c r="E239" s="302"/>
      <c r="F239" s="262"/>
      <c r="G239" s="70" t="s">
        <v>134</v>
      </c>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253"/>
      <c r="AN239" s="368"/>
      <c r="AO239" s="374"/>
      <c r="AP239" s="8"/>
    </row>
    <row r="240" spans="1:51" ht="13.5" customHeight="1">
      <c r="B240" s="132"/>
      <c r="C240" s="132"/>
      <c r="D240" s="132"/>
      <c r="E240" s="7" t="s">
        <v>137</v>
      </c>
      <c r="F240" s="132"/>
      <c r="G240" s="51"/>
      <c r="H240" s="7"/>
      <c r="I240" s="52"/>
      <c r="J240" s="52"/>
      <c r="K240" s="52"/>
      <c r="L240" s="52"/>
      <c r="M240" s="52"/>
      <c r="N240" s="52"/>
      <c r="O240" s="52"/>
      <c r="P240" s="52"/>
      <c r="Q240" s="52"/>
      <c r="R240" s="52"/>
      <c r="S240" s="53"/>
      <c r="T240" s="53"/>
      <c r="U240" s="7"/>
      <c r="V240" s="52"/>
      <c r="W240" s="52"/>
      <c r="X240" s="52"/>
      <c r="Y240" s="52"/>
      <c r="Z240" s="52"/>
      <c r="AA240" s="52"/>
      <c r="AB240" s="52"/>
      <c r="AC240" s="132"/>
      <c r="AD240" s="132"/>
      <c r="AE240" s="132"/>
      <c r="AF240" s="54"/>
      <c r="AG240" s="54"/>
      <c r="AH240" s="7"/>
      <c r="AI240" s="7"/>
      <c r="AJ240" s="7"/>
      <c r="AK240" s="7"/>
      <c r="AL240" s="7"/>
      <c r="AM240" s="55"/>
      <c r="AN240" s="56"/>
      <c r="AO240" s="57"/>
      <c r="AP240" s="10"/>
      <c r="AQ240" s="132"/>
      <c r="AR240" s="132"/>
      <c r="AS240" s="132"/>
      <c r="AT240" s="58"/>
      <c r="AU240" s="58"/>
      <c r="AV240" s="58"/>
      <c r="AW240" s="59"/>
      <c r="AX240" s="59"/>
      <c r="AY240" s="59"/>
    </row>
  </sheetData>
  <sheetProtection sheet="1" objects="1" scenarios="1"/>
  <mergeCells count="1222">
    <mergeCell ref="BA202:BA203"/>
    <mergeCell ref="AQ203:AS203"/>
    <mergeCell ref="AQ204:AS205"/>
    <mergeCell ref="AT204:AV205"/>
    <mergeCell ref="AW204:AY205"/>
    <mergeCell ref="AO14:AO15"/>
    <mergeCell ref="AO16:AO17"/>
    <mergeCell ref="AO18:AO19"/>
    <mergeCell ref="AO20:AO21"/>
    <mergeCell ref="AO22:AO23"/>
    <mergeCell ref="AO94:AO95"/>
    <mergeCell ref="AO96:AO97"/>
    <mergeCell ref="AO98:AO99"/>
    <mergeCell ref="AO100:AO101"/>
    <mergeCell ref="AO102:AO103"/>
    <mergeCell ref="AO174:AO175"/>
    <mergeCell ref="AO176:AO177"/>
    <mergeCell ref="AO178:AO179"/>
    <mergeCell ref="AO180:AO181"/>
    <mergeCell ref="AO182:AO183"/>
    <mergeCell ref="BA122:BA123"/>
    <mergeCell ref="AQ123:AS123"/>
    <mergeCell ref="AQ124:AS125"/>
    <mergeCell ref="AT124:AV125"/>
    <mergeCell ref="AW124:AY125"/>
    <mergeCell ref="AQ193:AS195"/>
    <mergeCell ref="AT193:AV194"/>
    <mergeCell ref="AW193:AY194"/>
    <mergeCell ref="AT195:AV195"/>
    <mergeCell ref="AW195:AY195"/>
    <mergeCell ref="AQ196:AS196"/>
    <mergeCell ref="AT196:AV197"/>
    <mergeCell ref="AW196:AY197"/>
    <mergeCell ref="AQ197:AS197"/>
    <mergeCell ref="AT198:AV199"/>
    <mergeCell ref="AW198:AY199"/>
    <mergeCell ref="BA198:BA199"/>
    <mergeCell ref="AQ199:AS199"/>
    <mergeCell ref="BA42:BA43"/>
    <mergeCell ref="AQ43:AS43"/>
    <mergeCell ref="AQ44:AS45"/>
    <mergeCell ref="AT44:AV45"/>
    <mergeCell ref="AW44:AY45"/>
    <mergeCell ref="AQ113:AS115"/>
    <mergeCell ref="AT113:AV114"/>
    <mergeCell ref="AW113:AY114"/>
    <mergeCell ref="AT115:AV115"/>
    <mergeCell ref="AW115:AY115"/>
    <mergeCell ref="AQ116:AS116"/>
    <mergeCell ref="AT116:AV117"/>
    <mergeCell ref="AW116:AY117"/>
    <mergeCell ref="AQ117:AS117"/>
    <mergeCell ref="AT118:AV119"/>
    <mergeCell ref="AW118:AY119"/>
    <mergeCell ref="BA118:BA119"/>
    <mergeCell ref="AQ119:AS119"/>
    <mergeCell ref="AT42:AV43"/>
    <mergeCell ref="AW42:AY43"/>
    <mergeCell ref="AQ106:AR106"/>
    <mergeCell ref="AS106:AY106"/>
    <mergeCell ref="AQ107:AR107"/>
    <mergeCell ref="AS107:AY107"/>
    <mergeCell ref="AQ104:AR104"/>
    <mergeCell ref="AS104:AT104"/>
    <mergeCell ref="AQ33:AS35"/>
    <mergeCell ref="AT33:AV34"/>
    <mergeCell ref="AW33:AY34"/>
    <mergeCell ref="AT35:AV35"/>
    <mergeCell ref="AW35:AY35"/>
    <mergeCell ref="AQ36:AS36"/>
    <mergeCell ref="AT36:AV37"/>
    <mergeCell ref="AW36:AY37"/>
    <mergeCell ref="AQ37:AS37"/>
    <mergeCell ref="AT38:AV39"/>
    <mergeCell ref="AW38:AY39"/>
    <mergeCell ref="BA38:BA39"/>
    <mergeCell ref="AQ39:AS39"/>
    <mergeCell ref="AQ40:AS40"/>
    <mergeCell ref="AT40:AV41"/>
    <mergeCell ref="AW40:AY41"/>
    <mergeCell ref="AQ41:AS41"/>
    <mergeCell ref="AQ38:AS38"/>
    <mergeCell ref="A238:A239"/>
    <mergeCell ref="B238:B239"/>
    <mergeCell ref="C238:C239"/>
    <mergeCell ref="D238:D239"/>
    <mergeCell ref="E238:E239"/>
    <mergeCell ref="F238:F239"/>
    <mergeCell ref="AM238:AM239"/>
    <mergeCell ref="AN238:AN239"/>
    <mergeCell ref="AO238:AO239"/>
    <mergeCell ref="A236:A237"/>
    <mergeCell ref="B236:B237"/>
    <mergeCell ref="C236:C237"/>
    <mergeCell ref="D236:D237"/>
    <mergeCell ref="E236:E237"/>
    <mergeCell ref="F236:F237"/>
    <mergeCell ref="AM236:AM237"/>
    <mergeCell ref="AN236:AN237"/>
    <mergeCell ref="AO236:AO237"/>
    <mergeCell ref="A234:A235"/>
    <mergeCell ref="B234:B235"/>
    <mergeCell ref="C234:C235"/>
    <mergeCell ref="D234:D235"/>
    <mergeCell ref="E234:E235"/>
    <mergeCell ref="F234:F235"/>
    <mergeCell ref="AM234:AM235"/>
    <mergeCell ref="AN234:AN235"/>
    <mergeCell ref="AO234:AO235"/>
    <mergeCell ref="A232:A233"/>
    <mergeCell ref="B232:B233"/>
    <mergeCell ref="C232:C233"/>
    <mergeCell ref="D232:D233"/>
    <mergeCell ref="E232:E233"/>
    <mergeCell ref="F232:F233"/>
    <mergeCell ref="AM232:AM233"/>
    <mergeCell ref="AN232:AN233"/>
    <mergeCell ref="AO232:AO233"/>
    <mergeCell ref="A230:A231"/>
    <mergeCell ref="B230:B231"/>
    <mergeCell ref="C230:C231"/>
    <mergeCell ref="D230:D231"/>
    <mergeCell ref="E230:E231"/>
    <mergeCell ref="F230:F231"/>
    <mergeCell ref="AM230:AM231"/>
    <mergeCell ref="AN230:AN231"/>
    <mergeCell ref="AO230:AO231"/>
    <mergeCell ref="A228:A229"/>
    <mergeCell ref="B228:B229"/>
    <mergeCell ref="C228:C229"/>
    <mergeCell ref="D228:D229"/>
    <mergeCell ref="E228:E229"/>
    <mergeCell ref="F228:F229"/>
    <mergeCell ref="AM228:AM229"/>
    <mergeCell ref="AN228:AN229"/>
    <mergeCell ref="AO228:AO229"/>
    <mergeCell ref="A226:A227"/>
    <mergeCell ref="B226:B227"/>
    <mergeCell ref="C226:C227"/>
    <mergeCell ref="D226:D227"/>
    <mergeCell ref="E226:E227"/>
    <mergeCell ref="F226:F227"/>
    <mergeCell ref="AM226:AM227"/>
    <mergeCell ref="AN226:AN227"/>
    <mergeCell ref="AO226:AO227"/>
    <mergeCell ref="A224:A225"/>
    <mergeCell ref="B224:B225"/>
    <mergeCell ref="C224:C225"/>
    <mergeCell ref="D224:D225"/>
    <mergeCell ref="E224:E225"/>
    <mergeCell ref="F224:F225"/>
    <mergeCell ref="AM224:AM225"/>
    <mergeCell ref="AN224:AN225"/>
    <mergeCell ref="AO224:AO225"/>
    <mergeCell ref="A222:A223"/>
    <mergeCell ref="B222:B223"/>
    <mergeCell ref="C222:C223"/>
    <mergeCell ref="D222:D223"/>
    <mergeCell ref="E222:E223"/>
    <mergeCell ref="F222:F223"/>
    <mergeCell ref="AM222:AM223"/>
    <mergeCell ref="AN222:AN223"/>
    <mergeCell ref="AO222:AO223"/>
    <mergeCell ref="A220:A221"/>
    <mergeCell ref="B220:B221"/>
    <mergeCell ref="C220:C221"/>
    <mergeCell ref="D220:D221"/>
    <mergeCell ref="E220:E221"/>
    <mergeCell ref="F220:F221"/>
    <mergeCell ref="AM220:AM221"/>
    <mergeCell ref="AN220:AN221"/>
    <mergeCell ref="AO220:AO221"/>
    <mergeCell ref="A218:A219"/>
    <mergeCell ref="B218:B219"/>
    <mergeCell ref="C218:C219"/>
    <mergeCell ref="D218:D219"/>
    <mergeCell ref="E218:E219"/>
    <mergeCell ref="F218:F219"/>
    <mergeCell ref="AM218:AM219"/>
    <mergeCell ref="AN218:AN219"/>
    <mergeCell ref="AO218:AO219"/>
    <mergeCell ref="A216:A217"/>
    <mergeCell ref="B216:B217"/>
    <mergeCell ref="C216:C217"/>
    <mergeCell ref="D216:D217"/>
    <mergeCell ref="E216:E217"/>
    <mergeCell ref="F216:F217"/>
    <mergeCell ref="AM216:AM217"/>
    <mergeCell ref="AN216:AN217"/>
    <mergeCell ref="AO216:AO217"/>
    <mergeCell ref="A214:A215"/>
    <mergeCell ref="B214:B215"/>
    <mergeCell ref="C214:C215"/>
    <mergeCell ref="D214:D215"/>
    <mergeCell ref="E214:E215"/>
    <mergeCell ref="F214:F215"/>
    <mergeCell ref="AM214:AM215"/>
    <mergeCell ref="AN214:AN215"/>
    <mergeCell ref="AO214:AO215"/>
    <mergeCell ref="A212:A213"/>
    <mergeCell ref="B212:B213"/>
    <mergeCell ref="C212:C213"/>
    <mergeCell ref="D212:D213"/>
    <mergeCell ref="E212:E213"/>
    <mergeCell ref="F212:F213"/>
    <mergeCell ref="AM212:AM213"/>
    <mergeCell ref="AN212:AN213"/>
    <mergeCell ref="AO212:AO213"/>
    <mergeCell ref="AO208:AO209"/>
    <mergeCell ref="A210:A211"/>
    <mergeCell ref="B210:B211"/>
    <mergeCell ref="C210:C211"/>
    <mergeCell ref="D210:D211"/>
    <mergeCell ref="E210:E211"/>
    <mergeCell ref="F210:F211"/>
    <mergeCell ref="AM210:AM211"/>
    <mergeCell ref="AN210:AN211"/>
    <mergeCell ref="AO210:AO211"/>
    <mergeCell ref="A208:A209"/>
    <mergeCell ref="B208:B209"/>
    <mergeCell ref="C208:C209"/>
    <mergeCell ref="D208:D209"/>
    <mergeCell ref="E208:E209"/>
    <mergeCell ref="F208:F209"/>
    <mergeCell ref="G208:G209"/>
    <mergeCell ref="AM208:AM209"/>
    <mergeCell ref="AN208:AN209"/>
    <mergeCell ref="A158:A159"/>
    <mergeCell ref="B158:B159"/>
    <mergeCell ref="C158:C159"/>
    <mergeCell ref="D158:D159"/>
    <mergeCell ref="E158:E159"/>
    <mergeCell ref="F158:F159"/>
    <mergeCell ref="AM158:AM159"/>
    <mergeCell ref="AN158:AN159"/>
    <mergeCell ref="AO158:AO159"/>
    <mergeCell ref="A156:A157"/>
    <mergeCell ref="B156:B157"/>
    <mergeCell ref="C156:C157"/>
    <mergeCell ref="D156:D157"/>
    <mergeCell ref="E156:E157"/>
    <mergeCell ref="F156:F157"/>
    <mergeCell ref="AM156:AM157"/>
    <mergeCell ref="AN156:AN157"/>
    <mergeCell ref="AO156:AO157"/>
    <mergeCell ref="A154:A155"/>
    <mergeCell ref="B154:B155"/>
    <mergeCell ref="C154:C155"/>
    <mergeCell ref="D154:D155"/>
    <mergeCell ref="E154:E155"/>
    <mergeCell ref="F154:F155"/>
    <mergeCell ref="AM154:AM155"/>
    <mergeCell ref="AN154:AN155"/>
    <mergeCell ref="AO154:AO155"/>
    <mergeCell ref="A152:A153"/>
    <mergeCell ref="B152:B153"/>
    <mergeCell ref="C152:C153"/>
    <mergeCell ref="D152:D153"/>
    <mergeCell ref="E152:E153"/>
    <mergeCell ref="F152:F153"/>
    <mergeCell ref="AM152:AM153"/>
    <mergeCell ref="AN152:AN153"/>
    <mergeCell ref="AO152:AO153"/>
    <mergeCell ref="A150:A151"/>
    <mergeCell ref="B150:B151"/>
    <mergeCell ref="C150:C151"/>
    <mergeCell ref="D150:D151"/>
    <mergeCell ref="E150:E151"/>
    <mergeCell ref="F150:F151"/>
    <mergeCell ref="AM150:AM151"/>
    <mergeCell ref="AN150:AN151"/>
    <mergeCell ref="AO150:AO151"/>
    <mergeCell ref="A148:A149"/>
    <mergeCell ref="B148:B149"/>
    <mergeCell ref="C148:C149"/>
    <mergeCell ref="D148:D149"/>
    <mergeCell ref="E148:E149"/>
    <mergeCell ref="F148:F149"/>
    <mergeCell ref="AM148:AM149"/>
    <mergeCell ref="AN148:AN149"/>
    <mergeCell ref="AO148:AO149"/>
    <mergeCell ref="A146:A147"/>
    <mergeCell ref="B146:B147"/>
    <mergeCell ref="C146:C147"/>
    <mergeCell ref="D146:D147"/>
    <mergeCell ref="E146:E147"/>
    <mergeCell ref="F146:F147"/>
    <mergeCell ref="AM146:AM147"/>
    <mergeCell ref="AN146:AN147"/>
    <mergeCell ref="AO146:AO147"/>
    <mergeCell ref="A144:A145"/>
    <mergeCell ref="B144:B145"/>
    <mergeCell ref="C144:C145"/>
    <mergeCell ref="D144:D145"/>
    <mergeCell ref="E144:E145"/>
    <mergeCell ref="F144:F145"/>
    <mergeCell ref="AM144:AM145"/>
    <mergeCell ref="AN144:AN145"/>
    <mergeCell ref="AO144:AO145"/>
    <mergeCell ref="A142:A143"/>
    <mergeCell ref="B142:B143"/>
    <mergeCell ref="C142:C143"/>
    <mergeCell ref="D142:D143"/>
    <mergeCell ref="E142:E143"/>
    <mergeCell ref="F142:F143"/>
    <mergeCell ref="AM142:AM143"/>
    <mergeCell ref="AN142:AN143"/>
    <mergeCell ref="AO142:AO143"/>
    <mergeCell ref="A140:A141"/>
    <mergeCell ref="B140:B141"/>
    <mergeCell ref="C140:C141"/>
    <mergeCell ref="D140:D141"/>
    <mergeCell ref="E140:E141"/>
    <mergeCell ref="F140:F141"/>
    <mergeCell ref="AM140:AM141"/>
    <mergeCell ref="AN140:AN141"/>
    <mergeCell ref="AO140:AO141"/>
    <mergeCell ref="A138:A139"/>
    <mergeCell ref="B138:B139"/>
    <mergeCell ref="C138:C139"/>
    <mergeCell ref="D138:D139"/>
    <mergeCell ref="E138:E139"/>
    <mergeCell ref="F138:F139"/>
    <mergeCell ref="AM138:AM139"/>
    <mergeCell ref="AN138:AN139"/>
    <mergeCell ref="AO138:AO139"/>
    <mergeCell ref="A136:A137"/>
    <mergeCell ref="B136:B137"/>
    <mergeCell ref="C136:C137"/>
    <mergeCell ref="D136:D137"/>
    <mergeCell ref="E136:E137"/>
    <mergeCell ref="F136:F137"/>
    <mergeCell ref="AM136:AM137"/>
    <mergeCell ref="AN136:AN137"/>
    <mergeCell ref="AO136:AO137"/>
    <mergeCell ref="A134:A135"/>
    <mergeCell ref="B134:B135"/>
    <mergeCell ref="C134:C135"/>
    <mergeCell ref="D134:D135"/>
    <mergeCell ref="E134:E135"/>
    <mergeCell ref="F134:F135"/>
    <mergeCell ref="AM134:AM135"/>
    <mergeCell ref="AN134:AN135"/>
    <mergeCell ref="AO134:AO135"/>
    <mergeCell ref="A132:A133"/>
    <mergeCell ref="B132:B133"/>
    <mergeCell ref="C132:C133"/>
    <mergeCell ref="D132:D133"/>
    <mergeCell ref="E132:E133"/>
    <mergeCell ref="F132:F133"/>
    <mergeCell ref="AM132:AM133"/>
    <mergeCell ref="AN132:AN133"/>
    <mergeCell ref="AO132:AO133"/>
    <mergeCell ref="AO128:AO129"/>
    <mergeCell ref="A130:A131"/>
    <mergeCell ref="B130:B131"/>
    <mergeCell ref="C130:C131"/>
    <mergeCell ref="D130:D131"/>
    <mergeCell ref="E130:E131"/>
    <mergeCell ref="F130:F131"/>
    <mergeCell ref="AM130:AM131"/>
    <mergeCell ref="AN130:AN131"/>
    <mergeCell ref="AO130:AO131"/>
    <mergeCell ref="A128:A129"/>
    <mergeCell ref="B128:B129"/>
    <mergeCell ref="C128:C129"/>
    <mergeCell ref="D128:D129"/>
    <mergeCell ref="E128:E129"/>
    <mergeCell ref="F128:F129"/>
    <mergeCell ref="G128:G129"/>
    <mergeCell ref="AM128:AM129"/>
    <mergeCell ref="AN128:AN129"/>
    <mergeCell ref="A78:A79"/>
    <mergeCell ref="B78:B79"/>
    <mergeCell ref="C78:C79"/>
    <mergeCell ref="D78:D79"/>
    <mergeCell ref="E78:E79"/>
    <mergeCell ref="F78:F79"/>
    <mergeCell ref="AM78:AM79"/>
    <mergeCell ref="AN78:AN79"/>
    <mergeCell ref="AO78:AO79"/>
    <mergeCell ref="A76:A77"/>
    <mergeCell ref="B76:B77"/>
    <mergeCell ref="C76:C77"/>
    <mergeCell ref="D76:D77"/>
    <mergeCell ref="E76:E77"/>
    <mergeCell ref="F76:F77"/>
    <mergeCell ref="AM76:AM77"/>
    <mergeCell ref="AN76:AN77"/>
    <mergeCell ref="AO76:AO77"/>
    <mergeCell ref="A74:A75"/>
    <mergeCell ref="B74:B75"/>
    <mergeCell ref="C74:C75"/>
    <mergeCell ref="D74:D75"/>
    <mergeCell ref="E74:E75"/>
    <mergeCell ref="F74:F75"/>
    <mergeCell ref="AM74:AM75"/>
    <mergeCell ref="AN74:AN75"/>
    <mergeCell ref="AO74:AO75"/>
    <mergeCell ref="A72:A73"/>
    <mergeCell ref="B72:B73"/>
    <mergeCell ref="C72:C73"/>
    <mergeCell ref="D72:D73"/>
    <mergeCell ref="E72:E73"/>
    <mergeCell ref="F72:F73"/>
    <mergeCell ref="AM72:AM73"/>
    <mergeCell ref="AN72:AN73"/>
    <mergeCell ref="AO72:AO73"/>
    <mergeCell ref="A70:A71"/>
    <mergeCell ref="B70:B71"/>
    <mergeCell ref="C70:C71"/>
    <mergeCell ref="D70:D71"/>
    <mergeCell ref="E70:E71"/>
    <mergeCell ref="F70:F71"/>
    <mergeCell ref="AM70:AM71"/>
    <mergeCell ref="AN70:AN71"/>
    <mergeCell ref="AO70:AO71"/>
    <mergeCell ref="A68:A69"/>
    <mergeCell ref="B68:B69"/>
    <mergeCell ref="C68:C69"/>
    <mergeCell ref="D68:D69"/>
    <mergeCell ref="E68:E69"/>
    <mergeCell ref="F68:F69"/>
    <mergeCell ref="AM68:AM69"/>
    <mergeCell ref="AN68:AN69"/>
    <mergeCell ref="AO68:AO69"/>
    <mergeCell ref="A66:A67"/>
    <mergeCell ref="B66:B67"/>
    <mergeCell ref="C66:C67"/>
    <mergeCell ref="D66:D67"/>
    <mergeCell ref="E66:E67"/>
    <mergeCell ref="F66:F67"/>
    <mergeCell ref="AM66:AM67"/>
    <mergeCell ref="AN66:AN67"/>
    <mergeCell ref="AO66:AO67"/>
    <mergeCell ref="A64:A65"/>
    <mergeCell ref="B64:B65"/>
    <mergeCell ref="C64:C65"/>
    <mergeCell ref="D64:D65"/>
    <mergeCell ref="E64:E65"/>
    <mergeCell ref="F64:F65"/>
    <mergeCell ref="AM64:AM65"/>
    <mergeCell ref="AN64:AN65"/>
    <mergeCell ref="AO64:AO65"/>
    <mergeCell ref="A62:A63"/>
    <mergeCell ref="B62:B63"/>
    <mergeCell ref="C62:C63"/>
    <mergeCell ref="D62:D63"/>
    <mergeCell ref="E62:E63"/>
    <mergeCell ref="F62:F63"/>
    <mergeCell ref="AM62:AM63"/>
    <mergeCell ref="AN62:AN63"/>
    <mergeCell ref="AO62:AO63"/>
    <mergeCell ref="A60:A61"/>
    <mergeCell ref="B60:B61"/>
    <mergeCell ref="C60:C61"/>
    <mergeCell ref="D60:D61"/>
    <mergeCell ref="E60:E61"/>
    <mergeCell ref="F60:F61"/>
    <mergeCell ref="AM60:AM61"/>
    <mergeCell ref="AN60:AN61"/>
    <mergeCell ref="AO60:AO61"/>
    <mergeCell ref="A58:A59"/>
    <mergeCell ref="B58:B59"/>
    <mergeCell ref="C58:C59"/>
    <mergeCell ref="D58:D59"/>
    <mergeCell ref="E58:E59"/>
    <mergeCell ref="F58:F59"/>
    <mergeCell ref="AM58:AM59"/>
    <mergeCell ref="AN58:AN59"/>
    <mergeCell ref="AO58:AO59"/>
    <mergeCell ref="A56:A57"/>
    <mergeCell ref="B56:B57"/>
    <mergeCell ref="C56:C57"/>
    <mergeCell ref="D56:D57"/>
    <mergeCell ref="E56:E57"/>
    <mergeCell ref="F56:F57"/>
    <mergeCell ref="AM56:AM57"/>
    <mergeCell ref="AN56:AN57"/>
    <mergeCell ref="AO56:AO57"/>
    <mergeCell ref="A54:A55"/>
    <mergeCell ref="B54:B55"/>
    <mergeCell ref="C54:C55"/>
    <mergeCell ref="D54:D55"/>
    <mergeCell ref="E54:E55"/>
    <mergeCell ref="F54:F55"/>
    <mergeCell ref="AM54:AM55"/>
    <mergeCell ref="AN54:AN55"/>
    <mergeCell ref="AO54:AO55"/>
    <mergeCell ref="A52:A53"/>
    <mergeCell ref="B52:B53"/>
    <mergeCell ref="C52:C53"/>
    <mergeCell ref="D52:D53"/>
    <mergeCell ref="E52:E53"/>
    <mergeCell ref="F52:F53"/>
    <mergeCell ref="AM52:AM53"/>
    <mergeCell ref="AN52:AN53"/>
    <mergeCell ref="AO52:AO53"/>
    <mergeCell ref="AO48:AO49"/>
    <mergeCell ref="A50:A51"/>
    <mergeCell ref="B50:B51"/>
    <mergeCell ref="C50:C51"/>
    <mergeCell ref="D50:D51"/>
    <mergeCell ref="E50:E51"/>
    <mergeCell ref="F50:F51"/>
    <mergeCell ref="AM50:AM51"/>
    <mergeCell ref="AN50:AN51"/>
    <mergeCell ref="AO50:AO51"/>
    <mergeCell ref="A48:A49"/>
    <mergeCell ref="B48:B49"/>
    <mergeCell ref="C48:C49"/>
    <mergeCell ref="D48:D49"/>
    <mergeCell ref="E48:E49"/>
    <mergeCell ref="F48:F49"/>
    <mergeCell ref="G48:G49"/>
    <mergeCell ref="AM48:AM49"/>
    <mergeCell ref="AN48:AN49"/>
    <mergeCell ref="B1:E1"/>
    <mergeCell ref="B3:C3"/>
    <mergeCell ref="D3:K3"/>
    <mergeCell ref="L3:N3"/>
    <mergeCell ref="O3:U3"/>
    <mergeCell ref="V3:X3"/>
    <mergeCell ref="Y3:Z3"/>
    <mergeCell ref="AA3:AE3"/>
    <mergeCell ref="AF3:AK3"/>
    <mergeCell ref="AF5:AG5"/>
    <mergeCell ref="A6:A7"/>
    <mergeCell ref="B6:B7"/>
    <mergeCell ref="C6:C7"/>
    <mergeCell ref="D6:D7"/>
    <mergeCell ref="E6:E7"/>
    <mergeCell ref="F6:F7"/>
    <mergeCell ref="G6:G7"/>
    <mergeCell ref="AS6:AW7"/>
    <mergeCell ref="AX6:AY7"/>
    <mergeCell ref="A8:A9"/>
    <mergeCell ref="B8:B9"/>
    <mergeCell ref="C8:C9"/>
    <mergeCell ref="D8:D9"/>
    <mergeCell ref="E8:E9"/>
    <mergeCell ref="F8:F9"/>
    <mergeCell ref="AM8:AM9"/>
    <mergeCell ref="AN8:AN9"/>
    <mergeCell ref="AO8:AO9"/>
    <mergeCell ref="AQ8:AR8"/>
    <mergeCell ref="AS8:AT8"/>
    <mergeCell ref="AV8:AW8"/>
    <mergeCell ref="AQ9:AR9"/>
    <mergeCell ref="AS9:AT9"/>
    <mergeCell ref="AV9:AW9"/>
    <mergeCell ref="F10:F11"/>
    <mergeCell ref="AM10:AM11"/>
    <mergeCell ref="AN10:AN11"/>
    <mergeCell ref="AO10:AO11"/>
    <mergeCell ref="AN6:AN7"/>
    <mergeCell ref="AO6:AO7"/>
    <mergeCell ref="AQ6:AR7"/>
    <mergeCell ref="AQ10:AR10"/>
    <mergeCell ref="AS10:AT10"/>
    <mergeCell ref="AV10:AW10"/>
    <mergeCell ref="AQ11:AR11"/>
    <mergeCell ref="AS11:AT11"/>
    <mergeCell ref="AV11:AW11"/>
    <mergeCell ref="A12:A13"/>
    <mergeCell ref="B12:B13"/>
    <mergeCell ref="C12:C13"/>
    <mergeCell ref="D12:D13"/>
    <mergeCell ref="E12:E13"/>
    <mergeCell ref="F12:F13"/>
    <mergeCell ref="AM12:AM13"/>
    <mergeCell ref="AN12:AN13"/>
    <mergeCell ref="AO12:AO13"/>
    <mergeCell ref="AQ12:AR12"/>
    <mergeCell ref="AS12:AT12"/>
    <mergeCell ref="AV12:AW12"/>
    <mergeCell ref="AQ13:AR13"/>
    <mergeCell ref="AS13:AT13"/>
    <mergeCell ref="AV13:AW13"/>
    <mergeCell ref="A10:A11"/>
    <mergeCell ref="B10:B11"/>
    <mergeCell ref="C10:C11"/>
    <mergeCell ref="AM6:AM7"/>
    <mergeCell ref="D10:D11"/>
    <mergeCell ref="A14:A19"/>
    <mergeCell ref="B14:B15"/>
    <mergeCell ref="C14:C19"/>
    <mergeCell ref="D14:D19"/>
    <mergeCell ref="E14:E19"/>
    <mergeCell ref="F14:F19"/>
    <mergeCell ref="B18:B19"/>
    <mergeCell ref="AM14:AM15"/>
    <mergeCell ref="AN14:AN19"/>
    <mergeCell ref="B16:B17"/>
    <mergeCell ref="AM16:AM17"/>
    <mergeCell ref="AQ14:AR14"/>
    <mergeCell ref="AS14:AT14"/>
    <mergeCell ref="AV14:AW14"/>
    <mergeCell ref="AQ15:AR15"/>
    <mergeCell ref="AS15:AT15"/>
    <mergeCell ref="AV15:AW15"/>
    <mergeCell ref="AM18:AM19"/>
    <mergeCell ref="AQ18:AR18"/>
    <mergeCell ref="AS18:AT18"/>
    <mergeCell ref="AV18:AW18"/>
    <mergeCell ref="AQ19:AR19"/>
    <mergeCell ref="AS19:AT19"/>
    <mergeCell ref="AV19:AW19"/>
    <mergeCell ref="AQ16:AR16"/>
    <mergeCell ref="AS16:AT16"/>
    <mergeCell ref="AV16:AW16"/>
    <mergeCell ref="AQ17:AR17"/>
    <mergeCell ref="AS17:AT17"/>
    <mergeCell ref="AV17:AW17"/>
    <mergeCell ref="E10:E11"/>
    <mergeCell ref="A20:A23"/>
    <mergeCell ref="B20:B21"/>
    <mergeCell ref="C20:C23"/>
    <mergeCell ref="D20:D23"/>
    <mergeCell ref="E20:E23"/>
    <mergeCell ref="F20:F23"/>
    <mergeCell ref="B22:B23"/>
    <mergeCell ref="AM20:AM21"/>
    <mergeCell ref="AN20:AN23"/>
    <mergeCell ref="AQ20:AR20"/>
    <mergeCell ref="AS20:AT20"/>
    <mergeCell ref="AV20:AW20"/>
    <mergeCell ref="AQ21:AR21"/>
    <mergeCell ref="AS21:AT21"/>
    <mergeCell ref="AV21:AW21"/>
    <mergeCell ref="AM22:AM23"/>
    <mergeCell ref="AQ22:AR22"/>
    <mergeCell ref="AS22:AT22"/>
    <mergeCell ref="AV22:AW22"/>
    <mergeCell ref="AQ23:AR23"/>
    <mergeCell ref="AS23:AT23"/>
    <mergeCell ref="AV23:AW23"/>
    <mergeCell ref="AQ26:AR26"/>
    <mergeCell ref="AS26:AY26"/>
    <mergeCell ref="AQ27:AR27"/>
    <mergeCell ref="AS27:AY27"/>
    <mergeCell ref="A24:A25"/>
    <mergeCell ref="B24:B25"/>
    <mergeCell ref="C24:C25"/>
    <mergeCell ref="D24:D25"/>
    <mergeCell ref="E24:E25"/>
    <mergeCell ref="A26:A27"/>
    <mergeCell ref="B26:B27"/>
    <mergeCell ref="C26:C27"/>
    <mergeCell ref="D26:D27"/>
    <mergeCell ref="E26:E27"/>
    <mergeCell ref="F26:F27"/>
    <mergeCell ref="AM26:AM27"/>
    <mergeCell ref="AN26:AN27"/>
    <mergeCell ref="AO26:AO27"/>
    <mergeCell ref="F24:F25"/>
    <mergeCell ref="AM24:AM25"/>
    <mergeCell ref="AN24:AN25"/>
    <mergeCell ref="AO24:AO25"/>
    <mergeCell ref="AQ24:AR24"/>
    <mergeCell ref="AS24:AT24"/>
    <mergeCell ref="AV24:AW24"/>
    <mergeCell ref="AQ25:AR25"/>
    <mergeCell ref="AS25:AT25"/>
    <mergeCell ref="AV25:AW25"/>
    <mergeCell ref="AQ28:AR28"/>
    <mergeCell ref="AS28:AY28"/>
    <mergeCell ref="AS29:AY29"/>
    <mergeCell ref="A30:A31"/>
    <mergeCell ref="B30:B31"/>
    <mergeCell ref="C30:C31"/>
    <mergeCell ref="D30:D31"/>
    <mergeCell ref="E30:E31"/>
    <mergeCell ref="F30:F31"/>
    <mergeCell ref="AM30:AM31"/>
    <mergeCell ref="AN30:AN31"/>
    <mergeCell ref="AO30:AO31"/>
    <mergeCell ref="AQ30:AR30"/>
    <mergeCell ref="AS30:AY30"/>
    <mergeCell ref="A28:A29"/>
    <mergeCell ref="B28:B29"/>
    <mergeCell ref="C28:C29"/>
    <mergeCell ref="D28:D29"/>
    <mergeCell ref="E28:E29"/>
    <mergeCell ref="F28:F29"/>
    <mergeCell ref="AM28:AM29"/>
    <mergeCell ref="AN28:AN29"/>
    <mergeCell ref="AO28:AO29"/>
    <mergeCell ref="A32:A33"/>
    <mergeCell ref="B32:B33"/>
    <mergeCell ref="C32:C33"/>
    <mergeCell ref="D32:D33"/>
    <mergeCell ref="E32:E33"/>
    <mergeCell ref="F32:F33"/>
    <mergeCell ref="AM32:AM33"/>
    <mergeCell ref="AN32:AN33"/>
    <mergeCell ref="AO32:AO33"/>
    <mergeCell ref="A36:A37"/>
    <mergeCell ref="B36:B37"/>
    <mergeCell ref="C36:C37"/>
    <mergeCell ref="D36:D37"/>
    <mergeCell ref="E36:E37"/>
    <mergeCell ref="F36:F37"/>
    <mergeCell ref="AM36:AM37"/>
    <mergeCell ref="AN36:AN37"/>
    <mergeCell ref="AO36:AO37"/>
    <mergeCell ref="A34:A35"/>
    <mergeCell ref="B34:B35"/>
    <mergeCell ref="C34:C35"/>
    <mergeCell ref="D34:D35"/>
    <mergeCell ref="E34:E35"/>
    <mergeCell ref="F34:F35"/>
    <mergeCell ref="AM34:AM35"/>
    <mergeCell ref="AN34:AN35"/>
    <mergeCell ref="AO34:AO35"/>
    <mergeCell ref="AM40:AM41"/>
    <mergeCell ref="AN40:AN41"/>
    <mergeCell ref="AO40:AO41"/>
    <mergeCell ref="A40:A41"/>
    <mergeCell ref="B40:B41"/>
    <mergeCell ref="C40:C41"/>
    <mergeCell ref="D40:D41"/>
    <mergeCell ref="E40:E41"/>
    <mergeCell ref="F40:F41"/>
    <mergeCell ref="A38:A39"/>
    <mergeCell ref="B38:B39"/>
    <mergeCell ref="C38:C39"/>
    <mergeCell ref="D38:D39"/>
    <mergeCell ref="E38:E39"/>
    <mergeCell ref="F38:F39"/>
    <mergeCell ref="AM38:AM39"/>
    <mergeCell ref="AN38:AN39"/>
    <mergeCell ref="AO38:AO39"/>
    <mergeCell ref="A42:A43"/>
    <mergeCell ref="B42:B43"/>
    <mergeCell ref="C42:C43"/>
    <mergeCell ref="D42:D43"/>
    <mergeCell ref="E42:E43"/>
    <mergeCell ref="F42:F43"/>
    <mergeCell ref="AM42:AM43"/>
    <mergeCell ref="AN42:AN43"/>
    <mergeCell ref="AO42:AO43"/>
    <mergeCell ref="AQ42:AS42"/>
    <mergeCell ref="B44:F45"/>
    <mergeCell ref="J44:R45"/>
    <mergeCell ref="V44:AE45"/>
    <mergeCell ref="AM44:AN45"/>
    <mergeCell ref="AO44:AO45"/>
    <mergeCell ref="S45:T45"/>
    <mergeCell ref="AF45:AG45"/>
    <mergeCell ref="B83:C83"/>
    <mergeCell ref="D83:K83"/>
    <mergeCell ref="L83:N83"/>
    <mergeCell ref="O83:U83"/>
    <mergeCell ref="V83:X83"/>
    <mergeCell ref="Y83:Z83"/>
    <mergeCell ref="AA83:AE83"/>
    <mergeCell ref="AF83:AK83"/>
    <mergeCell ref="AF85:AG85"/>
    <mergeCell ref="AX86:AY87"/>
    <mergeCell ref="A88:A89"/>
    <mergeCell ref="B88:B89"/>
    <mergeCell ref="C88:C89"/>
    <mergeCell ref="D88:D89"/>
    <mergeCell ref="E88:E89"/>
    <mergeCell ref="F88:F89"/>
    <mergeCell ref="AM88:AM89"/>
    <mergeCell ref="AN88:AN89"/>
    <mergeCell ref="AO88:AO89"/>
    <mergeCell ref="AQ88:AR88"/>
    <mergeCell ref="AS88:AT88"/>
    <mergeCell ref="AV88:AW88"/>
    <mergeCell ref="AQ89:AR89"/>
    <mergeCell ref="AS89:AT89"/>
    <mergeCell ref="AV89:AW89"/>
    <mergeCell ref="A86:A87"/>
    <mergeCell ref="B86:B87"/>
    <mergeCell ref="C86:C87"/>
    <mergeCell ref="D86:D87"/>
    <mergeCell ref="E86:E87"/>
    <mergeCell ref="F86:F87"/>
    <mergeCell ref="G86:G87"/>
    <mergeCell ref="AM86:AM87"/>
    <mergeCell ref="AO86:AO87"/>
    <mergeCell ref="AQ86:AR87"/>
    <mergeCell ref="AS86:AW87"/>
    <mergeCell ref="AN86:AN87"/>
    <mergeCell ref="AQ90:AR90"/>
    <mergeCell ref="AS90:AT90"/>
    <mergeCell ref="AV90:AW90"/>
    <mergeCell ref="AQ91:AR91"/>
    <mergeCell ref="AS91:AT91"/>
    <mergeCell ref="AV91:AW91"/>
    <mergeCell ref="AQ92:AR92"/>
    <mergeCell ref="AS92:AT92"/>
    <mergeCell ref="AV92:AW92"/>
    <mergeCell ref="AQ93:AR93"/>
    <mergeCell ref="AS93:AT93"/>
    <mergeCell ref="AV93:AW93"/>
    <mergeCell ref="AS98:AT98"/>
    <mergeCell ref="AV98:AW98"/>
    <mergeCell ref="AQ99:AR99"/>
    <mergeCell ref="AS99:AT99"/>
    <mergeCell ref="AV99:AW99"/>
    <mergeCell ref="AQ96:AR96"/>
    <mergeCell ref="AS96:AT96"/>
    <mergeCell ref="AV96:AW96"/>
    <mergeCell ref="AQ97:AR97"/>
    <mergeCell ref="AS97:AT97"/>
    <mergeCell ref="AV97:AW97"/>
    <mergeCell ref="A90:A91"/>
    <mergeCell ref="B90:B91"/>
    <mergeCell ref="C90:C91"/>
    <mergeCell ref="A92:A93"/>
    <mergeCell ref="B92:B93"/>
    <mergeCell ref="C92:C93"/>
    <mergeCell ref="D92:D93"/>
    <mergeCell ref="E92:E93"/>
    <mergeCell ref="F92:F93"/>
    <mergeCell ref="AM92:AM93"/>
    <mergeCell ref="AN92:AN93"/>
    <mergeCell ref="AO92:AO93"/>
    <mergeCell ref="D90:D91"/>
    <mergeCell ref="E90:E91"/>
    <mergeCell ref="F90:F91"/>
    <mergeCell ref="AM90:AM91"/>
    <mergeCell ref="AN90:AN91"/>
    <mergeCell ref="AO90:AO91"/>
    <mergeCell ref="AQ100:AR100"/>
    <mergeCell ref="AS100:AT100"/>
    <mergeCell ref="AV100:AW100"/>
    <mergeCell ref="AQ101:AR101"/>
    <mergeCell ref="AS101:AT101"/>
    <mergeCell ref="AV101:AW101"/>
    <mergeCell ref="AM102:AM103"/>
    <mergeCell ref="AQ102:AR102"/>
    <mergeCell ref="AS102:AT102"/>
    <mergeCell ref="AV102:AW102"/>
    <mergeCell ref="AQ103:AR103"/>
    <mergeCell ref="AS103:AT103"/>
    <mergeCell ref="AV103:AW103"/>
    <mergeCell ref="A94:A99"/>
    <mergeCell ref="B94:B95"/>
    <mergeCell ref="C94:C99"/>
    <mergeCell ref="D94:D99"/>
    <mergeCell ref="E94:E99"/>
    <mergeCell ref="F94:F99"/>
    <mergeCell ref="B98:B99"/>
    <mergeCell ref="AM94:AM95"/>
    <mergeCell ref="AN94:AN99"/>
    <mergeCell ref="B96:B97"/>
    <mergeCell ref="AM96:AM97"/>
    <mergeCell ref="AQ94:AR94"/>
    <mergeCell ref="AS94:AT94"/>
    <mergeCell ref="AV94:AW94"/>
    <mergeCell ref="AQ95:AR95"/>
    <mergeCell ref="AS95:AT95"/>
    <mergeCell ref="AV95:AW95"/>
    <mergeCell ref="AM98:AM99"/>
    <mergeCell ref="AQ98:AR98"/>
    <mergeCell ref="A106:A107"/>
    <mergeCell ref="B106:B107"/>
    <mergeCell ref="C106:C107"/>
    <mergeCell ref="D106:D107"/>
    <mergeCell ref="E106:E107"/>
    <mergeCell ref="F106:F107"/>
    <mergeCell ref="AM106:AM107"/>
    <mergeCell ref="AN106:AN107"/>
    <mergeCell ref="AO106:AO107"/>
    <mergeCell ref="F104:F105"/>
    <mergeCell ref="AM104:AM105"/>
    <mergeCell ref="AN104:AN105"/>
    <mergeCell ref="AO104:AO105"/>
    <mergeCell ref="A100:A103"/>
    <mergeCell ref="B100:B101"/>
    <mergeCell ref="C100:C103"/>
    <mergeCell ref="D100:D103"/>
    <mergeCell ref="E100:E103"/>
    <mergeCell ref="F100:F103"/>
    <mergeCell ref="B102:B103"/>
    <mergeCell ref="AM100:AM101"/>
    <mergeCell ref="AN100:AN103"/>
    <mergeCell ref="AV104:AW104"/>
    <mergeCell ref="AQ105:AR105"/>
    <mergeCell ref="AS105:AT105"/>
    <mergeCell ref="AV105:AW105"/>
    <mergeCell ref="AQ108:AR108"/>
    <mergeCell ref="AS108:AY108"/>
    <mergeCell ref="AS109:AY109"/>
    <mergeCell ref="A110:A111"/>
    <mergeCell ref="B110:B111"/>
    <mergeCell ref="C110:C111"/>
    <mergeCell ref="D110:D111"/>
    <mergeCell ref="E110:E111"/>
    <mergeCell ref="F110:F111"/>
    <mergeCell ref="AM110:AM111"/>
    <mergeCell ref="AN110:AN111"/>
    <mergeCell ref="AO110:AO111"/>
    <mergeCell ref="AQ110:AR110"/>
    <mergeCell ref="AS110:AY110"/>
    <mergeCell ref="A108:A109"/>
    <mergeCell ref="B108:B109"/>
    <mergeCell ref="C108:C109"/>
    <mergeCell ref="D108:D109"/>
    <mergeCell ref="E108:E109"/>
    <mergeCell ref="F108:F109"/>
    <mergeCell ref="AM108:AM109"/>
    <mergeCell ref="AN108:AN109"/>
    <mergeCell ref="AO108:AO109"/>
    <mergeCell ref="A104:A105"/>
    <mergeCell ref="B104:B105"/>
    <mergeCell ref="C104:C105"/>
    <mergeCell ref="D104:D105"/>
    <mergeCell ref="E104:E105"/>
    <mergeCell ref="A112:A113"/>
    <mergeCell ref="B112:B113"/>
    <mergeCell ref="C112:C113"/>
    <mergeCell ref="D112:D113"/>
    <mergeCell ref="E112:E113"/>
    <mergeCell ref="F112:F113"/>
    <mergeCell ref="AM112:AM113"/>
    <mergeCell ref="AN112:AN113"/>
    <mergeCell ref="AO112:AO113"/>
    <mergeCell ref="A116:A117"/>
    <mergeCell ref="B116:B117"/>
    <mergeCell ref="C116:C117"/>
    <mergeCell ref="D116:D117"/>
    <mergeCell ref="E116:E117"/>
    <mergeCell ref="F116:F117"/>
    <mergeCell ref="AM116:AM117"/>
    <mergeCell ref="AN116:AN117"/>
    <mergeCell ref="AO116:AO117"/>
    <mergeCell ref="A114:A115"/>
    <mergeCell ref="B114:B115"/>
    <mergeCell ref="C114:C115"/>
    <mergeCell ref="D114:D115"/>
    <mergeCell ref="E114:E115"/>
    <mergeCell ref="F114:F115"/>
    <mergeCell ref="AM114:AM115"/>
    <mergeCell ref="AN114:AN115"/>
    <mergeCell ref="AO114:AO115"/>
    <mergeCell ref="AQ118:AS118"/>
    <mergeCell ref="AM120:AM121"/>
    <mergeCell ref="AN120:AN121"/>
    <mergeCell ref="AO120:AO121"/>
    <mergeCell ref="A120:A121"/>
    <mergeCell ref="B120:B121"/>
    <mergeCell ref="C120:C121"/>
    <mergeCell ref="D120:D121"/>
    <mergeCell ref="E120:E121"/>
    <mergeCell ref="F120:F121"/>
    <mergeCell ref="A118:A119"/>
    <mergeCell ref="B118:B119"/>
    <mergeCell ref="C118:C119"/>
    <mergeCell ref="D118:D119"/>
    <mergeCell ref="E118:E119"/>
    <mergeCell ref="F118:F119"/>
    <mergeCell ref="AM118:AM119"/>
    <mergeCell ref="AN118:AN119"/>
    <mergeCell ref="AO118:AO119"/>
    <mergeCell ref="AQ120:AS120"/>
    <mergeCell ref="AT120:AV121"/>
    <mergeCell ref="AW120:AY121"/>
    <mergeCell ref="AQ121:AS121"/>
    <mergeCell ref="A122:A123"/>
    <mergeCell ref="B122:B123"/>
    <mergeCell ref="C122:C123"/>
    <mergeCell ref="D122:D123"/>
    <mergeCell ref="E122:E123"/>
    <mergeCell ref="F122:F123"/>
    <mergeCell ref="AM122:AM123"/>
    <mergeCell ref="AN122:AN123"/>
    <mergeCell ref="AO122:AO123"/>
    <mergeCell ref="AQ122:AS122"/>
    <mergeCell ref="B124:F125"/>
    <mergeCell ref="J124:R125"/>
    <mergeCell ref="V124:AE125"/>
    <mergeCell ref="AM124:AN125"/>
    <mergeCell ref="AO124:AO125"/>
    <mergeCell ref="S125:T125"/>
    <mergeCell ref="AF125:AG125"/>
    <mergeCell ref="AT122:AV123"/>
    <mergeCell ref="AW122:AY123"/>
    <mergeCell ref="B163:C163"/>
    <mergeCell ref="D163:K163"/>
    <mergeCell ref="L163:N163"/>
    <mergeCell ref="O163:U163"/>
    <mergeCell ref="V163:X163"/>
    <mergeCell ref="Y163:Z163"/>
    <mergeCell ref="AA163:AE163"/>
    <mergeCell ref="AF163:AK163"/>
    <mergeCell ref="AF165:AG165"/>
    <mergeCell ref="AX166:AY167"/>
    <mergeCell ref="A168:A169"/>
    <mergeCell ref="B168:B169"/>
    <mergeCell ref="C168:C169"/>
    <mergeCell ref="D168:D169"/>
    <mergeCell ref="E168:E169"/>
    <mergeCell ref="F168:F169"/>
    <mergeCell ref="AM168:AM169"/>
    <mergeCell ref="AN168:AN169"/>
    <mergeCell ref="AO168:AO169"/>
    <mergeCell ref="AQ168:AR168"/>
    <mergeCell ref="AS168:AT168"/>
    <mergeCell ref="AV168:AW168"/>
    <mergeCell ref="AQ169:AR169"/>
    <mergeCell ref="AS169:AT169"/>
    <mergeCell ref="AV169:AW169"/>
    <mergeCell ref="A166:A167"/>
    <mergeCell ref="B166:B167"/>
    <mergeCell ref="C166:C167"/>
    <mergeCell ref="D166:D167"/>
    <mergeCell ref="E166:E167"/>
    <mergeCell ref="F166:F167"/>
    <mergeCell ref="G166:G167"/>
    <mergeCell ref="AM166:AM167"/>
    <mergeCell ref="AO166:AO167"/>
    <mergeCell ref="AQ166:AR167"/>
    <mergeCell ref="AS166:AW167"/>
    <mergeCell ref="AN166:AN167"/>
    <mergeCell ref="AQ170:AR170"/>
    <mergeCell ref="AS170:AT170"/>
    <mergeCell ref="AV170:AW170"/>
    <mergeCell ref="AQ171:AR171"/>
    <mergeCell ref="AS171:AT171"/>
    <mergeCell ref="AV171:AW171"/>
    <mergeCell ref="AQ172:AR172"/>
    <mergeCell ref="AS172:AT172"/>
    <mergeCell ref="AV172:AW172"/>
    <mergeCell ref="AQ173:AR173"/>
    <mergeCell ref="AS173:AT173"/>
    <mergeCell ref="AV173:AW173"/>
    <mergeCell ref="A170:A171"/>
    <mergeCell ref="B170:B171"/>
    <mergeCell ref="C170:C171"/>
    <mergeCell ref="A172:A173"/>
    <mergeCell ref="B172:B173"/>
    <mergeCell ref="C172:C173"/>
    <mergeCell ref="D172:D173"/>
    <mergeCell ref="E172:E173"/>
    <mergeCell ref="F172:F173"/>
    <mergeCell ref="AM172:AM173"/>
    <mergeCell ref="AN172:AN173"/>
    <mergeCell ref="AO172:AO173"/>
    <mergeCell ref="D170:D171"/>
    <mergeCell ref="E170:E171"/>
    <mergeCell ref="F170:F171"/>
    <mergeCell ref="AM170:AM171"/>
    <mergeCell ref="AN170:AN171"/>
    <mergeCell ref="AO170:AO171"/>
    <mergeCell ref="A174:A179"/>
    <mergeCell ref="B174:B175"/>
    <mergeCell ref="C174:C179"/>
    <mergeCell ref="D174:D179"/>
    <mergeCell ref="E174:E179"/>
    <mergeCell ref="F174:F179"/>
    <mergeCell ref="B178:B179"/>
    <mergeCell ref="AM174:AM175"/>
    <mergeCell ref="AN174:AN179"/>
    <mergeCell ref="B176:B177"/>
    <mergeCell ref="AM176:AM177"/>
    <mergeCell ref="AQ174:AR174"/>
    <mergeCell ref="AS174:AT174"/>
    <mergeCell ref="AV174:AW174"/>
    <mergeCell ref="AQ175:AR175"/>
    <mergeCell ref="AS175:AT175"/>
    <mergeCell ref="AV175:AW175"/>
    <mergeCell ref="AM178:AM179"/>
    <mergeCell ref="AQ178:AR178"/>
    <mergeCell ref="AS178:AT178"/>
    <mergeCell ref="AV178:AW178"/>
    <mergeCell ref="AQ179:AR179"/>
    <mergeCell ref="AS179:AT179"/>
    <mergeCell ref="AV179:AW179"/>
    <mergeCell ref="AQ176:AR176"/>
    <mergeCell ref="AS176:AT176"/>
    <mergeCell ref="AV176:AW176"/>
    <mergeCell ref="AQ177:AR177"/>
    <mergeCell ref="AS177:AT177"/>
    <mergeCell ref="AV177:AW177"/>
    <mergeCell ref="A180:A183"/>
    <mergeCell ref="B180:B181"/>
    <mergeCell ref="C180:C183"/>
    <mergeCell ref="D180:D183"/>
    <mergeCell ref="E180:E183"/>
    <mergeCell ref="F180:F183"/>
    <mergeCell ref="B182:B183"/>
    <mergeCell ref="AM180:AM181"/>
    <mergeCell ref="AN180:AN183"/>
    <mergeCell ref="AQ180:AR180"/>
    <mergeCell ref="AS180:AT180"/>
    <mergeCell ref="AV180:AW180"/>
    <mergeCell ref="AQ181:AR181"/>
    <mergeCell ref="AS181:AT181"/>
    <mergeCell ref="AV181:AW181"/>
    <mergeCell ref="AM182:AM183"/>
    <mergeCell ref="AQ182:AR182"/>
    <mergeCell ref="AS182:AT182"/>
    <mergeCell ref="AV182:AW182"/>
    <mergeCell ref="AQ183:AR183"/>
    <mergeCell ref="AS183:AT183"/>
    <mergeCell ref="AV183:AW183"/>
    <mergeCell ref="AQ186:AR186"/>
    <mergeCell ref="AS186:AY186"/>
    <mergeCell ref="AQ187:AR187"/>
    <mergeCell ref="AS187:AY187"/>
    <mergeCell ref="A184:A185"/>
    <mergeCell ref="B184:B185"/>
    <mergeCell ref="C184:C185"/>
    <mergeCell ref="D184:D185"/>
    <mergeCell ref="E184:E185"/>
    <mergeCell ref="A186:A187"/>
    <mergeCell ref="B186:B187"/>
    <mergeCell ref="C186:C187"/>
    <mergeCell ref="D186:D187"/>
    <mergeCell ref="E186:E187"/>
    <mergeCell ref="F186:F187"/>
    <mergeCell ref="AM186:AM187"/>
    <mergeCell ref="AN186:AN187"/>
    <mergeCell ref="AO186:AO187"/>
    <mergeCell ref="F184:F185"/>
    <mergeCell ref="AM184:AM185"/>
    <mergeCell ref="AN184:AN185"/>
    <mergeCell ref="AO184:AO185"/>
    <mergeCell ref="AQ184:AR184"/>
    <mergeCell ref="AS184:AT184"/>
    <mergeCell ref="AV184:AW184"/>
    <mergeCell ref="AQ185:AR185"/>
    <mergeCell ref="AS185:AT185"/>
    <mergeCell ref="AV185:AW185"/>
    <mergeCell ref="AQ188:AR188"/>
    <mergeCell ref="AS188:AY188"/>
    <mergeCell ref="AS189:AY189"/>
    <mergeCell ref="A190:A191"/>
    <mergeCell ref="B190:B191"/>
    <mergeCell ref="C190:C191"/>
    <mergeCell ref="D190:D191"/>
    <mergeCell ref="E190:E191"/>
    <mergeCell ref="F190:F191"/>
    <mergeCell ref="AM190:AM191"/>
    <mergeCell ref="AN190:AN191"/>
    <mergeCell ref="AO190:AO191"/>
    <mergeCell ref="AQ190:AR190"/>
    <mergeCell ref="AS190:AY190"/>
    <mergeCell ref="A188:A189"/>
    <mergeCell ref="B188:B189"/>
    <mergeCell ref="C188:C189"/>
    <mergeCell ref="D188:D189"/>
    <mergeCell ref="E188:E189"/>
    <mergeCell ref="F188:F189"/>
    <mergeCell ref="AM188:AM189"/>
    <mergeCell ref="AN188:AN189"/>
    <mergeCell ref="AO188:AO189"/>
    <mergeCell ref="A192:A193"/>
    <mergeCell ref="B192:B193"/>
    <mergeCell ref="C192:C193"/>
    <mergeCell ref="D192:D193"/>
    <mergeCell ref="E192:E193"/>
    <mergeCell ref="F192:F193"/>
    <mergeCell ref="AM192:AM193"/>
    <mergeCell ref="AN192:AN193"/>
    <mergeCell ref="AO192:AO193"/>
    <mergeCell ref="A194:A195"/>
    <mergeCell ref="B194:B195"/>
    <mergeCell ref="C194:C195"/>
    <mergeCell ref="D194:D195"/>
    <mergeCell ref="E194:E195"/>
    <mergeCell ref="F194:F195"/>
    <mergeCell ref="AM194:AM195"/>
    <mergeCell ref="AN194:AN195"/>
    <mergeCell ref="AO194:AO195"/>
    <mergeCell ref="A196:A197"/>
    <mergeCell ref="A198:A199"/>
    <mergeCell ref="AO198:AO199"/>
    <mergeCell ref="AQ200:AS200"/>
    <mergeCell ref="B204:F205"/>
    <mergeCell ref="J204:R205"/>
    <mergeCell ref="V204:AE205"/>
    <mergeCell ref="AM204:AN205"/>
    <mergeCell ref="AO204:AO205"/>
    <mergeCell ref="S205:T205"/>
    <mergeCell ref="AF205:AG205"/>
    <mergeCell ref="AM202:AM203"/>
    <mergeCell ref="AN202:AN203"/>
    <mergeCell ref="AQ198:AS198"/>
    <mergeCell ref="AM200:AM201"/>
    <mergeCell ref="AN200:AN201"/>
    <mergeCell ref="AO200:AO201"/>
    <mergeCell ref="B196:B197"/>
    <mergeCell ref="C196:C197"/>
    <mergeCell ref="D196:D197"/>
    <mergeCell ref="E196:E197"/>
    <mergeCell ref="F196:F197"/>
    <mergeCell ref="AM196:AM197"/>
    <mergeCell ref="AN196:AN197"/>
    <mergeCell ref="AO196:AO197"/>
    <mergeCell ref="B198:B199"/>
    <mergeCell ref="C198:C199"/>
    <mergeCell ref="D198:D199"/>
    <mergeCell ref="E198:E199"/>
    <mergeCell ref="F198:F199"/>
    <mergeCell ref="AM198:AM199"/>
    <mergeCell ref="AN198:AN199"/>
    <mergeCell ref="AT200:AV201"/>
    <mergeCell ref="AW200:AY201"/>
    <mergeCell ref="AQ201:AS201"/>
    <mergeCell ref="AT202:AV203"/>
    <mergeCell ref="AW202:AY203"/>
    <mergeCell ref="A200:A201"/>
    <mergeCell ref="B200:B201"/>
    <mergeCell ref="C200:C201"/>
    <mergeCell ref="D200:D201"/>
    <mergeCell ref="E200:E201"/>
    <mergeCell ref="F200:F201"/>
    <mergeCell ref="AO202:AO203"/>
    <mergeCell ref="AQ202:AS202"/>
    <mergeCell ref="A202:A203"/>
    <mergeCell ref="B202:B203"/>
    <mergeCell ref="C202:C203"/>
    <mergeCell ref="D202:D203"/>
    <mergeCell ref="E202:E203"/>
    <mergeCell ref="F202:F203"/>
  </mergeCells>
  <phoneticPr fontId="2"/>
  <dataValidations count="1">
    <dataValidation type="list" allowBlank="1" showInputMessage="1" showErrorMessage="1" sqref="E14:E43 E130:E159 E94:E123 E174:E203 E50:E79 E210:E239">
      <formula1>$BA$10:$BA$13</formula1>
    </dataValidation>
  </dataValidations>
  <printOptions horizontalCentered="1"/>
  <pageMargins left="0.19685039370078741" right="0.19685039370078741" top="0.70866141732283472" bottom="0.19685039370078741" header="0.19685039370078741" footer="0.19685039370078741"/>
  <pageSetup paperSize="9" scale="89" fitToHeight="0" orientation="landscape" r:id="rId1"/>
  <headerFooter alignWithMargins="0">
    <oddFooter>&amp;C&amp;P／&amp;N</oddFooter>
  </headerFooter>
  <rowBreaks count="5" manualBreakCount="5">
    <brk id="47" max="16383" man="1"/>
    <brk id="81" min="1" max="50" man="1"/>
    <brk id="127" max="16383" man="1"/>
    <brk id="161" min="1" max="50" man="1"/>
    <brk id="207" max="16383" man="1"/>
  </rowBreaks>
  <colBreaks count="1" manualBreakCount="1">
    <brk id="1"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B57"/>
  <sheetViews>
    <sheetView showZeros="0" view="pageBreakPreview" zoomScaleNormal="130" zoomScaleSheetLayoutView="100" zoomScalePageLayoutView="115" workbookViewId="0">
      <selection activeCell="AZ9" sqref="AZ9"/>
    </sheetView>
  </sheetViews>
  <sheetFormatPr defaultRowHeight="12"/>
  <cols>
    <col min="1" max="1" width="9" style="1"/>
    <col min="2" max="2" width="7.625" style="1" customWidth="1"/>
    <col min="3" max="4" width="4.625" style="1" customWidth="1"/>
    <col min="5" max="5" width="3.625" style="1" customWidth="1"/>
    <col min="6" max="6" width="11.375" style="1" customWidth="1"/>
    <col min="7" max="7" width="4.625" style="1" customWidth="1"/>
    <col min="8" max="38" width="2.625" style="1" customWidth="1"/>
    <col min="39" max="39" width="5.125" style="1" customWidth="1"/>
    <col min="40" max="40" width="5.625" style="1" customWidth="1"/>
    <col min="41" max="41" width="9.625" style="1" customWidth="1"/>
    <col min="42" max="42" width="0.875" style="1" customWidth="1"/>
    <col min="43" max="51" width="2.625" style="1" customWidth="1"/>
    <col min="52" max="16384" width="9" style="1"/>
  </cols>
  <sheetData>
    <row r="1" spans="1:53" ht="29.25" customHeight="1">
      <c r="B1" s="62" t="s">
        <v>101</v>
      </c>
      <c r="C1" s="67"/>
      <c r="D1" s="67"/>
      <c r="E1" s="67"/>
      <c r="F1" s="67"/>
      <c r="G1" s="51"/>
      <c r="H1" s="7"/>
      <c r="I1" s="68"/>
      <c r="J1" s="68"/>
      <c r="K1" s="68"/>
      <c r="L1" s="68"/>
      <c r="M1" s="68"/>
      <c r="N1" s="68"/>
      <c r="O1" s="68"/>
      <c r="P1" s="68"/>
      <c r="Q1" s="68"/>
      <c r="R1" s="68"/>
      <c r="S1" s="53"/>
      <c r="T1" s="53"/>
      <c r="U1" s="7"/>
      <c r="V1" s="68"/>
      <c r="W1" s="68"/>
      <c r="X1" s="68"/>
      <c r="Y1" s="68"/>
      <c r="Z1" s="68"/>
      <c r="AA1" s="68"/>
      <c r="AB1" s="68"/>
      <c r="AC1" s="67"/>
      <c r="AD1" s="67"/>
      <c r="AE1" s="67"/>
      <c r="AF1" s="54"/>
      <c r="AG1" s="54"/>
      <c r="AH1" s="7"/>
      <c r="AI1" s="7"/>
      <c r="AJ1" s="7"/>
      <c r="AK1" s="7"/>
      <c r="AL1" s="7"/>
      <c r="AM1" s="55"/>
      <c r="AN1" s="56"/>
      <c r="AO1" s="57"/>
      <c r="AP1" s="10"/>
      <c r="AQ1" s="67"/>
      <c r="AR1" s="67"/>
      <c r="AS1" s="67"/>
      <c r="AT1" s="58"/>
      <c r="AU1" s="58"/>
      <c r="AV1" s="58"/>
      <c r="AW1" s="59"/>
      <c r="AX1" s="59"/>
      <c r="AY1" s="59"/>
    </row>
    <row r="2" spans="1:53" s="4" customFormat="1" ht="40.5" customHeight="1">
      <c r="B2" s="337" t="s">
        <v>99</v>
      </c>
      <c r="C2" s="337"/>
      <c r="D2" s="337"/>
      <c r="E2" s="337"/>
      <c r="F2" s="337"/>
      <c r="G2" s="337"/>
      <c r="H2" s="337"/>
      <c r="I2" s="337"/>
      <c r="J2" s="337"/>
      <c r="K2" s="337"/>
      <c r="L2" s="337"/>
      <c r="M2" s="337"/>
      <c r="N2" s="337"/>
      <c r="O2" s="337"/>
      <c r="P2" s="337"/>
      <c r="Q2" s="337"/>
      <c r="R2" s="337"/>
      <c r="S2" s="337"/>
      <c r="T2" s="337"/>
      <c r="U2" s="337"/>
      <c r="V2" s="337"/>
      <c r="W2" s="337"/>
      <c r="X2" s="337"/>
      <c r="Y2" s="337"/>
      <c r="Z2" s="337"/>
      <c r="AA2" s="337"/>
      <c r="AB2" s="337"/>
      <c r="AC2" s="337"/>
      <c r="AD2" s="337"/>
      <c r="AE2" s="337"/>
      <c r="AF2" s="337"/>
      <c r="AG2" s="337"/>
      <c r="AH2" s="337"/>
      <c r="AI2" s="337"/>
      <c r="AJ2" s="337"/>
      <c r="AK2" s="337"/>
      <c r="AL2" s="337"/>
      <c r="AM2" s="337"/>
      <c r="AN2" s="337"/>
      <c r="AO2" s="337"/>
      <c r="AP2" s="337"/>
      <c r="AQ2" s="231"/>
      <c r="AR2" s="231"/>
      <c r="AS2" s="231"/>
      <c r="AT2" s="231"/>
      <c r="AU2" s="231"/>
      <c r="AV2" s="231"/>
      <c r="AW2" s="231"/>
      <c r="AX2" s="231"/>
      <c r="AY2" s="231"/>
    </row>
    <row r="3" spans="1:53" s="4" customFormat="1" ht="40.5" customHeight="1">
      <c r="B3" s="338" t="s">
        <v>145</v>
      </c>
      <c r="C3" s="338"/>
      <c r="D3" s="338"/>
      <c r="E3" s="338"/>
      <c r="F3" s="338"/>
      <c r="G3" s="338"/>
      <c r="H3" s="338"/>
      <c r="I3" s="338"/>
      <c r="J3" s="338"/>
      <c r="K3" s="338"/>
      <c r="L3" s="338"/>
      <c r="M3" s="338"/>
      <c r="N3" s="338"/>
      <c r="O3" s="338"/>
      <c r="P3" s="338"/>
      <c r="Q3" s="338"/>
      <c r="R3" s="338"/>
      <c r="S3" s="338"/>
      <c r="T3" s="338"/>
      <c r="U3" s="338"/>
      <c r="V3" s="338"/>
      <c r="W3" s="338"/>
      <c r="X3" s="338"/>
      <c r="Y3" s="338"/>
      <c r="Z3" s="338"/>
      <c r="AA3" s="338"/>
      <c r="AB3" s="338"/>
      <c r="AC3" s="338"/>
      <c r="AD3" s="338"/>
      <c r="AE3" s="338"/>
      <c r="AF3" s="338"/>
      <c r="AG3" s="338"/>
      <c r="AH3" s="338"/>
      <c r="AI3" s="338"/>
      <c r="AJ3" s="338"/>
      <c r="AK3" s="338"/>
      <c r="AL3" s="338"/>
      <c r="AM3" s="338"/>
      <c r="AN3" s="338"/>
      <c r="AO3" s="338"/>
      <c r="AP3" s="338"/>
      <c r="AQ3" s="231"/>
      <c r="AR3" s="231"/>
      <c r="AS3" s="231"/>
      <c r="AT3" s="231"/>
      <c r="AU3" s="231"/>
      <c r="AV3" s="231"/>
      <c r="AW3" s="231"/>
      <c r="AX3" s="231"/>
      <c r="AY3" s="231"/>
    </row>
    <row r="4" spans="1:53" s="4" customFormat="1" ht="70.5" customHeight="1">
      <c r="B4" s="337" t="s">
        <v>146</v>
      </c>
      <c r="C4" s="337"/>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37"/>
      <c r="AE4" s="337"/>
      <c r="AF4" s="337"/>
      <c r="AG4" s="337"/>
      <c r="AH4" s="337"/>
      <c r="AI4" s="337"/>
      <c r="AJ4" s="337"/>
      <c r="AK4" s="337"/>
      <c r="AL4" s="337"/>
      <c r="AM4" s="337"/>
      <c r="AN4" s="337"/>
      <c r="AO4" s="337"/>
      <c r="AP4" s="337"/>
      <c r="AQ4" s="231"/>
      <c r="AR4" s="231"/>
      <c r="AS4" s="231"/>
      <c r="AT4" s="231"/>
      <c r="AU4" s="231"/>
      <c r="AV4" s="231"/>
      <c r="AW4" s="231"/>
      <c r="AX4" s="231"/>
      <c r="AY4" s="231"/>
    </row>
    <row r="5" spans="1:53" s="4" customFormat="1" ht="51" customHeight="1">
      <c r="B5" s="338" t="s">
        <v>147</v>
      </c>
      <c r="C5" s="338"/>
      <c r="D5" s="338"/>
      <c r="E5" s="338"/>
      <c r="F5" s="338"/>
      <c r="G5" s="338"/>
      <c r="H5" s="338"/>
      <c r="I5" s="338"/>
      <c r="J5" s="338"/>
      <c r="K5" s="338"/>
      <c r="L5" s="338"/>
      <c r="M5" s="338"/>
      <c r="N5" s="338"/>
      <c r="O5" s="338"/>
      <c r="P5" s="338"/>
      <c r="Q5" s="338"/>
      <c r="R5" s="338"/>
      <c r="S5" s="338"/>
      <c r="T5" s="338"/>
      <c r="U5" s="338"/>
      <c r="V5" s="338"/>
      <c r="W5" s="338"/>
      <c r="X5" s="338"/>
      <c r="Y5" s="338"/>
      <c r="Z5" s="338"/>
      <c r="AA5" s="338"/>
      <c r="AB5" s="338"/>
      <c r="AC5" s="338"/>
      <c r="AD5" s="338"/>
      <c r="AE5" s="338"/>
      <c r="AF5" s="338"/>
      <c r="AG5" s="338"/>
      <c r="AH5" s="338"/>
      <c r="AI5" s="338"/>
      <c r="AJ5" s="338"/>
      <c r="AK5" s="338"/>
      <c r="AL5" s="338"/>
      <c r="AM5" s="338"/>
      <c r="AN5" s="338"/>
      <c r="AO5" s="338"/>
      <c r="AP5" s="338"/>
      <c r="AQ5" s="231"/>
      <c r="AR5" s="231"/>
      <c r="AS5" s="231"/>
      <c r="AT5" s="231"/>
      <c r="AU5" s="231"/>
      <c r="AV5" s="231"/>
      <c r="AW5" s="231"/>
      <c r="AX5" s="231"/>
      <c r="AY5" s="231"/>
    </row>
    <row r="6" spans="1:53" s="9" customFormat="1" ht="41.1" customHeight="1">
      <c r="B6" s="230" t="s">
        <v>148</v>
      </c>
      <c r="C6" s="230"/>
      <c r="D6" s="230"/>
      <c r="E6" s="230"/>
      <c r="F6" s="230"/>
      <c r="G6" s="230"/>
      <c r="H6" s="230"/>
      <c r="I6" s="230"/>
      <c r="J6" s="230"/>
      <c r="K6" s="230"/>
      <c r="L6" s="230"/>
      <c r="M6" s="230"/>
      <c r="N6" s="230"/>
      <c r="O6" s="230"/>
      <c r="P6" s="230"/>
      <c r="Q6" s="230"/>
      <c r="R6" s="230"/>
      <c r="S6" s="230"/>
      <c r="T6" s="230"/>
      <c r="U6" s="230"/>
      <c r="V6" s="230"/>
      <c r="W6" s="230"/>
      <c r="X6" s="230"/>
      <c r="Y6" s="230"/>
      <c r="Z6" s="230"/>
      <c r="AA6" s="230"/>
      <c r="AB6" s="230"/>
      <c r="AC6" s="230"/>
      <c r="AD6" s="230"/>
      <c r="AE6" s="230"/>
      <c r="AF6" s="230"/>
      <c r="AG6" s="230"/>
      <c r="AH6" s="230"/>
      <c r="AI6" s="230"/>
      <c r="AJ6" s="230"/>
      <c r="AK6" s="230"/>
      <c r="AL6" s="230"/>
      <c r="AM6" s="230"/>
      <c r="AN6" s="230"/>
      <c r="AO6" s="230"/>
      <c r="AP6" s="230"/>
      <c r="AQ6" s="231"/>
      <c r="AR6" s="231"/>
      <c r="AS6" s="231"/>
      <c r="AT6" s="231"/>
      <c r="AU6" s="231"/>
      <c r="AV6" s="231"/>
      <c r="AW6" s="231"/>
      <c r="AX6" s="231"/>
      <c r="AY6" s="231"/>
    </row>
    <row r="7" spans="1:53" s="4" customFormat="1" ht="82.5" customHeight="1">
      <c r="B7" s="337" t="s">
        <v>161</v>
      </c>
      <c r="C7" s="337"/>
      <c r="D7" s="337"/>
      <c r="E7" s="337"/>
      <c r="F7" s="337"/>
      <c r="G7" s="337"/>
      <c r="H7" s="337"/>
      <c r="I7" s="337"/>
      <c r="J7" s="337"/>
      <c r="K7" s="337"/>
      <c r="L7" s="337"/>
      <c r="M7" s="337"/>
      <c r="N7" s="337"/>
      <c r="O7" s="337"/>
      <c r="P7" s="337"/>
      <c r="Q7" s="337"/>
      <c r="R7" s="337"/>
      <c r="S7" s="337"/>
      <c r="T7" s="337"/>
      <c r="U7" s="337"/>
      <c r="V7" s="337"/>
      <c r="W7" s="337"/>
      <c r="X7" s="337"/>
      <c r="Y7" s="337"/>
      <c r="Z7" s="337"/>
      <c r="AA7" s="337"/>
      <c r="AB7" s="337"/>
      <c r="AC7" s="337"/>
      <c r="AD7" s="337"/>
      <c r="AE7" s="337"/>
      <c r="AF7" s="337"/>
      <c r="AG7" s="337"/>
      <c r="AH7" s="337"/>
      <c r="AI7" s="337"/>
      <c r="AJ7" s="337"/>
      <c r="AK7" s="337"/>
      <c r="AL7" s="337"/>
      <c r="AM7" s="337"/>
      <c r="AN7" s="337"/>
      <c r="AO7" s="337"/>
      <c r="AP7" s="337"/>
      <c r="AQ7" s="231"/>
      <c r="AR7" s="231"/>
      <c r="AS7" s="231"/>
      <c r="AT7" s="231"/>
      <c r="AU7" s="231"/>
      <c r="AV7" s="231"/>
      <c r="AW7" s="231"/>
      <c r="AX7" s="231"/>
      <c r="AY7" s="231"/>
    </row>
    <row r="8" spans="1:53" s="4" customFormat="1" ht="27" customHeight="1">
      <c r="B8" s="230" t="s">
        <v>100</v>
      </c>
      <c r="C8" s="230"/>
      <c r="D8" s="230"/>
      <c r="E8" s="230"/>
      <c r="F8" s="230"/>
      <c r="G8" s="230"/>
      <c r="H8" s="230"/>
      <c r="I8" s="230"/>
      <c r="J8" s="230"/>
      <c r="K8" s="230"/>
      <c r="L8" s="230"/>
      <c r="M8" s="230"/>
      <c r="N8" s="230"/>
      <c r="O8" s="230"/>
      <c r="P8" s="230"/>
      <c r="Q8" s="230"/>
      <c r="R8" s="230"/>
      <c r="S8" s="230"/>
      <c r="T8" s="230"/>
      <c r="U8" s="230"/>
      <c r="V8" s="230"/>
      <c r="W8" s="230"/>
      <c r="X8" s="230"/>
      <c r="Y8" s="230"/>
      <c r="Z8" s="230"/>
      <c r="AA8" s="230"/>
      <c r="AB8" s="230"/>
      <c r="AC8" s="230"/>
      <c r="AD8" s="230"/>
      <c r="AE8" s="230"/>
      <c r="AF8" s="230"/>
      <c r="AG8" s="230"/>
      <c r="AH8" s="230"/>
      <c r="AI8" s="230"/>
      <c r="AJ8" s="230"/>
      <c r="AK8" s="230"/>
      <c r="AL8" s="230"/>
      <c r="AM8" s="230"/>
      <c r="AN8" s="230"/>
      <c r="AO8" s="230"/>
      <c r="AP8" s="230"/>
      <c r="AQ8" s="231"/>
      <c r="AR8" s="231"/>
      <c r="AS8" s="231"/>
      <c r="AT8" s="231"/>
      <c r="AU8" s="231"/>
      <c r="AV8" s="231"/>
      <c r="AW8" s="231"/>
      <c r="AX8" s="231"/>
      <c r="AY8" s="231"/>
    </row>
    <row r="9" spans="1:53" ht="18" customHeight="1">
      <c r="B9" s="232"/>
      <c r="C9" s="232"/>
      <c r="D9" s="232"/>
      <c r="E9" s="232"/>
      <c r="AP9" s="11"/>
      <c r="AQ9" s="11"/>
      <c r="AR9" s="11"/>
      <c r="AY9" s="13" t="s">
        <v>96</v>
      </c>
    </row>
    <row r="10" spans="1:53" ht="18" customHeight="1">
      <c r="B10" s="166" t="s">
        <v>2</v>
      </c>
      <c r="C10" s="166"/>
      <c r="D10" s="166"/>
      <c r="E10" s="166"/>
      <c r="F10" s="166"/>
      <c r="G10" s="166"/>
      <c r="H10" s="166"/>
      <c r="I10" s="166"/>
      <c r="J10" s="166"/>
      <c r="AF10" s="3"/>
      <c r="AO10" s="3"/>
      <c r="AY10" s="3" t="s">
        <v>214</v>
      </c>
    </row>
    <row r="11" spans="1:53" ht="18" customHeight="1">
      <c r="B11" s="233" t="s">
        <v>22</v>
      </c>
      <c r="C11" s="234"/>
      <c r="D11" s="235" t="s">
        <v>213</v>
      </c>
      <c r="E11" s="236"/>
      <c r="F11" s="236"/>
      <c r="G11" s="236"/>
      <c r="H11" s="236"/>
      <c r="I11" s="236"/>
      <c r="J11" s="236"/>
      <c r="K11" s="237"/>
      <c r="L11" s="238" t="s">
        <v>21</v>
      </c>
      <c r="M11" s="239"/>
      <c r="N11" s="239"/>
      <c r="O11" s="392" t="s">
        <v>48</v>
      </c>
      <c r="P11" s="393"/>
      <c r="Q11" s="393"/>
      <c r="R11" s="393"/>
      <c r="S11" s="393"/>
      <c r="T11" s="393"/>
      <c r="U11" s="394"/>
      <c r="V11" s="233" t="s">
        <v>23</v>
      </c>
      <c r="W11" s="243"/>
      <c r="X11" s="203"/>
      <c r="Y11" s="244">
        <v>29</v>
      </c>
      <c r="Z11" s="245"/>
      <c r="AA11" s="233" t="s">
        <v>40</v>
      </c>
      <c r="AB11" s="246"/>
      <c r="AC11" s="246"/>
      <c r="AD11" s="246"/>
      <c r="AE11" s="247"/>
      <c r="AF11" s="216">
        <v>44287</v>
      </c>
      <c r="AG11" s="217"/>
      <c r="AH11" s="217"/>
      <c r="AI11" s="217"/>
      <c r="AJ11" s="218"/>
      <c r="AK11" s="219"/>
      <c r="AO11" s="5"/>
    </row>
    <row r="12" spans="1:53" ht="5.0999999999999996" customHeight="1"/>
    <row r="13" spans="1:53" ht="16.5" customHeight="1">
      <c r="G13" s="5" t="s">
        <v>44</v>
      </c>
      <c r="H13" s="46" t="s">
        <v>77</v>
      </c>
      <c r="I13" s="1" t="s">
        <v>43</v>
      </c>
      <c r="J13" s="46" t="s">
        <v>78</v>
      </c>
      <c r="K13" s="1" t="s">
        <v>24</v>
      </c>
      <c r="M13" s="46" t="s">
        <v>79</v>
      </c>
      <c r="N13" s="1" t="s">
        <v>43</v>
      </c>
      <c r="O13" s="46" t="s">
        <v>78</v>
      </c>
      <c r="P13" s="1" t="s">
        <v>25</v>
      </c>
      <c r="R13" s="7"/>
      <c r="U13" s="7"/>
      <c r="V13" s="7"/>
      <c r="W13" s="7"/>
      <c r="X13" s="7"/>
      <c r="Y13" s="7"/>
      <c r="AE13" s="5" t="s">
        <v>42</v>
      </c>
      <c r="AF13" s="220">
        <v>8</v>
      </c>
      <c r="AG13" s="221"/>
      <c r="AH13" s="7" t="s">
        <v>31</v>
      </c>
      <c r="AI13" s="7"/>
      <c r="AJ13" s="7"/>
      <c r="AL13" s="5" t="s">
        <v>32</v>
      </c>
      <c r="AM13" s="47">
        <v>40</v>
      </c>
      <c r="AN13" s="7" t="s">
        <v>31</v>
      </c>
      <c r="AQ13" s="1" t="s">
        <v>27</v>
      </c>
    </row>
    <row r="14" spans="1:53" s="6" customFormat="1" ht="18" customHeight="1">
      <c r="A14" s="248" t="s">
        <v>60</v>
      </c>
      <c r="B14" s="238" t="s">
        <v>0</v>
      </c>
      <c r="C14" s="250" t="s">
        <v>193</v>
      </c>
      <c r="D14" s="250" t="s">
        <v>62</v>
      </c>
      <c r="E14" s="250" t="s">
        <v>1</v>
      </c>
      <c r="F14" s="238" t="s">
        <v>3</v>
      </c>
      <c r="G14" s="252" t="s">
        <v>37</v>
      </c>
      <c r="H14" s="18">
        <f>AF11</f>
        <v>44287</v>
      </c>
      <c r="I14" s="18">
        <f>H14+1</f>
        <v>44288</v>
      </c>
      <c r="J14" s="18">
        <f t="shared" ref="J14:AI14" si="0">I14+1</f>
        <v>44289</v>
      </c>
      <c r="K14" s="18">
        <f t="shared" si="0"/>
        <v>44290</v>
      </c>
      <c r="L14" s="18">
        <f t="shared" si="0"/>
        <v>44291</v>
      </c>
      <c r="M14" s="18">
        <f t="shared" si="0"/>
        <v>44292</v>
      </c>
      <c r="N14" s="18">
        <f t="shared" si="0"/>
        <v>44293</v>
      </c>
      <c r="O14" s="18">
        <f t="shared" si="0"/>
        <v>44294</v>
      </c>
      <c r="P14" s="18">
        <f t="shared" si="0"/>
        <v>44295</v>
      </c>
      <c r="Q14" s="18">
        <f t="shared" si="0"/>
        <v>44296</v>
      </c>
      <c r="R14" s="18">
        <f t="shared" si="0"/>
        <v>44297</v>
      </c>
      <c r="S14" s="18">
        <f t="shared" si="0"/>
        <v>44298</v>
      </c>
      <c r="T14" s="18">
        <f t="shared" si="0"/>
        <v>44299</v>
      </c>
      <c r="U14" s="18">
        <f t="shared" si="0"/>
        <v>44300</v>
      </c>
      <c r="V14" s="18">
        <f t="shared" si="0"/>
        <v>44301</v>
      </c>
      <c r="W14" s="18">
        <f t="shared" si="0"/>
        <v>44302</v>
      </c>
      <c r="X14" s="18">
        <f t="shared" si="0"/>
        <v>44303</v>
      </c>
      <c r="Y14" s="18">
        <f t="shared" si="0"/>
        <v>44304</v>
      </c>
      <c r="Z14" s="18">
        <f t="shared" si="0"/>
        <v>44305</v>
      </c>
      <c r="AA14" s="18">
        <f t="shared" si="0"/>
        <v>44306</v>
      </c>
      <c r="AB14" s="18">
        <f t="shared" si="0"/>
        <v>44307</v>
      </c>
      <c r="AC14" s="18">
        <f t="shared" si="0"/>
        <v>44308</v>
      </c>
      <c r="AD14" s="18">
        <f t="shared" si="0"/>
        <v>44309</v>
      </c>
      <c r="AE14" s="18">
        <f t="shared" si="0"/>
        <v>44310</v>
      </c>
      <c r="AF14" s="18">
        <f t="shared" si="0"/>
        <v>44311</v>
      </c>
      <c r="AG14" s="18">
        <f t="shared" si="0"/>
        <v>44312</v>
      </c>
      <c r="AH14" s="18">
        <f t="shared" si="0"/>
        <v>44313</v>
      </c>
      <c r="AI14" s="18">
        <f t="shared" si="0"/>
        <v>44314</v>
      </c>
      <c r="AJ14" s="18">
        <f>IFERROR(IF(MONTH(AI14)&lt;&gt;MONTH(AI14+1),"",AI14+1),"")</f>
        <v>44315</v>
      </c>
      <c r="AK14" s="18">
        <f>IFERROR(IF(MONTH(AJ14)&lt;&gt;MONTH(AJ14+1),"",AJ14+1),"")</f>
        <v>44316</v>
      </c>
      <c r="AL14" s="18" t="str">
        <f>IFERROR(IF(MONTH(AK14)&lt;&gt;MONTH(AK14+1),"",AK14+1),"")</f>
        <v/>
      </c>
      <c r="AM14" s="263" t="s">
        <v>162</v>
      </c>
      <c r="AN14" s="263" t="s">
        <v>163</v>
      </c>
      <c r="AO14" s="206" t="s">
        <v>133</v>
      </c>
      <c r="AQ14" s="208" t="s">
        <v>36</v>
      </c>
      <c r="AR14" s="209"/>
      <c r="AS14" s="208" t="s">
        <v>39</v>
      </c>
      <c r="AT14" s="212"/>
      <c r="AU14" s="212"/>
      <c r="AV14" s="212"/>
      <c r="AW14" s="213"/>
      <c r="AX14" s="208" t="s">
        <v>16</v>
      </c>
      <c r="AY14" s="215"/>
    </row>
    <row r="15" spans="1:53" s="6" customFormat="1" ht="18" customHeight="1">
      <c r="A15" s="249"/>
      <c r="B15" s="238"/>
      <c r="C15" s="251"/>
      <c r="D15" s="251"/>
      <c r="E15" s="251"/>
      <c r="F15" s="238"/>
      <c r="G15" s="239"/>
      <c r="H15" s="19">
        <f>H14</f>
        <v>44287</v>
      </c>
      <c r="I15" s="19">
        <f>I14</f>
        <v>44288</v>
      </c>
      <c r="J15" s="19">
        <f t="shared" ref="J15:AL15" si="1">J14</f>
        <v>44289</v>
      </c>
      <c r="K15" s="19">
        <f t="shared" si="1"/>
        <v>44290</v>
      </c>
      <c r="L15" s="19">
        <f t="shared" si="1"/>
        <v>44291</v>
      </c>
      <c r="M15" s="19">
        <f t="shared" si="1"/>
        <v>44292</v>
      </c>
      <c r="N15" s="19">
        <f t="shared" si="1"/>
        <v>44293</v>
      </c>
      <c r="O15" s="19">
        <f t="shared" si="1"/>
        <v>44294</v>
      </c>
      <c r="P15" s="19">
        <f t="shared" si="1"/>
        <v>44295</v>
      </c>
      <c r="Q15" s="19">
        <f t="shared" si="1"/>
        <v>44296</v>
      </c>
      <c r="R15" s="19">
        <f t="shared" si="1"/>
        <v>44297</v>
      </c>
      <c r="S15" s="19">
        <f t="shared" si="1"/>
        <v>44298</v>
      </c>
      <c r="T15" s="19">
        <f t="shared" si="1"/>
        <v>44299</v>
      </c>
      <c r="U15" s="19">
        <f t="shared" si="1"/>
        <v>44300</v>
      </c>
      <c r="V15" s="19">
        <f t="shared" si="1"/>
        <v>44301</v>
      </c>
      <c r="W15" s="19">
        <f t="shared" si="1"/>
        <v>44302</v>
      </c>
      <c r="X15" s="19">
        <f t="shared" si="1"/>
        <v>44303</v>
      </c>
      <c r="Y15" s="19">
        <f t="shared" si="1"/>
        <v>44304</v>
      </c>
      <c r="Z15" s="19">
        <f t="shared" si="1"/>
        <v>44305</v>
      </c>
      <c r="AA15" s="19">
        <f t="shared" si="1"/>
        <v>44306</v>
      </c>
      <c r="AB15" s="19">
        <f t="shared" si="1"/>
        <v>44307</v>
      </c>
      <c r="AC15" s="19">
        <f t="shared" si="1"/>
        <v>44308</v>
      </c>
      <c r="AD15" s="19">
        <f t="shared" si="1"/>
        <v>44309</v>
      </c>
      <c r="AE15" s="19">
        <f t="shared" si="1"/>
        <v>44310</v>
      </c>
      <c r="AF15" s="19">
        <f t="shared" si="1"/>
        <v>44311</v>
      </c>
      <c r="AG15" s="19">
        <f t="shared" si="1"/>
        <v>44312</v>
      </c>
      <c r="AH15" s="19">
        <f t="shared" si="1"/>
        <v>44313</v>
      </c>
      <c r="AI15" s="19">
        <f t="shared" si="1"/>
        <v>44314</v>
      </c>
      <c r="AJ15" s="19">
        <f t="shared" si="1"/>
        <v>44315</v>
      </c>
      <c r="AK15" s="19">
        <f t="shared" si="1"/>
        <v>44316</v>
      </c>
      <c r="AL15" s="19" t="str">
        <f t="shared" si="1"/>
        <v/>
      </c>
      <c r="AM15" s="263"/>
      <c r="AN15" s="263"/>
      <c r="AO15" s="207"/>
      <c r="AQ15" s="210"/>
      <c r="AR15" s="211"/>
      <c r="AS15" s="210"/>
      <c r="AT15" s="214"/>
      <c r="AU15" s="214"/>
      <c r="AV15" s="214"/>
      <c r="AW15" s="211"/>
      <c r="AX15" s="210"/>
      <c r="AY15" s="211"/>
    </row>
    <row r="16" spans="1:53" s="6" customFormat="1" ht="13.5" customHeight="1">
      <c r="A16" s="248"/>
      <c r="B16" s="255" t="s">
        <v>4</v>
      </c>
      <c r="C16" s="257" t="s">
        <v>48</v>
      </c>
      <c r="D16" s="257" t="s">
        <v>48</v>
      </c>
      <c r="E16" s="259" t="s">
        <v>10</v>
      </c>
      <c r="F16" s="261"/>
      <c r="G16" s="70" t="s">
        <v>36</v>
      </c>
      <c r="H16" s="164"/>
      <c r="I16" s="164"/>
      <c r="J16" s="164"/>
      <c r="K16" s="164"/>
      <c r="L16" s="164"/>
      <c r="M16" s="164"/>
      <c r="N16" s="164"/>
      <c r="O16" s="164"/>
      <c r="P16" s="164"/>
      <c r="Q16" s="164"/>
      <c r="R16" s="164"/>
      <c r="S16" s="164"/>
      <c r="T16" s="164"/>
      <c r="U16" s="164"/>
      <c r="V16" s="164"/>
      <c r="W16" s="164"/>
      <c r="X16" s="164"/>
      <c r="Y16" s="164"/>
      <c r="Z16" s="164"/>
      <c r="AA16" s="164"/>
      <c r="AB16" s="164"/>
      <c r="AC16" s="164"/>
      <c r="AD16" s="164"/>
      <c r="AE16" s="164"/>
      <c r="AF16" s="164"/>
      <c r="AG16" s="164"/>
      <c r="AH16" s="164"/>
      <c r="AI16" s="164"/>
      <c r="AJ16" s="164"/>
      <c r="AK16" s="164"/>
      <c r="AL16" s="164"/>
      <c r="AM16" s="253">
        <f>SUM(H17:AL17)</f>
        <v>0</v>
      </c>
      <c r="AN16" s="254" t="s">
        <v>48</v>
      </c>
      <c r="AO16" s="222"/>
      <c r="AQ16" s="228" t="s">
        <v>13</v>
      </c>
      <c r="AR16" s="229"/>
      <c r="AS16" s="224" t="s">
        <v>76</v>
      </c>
      <c r="AT16" s="225"/>
      <c r="AU16" s="12" t="s">
        <v>26</v>
      </c>
      <c r="AV16" s="226" t="s">
        <v>80</v>
      </c>
      <c r="AW16" s="227"/>
      <c r="AX16" s="156">
        <v>8</v>
      </c>
      <c r="AY16" s="167" t="s">
        <v>34</v>
      </c>
      <c r="BA16" s="44" t="s">
        <v>95</v>
      </c>
    </row>
    <row r="17" spans="1:54" ht="13.5" customHeight="1">
      <c r="A17" s="249"/>
      <c r="B17" s="256"/>
      <c r="C17" s="258"/>
      <c r="D17" s="258"/>
      <c r="E17" s="260"/>
      <c r="F17" s="262"/>
      <c r="G17" s="70" t="s">
        <v>16</v>
      </c>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253"/>
      <c r="AN17" s="254"/>
      <c r="AO17" s="223"/>
      <c r="AQ17" s="228" t="s">
        <v>9</v>
      </c>
      <c r="AR17" s="229"/>
      <c r="AS17" s="224" t="s">
        <v>81</v>
      </c>
      <c r="AT17" s="225"/>
      <c r="AU17" s="12" t="s">
        <v>26</v>
      </c>
      <c r="AV17" s="226" t="s">
        <v>82</v>
      </c>
      <c r="AW17" s="227"/>
      <c r="AX17" s="156">
        <v>8</v>
      </c>
      <c r="AY17" s="167" t="s">
        <v>34</v>
      </c>
      <c r="BA17" s="165" t="s">
        <v>66</v>
      </c>
      <c r="BB17" s="61"/>
    </row>
    <row r="18" spans="1:54" ht="13.5" customHeight="1">
      <c r="A18" s="248"/>
      <c r="B18" s="273" t="s">
        <v>5</v>
      </c>
      <c r="C18" s="257" t="s">
        <v>48</v>
      </c>
      <c r="D18" s="257" t="s">
        <v>48</v>
      </c>
      <c r="E18" s="275" t="s">
        <v>10</v>
      </c>
      <c r="F18" s="262"/>
      <c r="G18" s="70" t="s">
        <v>36</v>
      </c>
      <c r="H18" s="164"/>
      <c r="I18" s="164"/>
      <c r="J18" s="164"/>
      <c r="K18" s="164"/>
      <c r="L18" s="164"/>
      <c r="M18" s="164"/>
      <c r="N18" s="164"/>
      <c r="O18" s="164"/>
      <c r="P18" s="164"/>
      <c r="Q18" s="164"/>
      <c r="R18" s="164"/>
      <c r="S18" s="164"/>
      <c r="T18" s="164"/>
      <c r="U18" s="164"/>
      <c r="V18" s="164"/>
      <c r="W18" s="164"/>
      <c r="X18" s="164"/>
      <c r="Y18" s="164"/>
      <c r="Z18" s="164"/>
      <c r="AA18" s="164"/>
      <c r="AB18" s="164"/>
      <c r="AC18" s="164"/>
      <c r="AD18" s="164"/>
      <c r="AE18" s="164"/>
      <c r="AF18" s="164"/>
      <c r="AG18" s="164"/>
      <c r="AH18" s="164"/>
      <c r="AI18" s="164"/>
      <c r="AJ18" s="164"/>
      <c r="AK18" s="164"/>
      <c r="AL18" s="164"/>
      <c r="AM18" s="253">
        <f>SUM(H19:AL19)</f>
        <v>0</v>
      </c>
      <c r="AN18" s="254" t="s">
        <v>48</v>
      </c>
      <c r="AO18" s="222"/>
      <c r="AQ18" s="228" t="s">
        <v>12</v>
      </c>
      <c r="AR18" s="229"/>
      <c r="AS18" s="224" t="s">
        <v>83</v>
      </c>
      <c r="AT18" s="225"/>
      <c r="AU18" s="12" t="s">
        <v>26</v>
      </c>
      <c r="AV18" s="226" t="s">
        <v>84</v>
      </c>
      <c r="AW18" s="227"/>
      <c r="AX18" s="156">
        <v>8</v>
      </c>
      <c r="AY18" s="167" t="s">
        <v>34</v>
      </c>
      <c r="BA18" s="69" t="s">
        <v>10</v>
      </c>
      <c r="BB18" s="61"/>
    </row>
    <row r="19" spans="1:54" ht="13.5" customHeight="1">
      <c r="A19" s="249"/>
      <c r="B19" s="274"/>
      <c r="C19" s="258"/>
      <c r="D19" s="258"/>
      <c r="E19" s="260"/>
      <c r="F19" s="262"/>
      <c r="G19" s="71" t="s">
        <v>41</v>
      </c>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276"/>
      <c r="AN19" s="272"/>
      <c r="AO19" s="223"/>
      <c r="AQ19" s="228" t="s">
        <v>17</v>
      </c>
      <c r="AR19" s="229"/>
      <c r="AS19" s="224" t="s">
        <v>85</v>
      </c>
      <c r="AT19" s="225"/>
      <c r="AU19" s="12" t="s">
        <v>26</v>
      </c>
      <c r="AV19" s="226" t="s">
        <v>194</v>
      </c>
      <c r="AW19" s="227"/>
      <c r="AX19" s="156">
        <v>8</v>
      </c>
      <c r="AY19" s="167" t="s">
        <v>34</v>
      </c>
      <c r="BA19" s="69" t="s">
        <v>64</v>
      </c>
      <c r="BB19" s="61"/>
    </row>
    <row r="20" spans="1:54" ht="13.5" customHeight="1">
      <c r="A20" s="248"/>
      <c r="B20" s="265" t="s">
        <v>38</v>
      </c>
      <c r="C20" s="257" t="s">
        <v>48</v>
      </c>
      <c r="D20" s="257" t="s">
        <v>48</v>
      </c>
      <c r="E20" s="268" t="s">
        <v>48</v>
      </c>
      <c r="F20" s="270" t="s">
        <v>150</v>
      </c>
      <c r="G20" s="70" t="s">
        <v>36</v>
      </c>
      <c r="H20" s="164"/>
      <c r="I20" s="164"/>
      <c r="J20" s="164" t="s">
        <v>45</v>
      </c>
      <c r="K20" s="164"/>
      <c r="L20" s="164"/>
      <c r="M20" s="164"/>
      <c r="N20" s="164" t="s">
        <v>45</v>
      </c>
      <c r="O20" s="164"/>
      <c r="P20" s="164"/>
      <c r="Q20" s="164" t="s">
        <v>45</v>
      </c>
      <c r="R20" s="164"/>
      <c r="S20" s="164"/>
      <c r="T20" s="164"/>
      <c r="U20" s="164" t="s">
        <v>45</v>
      </c>
      <c r="V20" s="164"/>
      <c r="W20" s="164"/>
      <c r="X20" s="164" t="s">
        <v>45</v>
      </c>
      <c r="Y20" s="164"/>
      <c r="Z20" s="164"/>
      <c r="AA20" s="164"/>
      <c r="AB20" s="164" t="s">
        <v>45</v>
      </c>
      <c r="AC20" s="164"/>
      <c r="AD20" s="164"/>
      <c r="AE20" s="164" t="s">
        <v>45</v>
      </c>
      <c r="AF20" s="164"/>
      <c r="AG20" s="164"/>
      <c r="AH20" s="164"/>
      <c r="AI20" s="164" t="s">
        <v>45</v>
      </c>
      <c r="AJ20" s="164"/>
      <c r="AK20" s="164"/>
      <c r="AL20" s="164"/>
      <c r="AM20" s="339">
        <f>SUM(H21:AL21)</f>
        <v>24</v>
      </c>
      <c r="AN20" s="254" t="s">
        <v>48</v>
      </c>
      <c r="AO20" s="222" t="s">
        <v>6</v>
      </c>
      <c r="AQ20" s="228" t="s">
        <v>18</v>
      </c>
      <c r="AR20" s="229"/>
      <c r="AS20" s="224" t="s">
        <v>195</v>
      </c>
      <c r="AT20" s="225"/>
      <c r="AU20" s="12" t="s">
        <v>26</v>
      </c>
      <c r="AV20" s="226" t="s">
        <v>83</v>
      </c>
      <c r="AW20" s="227"/>
      <c r="AX20" s="156">
        <v>8</v>
      </c>
      <c r="AY20" s="167" t="s">
        <v>34</v>
      </c>
      <c r="BA20" s="69" t="s">
        <v>15</v>
      </c>
      <c r="BB20" s="61"/>
    </row>
    <row r="21" spans="1:54" ht="13.5" customHeight="1" thickBot="1">
      <c r="A21" s="264"/>
      <c r="B21" s="266"/>
      <c r="C21" s="267"/>
      <c r="D21" s="267"/>
      <c r="E21" s="269"/>
      <c r="F21" s="271"/>
      <c r="G21" s="72" t="s">
        <v>41</v>
      </c>
      <c r="H21" s="37"/>
      <c r="I21" s="37"/>
      <c r="J21" s="37">
        <v>3</v>
      </c>
      <c r="K21" s="37"/>
      <c r="L21" s="37"/>
      <c r="M21" s="37"/>
      <c r="N21" s="37">
        <v>3</v>
      </c>
      <c r="O21" s="37"/>
      <c r="P21" s="37"/>
      <c r="Q21" s="37">
        <v>3</v>
      </c>
      <c r="R21" s="37"/>
      <c r="S21" s="37"/>
      <c r="T21" s="37"/>
      <c r="U21" s="37">
        <v>3</v>
      </c>
      <c r="V21" s="37"/>
      <c r="W21" s="37"/>
      <c r="X21" s="37">
        <v>3</v>
      </c>
      <c r="Y21" s="37"/>
      <c r="Z21" s="37"/>
      <c r="AA21" s="37"/>
      <c r="AB21" s="37">
        <v>3</v>
      </c>
      <c r="AC21" s="37"/>
      <c r="AD21" s="37"/>
      <c r="AE21" s="37">
        <v>3</v>
      </c>
      <c r="AF21" s="37"/>
      <c r="AG21" s="37"/>
      <c r="AH21" s="37"/>
      <c r="AI21" s="37">
        <v>3</v>
      </c>
      <c r="AJ21" s="37"/>
      <c r="AK21" s="37"/>
      <c r="AL21" s="37"/>
      <c r="AM21" s="340"/>
      <c r="AN21" s="341"/>
      <c r="AO21" s="342"/>
      <c r="AQ21" s="228" t="s">
        <v>45</v>
      </c>
      <c r="AR21" s="229"/>
      <c r="AS21" s="224" t="s">
        <v>81</v>
      </c>
      <c r="AT21" s="225"/>
      <c r="AU21" s="12" t="s">
        <v>26</v>
      </c>
      <c r="AV21" s="226" t="s">
        <v>86</v>
      </c>
      <c r="AW21" s="227"/>
      <c r="AX21" s="156">
        <v>3</v>
      </c>
      <c r="AY21" s="167" t="s">
        <v>34</v>
      </c>
      <c r="BA21" s="69" t="s">
        <v>65</v>
      </c>
      <c r="BB21" s="61"/>
    </row>
    <row r="22" spans="1:54" ht="13.5" customHeight="1" thickTop="1">
      <c r="A22" s="283">
        <v>41365</v>
      </c>
      <c r="B22" s="255" t="s">
        <v>4</v>
      </c>
      <c r="C22" s="285" t="str">
        <f>IF(AO22="介護福祉士","〇","")</f>
        <v>〇</v>
      </c>
      <c r="D22" s="288">
        <f>IF(A22="","",DATEDIF(A22,$AF$11,"m"))</f>
        <v>96</v>
      </c>
      <c r="E22" s="290" t="s">
        <v>102</v>
      </c>
      <c r="F22" s="293" t="s">
        <v>151</v>
      </c>
      <c r="G22" s="73" t="s">
        <v>36</v>
      </c>
      <c r="H22" s="38" t="s">
        <v>9</v>
      </c>
      <c r="I22" s="38"/>
      <c r="J22" s="38"/>
      <c r="K22" s="38"/>
      <c r="L22" s="38"/>
      <c r="M22" s="38"/>
      <c r="N22" s="38"/>
      <c r="O22" s="38" t="s">
        <v>12</v>
      </c>
      <c r="P22" s="38" t="s">
        <v>9</v>
      </c>
      <c r="Q22" s="38" t="s">
        <v>9</v>
      </c>
      <c r="R22" s="38"/>
      <c r="S22" s="38" t="s">
        <v>12</v>
      </c>
      <c r="T22" s="38" t="s">
        <v>9</v>
      </c>
      <c r="U22" s="38"/>
      <c r="V22" s="38" t="s">
        <v>9</v>
      </c>
      <c r="W22" s="38" t="s">
        <v>9</v>
      </c>
      <c r="X22" s="38"/>
      <c r="Y22" s="38" t="s">
        <v>9</v>
      </c>
      <c r="Z22" s="38"/>
      <c r="AA22" s="38" t="s">
        <v>9</v>
      </c>
      <c r="AB22" s="38"/>
      <c r="AC22" s="38"/>
      <c r="AD22" s="38"/>
      <c r="AE22" s="38"/>
      <c r="AF22" s="38"/>
      <c r="AG22" s="38" t="s">
        <v>13</v>
      </c>
      <c r="AH22" s="38" t="s">
        <v>13</v>
      </c>
      <c r="AI22" s="38"/>
      <c r="AJ22" s="38"/>
      <c r="AK22" s="38" t="s">
        <v>9</v>
      </c>
      <c r="AL22" s="38"/>
      <c r="AM22" s="278">
        <f>SUM(H23:AL23)</f>
        <v>69</v>
      </c>
      <c r="AN22" s="280">
        <f>IF(SUM(AM22:AM27)&gt;=$AF$53,1,ROUNDDOWN(SUM(AM22:AM27)/$AF$53,1))</f>
        <v>1</v>
      </c>
      <c r="AO22" s="343" t="s">
        <v>8</v>
      </c>
      <c r="AQ22" s="228"/>
      <c r="AR22" s="229"/>
      <c r="AS22" s="224"/>
      <c r="AT22" s="225"/>
      <c r="AU22" s="12" t="s">
        <v>26</v>
      </c>
      <c r="AV22" s="226"/>
      <c r="AW22" s="227"/>
      <c r="AX22" s="156"/>
      <c r="AY22" s="167" t="s">
        <v>34</v>
      </c>
    </row>
    <row r="23" spans="1:54" ht="13.5" customHeight="1">
      <c r="A23" s="284"/>
      <c r="B23" s="256"/>
      <c r="C23" s="286"/>
      <c r="D23" s="289"/>
      <c r="E23" s="291"/>
      <c r="F23" s="293"/>
      <c r="G23" s="70" t="s">
        <v>41</v>
      </c>
      <c r="H23" s="35">
        <v>8</v>
      </c>
      <c r="I23" s="35"/>
      <c r="J23" s="35"/>
      <c r="K23" s="35"/>
      <c r="L23" s="35"/>
      <c r="M23" s="35"/>
      <c r="N23" s="35"/>
      <c r="O23" s="35">
        <v>3</v>
      </c>
      <c r="P23" s="35">
        <v>8</v>
      </c>
      <c r="Q23" s="35">
        <v>8</v>
      </c>
      <c r="R23" s="35"/>
      <c r="S23" s="35">
        <v>2</v>
      </c>
      <c r="T23" s="35">
        <v>8</v>
      </c>
      <c r="U23" s="35"/>
      <c r="V23" s="35">
        <v>4</v>
      </c>
      <c r="W23" s="35">
        <v>4</v>
      </c>
      <c r="X23" s="35"/>
      <c r="Y23" s="35">
        <v>2</v>
      </c>
      <c r="Z23" s="35"/>
      <c r="AA23" s="35">
        <v>8</v>
      </c>
      <c r="AB23" s="35"/>
      <c r="AC23" s="35"/>
      <c r="AD23" s="35"/>
      <c r="AE23" s="35"/>
      <c r="AF23" s="35"/>
      <c r="AG23" s="35">
        <v>3</v>
      </c>
      <c r="AH23" s="35">
        <v>3</v>
      </c>
      <c r="AI23" s="35"/>
      <c r="AJ23" s="35"/>
      <c r="AK23" s="35">
        <v>8</v>
      </c>
      <c r="AL23" s="35"/>
      <c r="AM23" s="253"/>
      <c r="AN23" s="280"/>
      <c r="AO23" s="344"/>
      <c r="AQ23" s="228"/>
      <c r="AR23" s="229"/>
      <c r="AS23" s="224"/>
      <c r="AT23" s="225"/>
      <c r="AU23" s="12" t="s">
        <v>26</v>
      </c>
      <c r="AV23" s="226"/>
      <c r="AW23" s="227"/>
      <c r="AX23" s="156"/>
      <c r="AY23" s="167" t="s">
        <v>34</v>
      </c>
    </row>
    <row r="24" spans="1:54" ht="13.5" customHeight="1">
      <c r="A24" s="284"/>
      <c r="B24" s="273" t="s">
        <v>5</v>
      </c>
      <c r="C24" s="286"/>
      <c r="D24" s="289"/>
      <c r="E24" s="291"/>
      <c r="F24" s="293"/>
      <c r="G24" s="73" t="s">
        <v>36</v>
      </c>
      <c r="H24" s="38"/>
      <c r="I24" s="38"/>
      <c r="J24" s="38"/>
      <c r="K24" s="38"/>
      <c r="L24" s="164"/>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278">
        <f>SUM(H25:AL25)</f>
        <v>0</v>
      </c>
      <c r="AN24" s="280"/>
      <c r="AO24" s="345"/>
      <c r="AQ24" s="228"/>
      <c r="AR24" s="229"/>
      <c r="AS24" s="224"/>
      <c r="AT24" s="225"/>
      <c r="AU24" s="12" t="s">
        <v>26</v>
      </c>
      <c r="AV24" s="226"/>
      <c r="AW24" s="227"/>
      <c r="AX24" s="156"/>
      <c r="AY24" s="167" t="s">
        <v>34</v>
      </c>
    </row>
    <row r="25" spans="1:54" ht="13.5" customHeight="1">
      <c r="A25" s="284"/>
      <c r="B25" s="297"/>
      <c r="C25" s="286"/>
      <c r="D25" s="289"/>
      <c r="E25" s="291"/>
      <c r="F25" s="293"/>
      <c r="G25" s="70" t="s">
        <v>41</v>
      </c>
      <c r="H25" s="35"/>
      <c r="I25" s="35"/>
      <c r="J25" s="35"/>
      <c r="K25" s="35"/>
      <c r="L25" s="36"/>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253"/>
      <c r="AN25" s="280"/>
      <c r="AO25" s="344"/>
      <c r="AQ25" s="228"/>
      <c r="AR25" s="229"/>
      <c r="AS25" s="224"/>
      <c r="AT25" s="225"/>
      <c r="AU25" s="12" t="s">
        <v>26</v>
      </c>
      <c r="AV25" s="226"/>
      <c r="AW25" s="227"/>
      <c r="AX25" s="156"/>
      <c r="AY25" s="167" t="s">
        <v>34</v>
      </c>
    </row>
    <row r="26" spans="1:54" ht="13.5" customHeight="1">
      <c r="A26" s="284"/>
      <c r="B26" s="296" t="s">
        <v>33</v>
      </c>
      <c r="C26" s="286"/>
      <c r="D26" s="289"/>
      <c r="E26" s="291"/>
      <c r="F26" s="294"/>
      <c r="G26" s="73" t="s">
        <v>36</v>
      </c>
      <c r="H26" s="38"/>
      <c r="I26" s="38" t="s">
        <v>9</v>
      </c>
      <c r="J26" s="38" t="s">
        <v>9</v>
      </c>
      <c r="K26" s="38"/>
      <c r="L26" s="164" t="s">
        <v>9</v>
      </c>
      <c r="M26" s="38" t="s">
        <v>9</v>
      </c>
      <c r="N26" s="38"/>
      <c r="O26" s="38" t="s">
        <v>12</v>
      </c>
      <c r="P26" s="38"/>
      <c r="Q26" s="38"/>
      <c r="R26" s="38"/>
      <c r="S26" s="38" t="s">
        <v>12</v>
      </c>
      <c r="T26" s="38"/>
      <c r="U26" s="38"/>
      <c r="V26" s="38" t="s">
        <v>9</v>
      </c>
      <c r="W26" s="38" t="s">
        <v>9</v>
      </c>
      <c r="X26" s="38"/>
      <c r="Y26" s="38" t="s">
        <v>9</v>
      </c>
      <c r="Z26" s="38" t="s">
        <v>9</v>
      </c>
      <c r="AA26" s="38"/>
      <c r="AB26" s="38"/>
      <c r="AC26" s="38" t="s">
        <v>9</v>
      </c>
      <c r="AD26" s="38" t="s">
        <v>17</v>
      </c>
      <c r="AE26" s="38" t="s">
        <v>18</v>
      </c>
      <c r="AF26" s="38"/>
      <c r="AG26" s="38" t="s">
        <v>13</v>
      </c>
      <c r="AH26" s="38" t="s">
        <v>13</v>
      </c>
      <c r="AI26" s="38" t="s">
        <v>9</v>
      </c>
      <c r="AJ26" s="38"/>
      <c r="AK26" s="38"/>
      <c r="AL26" s="38"/>
      <c r="AM26" s="278">
        <f>SUM(H27:AL27)</f>
        <v>107</v>
      </c>
      <c r="AN26" s="281"/>
      <c r="AO26" s="345"/>
      <c r="AQ26" s="228"/>
      <c r="AR26" s="229"/>
      <c r="AS26" s="224"/>
      <c r="AT26" s="225"/>
      <c r="AU26" s="12" t="s">
        <v>26</v>
      </c>
      <c r="AV26" s="226"/>
      <c r="AW26" s="227"/>
      <c r="AX26" s="156"/>
      <c r="AY26" s="167" t="s">
        <v>34</v>
      </c>
    </row>
    <row r="27" spans="1:54" ht="13.5" customHeight="1">
      <c r="A27" s="284"/>
      <c r="B27" s="255"/>
      <c r="C27" s="287"/>
      <c r="D27" s="289"/>
      <c r="E27" s="292"/>
      <c r="F27" s="295"/>
      <c r="G27" s="70" t="s">
        <v>41</v>
      </c>
      <c r="H27" s="35"/>
      <c r="I27" s="35">
        <v>8</v>
      </c>
      <c r="J27" s="35">
        <v>8</v>
      </c>
      <c r="K27" s="35"/>
      <c r="L27" s="35">
        <v>8</v>
      </c>
      <c r="M27" s="35">
        <v>8</v>
      </c>
      <c r="N27" s="35"/>
      <c r="O27" s="35">
        <v>5</v>
      </c>
      <c r="P27" s="35"/>
      <c r="Q27" s="35"/>
      <c r="R27" s="35"/>
      <c r="S27" s="35">
        <v>6</v>
      </c>
      <c r="T27" s="35"/>
      <c r="U27" s="35"/>
      <c r="V27" s="35">
        <v>4</v>
      </c>
      <c r="W27" s="35">
        <v>4</v>
      </c>
      <c r="X27" s="35"/>
      <c r="Y27" s="35">
        <v>6</v>
      </c>
      <c r="Z27" s="35">
        <v>8</v>
      </c>
      <c r="AA27" s="35"/>
      <c r="AB27" s="35"/>
      <c r="AC27" s="35">
        <v>8</v>
      </c>
      <c r="AD27" s="35">
        <v>8</v>
      </c>
      <c r="AE27" s="35">
        <v>8</v>
      </c>
      <c r="AF27" s="35"/>
      <c r="AG27" s="35">
        <v>5</v>
      </c>
      <c r="AH27" s="35">
        <v>5</v>
      </c>
      <c r="AI27" s="35">
        <v>8</v>
      </c>
      <c r="AJ27" s="35"/>
      <c r="AK27" s="35"/>
      <c r="AL27" s="35"/>
      <c r="AM27" s="253"/>
      <c r="AN27" s="281"/>
      <c r="AO27" s="346"/>
      <c r="AQ27" s="228"/>
      <c r="AR27" s="229"/>
      <c r="AS27" s="224"/>
      <c r="AT27" s="225"/>
      <c r="AU27" s="12" t="s">
        <v>26</v>
      </c>
      <c r="AV27" s="226"/>
      <c r="AW27" s="227"/>
      <c r="AX27" s="156"/>
      <c r="AY27" s="167" t="s">
        <v>34</v>
      </c>
    </row>
    <row r="28" spans="1:54" ht="13.5" customHeight="1">
      <c r="A28" s="305">
        <v>42461</v>
      </c>
      <c r="B28" s="273" t="s">
        <v>5</v>
      </c>
      <c r="C28" s="299" t="str">
        <f>IF(AO28="介護福祉士","〇","")</f>
        <v>〇</v>
      </c>
      <c r="D28" s="289">
        <f>IF(A28="","",DATEDIF(A28,$AF$11,"m"))</f>
        <v>60</v>
      </c>
      <c r="E28" s="306" t="s">
        <v>102</v>
      </c>
      <c r="F28" s="262" t="s">
        <v>152</v>
      </c>
      <c r="G28" s="70" t="s">
        <v>36</v>
      </c>
      <c r="H28" s="164"/>
      <c r="I28" s="164"/>
      <c r="J28" s="164"/>
      <c r="K28" s="164" t="s">
        <v>9</v>
      </c>
      <c r="L28" s="164" t="s">
        <v>12</v>
      </c>
      <c r="M28" s="164"/>
      <c r="N28" s="164"/>
      <c r="O28" s="164"/>
      <c r="P28" s="164"/>
      <c r="Q28" s="164"/>
      <c r="R28" s="164"/>
      <c r="S28" s="164"/>
      <c r="T28" s="164"/>
      <c r="U28" s="164"/>
      <c r="V28" s="164" t="s">
        <v>9</v>
      </c>
      <c r="W28" s="164" t="s">
        <v>9</v>
      </c>
      <c r="X28" s="164"/>
      <c r="Y28" s="164"/>
      <c r="Z28" s="164"/>
      <c r="AA28" s="164"/>
      <c r="AB28" s="164"/>
      <c r="AC28" s="164"/>
      <c r="AD28" s="164" t="s">
        <v>12</v>
      </c>
      <c r="AE28" s="164" t="s">
        <v>9</v>
      </c>
      <c r="AF28" s="164"/>
      <c r="AG28" s="164"/>
      <c r="AH28" s="164"/>
      <c r="AI28" s="164"/>
      <c r="AJ28" s="164" t="s">
        <v>9</v>
      </c>
      <c r="AK28" s="164"/>
      <c r="AL28" s="164"/>
      <c r="AM28" s="278">
        <f>SUM(H29:AL29)</f>
        <v>39</v>
      </c>
      <c r="AN28" s="279">
        <f>IF(SUM(AM28:AM31)&gt;=$AF$53,1,ROUNDDOWN(SUM(AM28:AM31)/$AF$53,1))</f>
        <v>1</v>
      </c>
      <c r="AO28" s="222" t="s">
        <v>196</v>
      </c>
      <c r="AP28" s="8"/>
      <c r="AQ28" s="228"/>
      <c r="AR28" s="229"/>
      <c r="AS28" s="224"/>
      <c r="AT28" s="225"/>
      <c r="AU28" s="12" t="s">
        <v>26</v>
      </c>
      <c r="AV28" s="226"/>
      <c r="AW28" s="227"/>
      <c r="AX28" s="156"/>
      <c r="AY28" s="167" t="s">
        <v>34</v>
      </c>
    </row>
    <row r="29" spans="1:54" ht="13.5" customHeight="1">
      <c r="A29" s="284"/>
      <c r="B29" s="297"/>
      <c r="C29" s="286"/>
      <c r="D29" s="289"/>
      <c r="E29" s="291"/>
      <c r="F29" s="262"/>
      <c r="G29" s="70" t="s">
        <v>41</v>
      </c>
      <c r="H29" s="35"/>
      <c r="I29" s="35"/>
      <c r="J29" s="35"/>
      <c r="K29" s="35">
        <v>8</v>
      </c>
      <c r="L29" s="35">
        <v>4</v>
      </c>
      <c r="M29" s="35"/>
      <c r="N29" s="35"/>
      <c r="O29" s="35"/>
      <c r="P29" s="35"/>
      <c r="Q29" s="35"/>
      <c r="R29" s="35"/>
      <c r="S29" s="35"/>
      <c r="T29" s="35"/>
      <c r="U29" s="35"/>
      <c r="V29" s="35">
        <v>4</v>
      </c>
      <c r="W29" s="35">
        <v>4</v>
      </c>
      <c r="X29" s="35"/>
      <c r="Y29" s="35"/>
      <c r="Z29" s="35"/>
      <c r="AA29" s="35"/>
      <c r="AB29" s="35"/>
      <c r="AC29" s="35"/>
      <c r="AD29" s="35">
        <v>3</v>
      </c>
      <c r="AE29" s="35">
        <v>8</v>
      </c>
      <c r="AF29" s="35"/>
      <c r="AG29" s="35"/>
      <c r="AH29" s="35"/>
      <c r="AI29" s="35"/>
      <c r="AJ29" s="35">
        <v>8</v>
      </c>
      <c r="AK29" s="35"/>
      <c r="AL29" s="35"/>
      <c r="AM29" s="253"/>
      <c r="AN29" s="280"/>
      <c r="AO29" s="344"/>
      <c r="AP29" s="8"/>
      <c r="AQ29" s="228"/>
      <c r="AR29" s="229"/>
      <c r="AS29" s="224"/>
      <c r="AT29" s="225"/>
      <c r="AU29" s="12" t="s">
        <v>26</v>
      </c>
      <c r="AV29" s="226"/>
      <c r="AW29" s="227"/>
      <c r="AX29" s="156"/>
      <c r="AY29" s="167" t="s">
        <v>34</v>
      </c>
    </row>
    <row r="30" spans="1:54" ht="13.5" customHeight="1">
      <c r="A30" s="284"/>
      <c r="B30" s="304" t="s">
        <v>33</v>
      </c>
      <c r="C30" s="286"/>
      <c r="D30" s="289"/>
      <c r="E30" s="291"/>
      <c r="F30" s="277"/>
      <c r="G30" s="70" t="s">
        <v>36</v>
      </c>
      <c r="H30" s="164" t="s">
        <v>18</v>
      </c>
      <c r="I30" s="164"/>
      <c r="J30" s="164" t="s">
        <v>12</v>
      </c>
      <c r="K30" s="164"/>
      <c r="L30" s="164" t="s">
        <v>12</v>
      </c>
      <c r="M30" s="164"/>
      <c r="N30" s="164" t="s">
        <v>17</v>
      </c>
      <c r="O30" s="164" t="s">
        <v>18</v>
      </c>
      <c r="P30" s="164"/>
      <c r="Q30" s="164" t="s">
        <v>17</v>
      </c>
      <c r="R30" s="164" t="s">
        <v>18</v>
      </c>
      <c r="S30" s="164"/>
      <c r="T30" s="164" t="s">
        <v>12</v>
      </c>
      <c r="U30" s="164" t="s">
        <v>9</v>
      </c>
      <c r="V30" s="164" t="s">
        <v>9</v>
      </c>
      <c r="W30" s="164" t="s">
        <v>9</v>
      </c>
      <c r="X30" s="164"/>
      <c r="Y30" s="164" t="s">
        <v>17</v>
      </c>
      <c r="Z30" s="164" t="s">
        <v>18</v>
      </c>
      <c r="AA30" s="164"/>
      <c r="AB30" s="164" t="s">
        <v>9</v>
      </c>
      <c r="AC30" s="164" t="s">
        <v>13</v>
      </c>
      <c r="AD30" s="164" t="s">
        <v>12</v>
      </c>
      <c r="AE30" s="164"/>
      <c r="AF30" s="164"/>
      <c r="AG30" s="164" t="s">
        <v>17</v>
      </c>
      <c r="AH30" s="164" t="s">
        <v>18</v>
      </c>
      <c r="AI30" s="164"/>
      <c r="AJ30" s="164"/>
      <c r="AK30" s="164" t="s">
        <v>13</v>
      </c>
      <c r="AL30" s="164"/>
      <c r="AM30" s="253">
        <f>SUM(H31:AL31)</f>
        <v>137</v>
      </c>
      <c r="AN30" s="281"/>
      <c r="AO30" s="345" t="s">
        <v>197</v>
      </c>
      <c r="AP30" s="8"/>
      <c r="AQ30" s="228"/>
      <c r="AR30" s="229"/>
      <c r="AS30" s="224"/>
      <c r="AT30" s="225"/>
      <c r="AU30" s="12" t="s">
        <v>26</v>
      </c>
      <c r="AV30" s="226"/>
      <c r="AW30" s="227"/>
      <c r="AX30" s="156"/>
      <c r="AY30" s="167" t="s">
        <v>34</v>
      </c>
    </row>
    <row r="31" spans="1:54" ht="13.5" customHeight="1">
      <c r="A31" s="284"/>
      <c r="B31" s="304"/>
      <c r="C31" s="287"/>
      <c r="D31" s="289"/>
      <c r="E31" s="292"/>
      <c r="F31" s="277"/>
      <c r="G31" s="70" t="s">
        <v>41</v>
      </c>
      <c r="H31" s="35">
        <v>8</v>
      </c>
      <c r="I31" s="35"/>
      <c r="J31" s="35">
        <v>8</v>
      </c>
      <c r="K31" s="35"/>
      <c r="L31" s="35">
        <v>4</v>
      </c>
      <c r="M31" s="35"/>
      <c r="N31" s="35">
        <v>8</v>
      </c>
      <c r="O31" s="35">
        <v>8</v>
      </c>
      <c r="P31" s="35"/>
      <c r="Q31" s="35">
        <v>8</v>
      </c>
      <c r="R31" s="35">
        <v>8</v>
      </c>
      <c r="S31" s="35"/>
      <c r="T31" s="35">
        <v>8</v>
      </c>
      <c r="U31" s="35">
        <v>8</v>
      </c>
      <c r="V31" s="35">
        <v>4</v>
      </c>
      <c r="W31" s="35">
        <v>4</v>
      </c>
      <c r="X31" s="35"/>
      <c r="Y31" s="35">
        <v>8</v>
      </c>
      <c r="Z31" s="35">
        <v>8</v>
      </c>
      <c r="AA31" s="35"/>
      <c r="AB31" s="35">
        <v>8</v>
      </c>
      <c r="AC31" s="35">
        <v>8</v>
      </c>
      <c r="AD31" s="35">
        <v>5</v>
      </c>
      <c r="AE31" s="35"/>
      <c r="AF31" s="35"/>
      <c r="AG31" s="35">
        <v>8</v>
      </c>
      <c r="AH31" s="35">
        <v>8</v>
      </c>
      <c r="AI31" s="35"/>
      <c r="AJ31" s="35"/>
      <c r="AK31" s="35">
        <v>8</v>
      </c>
      <c r="AL31" s="35"/>
      <c r="AM31" s="253"/>
      <c r="AN31" s="282"/>
      <c r="AO31" s="346"/>
      <c r="AP31" s="8"/>
      <c r="AQ31" s="228"/>
      <c r="AR31" s="229"/>
      <c r="AS31" s="224"/>
      <c r="AT31" s="225"/>
      <c r="AU31" s="12" t="s">
        <v>26</v>
      </c>
      <c r="AV31" s="226"/>
      <c r="AW31" s="227"/>
      <c r="AX31" s="156"/>
      <c r="AY31" s="167" t="s">
        <v>34</v>
      </c>
    </row>
    <row r="32" spans="1:54" ht="13.5" customHeight="1">
      <c r="A32" s="248">
        <v>41000</v>
      </c>
      <c r="B32" s="298" t="s">
        <v>33</v>
      </c>
      <c r="C32" s="299" t="str">
        <f>IF(AO32="介護福祉士","〇","")</f>
        <v>〇</v>
      </c>
      <c r="D32" s="300">
        <f>IF(A32="","",DATEDIF(A32,$AF$11,"m"))</f>
        <v>108</v>
      </c>
      <c r="E32" s="301" t="s">
        <v>159</v>
      </c>
      <c r="F32" s="270" t="s">
        <v>153</v>
      </c>
      <c r="G32" s="70" t="s">
        <v>36</v>
      </c>
      <c r="H32" s="164" t="s">
        <v>17</v>
      </c>
      <c r="I32" s="164" t="s">
        <v>18</v>
      </c>
      <c r="J32" s="164"/>
      <c r="K32" s="164" t="s">
        <v>17</v>
      </c>
      <c r="L32" s="164" t="s">
        <v>18</v>
      </c>
      <c r="M32" s="164"/>
      <c r="N32" s="164" t="s">
        <v>13</v>
      </c>
      <c r="O32" s="40" t="s">
        <v>63</v>
      </c>
      <c r="P32" s="164" t="s">
        <v>17</v>
      </c>
      <c r="Q32" s="164" t="s">
        <v>18</v>
      </c>
      <c r="R32" s="164"/>
      <c r="S32" s="164"/>
      <c r="T32" s="164" t="s">
        <v>9</v>
      </c>
      <c r="U32" s="38" t="s">
        <v>17</v>
      </c>
      <c r="V32" s="38" t="s">
        <v>18</v>
      </c>
      <c r="W32" s="164"/>
      <c r="X32" s="164" t="s">
        <v>17</v>
      </c>
      <c r="Y32" s="164" t="s">
        <v>18</v>
      </c>
      <c r="Z32" s="164"/>
      <c r="AA32" s="164" t="s">
        <v>17</v>
      </c>
      <c r="AB32" s="164" t="s">
        <v>18</v>
      </c>
      <c r="AC32" s="164"/>
      <c r="AD32" s="164" t="s">
        <v>9</v>
      </c>
      <c r="AE32" s="164" t="s">
        <v>9</v>
      </c>
      <c r="AF32" s="164" t="s">
        <v>13</v>
      </c>
      <c r="AG32" s="164"/>
      <c r="AH32" s="164" t="s">
        <v>17</v>
      </c>
      <c r="AI32" s="164" t="s">
        <v>18</v>
      </c>
      <c r="AJ32" s="164"/>
      <c r="AK32" s="164" t="s">
        <v>9</v>
      </c>
      <c r="AL32" s="164"/>
      <c r="AM32" s="253">
        <f>SUM(H33:AL33)</f>
        <v>168</v>
      </c>
      <c r="AN32" s="279">
        <f>IF(OR(E32="Ａ",AM32&gt;$AF$53),1,ROUNDDOWN(AM32/$AF$53,1))</f>
        <v>1</v>
      </c>
      <c r="AO32" s="222" t="s">
        <v>8</v>
      </c>
      <c r="AP32" s="8"/>
      <c r="AQ32" s="228"/>
      <c r="AR32" s="229"/>
      <c r="AS32" s="224"/>
      <c r="AT32" s="226"/>
      <c r="AU32" s="12" t="s">
        <v>26</v>
      </c>
      <c r="AV32" s="226"/>
      <c r="AW32" s="311"/>
      <c r="AX32" s="156"/>
      <c r="AY32" s="167" t="s">
        <v>34</v>
      </c>
    </row>
    <row r="33" spans="1:54" ht="13.5" customHeight="1">
      <c r="A33" s="249"/>
      <c r="B33" s="255"/>
      <c r="C33" s="287"/>
      <c r="D33" s="288"/>
      <c r="E33" s="302"/>
      <c r="F33" s="261"/>
      <c r="G33" s="70" t="s">
        <v>41</v>
      </c>
      <c r="H33" s="35">
        <v>8</v>
      </c>
      <c r="I33" s="35">
        <v>8</v>
      </c>
      <c r="J33" s="35"/>
      <c r="K33" s="35">
        <v>8</v>
      </c>
      <c r="L33" s="35">
        <v>8</v>
      </c>
      <c r="M33" s="35"/>
      <c r="N33" s="35">
        <v>8</v>
      </c>
      <c r="O33" s="48">
        <v>8</v>
      </c>
      <c r="P33" s="35">
        <v>8</v>
      </c>
      <c r="Q33" s="35">
        <v>8</v>
      </c>
      <c r="R33" s="35"/>
      <c r="S33" s="35"/>
      <c r="T33" s="35">
        <v>8</v>
      </c>
      <c r="U33" s="35">
        <v>8</v>
      </c>
      <c r="V33" s="35">
        <v>8</v>
      </c>
      <c r="W33" s="35"/>
      <c r="X33" s="35">
        <v>8</v>
      </c>
      <c r="Y33" s="35">
        <v>8</v>
      </c>
      <c r="Z33" s="35"/>
      <c r="AA33" s="35">
        <v>8</v>
      </c>
      <c r="AB33" s="35">
        <v>8</v>
      </c>
      <c r="AC33" s="35"/>
      <c r="AD33" s="35">
        <v>8</v>
      </c>
      <c r="AE33" s="35">
        <v>8</v>
      </c>
      <c r="AF33" s="35">
        <v>8</v>
      </c>
      <c r="AG33" s="39"/>
      <c r="AH33" s="35">
        <v>8</v>
      </c>
      <c r="AI33" s="35">
        <v>8</v>
      </c>
      <c r="AJ33" s="35"/>
      <c r="AK33" s="35">
        <v>8</v>
      </c>
      <c r="AL33" s="35"/>
      <c r="AM33" s="253"/>
      <c r="AN33" s="303"/>
      <c r="AO33" s="223"/>
      <c r="AP33" s="8"/>
      <c r="AQ33" s="228"/>
      <c r="AR33" s="229"/>
      <c r="AS33" s="224"/>
      <c r="AT33" s="226"/>
      <c r="AU33" s="12" t="s">
        <v>26</v>
      </c>
      <c r="AV33" s="226"/>
      <c r="AW33" s="311"/>
      <c r="AX33" s="156"/>
      <c r="AY33" s="167" t="s">
        <v>34</v>
      </c>
    </row>
    <row r="34" spans="1:54" ht="13.5" customHeight="1">
      <c r="A34" s="248">
        <v>40269</v>
      </c>
      <c r="B34" s="298" t="s">
        <v>33</v>
      </c>
      <c r="C34" s="299" t="str">
        <f t="shared" ref="C34" si="2">IF(AO34="介護福祉士","〇","")</f>
        <v>〇</v>
      </c>
      <c r="D34" s="300">
        <f>IF(A34="","",DATEDIF(A34,$AF$11,"m"))</f>
        <v>132</v>
      </c>
      <c r="E34" s="301" t="s">
        <v>159</v>
      </c>
      <c r="F34" s="270" t="s">
        <v>154</v>
      </c>
      <c r="G34" s="70" t="s">
        <v>36</v>
      </c>
      <c r="H34" s="164"/>
      <c r="I34" s="164" t="s">
        <v>17</v>
      </c>
      <c r="J34" s="164" t="s">
        <v>18</v>
      </c>
      <c r="K34" s="164"/>
      <c r="L34" s="164" t="s">
        <v>17</v>
      </c>
      <c r="M34" s="164" t="s">
        <v>18</v>
      </c>
      <c r="N34" s="164"/>
      <c r="O34" s="164" t="s">
        <v>13</v>
      </c>
      <c r="P34" s="164" t="s">
        <v>9</v>
      </c>
      <c r="Q34" s="40" t="s">
        <v>63</v>
      </c>
      <c r="R34" s="164" t="s">
        <v>13</v>
      </c>
      <c r="S34" s="164" t="s">
        <v>13</v>
      </c>
      <c r="T34" s="164"/>
      <c r="U34" s="164" t="s">
        <v>12</v>
      </c>
      <c r="V34" s="164" t="s">
        <v>17</v>
      </c>
      <c r="W34" s="164" t="s">
        <v>18</v>
      </c>
      <c r="X34" s="164"/>
      <c r="Y34" s="164" t="s">
        <v>13</v>
      </c>
      <c r="Z34" s="164" t="s">
        <v>13</v>
      </c>
      <c r="AA34" s="164"/>
      <c r="AB34" s="164" t="s">
        <v>17</v>
      </c>
      <c r="AC34" s="164" t="s">
        <v>18</v>
      </c>
      <c r="AD34" s="164"/>
      <c r="AE34" s="40" t="s">
        <v>11</v>
      </c>
      <c r="AF34" s="164" t="s">
        <v>17</v>
      </c>
      <c r="AG34" s="164" t="s">
        <v>18</v>
      </c>
      <c r="AH34" s="164"/>
      <c r="AI34" s="164"/>
      <c r="AJ34" s="164" t="s">
        <v>17</v>
      </c>
      <c r="AK34" s="164" t="s">
        <v>18</v>
      </c>
      <c r="AL34" s="164"/>
      <c r="AM34" s="253">
        <f>SUM(H35:AL35)</f>
        <v>168</v>
      </c>
      <c r="AN34" s="279">
        <f t="shared" ref="AN34" si="3">IF(OR(E34="Ａ",AM34&gt;$AF$53),1,ROUNDDOWN(AM34/$AF$53,1))</f>
        <v>1</v>
      </c>
      <c r="AO34" s="222" t="s">
        <v>8</v>
      </c>
      <c r="AP34" s="8"/>
      <c r="AQ34" s="228" t="s">
        <v>19</v>
      </c>
      <c r="AR34" s="307"/>
      <c r="AS34" s="308" t="s">
        <v>20</v>
      </c>
      <c r="AT34" s="309"/>
      <c r="AU34" s="309"/>
      <c r="AV34" s="309"/>
      <c r="AW34" s="309"/>
      <c r="AX34" s="309"/>
      <c r="AY34" s="310"/>
    </row>
    <row r="35" spans="1:54" ht="13.5" customHeight="1">
      <c r="A35" s="249"/>
      <c r="B35" s="255"/>
      <c r="C35" s="287"/>
      <c r="D35" s="288"/>
      <c r="E35" s="302"/>
      <c r="F35" s="261"/>
      <c r="G35" s="70" t="s">
        <v>41</v>
      </c>
      <c r="H35" s="35"/>
      <c r="I35" s="35">
        <v>8</v>
      </c>
      <c r="J35" s="35">
        <v>8</v>
      </c>
      <c r="K35" s="35"/>
      <c r="L35" s="35">
        <v>8</v>
      </c>
      <c r="M35" s="35">
        <v>8</v>
      </c>
      <c r="N35" s="35"/>
      <c r="O35" s="35">
        <v>8</v>
      </c>
      <c r="P35" s="35">
        <v>8</v>
      </c>
      <c r="Q35" s="48">
        <v>8</v>
      </c>
      <c r="R35" s="35">
        <v>8</v>
      </c>
      <c r="S35" s="35">
        <v>8</v>
      </c>
      <c r="T35" s="35"/>
      <c r="U35" s="35">
        <v>8</v>
      </c>
      <c r="V35" s="35">
        <v>8</v>
      </c>
      <c r="W35" s="35">
        <v>8</v>
      </c>
      <c r="X35" s="35"/>
      <c r="Y35" s="35">
        <v>8</v>
      </c>
      <c r="Z35" s="35">
        <v>8</v>
      </c>
      <c r="AA35" s="35"/>
      <c r="AB35" s="35">
        <v>8</v>
      </c>
      <c r="AC35" s="35">
        <v>8</v>
      </c>
      <c r="AD35" s="35"/>
      <c r="AE35" s="48">
        <v>8</v>
      </c>
      <c r="AF35" s="35">
        <v>8</v>
      </c>
      <c r="AG35" s="35">
        <v>8</v>
      </c>
      <c r="AH35" s="35"/>
      <c r="AI35" s="35"/>
      <c r="AJ35" s="35">
        <v>8</v>
      </c>
      <c r="AK35" s="35">
        <v>8</v>
      </c>
      <c r="AL35" s="35"/>
      <c r="AM35" s="253"/>
      <c r="AN35" s="303"/>
      <c r="AO35" s="223"/>
      <c r="AP35" s="8"/>
      <c r="AQ35" s="228" t="s">
        <v>28</v>
      </c>
      <c r="AR35" s="307"/>
      <c r="AS35" s="308" t="s">
        <v>29</v>
      </c>
      <c r="AT35" s="309"/>
      <c r="AU35" s="309"/>
      <c r="AV35" s="309"/>
      <c r="AW35" s="309"/>
      <c r="AX35" s="309"/>
      <c r="AY35" s="310"/>
    </row>
    <row r="36" spans="1:54" ht="13.5" customHeight="1">
      <c r="A36" s="248">
        <v>43556</v>
      </c>
      <c r="B36" s="298" t="s">
        <v>33</v>
      </c>
      <c r="C36" s="299" t="str">
        <f t="shared" ref="C36" si="4">IF(AO36="介護福祉士","〇","")</f>
        <v>〇</v>
      </c>
      <c r="D36" s="300">
        <f>IF(A36="","",DATEDIF(A36,$AF$11,"m"))</f>
        <v>24</v>
      </c>
      <c r="E36" s="301" t="s">
        <v>159</v>
      </c>
      <c r="F36" s="270" t="s">
        <v>155</v>
      </c>
      <c r="G36" s="70" t="s">
        <v>36</v>
      </c>
      <c r="H36" s="164" t="s">
        <v>9</v>
      </c>
      <c r="I36" s="164"/>
      <c r="J36" s="164" t="s">
        <v>17</v>
      </c>
      <c r="K36" s="164" t="s">
        <v>18</v>
      </c>
      <c r="L36" s="164"/>
      <c r="M36" s="164" t="s">
        <v>17</v>
      </c>
      <c r="N36" s="164" t="s">
        <v>18</v>
      </c>
      <c r="O36" s="164"/>
      <c r="P36" s="164" t="s">
        <v>13</v>
      </c>
      <c r="Q36" s="164" t="s">
        <v>13</v>
      </c>
      <c r="R36" s="164" t="s">
        <v>12</v>
      </c>
      <c r="S36" s="164" t="s">
        <v>17</v>
      </c>
      <c r="T36" s="164" t="s">
        <v>18</v>
      </c>
      <c r="U36" s="164"/>
      <c r="V36" s="164" t="s">
        <v>12</v>
      </c>
      <c r="W36" s="164" t="s">
        <v>17</v>
      </c>
      <c r="X36" s="164" t="s">
        <v>18</v>
      </c>
      <c r="Y36" s="164"/>
      <c r="Z36" s="164"/>
      <c r="AA36" s="164" t="s">
        <v>13</v>
      </c>
      <c r="AB36" s="164" t="s">
        <v>13</v>
      </c>
      <c r="AC36" s="164"/>
      <c r="AD36" s="164" t="s">
        <v>13</v>
      </c>
      <c r="AE36" s="164" t="s">
        <v>13</v>
      </c>
      <c r="AF36" s="164" t="s">
        <v>9</v>
      </c>
      <c r="AG36" s="164"/>
      <c r="AH36" s="164" t="s">
        <v>12</v>
      </c>
      <c r="AI36" s="164" t="s">
        <v>17</v>
      </c>
      <c r="AJ36" s="164" t="s">
        <v>18</v>
      </c>
      <c r="AK36" s="164"/>
      <c r="AL36" s="164"/>
      <c r="AM36" s="253">
        <f>SUM(H37:AL37)</f>
        <v>168</v>
      </c>
      <c r="AN36" s="279">
        <f t="shared" ref="AN36" si="5">IF(OR(E36="Ａ",AM36&gt;$AF$53),1,ROUNDDOWN(AM36/$AF$53,1))</f>
        <v>1</v>
      </c>
      <c r="AO36" s="222" t="s">
        <v>8</v>
      </c>
      <c r="AP36" s="8"/>
      <c r="AQ36" s="228" t="s">
        <v>11</v>
      </c>
      <c r="AR36" s="307"/>
      <c r="AS36" s="308" t="s">
        <v>30</v>
      </c>
      <c r="AT36" s="309"/>
      <c r="AU36" s="309"/>
      <c r="AV36" s="309"/>
      <c r="AW36" s="309"/>
      <c r="AX36" s="309"/>
      <c r="AY36" s="310"/>
    </row>
    <row r="37" spans="1:54" ht="13.5" customHeight="1">
      <c r="A37" s="249"/>
      <c r="B37" s="255"/>
      <c r="C37" s="287"/>
      <c r="D37" s="288"/>
      <c r="E37" s="302"/>
      <c r="F37" s="261"/>
      <c r="G37" s="70" t="s">
        <v>41</v>
      </c>
      <c r="H37" s="35">
        <v>8</v>
      </c>
      <c r="I37" s="35"/>
      <c r="J37" s="35">
        <v>8</v>
      </c>
      <c r="K37" s="35">
        <v>8</v>
      </c>
      <c r="L37" s="35"/>
      <c r="M37" s="35">
        <v>8</v>
      </c>
      <c r="N37" s="35">
        <v>8</v>
      </c>
      <c r="O37" s="35"/>
      <c r="P37" s="35">
        <v>8</v>
      </c>
      <c r="Q37" s="35">
        <v>8</v>
      </c>
      <c r="R37" s="35">
        <v>8</v>
      </c>
      <c r="S37" s="35">
        <v>8</v>
      </c>
      <c r="T37" s="35">
        <v>8</v>
      </c>
      <c r="U37" s="35"/>
      <c r="V37" s="35">
        <v>8</v>
      </c>
      <c r="W37" s="35">
        <v>8</v>
      </c>
      <c r="X37" s="35">
        <v>8</v>
      </c>
      <c r="Y37" s="35"/>
      <c r="Z37" s="35"/>
      <c r="AA37" s="35">
        <v>8</v>
      </c>
      <c r="AB37" s="35">
        <v>8</v>
      </c>
      <c r="AC37" s="35"/>
      <c r="AD37" s="35">
        <v>8</v>
      </c>
      <c r="AE37" s="35">
        <v>8</v>
      </c>
      <c r="AF37" s="35">
        <v>8</v>
      </c>
      <c r="AG37" s="35"/>
      <c r="AH37" s="35">
        <v>8</v>
      </c>
      <c r="AI37" s="35">
        <v>8</v>
      </c>
      <c r="AJ37" s="35">
        <v>8</v>
      </c>
      <c r="AK37" s="35"/>
      <c r="AL37" s="35"/>
      <c r="AM37" s="253"/>
      <c r="AN37" s="303"/>
      <c r="AO37" s="223"/>
      <c r="AP37" s="8"/>
      <c r="AQ37" s="156"/>
      <c r="AR37" s="160"/>
      <c r="AS37" s="308"/>
      <c r="AT37" s="309"/>
      <c r="AU37" s="309"/>
      <c r="AV37" s="309"/>
      <c r="AW37" s="309"/>
      <c r="AX37" s="309"/>
      <c r="AY37" s="310"/>
    </row>
    <row r="38" spans="1:54" ht="13.5" customHeight="1">
      <c r="A38" s="248">
        <v>43191</v>
      </c>
      <c r="B38" s="298" t="s">
        <v>33</v>
      </c>
      <c r="C38" s="299" t="str">
        <f t="shared" ref="C38" si="6">IF(AO38="介護福祉士","〇","")</f>
        <v>〇</v>
      </c>
      <c r="D38" s="300">
        <f>IF(A38="","",DATEDIF(A38,$AF$11,"m"))</f>
        <v>36</v>
      </c>
      <c r="E38" s="301" t="s">
        <v>198</v>
      </c>
      <c r="F38" s="270" t="s">
        <v>156</v>
      </c>
      <c r="G38" s="70" t="s">
        <v>36</v>
      </c>
      <c r="H38" s="164" t="s">
        <v>13</v>
      </c>
      <c r="I38" s="164"/>
      <c r="J38" s="164" t="s">
        <v>13</v>
      </c>
      <c r="K38" s="164" t="s">
        <v>13</v>
      </c>
      <c r="L38" s="164"/>
      <c r="M38" s="164"/>
      <c r="N38" s="164" t="s">
        <v>9</v>
      </c>
      <c r="O38" s="164" t="s">
        <v>17</v>
      </c>
      <c r="P38" s="164" t="s">
        <v>18</v>
      </c>
      <c r="Q38" s="164"/>
      <c r="R38" s="164" t="s">
        <v>17</v>
      </c>
      <c r="S38" s="164" t="s">
        <v>18</v>
      </c>
      <c r="T38" s="164"/>
      <c r="U38" s="164"/>
      <c r="V38" s="164" t="s">
        <v>13</v>
      </c>
      <c r="W38" s="164" t="s">
        <v>13</v>
      </c>
      <c r="X38" s="164" t="s">
        <v>13</v>
      </c>
      <c r="Y38" s="164"/>
      <c r="Z38" s="164" t="s">
        <v>17</v>
      </c>
      <c r="AA38" s="164" t="s">
        <v>18</v>
      </c>
      <c r="AB38" s="164"/>
      <c r="AC38" s="164"/>
      <c r="AD38" s="164"/>
      <c r="AE38" s="164" t="s">
        <v>12</v>
      </c>
      <c r="AF38" s="164" t="s">
        <v>12</v>
      </c>
      <c r="AG38" s="164" t="s">
        <v>9</v>
      </c>
      <c r="AH38" s="164"/>
      <c r="AI38" s="164"/>
      <c r="AJ38" s="164" t="s">
        <v>9</v>
      </c>
      <c r="AK38" s="164" t="s">
        <v>17</v>
      </c>
      <c r="AL38" s="164"/>
      <c r="AM38" s="253">
        <f>SUM(H39:AL39)</f>
        <v>144</v>
      </c>
      <c r="AN38" s="279">
        <f t="shared" ref="AN38" si="7">IF(OR(E38="Ａ",AM38&gt;$AF$53),1,ROUNDDOWN(AM38/$AF$53,1))</f>
        <v>0.8</v>
      </c>
      <c r="AO38" s="222" t="s">
        <v>8</v>
      </c>
      <c r="AP38" s="8"/>
      <c r="AQ38" s="228"/>
      <c r="AR38" s="307"/>
      <c r="AS38" s="308"/>
      <c r="AT38" s="309"/>
      <c r="AU38" s="309"/>
      <c r="AV38" s="309"/>
      <c r="AW38" s="309"/>
      <c r="AX38" s="309"/>
      <c r="AY38" s="310"/>
    </row>
    <row r="39" spans="1:54" ht="13.5" customHeight="1">
      <c r="A39" s="249"/>
      <c r="B39" s="255"/>
      <c r="C39" s="287"/>
      <c r="D39" s="288"/>
      <c r="E39" s="302"/>
      <c r="F39" s="261"/>
      <c r="G39" s="70" t="s">
        <v>41</v>
      </c>
      <c r="H39" s="35">
        <v>8</v>
      </c>
      <c r="I39" s="35"/>
      <c r="J39" s="35">
        <v>8</v>
      </c>
      <c r="K39" s="35">
        <v>8</v>
      </c>
      <c r="L39" s="35"/>
      <c r="M39" s="35"/>
      <c r="N39" s="35">
        <v>8</v>
      </c>
      <c r="O39" s="35">
        <v>8</v>
      </c>
      <c r="P39" s="35">
        <v>8</v>
      </c>
      <c r="Q39" s="35"/>
      <c r="R39" s="35">
        <v>8</v>
      </c>
      <c r="S39" s="35">
        <v>8</v>
      </c>
      <c r="T39" s="35"/>
      <c r="U39" s="35"/>
      <c r="V39" s="35">
        <v>8</v>
      </c>
      <c r="W39" s="35">
        <v>8</v>
      </c>
      <c r="X39" s="35">
        <v>8</v>
      </c>
      <c r="Y39" s="35"/>
      <c r="Z39" s="35">
        <v>8</v>
      </c>
      <c r="AA39" s="35">
        <v>8</v>
      </c>
      <c r="AB39" s="35"/>
      <c r="AC39" s="35"/>
      <c r="AD39" s="35"/>
      <c r="AE39" s="35">
        <v>8</v>
      </c>
      <c r="AF39" s="35">
        <v>8</v>
      </c>
      <c r="AG39" s="35">
        <v>8</v>
      </c>
      <c r="AH39" s="35"/>
      <c r="AI39" s="35"/>
      <c r="AJ39" s="35">
        <v>8</v>
      </c>
      <c r="AK39" s="35">
        <v>8</v>
      </c>
      <c r="AL39" s="35"/>
      <c r="AM39" s="253"/>
      <c r="AN39" s="303"/>
      <c r="AO39" s="223"/>
      <c r="AP39" s="8"/>
      <c r="AQ39" s="156"/>
      <c r="AR39" s="160"/>
      <c r="AS39" s="161"/>
      <c r="AT39" s="162"/>
      <c r="AU39" s="162"/>
      <c r="AV39" s="162"/>
      <c r="AW39" s="162"/>
      <c r="AX39" s="162"/>
      <c r="AY39" s="163"/>
    </row>
    <row r="40" spans="1:54" ht="13.5" customHeight="1">
      <c r="A40" s="248">
        <v>42461</v>
      </c>
      <c r="B40" s="298" t="s">
        <v>33</v>
      </c>
      <c r="C40" s="299" t="str">
        <f t="shared" ref="C40" si="8">IF(AO40="介護福祉士","〇","")</f>
        <v/>
      </c>
      <c r="D40" s="300">
        <f>IF(A40="","",DATEDIF(A40,$AF$11,"m"))</f>
        <v>60</v>
      </c>
      <c r="E40" s="301" t="s">
        <v>15</v>
      </c>
      <c r="F40" s="270" t="s">
        <v>157</v>
      </c>
      <c r="G40" s="70" t="s">
        <v>36</v>
      </c>
      <c r="H40" s="164" t="s">
        <v>12</v>
      </c>
      <c r="I40" s="164" t="s">
        <v>12</v>
      </c>
      <c r="J40" s="164"/>
      <c r="K40" s="164" t="s">
        <v>12</v>
      </c>
      <c r="L40" s="164"/>
      <c r="M40" s="164" t="s">
        <v>12</v>
      </c>
      <c r="N40" s="164" t="s">
        <v>12</v>
      </c>
      <c r="O40" s="164" t="s">
        <v>9</v>
      </c>
      <c r="P40" s="164"/>
      <c r="Q40" s="164" t="s">
        <v>12</v>
      </c>
      <c r="R40" s="164" t="s">
        <v>9</v>
      </c>
      <c r="S40" s="164"/>
      <c r="T40" s="164" t="s">
        <v>17</v>
      </c>
      <c r="U40" s="164" t="s">
        <v>18</v>
      </c>
      <c r="V40" s="164"/>
      <c r="W40" s="164"/>
      <c r="X40" s="164" t="s">
        <v>9</v>
      </c>
      <c r="Y40" s="164" t="s">
        <v>12</v>
      </c>
      <c r="Z40" s="164"/>
      <c r="AA40" s="164" t="s">
        <v>9</v>
      </c>
      <c r="AB40" s="164" t="s">
        <v>12</v>
      </c>
      <c r="AC40" s="164" t="s">
        <v>12</v>
      </c>
      <c r="AD40" s="164"/>
      <c r="AE40" s="164" t="s">
        <v>17</v>
      </c>
      <c r="AF40" s="164" t="s">
        <v>18</v>
      </c>
      <c r="AG40" s="164"/>
      <c r="AH40" s="164" t="s">
        <v>9</v>
      </c>
      <c r="AI40" s="164" t="s">
        <v>13</v>
      </c>
      <c r="AJ40" s="164" t="s">
        <v>13</v>
      </c>
      <c r="AK40" s="164"/>
      <c r="AL40" s="164"/>
      <c r="AM40" s="253">
        <f>SUM(H41:AL41)</f>
        <v>160</v>
      </c>
      <c r="AN40" s="279">
        <f t="shared" ref="AN40" si="9">IF(OR(E40="Ａ",AM40&gt;$AF$53),1,ROUNDDOWN(AM40/$AF$53,1))</f>
        <v>0.9</v>
      </c>
      <c r="AO40" s="222" t="s">
        <v>14</v>
      </c>
      <c r="AP40" s="8"/>
    </row>
    <row r="41" spans="1:54" ht="13.5" customHeight="1">
      <c r="A41" s="249"/>
      <c r="B41" s="255"/>
      <c r="C41" s="287"/>
      <c r="D41" s="288"/>
      <c r="E41" s="302"/>
      <c r="F41" s="261"/>
      <c r="G41" s="70" t="s">
        <v>41</v>
      </c>
      <c r="H41" s="35">
        <v>8</v>
      </c>
      <c r="I41" s="35">
        <v>8</v>
      </c>
      <c r="J41" s="35"/>
      <c r="K41" s="35">
        <v>8</v>
      </c>
      <c r="L41" s="35"/>
      <c r="M41" s="35">
        <v>8</v>
      </c>
      <c r="N41" s="35">
        <v>8</v>
      </c>
      <c r="O41" s="35">
        <v>8</v>
      </c>
      <c r="P41" s="35"/>
      <c r="Q41" s="35">
        <v>8</v>
      </c>
      <c r="R41" s="35">
        <v>8</v>
      </c>
      <c r="S41" s="35"/>
      <c r="T41" s="35">
        <v>8</v>
      </c>
      <c r="U41" s="35">
        <v>8</v>
      </c>
      <c r="V41" s="35"/>
      <c r="W41" s="35"/>
      <c r="X41" s="35">
        <v>8</v>
      </c>
      <c r="Y41" s="35">
        <v>8</v>
      </c>
      <c r="Z41" s="35"/>
      <c r="AA41" s="35">
        <v>8</v>
      </c>
      <c r="AB41" s="35">
        <v>8</v>
      </c>
      <c r="AC41" s="35">
        <v>8</v>
      </c>
      <c r="AD41" s="35"/>
      <c r="AE41" s="35">
        <v>8</v>
      </c>
      <c r="AF41" s="35">
        <v>8</v>
      </c>
      <c r="AG41" s="35"/>
      <c r="AH41" s="35">
        <v>8</v>
      </c>
      <c r="AI41" s="35">
        <v>8</v>
      </c>
      <c r="AJ41" s="35">
        <v>8</v>
      </c>
      <c r="AK41" s="35"/>
      <c r="AL41" s="35"/>
      <c r="AM41" s="253"/>
      <c r="AN41" s="303"/>
      <c r="AO41" s="223"/>
      <c r="AP41" s="8"/>
      <c r="AQ41" s="332" t="s">
        <v>199</v>
      </c>
      <c r="AR41" s="334"/>
      <c r="AS41" s="347"/>
      <c r="AT41" s="252" t="s">
        <v>200</v>
      </c>
      <c r="AU41" s="351"/>
      <c r="AV41" s="351"/>
      <c r="AW41" s="252" t="s">
        <v>201</v>
      </c>
      <c r="AX41" s="351"/>
      <c r="AY41" s="351"/>
    </row>
    <row r="42" spans="1:54" ht="13.5" customHeight="1">
      <c r="A42" s="248">
        <v>43556</v>
      </c>
      <c r="B42" s="298" t="s">
        <v>33</v>
      </c>
      <c r="C42" s="299" t="str">
        <f t="shared" ref="C42" si="10">IF(AO42="介護福祉士","〇","")</f>
        <v/>
      </c>
      <c r="D42" s="300">
        <f>IF(A42="","",DATEDIF(A42,$AF$11,"m"))</f>
        <v>24</v>
      </c>
      <c r="E42" s="301" t="s">
        <v>15</v>
      </c>
      <c r="F42" s="270" t="s">
        <v>158</v>
      </c>
      <c r="G42" s="70" t="s">
        <v>36</v>
      </c>
      <c r="H42" s="164"/>
      <c r="I42" s="164" t="s">
        <v>13</v>
      </c>
      <c r="J42" s="164"/>
      <c r="K42" s="164" t="s">
        <v>9</v>
      </c>
      <c r="L42" s="164" t="s">
        <v>13</v>
      </c>
      <c r="M42" s="164" t="s">
        <v>13</v>
      </c>
      <c r="N42" s="164"/>
      <c r="O42" s="164"/>
      <c r="P42" s="164" t="s">
        <v>12</v>
      </c>
      <c r="Q42" s="164" t="s">
        <v>9</v>
      </c>
      <c r="R42" s="164"/>
      <c r="S42" s="164" t="s">
        <v>9</v>
      </c>
      <c r="T42" s="164" t="s">
        <v>13</v>
      </c>
      <c r="U42" s="164" t="s">
        <v>13</v>
      </c>
      <c r="V42" s="164"/>
      <c r="W42" s="164" t="s">
        <v>12</v>
      </c>
      <c r="X42" s="164" t="s">
        <v>12</v>
      </c>
      <c r="Y42" s="164"/>
      <c r="Z42" s="164" t="s">
        <v>12</v>
      </c>
      <c r="AA42" s="164" t="s">
        <v>12</v>
      </c>
      <c r="AB42" s="164"/>
      <c r="AC42" s="164" t="s">
        <v>17</v>
      </c>
      <c r="AD42" s="164" t="s">
        <v>18</v>
      </c>
      <c r="AE42" s="164"/>
      <c r="AF42" s="164"/>
      <c r="AG42" s="164" t="s">
        <v>12</v>
      </c>
      <c r="AH42" s="164"/>
      <c r="AI42" s="164" t="s">
        <v>12</v>
      </c>
      <c r="AJ42" s="164" t="s">
        <v>12</v>
      </c>
      <c r="AK42" s="164" t="s">
        <v>12</v>
      </c>
      <c r="AL42" s="164"/>
      <c r="AM42" s="253">
        <f>SUM(H43:AL43)</f>
        <v>152</v>
      </c>
      <c r="AN42" s="279">
        <f t="shared" ref="AN42" si="11">IF(OR(E42="Ａ",AM42&gt;$AF$53),1,ROUNDDOWN(AM42/$AF$53,1))</f>
        <v>0.8</v>
      </c>
      <c r="AO42" s="222" t="s">
        <v>14</v>
      </c>
      <c r="AP42" s="8"/>
      <c r="AQ42" s="348"/>
      <c r="AR42" s="349"/>
      <c r="AS42" s="350"/>
      <c r="AT42" s="352"/>
      <c r="AU42" s="352"/>
      <c r="AV42" s="352"/>
      <c r="AW42" s="352"/>
      <c r="AX42" s="352"/>
      <c r="AY42" s="352"/>
    </row>
    <row r="43" spans="1:54" ht="13.5" customHeight="1">
      <c r="A43" s="249"/>
      <c r="B43" s="255"/>
      <c r="C43" s="287"/>
      <c r="D43" s="288"/>
      <c r="E43" s="302"/>
      <c r="F43" s="261"/>
      <c r="G43" s="70" t="s">
        <v>41</v>
      </c>
      <c r="H43" s="35"/>
      <c r="I43" s="35">
        <v>8</v>
      </c>
      <c r="J43" s="35"/>
      <c r="K43" s="35">
        <v>8</v>
      </c>
      <c r="L43" s="35">
        <v>8</v>
      </c>
      <c r="M43" s="35">
        <v>8</v>
      </c>
      <c r="N43" s="35"/>
      <c r="O43" s="35"/>
      <c r="P43" s="35">
        <v>8</v>
      </c>
      <c r="Q43" s="35">
        <v>8</v>
      </c>
      <c r="R43" s="35"/>
      <c r="S43" s="35">
        <v>8</v>
      </c>
      <c r="T43" s="35">
        <v>8</v>
      </c>
      <c r="U43" s="35">
        <v>8</v>
      </c>
      <c r="V43" s="35"/>
      <c r="W43" s="35">
        <v>8</v>
      </c>
      <c r="X43" s="35">
        <v>8</v>
      </c>
      <c r="Y43" s="35"/>
      <c r="Z43" s="35">
        <v>8</v>
      </c>
      <c r="AA43" s="35">
        <v>8</v>
      </c>
      <c r="AB43" s="35"/>
      <c r="AC43" s="35">
        <v>8</v>
      </c>
      <c r="AD43" s="35">
        <v>8</v>
      </c>
      <c r="AE43" s="35"/>
      <c r="AF43" s="35"/>
      <c r="AG43" s="35">
        <v>8</v>
      </c>
      <c r="AH43" s="35"/>
      <c r="AI43" s="35">
        <v>8</v>
      </c>
      <c r="AJ43" s="35">
        <v>8</v>
      </c>
      <c r="AK43" s="35">
        <v>8</v>
      </c>
      <c r="AL43" s="35"/>
      <c r="AM43" s="253"/>
      <c r="AN43" s="303"/>
      <c r="AO43" s="223"/>
      <c r="AP43" s="8"/>
      <c r="AQ43" s="210"/>
      <c r="AR43" s="214"/>
      <c r="AS43" s="211"/>
      <c r="AT43" s="353" t="s">
        <v>166</v>
      </c>
      <c r="AU43" s="354"/>
      <c r="AV43" s="355"/>
      <c r="AW43" s="353" t="s">
        <v>167</v>
      </c>
      <c r="AX43" s="356"/>
      <c r="AY43" s="357"/>
    </row>
    <row r="44" spans="1:54" ht="13.5" customHeight="1">
      <c r="A44" s="248"/>
      <c r="B44" s="273"/>
      <c r="C44" s="299" t="str">
        <f t="shared" ref="C44" si="12">IF(AO44="介護福祉士","〇","")</f>
        <v/>
      </c>
      <c r="D44" s="300" t="str">
        <f>IF(A44="","",DATEDIF(A44,$AF$11,"m"))</f>
        <v/>
      </c>
      <c r="E44" s="301"/>
      <c r="F44" s="262"/>
      <c r="G44" s="70" t="s">
        <v>36</v>
      </c>
      <c r="H44" s="164"/>
      <c r="I44" s="164"/>
      <c r="J44" s="164"/>
      <c r="K44" s="164"/>
      <c r="L44" s="164"/>
      <c r="M44" s="164"/>
      <c r="N44" s="164"/>
      <c r="O44" s="164"/>
      <c r="P44" s="164"/>
      <c r="Q44" s="164"/>
      <c r="R44" s="164"/>
      <c r="S44" s="164"/>
      <c r="T44" s="164"/>
      <c r="U44" s="164"/>
      <c r="V44" s="164"/>
      <c r="W44" s="164"/>
      <c r="X44" s="164"/>
      <c r="Y44" s="164"/>
      <c r="Z44" s="164"/>
      <c r="AA44" s="164"/>
      <c r="AB44" s="164"/>
      <c r="AC44" s="164"/>
      <c r="AD44" s="164"/>
      <c r="AE44" s="164"/>
      <c r="AF44" s="164"/>
      <c r="AG44" s="164"/>
      <c r="AH44" s="164"/>
      <c r="AI44" s="164"/>
      <c r="AJ44" s="164"/>
      <c r="AK44" s="164"/>
      <c r="AL44" s="164"/>
      <c r="AM44" s="253">
        <f>SUM(H45:AL45)</f>
        <v>0</v>
      </c>
      <c r="AN44" s="279">
        <f t="shared" ref="AN44" si="13">IF(OR(E44="Ａ",AM44&gt;$AF$53),1,ROUNDDOWN(AM44/$AF$53,1))</f>
        <v>0</v>
      </c>
      <c r="AO44" s="222"/>
      <c r="AP44" s="8"/>
      <c r="AQ44" s="312" t="s">
        <v>202</v>
      </c>
      <c r="AR44" s="313"/>
      <c r="AS44" s="314"/>
      <c r="AT44" s="315">
        <f>ROUNDDOWN(SUMIF(C22:C51,"〇",AN22:AN51),1)</f>
        <v>5.8</v>
      </c>
      <c r="AU44" s="316"/>
      <c r="AV44" s="316"/>
      <c r="AW44" s="317">
        <f>AT44/AM52</f>
        <v>0.77333333333333332</v>
      </c>
      <c r="AX44" s="318"/>
      <c r="AY44" s="318"/>
    </row>
    <row r="45" spans="1:54" ht="13.5" customHeight="1">
      <c r="A45" s="249"/>
      <c r="B45" s="297"/>
      <c r="C45" s="287"/>
      <c r="D45" s="288"/>
      <c r="E45" s="302"/>
      <c r="F45" s="262"/>
      <c r="G45" s="70" t="s">
        <v>41</v>
      </c>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253"/>
      <c r="AN45" s="303"/>
      <c r="AO45" s="223"/>
      <c r="AP45" s="8"/>
      <c r="AQ45" s="319" t="s">
        <v>203</v>
      </c>
      <c r="AR45" s="320"/>
      <c r="AS45" s="321"/>
      <c r="AT45" s="316"/>
      <c r="AU45" s="316"/>
      <c r="AV45" s="316"/>
      <c r="AW45" s="318"/>
      <c r="AX45" s="318"/>
      <c r="AY45" s="318"/>
    </row>
    <row r="46" spans="1:54" ht="13.5" customHeight="1">
      <c r="A46" s="248"/>
      <c r="B46" s="304"/>
      <c r="C46" s="299" t="str">
        <f t="shared" ref="C46" si="14">IF(AO46="介護福祉士","〇","")</f>
        <v/>
      </c>
      <c r="D46" s="300" t="str">
        <f>IF(A46="","",DATEDIF(A46,$AF$11,"m"))</f>
        <v/>
      </c>
      <c r="E46" s="275"/>
      <c r="F46" s="262"/>
      <c r="G46" s="70" t="s">
        <v>36</v>
      </c>
      <c r="H46" s="164"/>
      <c r="I46" s="164"/>
      <c r="J46" s="164"/>
      <c r="K46" s="164"/>
      <c r="L46" s="164"/>
      <c r="M46" s="164"/>
      <c r="N46" s="164"/>
      <c r="O46" s="164"/>
      <c r="P46" s="164"/>
      <c r="Q46" s="164"/>
      <c r="R46" s="164"/>
      <c r="S46" s="164"/>
      <c r="T46" s="164"/>
      <c r="U46" s="164"/>
      <c r="V46" s="164"/>
      <c r="W46" s="164"/>
      <c r="X46" s="164"/>
      <c r="Y46" s="164"/>
      <c r="Z46" s="164"/>
      <c r="AA46" s="164"/>
      <c r="AB46" s="164"/>
      <c r="AC46" s="164"/>
      <c r="AD46" s="164"/>
      <c r="AE46" s="164"/>
      <c r="AF46" s="164"/>
      <c r="AG46" s="164"/>
      <c r="AH46" s="164"/>
      <c r="AI46" s="164"/>
      <c r="AJ46" s="164"/>
      <c r="AK46" s="164"/>
      <c r="AL46" s="164"/>
      <c r="AM46" s="253">
        <f>SUM(H47:AL47)</f>
        <v>0</v>
      </c>
      <c r="AN46" s="279">
        <f t="shared" ref="AN46" si="15">IF(OR(E46="Ａ",AM46&gt;$AF$53),1,ROUNDDOWN(AM46/$AF$53,1))</f>
        <v>0</v>
      </c>
      <c r="AO46" s="222"/>
      <c r="AP46" s="8"/>
      <c r="AQ46" s="312" t="s">
        <v>204</v>
      </c>
      <c r="AR46" s="313"/>
      <c r="AS46" s="314"/>
      <c r="AT46" s="315">
        <f>ROUNDDOWN(SUMIFS(AN22:AN51,C22:C51,"〇",D22:D51,"&gt;="&amp;BA46),1)</f>
        <v>1</v>
      </c>
      <c r="AU46" s="316"/>
      <c r="AV46" s="316"/>
      <c r="AW46" s="317">
        <f>AT46/AM52</f>
        <v>0.13333333333333333</v>
      </c>
      <c r="AX46" s="318"/>
      <c r="AY46" s="318"/>
      <c r="BA46" s="358">
        <f>[1]【算定要件集計】!T7</f>
        <v>120</v>
      </c>
      <c r="BB46" s="1" t="s">
        <v>205</v>
      </c>
    </row>
    <row r="47" spans="1:54" ht="13.5" customHeight="1">
      <c r="A47" s="249"/>
      <c r="B47" s="256"/>
      <c r="C47" s="287"/>
      <c r="D47" s="288"/>
      <c r="E47" s="260"/>
      <c r="F47" s="262"/>
      <c r="G47" s="70" t="s">
        <v>41</v>
      </c>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253"/>
      <c r="AN47" s="303"/>
      <c r="AO47" s="223"/>
      <c r="AP47" s="8"/>
      <c r="AQ47" s="319" t="s">
        <v>206</v>
      </c>
      <c r="AR47" s="320"/>
      <c r="AS47" s="321"/>
      <c r="AT47" s="316"/>
      <c r="AU47" s="316"/>
      <c r="AV47" s="316"/>
      <c r="AW47" s="318"/>
      <c r="AX47" s="318"/>
      <c r="AY47" s="318"/>
      <c r="BA47" s="359"/>
    </row>
    <row r="48" spans="1:54" ht="13.5" customHeight="1">
      <c r="A48" s="248"/>
      <c r="B48" s="304"/>
      <c r="C48" s="299" t="str">
        <f t="shared" ref="C48" si="16">IF(AO48="介護福祉士","〇","")</f>
        <v/>
      </c>
      <c r="D48" s="300" t="str">
        <f>IF(A48="","",DATEDIF(A48,$AF$11,"m"))</f>
        <v/>
      </c>
      <c r="E48" s="275"/>
      <c r="F48" s="262"/>
      <c r="G48" s="70" t="s">
        <v>36</v>
      </c>
      <c r="H48" s="164"/>
      <c r="I48" s="164"/>
      <c r="J48" s="164"/>
      <c r="K48" s="164"/>
      <c r="L48" s="164"/>
      <c r="M48" s="164"/>
      <c r="N48" s="164"/>
      <c r="O48" s="164"/>
      <c r="P48" s="164"/>
      <c r="Q48" s="164"/>
      <c r="R48" s="164"/>
      <c r="S48" s="164"/>
      <c r="T48" s="164"/>
      <c r="U48" s="164"/>
      <c r="V48" s="164"/>
      <c r="W48" s="164"/>
      <c r="X48" s="164"/>
      <c r="Y48" s="164"/>
      <c r="Z48" s="164"/>
      <c r="AA48" s="164"/>
      <c r="AB48" s="164"/>
      <c r="AC48" s="164"/>
      <c r="AD48" s="164"/>
      <c r="AE48" s="164"/>
      <c r="AF48" s="164"/>
      <c r="AG48" s="164"/>
      <c r="AH48" s="164"/>
      <c r="AI48" s="164"/>
      <c r="AJ48" s="164"/>
      <c r="AK48" s="164"/>
      <c r="AL48" s="164"/>
      <c r="AM48" s="253">
        <f>SUM(H49:AL49)</f>
        <v>0</v>
      </c>
      <c r="AN48" s="279">
        <f t="shared" ref="AN48" si="17">IF(OR(E48="Ａ",AM48&gt;$AF$53),1,ROUNDDOWN(AM48/$AF$53,1))</f>
        <v>0</v>
      </c>
      <c r="AO48" s="222"/>
      <c r="AP48" s="8"/>
      <c r="AQ48" s="312" t="s">
        <v>207</v>
      </c>
      <c r="AR48" s="313"/>
      <c r="AS48" s="314"/>
      <c r="AT48" s="315">
        <f>ROUNDDOWN(SUM(SUMIF(E22:E51,{"Ａ","Ｂ"},AN22:AN51)),1)</f>
        <v>5</v>
      </c>
      <c r="AU48" s="316"/>
      <c r="AV48" s="316"/>
      <c r="AW48" s="360">
        <f>AT48/AM52</f>
        <v>0.66666666666666663</v>
      </c>
      <c r="AX48" s="361"/>
      <c r="AY48" s="362"/>
      <c r="BA48" s="169"/>
    </row>
    <row r="49" spans="1:54" ht="13.5" customHeight="1">
      <c r="A49" s="249"/>
      <c r="B49" s="256"/>
      <c r="C49" s="287"/>
      <c r="D49" s="288"/>
      <c r="E49" s="260"/>
      <c r="F49" s="262"/>
      <c r="G49" s="70" t="s">
        <v>41</v>
      </c>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253"/>
      <c r="AN49" s="303"/>
      <c r="AO49" s="223"/>
      <c r="AP49" s="8"/>
      <c r="AQ49" s="319" t="s">
        <v>208</v>
      </c>
      <c r="AR49" s="320"/>
      <c r="AS49" s="321"/>
      <c r="AT49" s="316"/>
      <c r="AU49" s="316"/>
      <c r="AV49" s="316"/>
      <c r="AW49" s="363"/>
      <c r="AX49" s="364"/>
      <c r="AY49" s="365"/>
      <c r="BA49" s="170"/>
    </row>
    <row r="50" spans="1:54" ht="13.5" customHeight="1">
      <c r="A50" s="248"/>
      <c r="B50" s="304"/>
      <c r="C50" s="299" t="str">
        <f t="shared" ref="C50" si="18">IF(AO50="介護福祉士","〇","")</f>
        <v/>
      </c>
      <c r="D50" s="300" t="str">
        <f>IF(A50="","",DATEDIF(A50,$AF$11,"m"))</f>
        <v/>
      </c>
      <c r="E50" s="275"/>
      <c r="F50" s="262"/>
      <c r="G50" s="70" t="s">
        <v>36</v>
      </c>
      <c r="H50" s="164"/>
      <c r="I50" s="164"/>
      <c r="J50" s="164"/>
      <c r="K50" s="164"/>
      <c r="L50" s="164"/>
      <c r="M50" s="164"/>
      <c r="N50" s="164"/>
      <c r="O50" s="164"/>
      <c r="P50" s="164"/>
      <c r="Q50" s="164"/>
      <c r="R50" s="164"/>
      <c r="S50" s="164"/>
      <c r="T50" s="164"/>
      <c r="U50" s="164"/>
      <c r="V50" s="164"/>
      <c r="W50" s="164"/>
      <c r="X50" s="164"/>
      <c r="Y50" s="164"/>
      <c r="Z50" s="164"/>
      <c r="AA50" s="164"/>
      <c r="AB50" s="164"/>
      <c r="AC50" s="164"/>
      <c r="AD50" s="164"/>
      <c r="AE50" s="164"/>
      <c r="AF50" s="164"/>
      <c r="AG50" s="164"/>
      <c r="AH50" s="164"/>
      <c r="AI50" s="164"/>
      <c r="AJ50" s="164"/>
      <c r="AK50" s="164"/>
      <c r="AL50" s="164"/>
      <c r="AM50" s="253">
        <f>SUM(H51:AL51)</f>
        <v>0</v>
      </c>
      <c r="AN50" s="279">
        <f t="shared" ref="AN50" si="19">IF(OR(E50="Ａ",AM50&gt;$AF$53),1,ROUNDDOWN(AM50/$AF$53,1))</f>
        <v>0</v>
      </c>
      <c r="AO50" s="222"/>
      <c r="AP50" s="8"/>
      <c r="AQ50" s="312" t="s">
        <v>207</v>
      </c>
      <c r="AR50" s="313"/>
      <c r="AS50" s="314"/>
      <c r="AT50" s="315">
        <f>ROUNDDOWN(SUMIF(D24:D55,"&gt;="&amp;BA50,AN24:AN55),1)</f>
        <v>2</v>
      </c>
      <c r="AU50" s="316"/>
      <c r="AV50" s="316"/>
      <c r="AW50" s="360">
        <f>AT50/AM52</f>
        <v>0.26666666666666666</v>
      </c>
      <c r="AX50" s="361"/>
      <c r="AY50" s="362"/>
      <c r="BA50" s="358">
        <f>[1]【算定要件集計】!T11</f>
        <v>84</v>
      </c>
      <c r="BB50" s="1" t="s">
        <v>209</v>
      </c>
    </row>
    <row r="51" spans="1:54" ht="13.5" customHeight="1">
      <c r="A51" s="249"/>
      <c r="B51" s="256"/>
      <c r="C51" s="287"/>
      <c r="D51" s="288"/>
      <c r="E51" s="260"/>
      <c r="F51" s="262"/>
      <c r="G51" s="70" t="s">
        <v>41</v>
      </c>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253"/>
      <c r="AN51" s="303"/>
      <c r="AO51" s="223"/>
      <c r="AP51" s="8"/>
      <c r="AQ51" s="319" t="s">
        <v>210</v>
      </c>
      <c r="AR51" s="320"/>
      <c r="AS51" s="321"/>
      <c r="AT51" s="316"/>
      <c r="AU51" s="316"/>
      <c r="AV51" s="316"/>
      <c r="AW51" s="363"/>
      <c r="AX51" s="364"/>
      <c r="AY51" s="365"/>
      <c r="BA51" s="359"/>
    </row>
    <row r="52" spans="1:54" ht="13.5" customHeight="1">
      <c r="B52" s="332" t="s">
        <v>51</v>
      </c>
      <c r="C52" s="333"/>
      <c r="D52" s="333"/>
      <c r="E52" s="333"/>
      <c r="F52" s="333"/>
      <c r="G52" s="25" t="s">
        <v>49</v>
      </c>
      <c r="H52" s="23"/>
      <c r="I52" s="157"/>
      <c r="J52" s="332" t="s">
        <v>46</v>
      </c>
      <c r="K52" s="334"/>
      <c r="L52" s="334"/>
      <c r="M52" s="334"/>
      <c r="N52" s="334"/>
      <c r="O52" s="334"/>
      <c r="P52" s="334"/>
      <c r="Q52" s="334"/>
      <c r="R52" s="334"/>
      <c r="S52" s="14"/>
      <c r="T52" s="26" t="s">
        <v>50</v>
      </c>
      <c r="U52" s="24"/>
      <c r="V52" s="332" t="s">
        <v>47</v>
      </c>
      <c r="W52" s="334"/>
      <c r="X52" s="334"/>
      <c r="Y52" s="334"/>
      <c r="Z52" s="334"/>
      <c r="AA52" s="334"/>
      <c r="AB52" s="334"/>
      <c r="AC52" s="333"/>
      <c r="AD52" s="333"/>
      <c r="AE52" s="333"/>
      <c r="AF52" s="14" t="s">
        <v>164</v>
      </c>
      <c r="AH52" s="27"/>
      <c r="AI52" s="27"/>
      <c r="AJ52" s="27"/>
      <c r="AK52" s="27"/>
      <c r="AL52" s="27"/>
      <c r="AM52" s="324">
        <f>ROUNDDOWN(SUM(AN22:AN51),1)</f>
        <v>7.5</v>
      </c>
      <c r="AN52" s="325"/>
      <c r="AO52" s="328" t="s">
        <v>165</v>
      </c>
      <c r="AP52" s="10"/>
      <c r="AQ52" s="322"/>
      <c r="AR52" s="323"/>
      <c r="AS52" s="323"/>
      <c r="AT52" s="322"/>
      <c r="AU52" s="323"/>
      <c r="AV52" s="323"/>
      <c r="AW52" s="322"/>
      <c r="AX52" s="323"/>
      <c r="AY52" s="323"/>
    </row>
    <row r="53" spans="1:54" ht="13.5" customHeight="1">
      <c r="B53" s="210"/>
      <c r="C53" s="214"/>
      <c r="D53" s="214"/>
      <c r="E53" s="214"/>
      <c r="F53" s="214"/>
      <c r="G53" s="41">
        <f>AF13</f>
        <v>8</v>
      </c>
      <c r="H53" s="21" t="s">
        <v>16</v>
      </c>
      <c r="I53" s="158"/>
      <c r="J53" s="335"/>
      <c r="K53" s="336"/>
      <c r="L53" s="336"/>
      <c r="M53" s="336"/>
      <c r="N53" s="336"/>
      <c r="O53" s="336"/>
      <c r="P53" s="336"/>
      <c r="Q53" s="336"/>
      <c r="R53" s="336"/>
      <c r="S53" s="330">
        <f>(AM13/AF13*4)+(COUNT(H14:AL14)-28)*(AM13/AF13/7)</f>
        <v>21.428571428571427</v>
      </c>
      <c r="T53" s="330"/>
      <c r="U53" s="22" t="s">
        <v>7</v>
      </c>
      <c r="V53" s="335"/>
      <c r="W53" s="336"/>
      <c r="X53" s="336"/>
      <c r="Y53" s="336"/>
      <c r="Z53" s="336"/>
      <c r="AA53" s="336"/>
      <c r="AB53" s="336"/>
      <c r="AC53" s="214"/>
      <c r="AD53" s="214"/>
      <c r="AE53" s="214"/>
      <c r="AF53" s="331">
        <f>ROUNDDOWN(G53*S53,0)</f>
        <v>171</v>
      </c>
      <c r="AG53" s="331"/>
      <c r="AH53" s="21" t="s">
        <v>16</v>
      </c>
      <c r="AI53" s="21"/>
      <c r="AJ53" s="21"/>
      <c r="AK53" s="21"/>
      <c r="AL53" s="21"/>
      <c r="AM53" s="326"/>
      <c r="AN53" s="327"/>
      <c r="AO53" s="329"/>
      <c r="AP53" s="10"/>
      <c r="AQ53" s="323"/>
      <c r="AR53" s="323"/>
      <c r="AS53" s="323"/>
      <c r="AT53" s="323"/>
      <c r="AU53" s="323"/>
      <c r="AV53" s="323"/>
      <c r="AW53" s="323"/>
      <c r="AX53" s="323"/>
      <c r="AY53" s="323"/>
    </row>
    <row r="54" spans="1:54" ht="13.5" customHeight="1">
      <c r="B54" s="159"/>
      <c r="C54" s="159"/>
      <c r="D54" s="159"/>
      <c r="E54" s="7" t="s">
        <v>90</v>
      </c>
      <c r="F54" s="159"/>
      <c r="G54" s="51"/>
      <c r="H54" s="7"/>
      <c r="I54" s="52"/>
      <c r="J54" s="52"/>
      <c r="K54" s="52"/>
      <c r="L54" s="52"/>
      <c r="M54" s="52"/>
      <c r="N54" s="52"/>
      <c r="O54" s="52"/>
      <c r="P54" s="52"/>
      <c r="Q54" s="52"/>
      <c r="R54" s="52"/>
      <c r="S54" s="53"/>
      <c r="T54" s="53"/>
      <c r="U54" s="7"/>
      <c r="V54" s="52"/>
      <c r="W54" s="52"/>
      <c r="X54" s="52"/>
      <c r="Y54" s="52"/>
      <c r="Z54" s="52"/>
      <c r="AA54" s="52"/>
      <c r="AB54" s="52"/>
      <c r="AC54" s="159"/>
      <c r="AD54" s="159"/>
      <c r="AE54" s="159"/>
      <c r="AF54" s="54"/>
      <c r="AG54" s="54"/>
      <c r="AH54" s="7"/>
      <c r="AI54" s="7"/>
      <c r="AJ54" s="7"/>
      <c r="AK54" s="7"/>
      <c r="AL54" s="7"/>
      <c r="AM54" s="137" t="s">
        <v>149</v>
      </c>
      <c r="AN54" s="56"/>
      <c r="AO54" s="57"/>
      <c r="AP54" s="10"/>
    </row>
    <row r="55" spans="1:54" ht="13.5" customHeight="1">
      <c r="B55" s="159"/>
      <c r="C55" s="159"/>
      <c r="D55" s="159"/>
      <c r="E55" s="7"/>
      <c r="F55" s="159"/>
      <c r="G55" s="51"/>
      <c r="H55" s="7"/>
      <c r="I55" s="52"/>
      <c r="J55" s="52"/>
      <c r="K55" s="52"/>
      <c r="L55" s="52"/>
      <c r="M55" s="52"/>
      <c r="N55" s="52"/>
      <c r="O55" s="52"/>
      <c r="P55" s="52"/>
      <c r="Q55" s="52"/>
      <c r="R55" s="52"/>
      <c r="S55" s="53"/>
      <c r="T55" s="53"/>
      <c r="U55" s="7"/>
      <c r="V55" s="52"/>
      <c r="W55" s="52"/>
      <c r="X55" s="52"/>
      <c r="Y55" s="52"/>
      <c r="Z55" s="52"/>
      <c r="AA55" s="52"/>
      <c r="AB55" s="52"/>
      <c r="AC55" s="159"/>
      <c r="AD55" s="159"/>
      <c r="AE55" s="159"/>
      <c r="AF55" s="54"/>
      <c r="AG55" s="54"/>
      <c r="AH55" s="7"/>
      <c r="AI55" s="7"/>
      <c r="AJ55" s="7"/>
      <c r="AK55" s="7"/>
      <c r="AL55" s="7"/>
      <c r="AM55" s="55"/>
      <c r="AN55" s="56"/>
      <c r="AO55" s="57"/>
      <c r="AP55" s="10"/>
    </row>
    <row r="56" spans="1:54" ht="12" customHeight="1"/>
    <row r="57" spans="1:54" ht="12" customHeight="1"/>
  </sheetData>
  <sheetProtection sheet="1" objects="1" scenarios="1"/>
  <mergeCells count="270">
    <mergeCell ref="AQ48:AS48"/>
    <mergeCell ref="AT48:AV49"/>
    <mergeCell ref="AW48:AY49"/>
    <mergeCell ref="AQ49:AS49"/>
    <mergeCell ref="AT50:AV51"/>
    <mergeCell ref="AW50:AY51"/>
    <mergeCell ref="BA50:BA51"/>
    <mergeCell ref="AQ51:AS51"/>
    <mergeCell ref="AQ50:AS50"/>
    <mergeCell ref="AO30:AO31"/>
    <mergeCell ref="AQ41:AS43"/>
    <mergeCell ref="AT41:AV42"/>
    <mergeCell ref="AW41:AY42"/>
    <mergeCell ref="AT43:AV43"/>
    <mergeCell ref="AW43:AY43"/>
    <mergeCell ref="AV29:AW29"/>
    <mergeCell ref="BA46:BA47"/>
    <mergeCell ref="AQ47:AS47"/>
    <mergeCell ref="AQ30:AR30"/>
    <mergeCell ref="AQ31:AR31"/>
    <mergeCell ref="AV20:AW20"/>
    <mergeCell ref="AS21:AT21"/>
    <mergeCell ref="AV21:AW21"/>
    <mergeCell ref="AQ21:AR21"/>
    <mergeCell ref="AV18:AW18"/>
    <mergeCell ref="AV19:AW19"/>
    <mergeCell ref="AV28:AW28"/>
    <mergeCell ref="AS29:AT29"/>
    <mergeCell ref="AO22:AO23"/>
    <mergeCell ref="AO24:AO25"/>
    <mergeCell ref="AO26:AO27"/>
    <mergeCell ref="AO28:AO29"/>
    <mergeCell ref="AQ24:AR24"/>
    <mergeCell ref="AS24:AT24"/>
    <mergeCell ref="AV24:AW24"/>
    <mergeCell ref="AQ25:AR25"/>
    <mergeCell ref="AS25:AT25"/>
    <mergeCell ref="AV25:AW25"/>
    <mergeCell ref="AQ23:AR23"/>
    <mergeCell ref="AQ26:AR26"/>
    <mergeCell ref="AQ27:AR27"/>
    <mergeCell ref="AQ28:AR28"/>
    <mergeCell ref="B2:AY2"/>
    <mergeCell ref="B3:AY3"/>
    <mergeCell ref="B4:AY4"/>
    <mergeCell ref="B5:AY5"/>
    <mergeCell ref="B6:AY6"/>
    <mergeCell ref="AQ22:AR22"/>
    <mergeCell ref="B7:AY7"/>
    <mergeCell ref="AV30:AW30"/>
    <mergeCell ref="AS31:AT31"/>
    <mergeCell ref="AS27:AT27"/>
    <mergeCell ref="AV27:AW27"/>
    <mergeCell ref="AS22:AT22"/>
    <mergeCell ref="AV22:AW22"/>
    <mergeCell ref="AS23:AT23"/>
    <mergeCell ref="AV23:AW23"/>
    <mergeCell ref="AS26:AT26"/>
    <mergeCell ref="AV26:AW26"/>
    <mergeCell ref="AM20:AM21"/>
    <mergeCell ref="AN20:AN21"/>
    <mergeCell ref="AO20:AO21"/>
    <mergeCell ref="AS20:AT20"/>
    <mergeCell ref="AQ29:AR29"/>
    <mergeCell ref="AQ16:AR16"/>
    <mergeCell ref="AS28:AT28"/>
    <mergeCell ref="S53:T53"/>
    <mergeCell ref="AF53:AG53"/>
    <mergeCell ref="AM50:AM51"/>
    <mergeCell ref="AN50:AN51"/>
    <mergeCell ref="AO50:AO51"/>
    <mergeCell ref="AQ52:AS53"/>
    <mergeCell ref="AT52:AV53"/>
    <mergeCell ref="A50:A51"/>
    <mergeCell ref="B50:B51"/>
    <mergeCell ref="C50:C51"/>
    <mergeCell ref="D50:D51"/>
    <mergeCell ref="E50:E51"/>
    <mergeCell ref="F50:F51"/>
    <mergeCell ref="B52:F53"/>
    <mergeCell ref="J52:R53"/>
    <mergeCell ref="V52:AE53"/>
    <mergeCell ref="AW52:AY53"/>
    <mergeCell ref="AQ46:AS46"/>
    <mergeCell ref="AM48:AM49"/>
    <mergeCell ref="AN48:AN49"/>
    <mergeCell ref="AO48:AO49"/>
    <mergeCell ref="A46:A47"/>
    <mergeCell ref="B46:B47"/>
    <mergeCell ref="C46:C47"/>
    <mergeCell ref="D46:D47"/>
    <mergeCell ref="E46:E47"/>
    <mergeCell ref="F46:F47"/>
    <mergeCell ref="A48:A49"/>
    <mergeCell ref="B48:B49"/>
    <mergeCell ref="C48:C49"/>
    <mergeCell ref="D48:D49"/>
    <mergeCell ref="E48:E49"/>
    <mergeCell ref="F48:F49"/>
    <mergeCell ref="AM46:AM47"/>
    <mergeCell ref="AN46:AN47"/>
    <mergeCell ref="AO46:AO47"/>
    <mergeCell ref="AT46:AV47"/>
    <mergeCell ref="AW46:AY47"/>
    <mergeCell ref="AM52:AN53"/>
    <mergeCell ref="AO52:AO53"/>
    <mergeCell ref="AM44:AM45"/>
    <mergeCell ref="AN44:AN45"/>
    <mergeCell ref="AO44:AO45"/>
    <mergeCell ref="AM42:AM43"/>
    <mergeCell ref="AN42:AN43"/>
    <mergeCell ref="AO42:AO43"/>
    <mergeCell ref="AQ44:AS44"/>
    <mergeCell ref="AT44:AV45"/>
    <mergeCell ref="AW44:AY45"/>
    <mergeCell ref="AQ45:AS45"/>
    <mergeCell ref="A42:A43"/>
    <mergeCell ref="B42:B43"/>
    <mergeCell ref="C42:C43"/>
    <mergeCell ref="D42:D43"/>
    <mergeCell ref="E42:E43"/>
    <mergeCell ref="F42:F43"/>
    <mergeCell ref="A44:A45"/>
    <mergeCell ref="B44:B45"/>
    <mergeCell ref="C44:C45"/>
    <mergeCell ref="D44:D45"/>
    <mergeCell ref="E44:E45"/>
    <mergeCell ref="F44:F45"/>
    <mergeCell ref="AM38:AM39"/>
    <mergeCell ref="AN38:AN39"/>
    <mergeCell ref="AO38:AO39"/>
    <mergeCell ref="AQ38:AR38"/>
    <mergeCell ref="AS38:AY38"/>
    <mergeCell ref="A40:A41"/>
    <mergeCell ref="B40:B41"/>
    <mergeCell ref="C40:C41"/>
    <mergeCell ref="D40:D41"/>
    <mergeCell ref="E40:E41"/>
    <mergeCell ref="A38:A39"/>
    <mergeCell ref="B38:B39"/>
    <mergeCell ref="C38:C39"/>
    <mergeCell ref="D38:D39"/>
    <mergeCell ref="E38:E39"/>
    <mergeCell ref="F38:F39"/>
    <mergeCell ref="F40:F41"/>
    <mergeCell ref="AM40:AM41"/>
    <mergeCell ref="AN40:AN41"/>
    <mergeCell ref="AO40:AO41"/>
    <mergeCell ref="AM36:AM37"/>
    <mergeCell ref="AN36:AN37"/>
    <mergeCell ref="AO36:AO37"/>
    <mergeCell ref="AQ36:AR36"/>
    <mergeCell ref="AS36:AY36"/>
    <mergeCell ref="AS37:AY37"/>
    <mergeCell ref="A36:A37"/>
    <mergeCell ref="B36:B37"/>
    <mergeCell ref="C36:C37"/>
    <mergeCell ref="D36:D37"/>
    <mergeCell ref="E36:E37"/>
    <mergeCell ref="F36:F37"/>
    <mergeCell ref="AM34:AM35"/>
    <mergeCell ref="AN34:AN35"/>
    <mergeCell ref="AO34:AO35"/>
    <mergeCell ref="AQ34:AR34"/>
    <mergeCell ref="AS34:AY34"/>
    <mergeCell ref="AQ35:AR35"/>
    <mergeCell ref="AS35:AY35"/>
    <mergeCell ref="AS32:AT32"/>
    <mergeCell ref="AV32:AW32"/>
    <mergeCell ref="AS33:AT33"/>
    <mergeCell ref="AV33:AW33"/>
    <mergeCell ref="AQ32:AR32"/>
    <mergeCell ref="AQ33:AR33"/>
    <mergeCell ref="A34:A35"/>
    <mergeCell ref="B34:B35"/>
    <mergeCell ref="C34:C35"/>
    <mergeCell ref="D34:D35"/>
    <mergeCell ref="E34:E35"/>
    <mergeCell ref="F34:F35"/>
    <mergeCell ref="AV31:AW31"/>
    <mergeCell ref="A32:A33"/>
    <mergeCell ref="B32:B33"/>
    <mergeCell ref="C32:C33"/>
    <mergeCell ref="D32:D33"/>
    <mergeCell ref="E32:E33"/>
    <mergeCell ref="F32:F33"/>
    <mergeCell ref="AM32:AM33"/>
    <mergeCell ref="AN32:AN33"/>
    <mergeCell ref="AO32:AO33"/>
    <mergeCell ref="B30:B31"/>
    <mergeCell ref="AM30:AM31"/>
    <mergeCell ref="AS30:AT30"/>
    <mergeCell ref="A28:A31"/>
    <mergeCell ref="B28:B29"/>
    <mergeCell ref="C28:C31"/>
    <mergeCell ref="D28:D31"/>
    <mergeCell ref="E28:E31"/>
    <mergeCell ref="F28:F31"/>
    <mergeCell ref="AM28:AM29"/>
    <mergeCell ref="AN28:AN31"/>
    <mergeCell ref="AM22:AM23"/>
    <mergeCell ref="AN22:AN27"/>
    <mergeCell ref="AM26:AM27"/>
    <mergeCell ref="A22:A27"/>
    <mergeCell ref="B22:B23"/>
    <mergeCell ref="C22:C27"/>
    <mergeCell ref="D22:D27"/>
    <mergeCell ref="E22:E27"/>
    <mergeCell ref="F22:F27"/>
    <mergeCell ref="B26:B27"/>
    <mergeCell ref="B24:B25"/>
    <mergeCell ref="AM24:AM25"/>
    <mergeCell ref="A20:A21"/>
    <mergeCell ref="B20:B21"/>
    <mergeCell ref="C20:C21"/>
    <mergeCell ref="D20:D21"/>
    <mergeCell ref="E20:E21"/>
    <mergeCell ref="F20:F21"/>
    <mergeCell ref="AN18:AN19"/>
    <mergeCell ref="AO18:AO19"/>
    <mergeCell ref="AS18:AT18"/>
    <mergeCell ref="AS19:AT19"/>
    <mergeCell ref="A18:A19"/>
    <mergeCell ref="B18:B19"/>
    <mergeCell ref="C18:C19"/>
    <mergeCell ref="D18:D19"/>
    <mergeCell ref="E18:E19"/>
    <mergeCell ref="F18:F19"/>
    <mergeCell ref="AM18:AM19"/>
    <mergeCell ref="AQ18:AR18"/>
    <mergeCell ref="AQ19:AR19"/>
    <mergeCell ref="AQ20:AR20"/>
    <mergeCell ref="A14:A15"/>
    <mergeCell ref="B14:B15"/>
    <mergeCell ref="C14:C15"/>
    <mergeCell ref="D14:D15"/>
    <mergeCell ref="E14:E15"/>
    <mergeCell ref="F14:F15"/>
    <mergeCell ref="G14:G15"/>
    <mergeCell ref="AM16:AM17"/>
    <mergeCell ref="AN16:AN17"/>
    <mergeCell ref="A16:A17"/>
    <mergeCell ref="B16:B17"/>
    <mergeCell ref="C16:C17"/>
    <mergeCell ref="D16:D17"/>
    <mergeCell ref="E16:E17"/>
    <mergeCell ref="F16:F17"/>
    <mergeCell ref="AM14:AM15"/>
    <mergeCell ref="AN14:AN15"/>
    <mergeCell ref="B8:AY8"/>
    <mergeCell ref="B9:E9"/>
    <mergeCell ref="B11:C11"/>
    <mergeCell ref="D11:K11"/>
    <mergeCell ref="L11:N11"/>
    <mergeCell ref="O11:U11"/>
    <mergeCell ref="V11:X11"/>
    <mergeCell ref="Y11:Z11"/>
    <mergeCell ref="AA11:AE11"/>
    <mergeCell ref="AO14:AO15"/>
    <mergeCell ref="AQ14:AR15"/>
    <mergeCell ref="AS14:AW15"/>
    <mergeCell ref="AX14:AY15"/>
    <mergeCell ref="AF11:AK11"/>
    <mergeCell ref="AF13:AG13"/>
    <mergeCell ref="AO16:AO17"/>
    <mergeCell ref="AS16:AT16"/>
    <mergeCell ref="AV16:AW16"/>
    <mergeCell ref="AS17:AT17"/>
    <mergeCell ref="AV17:AW17"/>
    <mergeCell ref="AQ17:AR17"/>
  </mergeCells>
  <phoneticPr fontId="2"/>
  <dataValidations count="1">
    <dataValidation type="list" allowBlank="1" showInputMessage="1" showErrorMessage="1" sqref="E22:E51">
      <formula1>$BA$18:$BA$21</formula1>
    </dataValidation>
  </dataValidations>
  <printOptions horizontalCentered="1"/>
  <pageMargins left="0.19685039370078741" right="0.19685039370078741" top="0.70866141732283472" bottom="0.19685039370078741" header="0.19685039370078741" footer="0.19685039370078741"/>
  <pageSetup paperSize="9" scale="90" fitToHeight="0" orientation="landscape" r:id="rId1"/>
  <headerFooter alignWithMargins="0"/>
  <rowBreaks count="1" manualBreakCount="1">
    <brk id="8" min="1" max="50"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C240"/>
  <sheetViews>
    <sheetView showZeros="0" view="pageBreakPreview" zoomScaleNormal="130" zoomScaleSheetLayoutView="100" zoomScalePageLayoutView="115" workbookViewId="0">
      <pane xSplit="1" ySplit="7" topLeftCell="B8" activePane="bottomRight" state="frozen"/>
      <selection activeCell="B4" sqref="B4:AY4"/>
      <selection pane="topRight" activeCell="B4" sqref="B4:AY4"/>
      <selection pane="bottomLeft" activeCell="B4" sqref="B4:AY4"/>
      <selection pane="bottomRight" activeCell="AY2" sqref="AY2"/>
    </sheetView>
  </sheetViews>
  <sheetFormatPr defaultRowHeight="12"/>
  <cols>
    <col min="1" max="1" width="9" style="1"/>
    <col min="2" max="2" width="7.625" style="1" customWidth="1"/>
    <col min="3" max="4" width="4.625" style="1" customWidth="1"/>
    <col min="5" max="5" width="3.625" style="1" customWidth="1"/>
    <col min="6" max="6" width="11.375" style="1" customWidth="1"/>
    <col min="7" max="7" width="4.625" style="1" customWidth="1"/>
    <col min="8" max="38" width="2.625" style="1" customWidth="1"/>
    <col min="39" max="39" width="5.125" style="1" customWidth="1"/>
    <col min="40" max="40" width="5.625" style="1" customWidth="1"/>
    <col min="41" max="41" width="10.625" style="1" customWidth="1"/>
    <col min="42" max="42" width="0.875" style="1" customWidth="1"/>
    <col min="43" max="51" width="2.625" style="1" customWidth="1"/>
    <col min="52" max="16384" width="9" style="1"/>
  </cols>
  <sheetData>
    <row r="1" spans="1:54" ht="18" customHeight="1">
      <c r="B1" s="232"/>
      <c r="C1" s="232"/>
      <c r="D1" s="232"/>
      <c r="E1" s="232"/>
      <c r="AP1" s="11"/>
      <c r="AQ1" s="11"/>
      <c r="AR1" s="11"/>
      <c r="AY1" s="13"/>
    </row>
    <row r="2" spans="1:54" ht="18" customHeight="1">
      <c r="B2" s="2" t="s">
        <v>2</v>
      </c>
      <c r="C2" s="2"/>
      <c r="D2" s="2"/>
      <c r="E2" s="2"/>
      <c r="F2" s="2"/>
      <c r="G2" s="2"/>
      <c r="H2" s="2"/>
      <c r="I2" s="2"/>
      <c r="J2" s="2"/>
      <c r="AF2" s="3"/>
      <c r="AO2" s="3"/>
      <c r="AY2" s="3" t="s">
        <v>212</v>
      </c>
    </row>
    <row r="3" spans="1:54" ht="18" customHeight="1">
      <c r="B3" s="233" t="s">
        <v>22</v>
      </c>
      <c r="C3" s="234"/>
      <c r="D3" s="235">
        <f>【算定要件集計】!B3</f>
        <v>0</v>
      </c>
      <c r="E3" s="236"/>
      <c r="F3" s="236"/>
      <c r="G3" s="236"/>
      <c r="H3" s="236"/>
      <c r="I3" s="236"/>
      <c r="J3" s="236"/>
      <c r="K3" s="237"/>
      <c r="L3" s="238" t="s">
        <v>21</v>
      </c>
      <c r="M3" s="239"/>
      <c r="N3" s="239"/>
      <c r="O3" s="392" t="s">
        <v>215</v>
      </c>
      <c r="P3" s="393"/>
      <c r="Q3" s="393"/>
      <c r="R3" s="393"/>
      <c r="S3" s="393"/>
      <c r="T3" s="393"/>
      <c r="U3" s="394"/>
      <c r="V3" s="233" t="s">
        <v>23</v>
      </c>
      <c r="W3" s="243"/>
      <c r="X3" s="203"/>
      <c r="Y3" s="244"/>
      <c r="Z3" s="245"/>
      <c r="AA3" s="233" t="s">
        <v>40</v>
      </c>
      <c r="AB3" s="246"/>
      <c r="AC3" s="246"/>
      <c r="AD3" s="246"/>
      <c r="AE3" s="247"/>
      <c r="AF3" s="375" t="str">
        <f>【算定要件集計】!B7</f>
        <v/>
      </c>
      <c r="AG3" s="376"/>
      <c r="AH3" s="376"/>
      <c r="AI3" s="376"/>
      <c r="AJ3" s="377"/>
      <c r="AK3" s="378"/>
      <c r="AO3" s="5"/>
    </row>
    <row r="4" spans="1:54" ht="5.0999999999999996" customHeight="1"/>
    <row r="5" spans="1:54" ht="16.5" customHeight="1">
      <c r="G5" s="5" t="s">
        <v>44</v>
      </c>
      <c r="H5" s="46"/>
      <c r="I5" s="1" t="s">
        <v>43</v>
      </c>
      <c r="J5" s="46"/>
      <c r="K5" s="1" t="s">
        <v>24</v>
      </c>
      <c r="M5" s="46"/>
      <c r="N5" s="1" t="s">
        <v>43</v>
      </c>
      <c r="O5" s="46"/>
      <c r="P5" s="1" t="s">
        <v>25</v>
      </c>
      <c r="R5" s="7"/>
      <c r="U5" s="7"/>
      <c r="V5" s="7"/>
      <c r="W5" s="7"/>
      <c r="X5" s="7"/>
      <c r="Y5" s="7"/>
      <c r="AE5" s="5" t="s">
        <v>42</v>
      </c>
      <c r="AF5" s="220">
        <f>【算定要件集計】!$K$5</f>
        <v>0</v>
      </c>
      <c r="AG5" s="379"/>
      <c r="AH5" s="7" t="s">
        <v>31</v>
      </c>
      <c r="AI5" s="7"/>
      <c r="AJ5" s="7"/>
      <c r="AL5" s="5" t="s">
        <v>32</v>
      </c>
      <c r="AM5" s="47">
        <f>【算定要件集計】!$N$5</f>
        <v>0</v>
      </c>
      <c r="AN5" s="7" t="s">
        <v>31</v>
      </c>
      <c r="AQ5" s="1" t="s">
        <v>27</v>
      </c>
    </row>
    <row r="6" spans="1:54" s="6" customFormat="1" ht="18" customHeight="1">
      <c r="A6" s="248" t="s">
        <v>60</v>
      </c>
      <c r="B6" s="238" t="s">
        <v>0</v>
      </c>
      <c r="C6" s="250" t="s">
        <v>203</v>
      </c>
      <c r="D6" s="250" t="s">
        <v>62</v>
      </c>
      <c r="E6" s="250" t="s">
        <v>1</v>
      </c>
      <c r="F6" s="238" t="s">
        <v>3</v>
      </c>
      <c r="G6" s="252" t="s">
        <v>37</v>
      </c>
      <c r="H6" s="18" t="str">
        <f>AF3</f>
        <v/>
      </c>
      <c r="I6" s="18" t="str">
        <f>IFERROR(H6+1,"")</f>
        <v/>
      </c>
      <c r="J6" s="18" t="str">
        <f>IFERROR(I6+1,"")</f>
        <v/>
      </c>
      <c r="K6" s="18" t="str">
        <f t="shared" ref="K6:AI6" si="0">IFERROR(J6+1,"")</f>
        <v/>
      </c>
      <c r="L6" s="18" t="str">
        <f t="shared" si="0"/>
        <v/>
      </c>
      <c r="M6" s="18" t="str">
        <f t="shared" si="0"/>
        <v/>
      </c>
      <c r="N6" s="18" t="str">
        <f t="shared" si="0"/>
        <v/>
      </c>
      <c r="O6" s="18" t="str">
        <f t="shared" si="0"/>
        <v/>
      </c>
      <c r="P6" s="18" t="str">
        <f t="shared" si="0"/>
        <v/>
      </c>
      <c r="Q6" s="18" t="str">
        <f t="shared" si="0"/>
        <v/>
      </c>
      <c r="R6" s="18" t="str">
        <f t="shared" si="0"/>
        <v/>
      </c>
      <c r="S6" s="18" t="str">
        <f t="shared" si="0"/>
        <v/>
      </c>
      <c r="T6" s="18" t="str">
        <f t="shared" si="0"/>
        <v/>
      </c>
      <c r="U6" s="18" t="str">
        <f t="shared" si="0"/>
        <v/>
      </c>
      <c r="V6" s="18" t="str">
        <f t="shared" si="0"/>
        <v/>
      </c>
      <c r="W6" s="18" t="str">
        <f t="shared" si="0"/>
        <v/>
      </c>
      <c r="X6" s="18" t="str">
        <f t="shared" si="0"/>
        <v/>
      </c>
      <c r="Y6" s="18" t="str">
        <f t="shared" si="0"/>
        <v/>
      </c>
      <c r="Z6" s="18" t="str">
        <f t="shared" si="0"/>
        <v/>
      </c>
      <c r="AA6" s="18" t="str">
        <f t="shared" si="0"/>
        <v/>
      </c>
      <c r="AB6" s="18" t="str">
        <f t="shared" si="0"/>
        <v/>
      </c>
      <c r="AC6" s="18" t="str">
        <f t="shared" si="0"/>
        <v/>
      </c>
      <c r="AD6" s="18" t="str">
        <f t="shared" si="0"/>
        <v/>
      </c>
      <c r="AE6" s="18" t="str">
        <f t="shared" si="0"/>
        <v/>
      </c>
      <c r="AF6" s="18" t="str">
        <f t="shared" si="0"/>
        <v/>
      </c>
      <c r="AG6" s="18" t="str">
        <f t="shared" si="0"/>
        <v/>
      </c>
      <c r="AH6" s="18" t="str">
        <f t="shared" si="0"/>
        <v/>
      </c>
      <c r="AI6" s="18" t="str">
        <f t="shared" si="0"/>
        <v/>
      </c>
      <c r="AJ6" s="18" t="str">
        <f>IFERROR(IF(MONTH(AI6)&lt;&gt;MONTH(AI6+1),"",AI6+1),"")</f>
        <v/>
      </c>
      <c r="AK6" s="18" t="str">
        <f>IFERROR(IF(MONTH(AJ6)&lt;&gt;MONTH(AJ6+1),"",AJ6+1),"")</f>
        <v/>
      </c>
      <c r="AL6" s="18" t="str">
        <f>IFERROR(IF(MONTH(AK6)&lt;&gt;MONTH(AK6+1),"",AK6+1),"")</f>
        <v/>
      </c>
      <c r="AM6" s="263" t="s">
        <v>162</v>
      </c>
      <c r="AN6" s="263" t="s">
        <v>163</v>
      </c>
      <c r="AO6" s="206" t="s">
        <v>133</v>
      </c>
      <c r="AQ6" s="208" t="s">
        <v>36</v>
      </c>
      <c r="AR6" s="209"/>
      <c r="AS6" s="208" t="s">
        <v>39</v>
      </c>
      <c r="AT6" s="212"/>
      <c r="AU6" s="212"/>
      <c r="AV6" s="212"/>
      <c r="AW6" s="213"/>
      <c r="AX6" s="208" t="s">
        <v>16</v>
      </c>
      <c r="AY6" s="215"/>
    </row>
    <row r="7" spans="1:54" s="6" customFormat="1" ht="18" customHeight="1">
      <c r="A7" s="249"/>
      <c r="B7" s="238"/>
      <c r="C7" s="251"/>
      <c r="D7" s="251"/>
      <c r="E7" s="251"/>
      <c r="F7" s="238"/>
      <c r="G7" s="239"/>
      <c r="H7" s="19" t="str">
        <f>H6</f>
        <v/>
      </c>
      <c r="I7" s="19" t="str">
        <f>I6</f>
        <v/>
      </c>
      <c r="J7" s="19" t="str">
        <f t="shared" ref="J7:AL7" si="1">J6</f>
        <v/>
      </c>
      <c r="K7" s="19" t="str">
        <f t="shared" si="1"/>
        <v/>
      </c>
      <c r="L7" s="19" t="str">
        <f t="shared" si="1"/>
        <v/>
      </c>
      <c r="M7" s="19" t="str">
        <f t="shared" si="1"/>
        <v/>
      </c>
      <c r="N7" s="19" t="str">
        <f t="shared" si="1"/>
        <v/>
      </c>
      <c r="O7" s="19" t="str">
        <f t="shared" si="1"/>
        <v/>
      </c>
      <c r="P7" s="19" t="str">
        <f t="shared" si="1"/>
        <v/>
      </c>
      <c r="Q7" s="19" t="str">
        <f t="shared" si="1"/>
        <v/>
      </c>
      <c r="R7" s="19" t="str">
        <f t="shared" si="1"/>
        <v/>
      </c>
      <c r="S7" s="19" t="str">
        <f t="shared" si="1"/>
        <v/>
      </c>
      <c r="T7" s="19" t="str">
        <f t="shared" si="1"/>
        <v/>
      </c>
      <c r="U7" s="19" t="str">
        <f t="shared" si="1"/>
        <v/>
      </c>
      <c r="V7" s="19" t="str">
        <f t="shared" si="1"/>
        <v/>
      </c>
      <c r="W7" s="19" t="str">
        <f t="shared" si="1"/>
        <v/>
      </c>
      <c r="X7" s="19" t="str">
        <f t="shared" si="1"/>
        <v/>
      </c>
      <c r="Y7" s="19" t="str">
        <f t="shared" si="1"/>
        <v/>
      </c>
      <c r="Z7" s="19" t="str">
        <f t="shared" si="1"/>
        <v/>
      </c>
      <c r="AA7" s="19" t="str">
        <f t="shared" si="1"/>
        <v/>
      </c>
      <c r="AB7" s="19" t="str">
        <f t="shared" si="1"/>
        <v/>
      </c>
      <c r="AC7" s="19" t="str">
        <f t="shared" si="1"/>
        <v/>
      </c>
      <c r="AD7" s="19" t="str">
        <f t="shared" si="1"/>
        <v/>
      </c>
      <c r="AE7" s="19" t="str">
        <f t="shared" si="1"/>
        <v/>
      </c>
      <c r="AF7" s="19" t="str">
        <f t="shared" si="1"/>
        <v/>
      </c>
      <c r="AG7" s="19" t="str">
        <f t="shared" si="1"/>
        <v/>
      </c>
      <c r="AH7" s="19" t="str">
        <f t="shared" si="1"/>
        <v/>
      </c>
      <c r="AI7" s="19" t="str">
        <f t="shared" si="1"/>
        <v/>
      </c>
      <c r="AJ7" s="19" t="str">
        <f t="shared" si="1"/>
        <v/>
      </c>
      <c r="AK7" s="19" t="str">
        <f t="shared" si="1"/>
        <v/>
      </c>
      <c r="AL7" s="19" t="str">
        <f t="shared" si="1"/>
        <v/>
      </c>
      <c r="AM7" s="263"/>
      <c r="AN7" s="263"/>
      <c r="AO7" s="207"/>
      <c r="AQ7" s="210"/>
      <c r="AR7" s="211"/>
      <c r="AS7" s="210"/>
      <c r="AT7" s="214"/>
      <c r="AU7" s="214"/>
      <c r="AV7" s="214"/>
      <c r="AW7" s="211"/>
      <c r="AX7" s="210"/>
      <c r="AY7" s="211"/>
    </row>
    <row r="8" spans="1:54" s="6" customFormat="1" ht="13.5" customHeight="1">
      <c r="A8" s="248"/>
      <c r="B8" s="255" t="s">
        <v>4</v>
      </c>
      <c r="C8" s="257" t="s">
        <v>48</v>
      </c>
      <c r="D8" s="257" t="s">
        <v>48</v>
      </c>
      <c r="E8" s="259" t="s">
        <v>103</v>
      </c>
      <c r="F8" s="261"/>
      <c r="G8" s="70" t="s">
        <v>36</v>
      </c>
      <c r="H8" s="60"/>
      <c r="I8" s="60"/>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253">
        <f>SUM(H9:AL9)</f>
        <v>0</v>
      </c>
      <c r="AN8" s="254" t="s">
        <v>48</v>
      </c>
      <c r="AO8" s="223"/>
      <c r="AQ8" s="228"/>
      <c r="AR8" s="369"/>
      <c r="AS8" s="224"/>
      <c r="AT8" s="225"/>
      <c r="AU8" s="12" t="s">
        <v>26</v>
      </c>
      <c r="AV8" s="226"/>
      <c r="AW8" s="227"/>
      <c r="AX8" s="156"/>
      <c r="AY8" s="167" t="s">
        <v>34</v>
      </c>
      <c r="BA8" s="44" t="s">
        <v>95</v>
      </c>
    </row>
    <row r="9" spans="1:54" ht="13.5" customHeight="1">
      <c r="A9" s="249"/>
      <c r="B9" s="256"/>
      <c r="C9" s="258"/>
      <c r="D9" s="258"/>
      <c r="E9" s="260"/>
      <c r="F9" s="262"/>
      <c r="G9" s="70" t="s">
        <v>16</v>
      </c>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253"/>
      <c r="AN9" s="254"/>
      <c r="AO9" s="374"/>
      <c r="AQ9" s="228"/>
      <c r="AR9" s="369"/>
      <c r="AS9" s="224"/>
      <c r="AT9" s="225"/>
      <c r="AU9" s="12" t="s">
        <v>26</v>
      </c>
      <c r="AV9" s="226"/>
      <c r="AW9" s="227"/>
      <c r="AX9" s="156"/>
      <c r="AY9" s="167" t="s">
        <v>34</v>
      </c>
      <c r="BA9" s="165" t="s">
        <v>66</v>
      </c>
      <c r="BB9" s="61"/>
    </row>
    <row r="10" spans="1:54" ht="13.5" customHeight="1">
      <c r="A10" s="248"/>
      <c r="B10" s="273" t="s">
        <v>5</v>
      </c>
      <c r="C10" s="257" t="s">
        <v>48</v>
      </c>
      <c r="D10" s="257" t="s">
        <v>48</v>
      </c>
      <c r="E10" s="275" t="s">
        <v>10</v>
      </c>
      <c r="F10" s="262"/>
      <c r="G10" s="70" t="s">
        <v>36</v>
      </c>
      <c r="H10" s="60"/>
      <c r="I10" s="60"/>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253">
        <f>SUM(H11:AL11)</f>
        <v>0</v>
      </c>
      <c r="AN10" s="254" t="s">
        <v>48</v>
      </c>
      <c r="AO10" s="372"/>
      <c r="AQ10" s="228"/>
      <c r="AR10" s="369"/>
      <c r="AS10" s="224"/>
      <c r="AT10" s="225"/>
      <c r="AU10" s="12" t="s">
        <v>26</v>
      </c>
      <c r="AV10" s="226"/>
      <c r="AW10" s="227"/>
      <c r="AX10" s="156"/>
      <c r="AY10" s="167" t="s">
        <v>34</v>
      </c>
      <c r="BA10" s="69" t="s">
        <v>10</v>
      </c>
      <c r="BB10" s="61"/>
    </row>
    <row r="11" spans="1:54" ht="13.5" customHeight="1">
      <c r="A11" s="249"/>
      <c r="B11" s="274"/>
      <c r="C11" s="258"/>
      <c r="D11" s="258"/>
      <c r="E11" s="260"/>
      <c r="F11" s="262"/>
      <c r="G11" s="71" t="s">
        <v>41</v>
      </c>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276"/>
      <c r="AN11" s="272"/>
      <c r="AO11" s="374"/>
      <c r="AQ11" s="228"/>
      <c r="AR11" s="369"/>
      <c r="AS11" s="224"/>
      <c r="AT11" s="225"/>
      <c r="AU11" s="12" t="s">
        <v>26</v>
      </c>
      <c r="AV11" s="226"/>
      <c r="AW11" s="227"/>
      <c r="AX11" s="156"/>
      <c r="AY11" s="167" t="s">
        <v>34</v>
      </c>
      <c r="BA11" s="69" t="s">
        <v>64</v>
      </c>
      <c r="BB11" s="61"/>
    </row>
    <row r="12" spans="1:54" ht="13.5" customHeight="1">
      <c r="A12" s="248"/>
      <c r="B12" s="265" t="s">
        <v>38</v>
      </c>
      <c r="C12" s="257" t="s">
        <v>48</v>
      </c>
      <c r="D12" s="257" t="s">
        <v>48</v>
      </c>
      <c r="E12" s="268" t="s">
        <v>48</v>
      </c>
      <c r="F12" s="270"/>
      <c r="G12" s="70" t="s">
        <v>36</v>
      </c>
      <c r="H12" s="60"/>
      <c r="I12" s="60"/>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253">
        <f>SUM(H13:AL13)</f>
        <v>0</v>
      </c>
      <c r="AN12" s="254" t="s">
        <v>48</v>
      </c>
      <c r="AO12" s="372"/>
      <c r="AQ12" s="228"/>
      <c r="AR12" s="369"/>
      <c r="AS12" s="224"/>
      <c r="AT12" s="225"/>
      <c r="AU12" s="12" t="s">
        <v>26</v>
      </c>
      <c r="AV12" s="226"/>
      <c r="AW12" s="227"/>
      <c r="AX12" s="156"/>
      <c r="AY12" s="167" t="s">
        <v>34</v>
      </c>
      <c r="BA12" s="69" t="s">
        <v>15</v>
      </c>
      <c r="BB12" s="61"/>
    </row>
    <row r="13" spans="1:54" ht="13.5" customHeight="1" thickBot="1">
      <c r="A13" s="264"/>
      <c r="B13" s="266"/>
      <c r="C13" s="267"/>
      <c r="D13" s="267"/>
      <c r="E13" s="269"/>
      <c r="F13" s="271"/>
      <c r="G13" s="72" t="s">
        <v>41</v>
      </c>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1"/>
      <c r="AN13" s="341"/>
      <c r="AO13" s="373"/>
      <c r="AQ13" s="228"/>
      <c r="AR13" s="369"/>
      <c r="AS13" s="224"/>
      <c r="AT13" s="225"/>
      <c r="AU13" s="12" t="s">
        <v>26</v>
      </c>
      <c r="AV13" s="226"/>
      <c r="AW13" s="227"/>
      <c r="AX13" s="156"/>
      <c r="AY13" s="167" t="s">
        <v>34</v>
      </c>
      <c r="BA13" s="69" t="s">
        <v>65</v>
      </c>
      <c r="BB13" s="61"/>
    </row>
    <row r="14" spans="1:54" ht="13.5" customHeight="1" thickTop="1">
      <c r="A14" s="283" t="str">
        <f>IFERROR(INDEX(【従業者名簿】!F:F,MATCH(前3月!F14,【従業者名簿】!C:C,0)),"")</f>
        <v/>
      </c>
      <c r="B14" s="255" t="s">
        <v>4</v>
      </c>
      <c r="C14" s="285" t="str">
        <f>IF(AO14="介護福祉士","〇","")</f>
        <v/>
      </c>
      <c r="D14" s="367" t="str">
        <f>IF(A14="","",DATEDIF(A14,$AF$3,"m"))</f>
        <v/>
      </c>
      <c r="E14" s="290" t="s">
        <v>102</v>
      </c>
      <c r="F14" s="293"/>
      <c r="G14" s="73" t="s">
        <v>36</v>
      </c>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278">
        <f>SUM(H15:AL15)</f>
        <v>0</v>
      </c>
      <c r="AN14" s="280" t="str">
        <f>IFERROR(IF(SUM(AM14:AM19)&gt;$AF$45,1,ROUNDDOWN(SUM(AM14:AM19)/$AF$45,1)),"")</f>
        <v/>
      </c>
      <c r="AO14" s="343"/>
      <c r="AQ14" s="228"/>
      <c r="AR14" s="369"/>
      <c r="AS14" s="224"/>
      <c r="AT14" s="225"/>
      <c r="AU14" s="12" t="s">
        <v>26</v>
      </c>
      <c r="AV14" s="226"/>
      <c r="AW14" s="227"/>
      <c r="AX14" s="156"/>
      <c r="AY14" s="167" t="s">
        <v>34</v>
      </c>
    </row>
    <row r="15" spans="1:54" ht="13.5" customHeight="1">
      <c r="A15" s="284"/>
      <c r="B15" s="256"/>
      <c r="C15" s="286"/>
      <c r="D15" s="370"/>
      <c r="E15" s="291"/>
      <c r="F15" s="293"/>
      <c r="G15" s="70" t="s">
        <v>41</v>
      </c>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253"/>
      <c r="AN15" s="280"/>
      <c r="AO15" s="344"/>
      <c r="AQ15" s="228"/>
      <c r="AR15" s="369"/>
      <c r="AS15" s="224"/>
      <c r="AT15" s="225"/>
      <c r="AU15" s="12" t="s">
        <v>26</v>
      </c>
      <c r="AV15" s="226"/>
      <c r="AW15" s="227"/>
      <c r="AX15" s="156"/>
      <c r="AY15" s="167" t="s">
        <v>34</v>
      </c>
    </row>
    <row r="16" spans="1:54" ht="13.5" customHeight="1">
      <c r="A16" s="284"/>
      <c r="B16" s="273" t="s">
        <v>5</v>
      </c>
      <c r="C16" s="286"/>
      <c r="D16" s="370"/>
      <c r="E16" s="291"/>
      <c r="F16" s="293"/>
      <c r="G16" s="73" t="s">
        <v>36</v>
      </c>
      <c r="H16" s="38"/>
      <c r="I16" s="38"/>
      <c r="J16" s="38"/>
      <c r="K16" s="38"/>
      <c r="L16" s="164"/>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278">
        <f>SUM(H17:AL17)</f>
        <v>0</v>
      </c>
      <c r="AN16" s="280"/>
      <c r="AO16" s="345"/>
      <c r="AQ16" s="228"/>
      <c r="AR16" s="369"/>
      <c r="AS16" s="224"/>
      <c r="AT16" s="225"/>
      <c r="AU16" s="12" t="s">
        <v>26</v>
      </c>
      <c r="AV16" s="226"/>
      <c r="AW16" s="227"/>
      <c r="AX16" s="156"/>
      <c r="AY16" s="167" t="s">
        <v>34</v>
      </c>
    </row>
    <row r="17" spans="1:51" ht="13.5" customHeight="1">
      <c r="A17" s="284"/>
      <c r="B17" s="297"/>
      <c r="C17" s="286"/>
      <c r="D17" s="370"/>
      <c r="E17" s="291"/>
      <c r="F17" s="293"/>
      <c r="G17" s="70" t="s">
        <v>41</v>
      </c>
      <c r="H17" s="35"/>
      <c r="I17" s="35"/>
      <c r="J17" s="35"/>
      <c r="K17" s="35"/>
      <c r="L17" s="36"/>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253"/>
      <c r="AN17" s="280"/>
      <c r="AO17" s="344"/>
      <c r="AQ17" s="228"/>
      <c r="AR17" s="369"/>
      <c r="AS17" s="224"/>
      <c r="AT17" s="225"/>
      <c r="AU17" s="12" t="s">
        <v>26</v>
      </c>
      <c r="AV17" s="226"/>
      <c r="AW17" s="227"/>
      <c r="AX17" s="156"/>
      <c r="AY17" s="167" t="s">
        <v>34</v>
      </c>
    </row>
    <row r="18" spans="1:51" ht="13.5" customHeight="1">
      <c r="A18" s="284"/>
      <c r="B18" s="296" t="s">
        <v>33</v>
      </c>
      <c r="C18" s="286"/>
      <c r="D18" s="370"/>
      <c r="E18" s="291"/>
      <c r="F18" s="294"/>
      <c r="G18" s="73" t="s">
        <v>36</v>
      </c>
      <c r="H18" s="38"/>
      <c r="I18" s="38"/>
      <c r="J18" s="38"/>
      <c r="K18" s="38"/>
      <c r="L18" s="164"/>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278">
        <f>SUM(H19:AL19)</f>
        <v>0</v>
      </c>
      <c r="AN18" s="281"/>
      <c r="AO18" s="345"/>
      <c r="AQ18" s="228"/>
      <c r="AR18" s="369"/>
      <c r="AS18" s="224"/>
      <c r="AT18" s="225"/>
      <c r="AU18" s="12" t="s">
        <v>26</v>
      </c>
      <c r="AV18" s="226"/>
      <c r="AW18" s="227"/>
      <c r="AX18" s="156"/>
      <c r="AY18" s="167" t="s">
        <v>34</v>
      </c>
    </row>
    <row r="19" spans="1:51" ht="13.5" customHeight="1">
      <c r="A19" s="284"/>
      <c r="B19" s="255"/>
      <c r="C19" s="287"/>
      <c r="D19" s="370"/>
      <c r="E19" s="292"/>
      <c r="F19" s="295"/>
      <c r="G19" s="70" t="s">
        <v>41</v>
      </c>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253"/>
      <c r="AN19" s="281"/>
      <c r="AO19" s="346"/>
      <c r="AQ19" s="228"/>
      <c r="AR19" s="369"/>
      <c r="AS19" s="224"/>
      <c r="AT19" s="225"/>
      <c r="AU19" s="12" t="s">
        <v>26</v>
      </c>
      <c r="AV19" s="226"/>
      <c r="AW19" s="227"/>
      <c r="AX19" s="156"/>
      <c r="AY19" s="167" t="s">
        <v>34</v>
      </c>
    </row>
    <row r="20" spans="1:51" ht="13.5" customHeight="1">
      <c r="A20" s="305" t="str">
        <f>IFERROR(INDEX(【従業者名簿】!F:F,MATCH(前3月!F20,【従業者名簿】!C:C,0)),"")</f>
        <v/>
      </c>
      <c r="B20" s="273" t="s">
        <v>5</v>
      </c>
      <c r="C20" s="299" t="str">
        <f>IF(AO20="介護福祉士","〇","")</f>
        <v/>
      </c>
      <c r="D20" s="370" t="str">
        <f>IF(A20="","",DATEDIF(A20,$AF$3,"m"))</f>
        <v/>
      </c>
      <c r="E20" s="306" t="s">
        <v>211</v>
      </c>
      <c r="F20" s="262"/>
      <c r="G20" s="70" t="s">
        <v>36</v>
      </c>
      <c r="H20" s="164"/>
      <c r="I20" s="164"/>
      <c r="J20" s="164"/>
      <c r="K20" s="164"/>
      <c r="L20" s="164"/>
      <c r="M20" s="164"/>
      <c r="N20" s="164"/>
      <c r="O20" s="164"/>
      <c r="P20" s="164"/>
      <c r="Q20" s="164"/>
      <c r="R20" s="164"/>
      <c r="S20" s="164"/>
      <c r="T20" s="164"/>
      <c r="U20" s="164"/>
      <c r="V20" s="164"/>
      <c r="W20" s="164"/>
      <c r="X20" s="164"/>
      <c r="Y20" s="164"/>
      <c r="Z20" s="164"/>
      <c r="AA20" s="164"/>
      <c r="AB20" s="164"/>
      <c r="AC20" s="164"/>
      <c r="AD20" s="164"/>
      <c r="AE20" s="164"/>
      <c r="AF20" s="164"/>
      <c r="AG20" s="164"/>
      <c r="AH20" s="164"/>
      <c r="AI20" s="164"/>
      <c r="AJ20" s="164"/>
      <c r="AK20" s="164"/>
      <c r="AL20" s="164"/>
      <c r="AM20" s="278">
        <f>SUM(H21:AL21)</f>
        <v>0</v>
      </c>
      <c r="AN20" s="279" t="str">
        <f>IFERROR(IF(SUM(AM20:AM23)&gt;$AF$45,1,ROUNDDOWN(SUM(AM20:AM23)/$AF$45,1)),"")</f>
        <v/>
      </c>
      <c r="AO20" s="222"/>
      <c r="AP20" s="8"/>
      <c r="AQ20" s="228"/>
      <c r="AR20" s="369"/>
      <c r="AS20" s="224"/>
      <c r="AT20" s="225"/>
      <c r="AU20" s="12" t="s">
        <v>26</v>
      </c>
      <c r="AV20" s="226"/>
      <c r="AW20" s="227"/>
      <c r="AX20" s="156"/>
      <c r="AY20" s="167" t="s">
        <v>34</v>
      </c>
    </row>
    <row r="21" spans="1:51" ht="13.5" customHeight="1">
      <c r="A21" s="284"/>
      <c r="B21" s="297"/>
      <c r="C21" s="286"/>
      <c r="D21" s="370"/>
      <c r="E21" s="291"/>
      <c r="F21" s="262"/>
      <c r="G21" s="70" t="s">
        <v>41</v>
      </c>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253"/>
      <c r="AN21" s="280"/>
      <c r="AO21" s="344"/>
      <c r="AP21" s="8"/>
      <c r="AQ21" s="228"/>
      <c r="AR21" s="369"/>
      <c r="AS21" s="224"/>
      <c r="AT21" s="225"/>
      <c r="AU21" s="12" t="s">
        <v>26</v>
      </c>
      <c r="AV21" s="226"/>
      <c r="AW21" s="227"/>
      <c r="AX21" s="156"/>
      <c r="AY21" s="167" t="s">
        <v>34</v>
      </c>
    </row>
    <row r="22" spans="1:51" ht="13.5" customHeight="1">
      <c r="A22" s="284"/>
      <c r="B22" s="304" t="s">
        <v>33</v>
      </c>
      <c r="C22" s="286"/>
      <c r="D22" s="370"/>
      <c r="E22" s="291"/>
      <c r="F22" s="277"/>
      <c r="G22" s="70" t="s">
        <v>36</v>
      </c>
      <c r="H22" s="164"/>
      <c r="I22" s="164"/>
      <c r="J22" s="164"/>
      <c r="K22" s="164"/>
      <c r="L22" s="164"/>
      <c r="M22" s="164"/>
      <c r="N22" s="164"/>
      <c r="O22" s="164"/>
      <c r="P22" s="164"/>
      <c r="Q22" s="164"/>
      <c r="R22" s="164"/>
      <c r="S22" s="164"/>
      <c r="T22" s="164"/>
      <c r="U22" s="164"/>
      <c r="V22" s="164"/>
      <c r="W22" s="164"/>
      <c r="X22" s="164"/>
      <c r="Y22" s="164"/>
      <c r="Z22" s="164"/>
      <c r="AA22" s="164"/>
      <c r="AB22" s="164"/>
      <c r="AC22" s="164"/>
      <c r="AD22" s="164"/>
      <c r="AE22" s="164"/>
      <c r="AF22" s="164"/>
      <c r="AG22" s="164"/>
      <c r="AH22" s="164"/>
      <c r="AI22" s="164"/>
      <c r="AJ22" s="164"/>
      <c r="AK22" s="164"/>
      <c r="AL22" s="164"/>
      <c r="AM22" s="253">
        <f>SUM(H23:AL23)</f>
        <v>0</v>
      </c>
      <c r="AN22" s="281"/>
      <c r="AO22" s="345"/>
      <c r="AP22" s="8"/>
      <c r="AQ22" s="228"/>
      <c r="AR22" s="369"/>
      <c r="AS22" s="224"/>
      <c r="AT22" s="225"/>
      <c r="AU22" s="12" t="s">
        <v>26</v>
      </c>
      <c r="AV22" s="226"/>
      <c r="AW22" s="227"/>
      <c r="AX22" s="156"/>
      <c r="AY22" s="167" t="s">
        <v>34</v>
      </c>
    </row>
    <row r="23" spans="1:51" ht="13.5" customHeight="1">
      <c r="A23" s="284"/>
      <c r="B23" s="304"/>
      <c r="C23" s="287"/>
      <c r="D23" s="370"/>
      <c r="E23" s="292"/>
      <c r="F23" s="277"/>
      <c r="G23" s="70" t="s">
        <v>41</v>
      </c>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253"/>
      <c r="AN23" s="282"/>
      <c r="AO23" s="346"/>
      <c r="AP23" s="8"/>
      <c r="AQ23" s="228"/>
      <c r="AR23" s="369"/>
      <c r="AS23" s="224"/>
      <c r="AT23" s="225"/>
      <c r="AU23" s="12" t="s">
        <v>26</v>
      </c>
      <c r="AV23" s="226"/>
      <c r="AW23" s="227"/>
      <c r="AX23" s="156"/>
      <c r="AY23" s="167" t="s">
        <v>34</v>
      </c>
    </row>
    <row r="24" spans="1:51" ht="13.5" customHeight="1">
      <c r="A24" s="248" t="str">
        <f>IFERROR(INDEX(【従業者名簿】!F:F,MATCH(F24,【従業者名簿】!C:C,0)),"")</f>
        <v/>
      </c>
      <c r="B24" s="298" t="s">
        <v>33</v>
      </c>
      <c r="C24" s="299" t="str">
        <f>IF(AO24="介護福祉士","〇","")</f>
        <v/>
      </c>
      <c r="D24" s="366" t="str">
        <f>IF(A24="","",DATEDIF(A24,$AF$3,"m"))</f>
        <v/>
      </c>
      <c r="E24" s="301"/>
      <c r="F24" s="270"/>
      <c r="G24" s="70" t="s">
        <v>36</v>
      </c>
      <c r="H24" s="164"/>
      <c r="I24" s="164"/>
      <c r="J24" s="164"/>
      <c r="K24" s="164"/>
      <c r="L24" s="164"/>
      <c r="M24" s="164"/>
      <c r="N24" s="164"/>
      <c r="O24" s="40"/>
      <c r="P24" s="164"/>
      <c r="Q24" s="164"/>
      <c r="R24" s="164"/>
      <c r="S24" s="164"/>
      <c r="T24" s="164"/>
      <c r="U24" s="38"/>
      <c r="V24" s="38"/>
      <c r="W24" s="164"/>
      <c r="X24" s="164"/>
      <c r="Y24" s="164"/>
      <c r="Z24" s="164"/>
      <c r="AA24" s="164"/>
      <c r="AB24" s="164"/>
      <c r="AC24" s="164"/>
      <c r="AD24" s="164"/>
      <c r="AE24" s="164"/>
      <c r="AF24" s="164"/>
      <c r="AG24" s="164"/>
      <c r="AH24" s="164"/>
      <c r="AI24" s="164"/>
      <c r="AJ24" s="164"/>
      <c r="AK24" s="164"/>
      <c r="AL24" s="164"/>
      <c r="AM24" s="253">
        <f>SUM(H25:AL25)</f>
        <v>0</v>
      </c>
      <c r="AN24" s="368" t="str">
        <f>IFERROR(IF(OR(E24="Ａ",AM24&gt;$AF$45),1,ROUNDDOWN(AM24/$AF$45,1)),"")</f>
        <v/>
      </c>
      <c r="AO24" s="222"/>
      <c r="AP24" s="8"/>
      <c r="AQ24" s="228"/>
      <c r="AR24" s="369"/>
      <c r="AS24" s="224"/>
      <c r="AT24" s="226"/>
      <c r="AU24" s="12" t="s">
        <v>26</v>
      </c>
      <c r="AV24" s="226"/>
      <c r="AW24" s="311"/>
      <c r="AX24" s="156"/>
      <c r="AY24" s="167" t="s">
        <v>34</v>
      </c>
    </row>
    <row r="25" spans="1:51" ht="13.5" customHeight="1">
      <c r="A25" s="249"/>
      <c r="B25" s="255"/>
      <c r="C25" s="287"/>
      <c r="D25" s="367"/>
      <c r="E25" s="302"/>
      <c r="F25" s="261"/>
      <c r="G25" s="70" t="s">
        <v>41</v>
      </c>
      <c r="H25" s="35"/>
      <c r="I25" s="35"/>
      <c r="J25" s="35"/>
      <c r="K25" s="35"/>
      <c r="L25" s="35"/>
      <c r="M25" s="35"/>
      <c r="N25" s="35"/>
      <c r="O25" s="48"/>
      <c r="P25" s="35"/>
      <c r="Q25" s="35"/>
      <c r="R25" s="35"/>
      <c r="S25" s="35"/>
      <c r="T25" s="35"/>
      <c r="U25" s="35"/>
      <c r="V25" s="35"/>
      <c r="W25" s="35"/>
      <c r="X25" s="35"/>
      <c r="Y25" s="35"/>
      <c r="Z25" s="35"/>
      <c r="AA25" s="35"/>
      <c r="AB25" s="35"/>
      <c r="AC25" s="35"/>
      <c r="AD25" s="35"/>
      <c r="AE25" s="35"/>
      <c r="AF25" s="35"/>
      <c r="AG25" s="39"/>
      <c r="AH25" s="35"/>
      <c r="AI25" s="35"/>
      <c r="AJ25" s="35"/>
      <c r="AK25" s="35"/>
      <c r="AL25" s="35"/>
      <c r="AM25" s="253"/>
      <c r="AN25" s="368"/>
      <c r="AO25" s="223"/>
      <c r="AP25" s="8"/>
      <c r="AQ25" s="228"/>
      <c r="AR25" s="369"/>
      <c r="AS25" s="224"/>
      <c r="AT25" s="226"/>
      <c r="AU25" s="12" t="s">
        <v>26</v>
      </c>
      <c r="AV25" s="226"/>
      <c r="AW25" s="311"/>
      <c r="AX25" s="156"/>
      <c r="AY25" s="167" t="s">
        <v>34</v>
      </c>
    </row>
    <row r="26" spans="1:51" ht="13.5" customHeight="1">
      <c r="A26" s="248" t="str">
        <f>IFERROR(INDEX(【従業者名簿】!F:F,MATCH(F26,【従業者名簿】!C:C,0)),"")</f>
        <v/>
      </c>
      <c r="B26" s="298" t="s">
        <v>33</v>
      </c>
      <c r="C26" s="299" t="str">
        <f t="shared" ref="C26" si="2">IF(AO26="介護福祉士","〇","")</f>
        <v/>
      </c>
      <c r="D26" s="366" t="str">
        <f>IF(A26="","",DATEDIF(A26,$AF$3,"m"))</f>
        <v/>
      </c>
      <c r="E26" s="301"/>
      <c r="F26" s="270"/>
      <c r="G26" s="70" t="s">
        <v>36</v>
      </c>
      <c r="H26" s="164"/>
      <c r="I26" s="164"/>
      <c r="J26" s="164"/>
      <c r="K26" s="164"/>
      <c r="L26" s="164"/>
      <c r="M26" s="164"/>
      <c r="N26" s="164"/>
      <c r="O26" s="164"/>
      <c r="P26" s="164"/>
      <c r="Q26" s="40"/>
      <c r="R26" s="164"/>
      <c r="S26" s="164"/>
      <c r="T26" s="164"/>
      <c r="U26" s="164"/>
      <c r="V26" s="164"/>
      <c r="W26" s="164"/>
      <c r="X26" s="164"/>
      <c r="Y26" s="164"/>
      <c r="Z26" s="164"/>
      <c r="AA26" s="164"/>
      <c r="AB26" s="164"/>
      <c r="AC26" s="164"/>
      <c r="AD26" s="164"/>
      <c r="AE26" s="40"/>
      <c r="AF26" s="164"/>
      <c r="AG26" s="164"/>
      <c r="AH26" s="164"/>
      <c r="AI26" s="164"/>
      <c r="AJ26" s="164"/>
      <c r="AK26" s="164"/>
      <c r="AL26" s="164"/>
      <c r="AM26" s="253">
        <f>SUM(H27:AL27)</f>
        <v>0</v>
      </c>
      <c r="AN26" s="368" t="str">
        <f t="shared" ref="AN26" si="3">IFERROR(IF(OR(E26="Ａ",AM26&gt;$AF$45),1,ROUNDDOWN(AM26/$AF$45,1)),"")</f>
        <v/>
      </c>
      <c r="AO26" s="222"/>
      <c r="AP26" s="8"/>
      <c r="AQ26" s="228" t="s">
        <v>19</v>
      </c>
      <c r="AR26" s="307"/>
      <c r="AS26" s="308" t="s">
        <v>20</v>
      </c>
      <c r="AT26" s="309"/>
      <c r="AU26" s="309"/>
      <c r="AV26" s="309"/>
      <c r="AW26" s="309"/>
      <c r="AX26" s="309"/>
      <c r="AY26" s="310"/>
    </row>
    <row r="27" spans="1:51" ht="13.5" customHeight="1">
      <c r="A27" s="249"/>
      <c r="B27" s="255"/>
      <c r="C27" s="287"/>
      <c r="D27" s="367"/>
      <c r="E27" s="302"/>
      <c r="F27" s="261"/>
      <c r="G27" s="70" t="s">
        <v>41</v>
      </c>
      <c r="H27" s="35"/>
      <c r="I27" s="35"/>
      <c r="J27" s="35"/>
      <c r="K27" s="35"/>
      <c r="L27" s="35"/>
      <c r="M27" s="35"/>
      <c r="N27" s="35"/>
      <c r="O27" s="35"/>
      <c r="P27" s="35"/>
      <c r="Q27" s="48"/>
      <c r="R27" s="35"/>
      <c r="S27" s="35"/>
      <c r="T27" s="35"/>
      <c r="U27" s="35"/>
      <c r="V27" s="35"/>
      <c r="W27" s="35"/>
      <c r="X27" s="35"/>
      <c r="Y27" s="35"/>
      <c r="Z27" s="35"/>
      <c r="AA27" s="35"/>
      <c r="AB27" s="35"/>
      <c r="AC27" s="35"/>
      <c r="AD27" s="35"/>
      <c r="AE27" s="48"/>
      <c r="AF27" s="35"/>
      <c r="AG27" s="35"/>
      <c r="AH27" s="35"/>
      <c r="AI27" s="35"/>
      <c r="AJ27" s="35"/>
      <c r="AK27" s="35"/>
      <c r="AL27" s="35"/>
      <c r="AM27" s="253"/>
      <c r="AN27" s="368"/>
      <c r="AO27" s="223"/>
      <c r="AP27" s="8"/>
      <c r="AQ27" s="228" t="s">
        <v>28</v>
      </c>
      <c r="AR27" s="307"/>
      <c r="AS27" s="308" t="s">
        <v>29</v>
      </c>
      <c r="AT27" s="309"/>
      <c r="AU27" s="309"/>
      <c r="AV27" s="309"/>
      <c r="AW27" s="309"/>
      <c r="AX27" s="309"/>
      <c r="AY27" s="310"/>
    </row>
    <row r="28" spans="1:51" ht="13.5" customHeight="1">
      <c r="A28" s="248" t="str">
        <f>IFERROR(INDEX(【従業者名簿】!F:F,MATCH(F28,【従業者名簿】!C:C,0)),"")</f>
        <v/>
      </c>
      <c r="B28" s="298" t="s">
        <v>33</v>
      </c>
      <c r="C28" s="299" t="str">
        <f t="shared" ref="C28" si="4">IF(AO28="介護福祉士","〇","")</f>
        <v/>
      </c>
      <c r="D28" s="366" t="str">
        <f>IF(A28="","",DATEDIF(A28,$AF$3,"m"))</f>
        <v/>
      </c>
      <c r="E28" s="301"/>
      <c r="F28" s="270"/>
      <c r="G28" s="70" t="s">
        <v>36</v>
      </c>
      <c r="H28" s="164"/>
      <c r="I28" s="164"/>
      <c r="J28" s="164"/>
      <c r="K28" s="164"/>
      <c r="L28" s="164"/>
      <c r="M28" s="164"/>
      <c r="N28" s="164"/>
      <c r="O28" s="164"/>
      <c r="P28" s="164"/>
      <c r="Q28" s="164"/>
      <c r="R28" s="164"/>
      <c r="S28" s="164"/>
      <c r="T28" s="164"/>
      <c r="U28" s="164"/>
      <c r="V28" s="164"/>
      <c r="W28" s="164"/>
      <c r="X28" s="164"/>
      <c r="Y28" s="164"/>
      <c r="Z28" s="164"/>
      <c r="AA28" s="164"/>
      <c r="AB28" s="164"/>
      <c r="AC28" s="164"/>
      <c r="AD28" s="164"/>
      <c r="AE28" s="164"/>
      <c r="AF28" s="164"/>
      <c r="AG28" s="164"/>
      <c r="AH28" s="164"/>
      <c r="AI28" s="164"/>
      <c r="AJ28" s="164"/>
      <c r="AK28" s="164"/>
      <c r="AL28" s="164"/>
      <c r="AM28" s="253">
        <f>SUM(H29:AL29)</f>
        <v>0</v>
      </c>
      <c r="AN28" s="368" t="str">
        <f t="shared" ref="AN28" si="5">IFERROR(IF(OR(E28="Ａ",AM28&gt;$AF$45),1,ROUNDDOWN(AM28/$AF$45,1)),"")</f>
        <v/>
      </c>
      <c r="AO28" s="222"/>
      <c r="AP28" s="8"/>
      <c r="AQ28" s="228" t="s">
        <v>11</v>
      </c>
      <c r="AR28" s="307"/>
      <c r="AS28" s="308" t="s">
        <v>30</v>
      </c>
      <c r="AT28" s="309"/>
      <c r="AU28" s="309"/>
      <c r="AV28" s="309"/>
      <c r="AW28" s="309"/>
      <c r="AX28" s="309"/>
      <c r="AY28" s="310"/>
    </row>
    <row r="29" spans="1:51" ht="13.5" customHeight="1">
      <c r="A29" s="249"/>
      <c r="B29" s="255"/>
      <c r="C29" s="287"/>
      <c r="D29" s="367"/>
      <c r="E29" s="302"/>
      <c r="F29" s="261"/>
      <c r="G29" s="70" t="s">
        <v>41</v>
      </c>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253"/>
      <c r="AN29" s="368"/>
      <c r="AO29" s="223"/>
      <c r="AP29" s="8"/>
      <c r="AQ29" s="156"/>
      <c r="AR29" s="160"/>
      <c r="AS29" s="308"/>
      <c r="AT29" s="309"/>
      <c r="AU29" s="309"/>
      <c r="AV29" s="309"/>
      <c r="AW29" s="309"/>
      <c r="AX29" s="309"/>
      <c r="AY29" s="310"/>
    </row>
    <row r="30" spans="1:51" ht="13.5" customHeight="1">
      <c r="A30" s="248" t="str">
        <f>IFERROR(INDEX(【従業者名簿】!F:F,MATCH(F30,【従業者名簿】!C:C,0)),"")</f>
        <v/>
      </c>
      <c r="B30" s="298" t="s">
        <v>33</v>
      </c>
      <c r="C30" s="299" t="str">
        <f t="shared" ref="C30" si="6">IF(AO30="介護福祉士","〇","")</f>
        <v/>
      </c>
      <c r="D30" s="366" t="str">
        <f>IF(A30="","",DATEDIF(A30,$AF$3,"m"))</f>
        <v/>
      </c>
      <c r="E30" s="301"/>
      <c r="F30" s="270"/>
      <c r="G30" s="70" t="s">
        <v>36</v>
      </c>
      <c r="H30" s="164"/>
      <c r="I30" s="164"/>
      <c r="J30" s="164"/>
      <c r="K30" s="164"/>
      <c r="L30" s="164"/>
      <c r="M30" s="164"/>
      <c r="N30" s="164"/>
      <c r="O30" s="164"/>
      <c r="P30" s="164"/>
      <c r="Q30" s="164"/>
      <c r="R30" s="164"/>
      <c r="S30" s="164"/>
      <c r="T30" s="164"/>
      <c r="U30" s="164"/>
      <c r="V30" s="164"/>
      <c r="W30" s="164"/>
      <c r="X30" s="164"/>
      <c r="Y30" s="164"/>
      <c r="Z30" s="164"/>
      <c r="AA30" s="164"/>
      <c r="AB30" s="164"/>
      <c r="AC30" s="164"/>
      <c r="AD30" s="164"/>
      <c r="AE30" s="164"/>
      <c r="AF30" s="164"/>
      <c r="AG30" s="164"/>
      <c r="AH30" s="164"/>
      <c r="AI30" s="164"/>
      <c r="AJ30" s="164"/>
      <c r="AK30" s="164"/>
      <c r="AL30" s="164"/>
      <c r="AM30" s="253">
        <f>SUM(H31:AL31)</f>
        <v>0</v>
      </c>
      <c r="AN30" s="368" t="str">
        <f>IFERROR(IF(OR(E30="Ａ",AM30&gt;$AF$45),1,ROUNDDOWN(AM30/$AF$45,1)),"")</f>
        <v/>
      </c>
      <c r="AO30" s="222"/>
      <c r="AP30" s="8"/>
      <c r="AQ30" s="228"/>
      <c r="AR30" s="307"/>
      <c r="AS30" s="308"/>
      <c r="AT30" s="309"/>
      <c r="AU30" s="309"/>
      <c r="AV30" s="309"/>
      <c r="AW30" s="309"/>
      <c r="AX30" s="309"/>
      <c r="AY30" s="310"/>
    </row>
    <row r="31" spans="1:51" ht="13.5" customHeight="1">
      <c r="A31" s="249"/>
      <c r="B31" s="255"/>
      <c r="C31" s="287"/>
      <c r="D31" s="367"/>
      <c r="E31" s="302"/>
      <c r="F31" s="261"/>
      <c r="G31" s="70" t="s">
        <v>41</v>
      </c>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253"/>
      <c r="AN31" s="368"/>
      <c r="AO31" s="223"/>
      <c r="AP31" s="8"/>
      <c r="AQ31" s="156"/>
      <c r="AR31" s="160"/>
      <c r="AS31" s="161"/>
      <c r="AT31" s="162"/>
      <c r="AU31" s="162"/>
      <c r="AV31" s="162"/>
      <c r="AW31" s="162"/>
      <c r="AX31" s="162"/>
      <c r="AY31" s="163"/>
    </row>
    <row r="32" spans="1:51" ht="13.5" customHeight="1">
      <c r="A32" s="248" t="str">
        <f>IFERROR(INDEX(【従業者名簿】!F:F,MATCH(F32,【従業者名簿】!C:C,0)),"")</f>
        <v/>
      </c>
      <c r="B32" s="298" t="s">
        <v>33</v>
      </c>
      <c r="C32" s="299" t="str">
        <f t="shared" ref="C32" si="7">IF(AO32="介護福祉士","〇","")</f>
        <v/>
      </c>
      <c r="D32" s="366" t="str">
        <f>IF(A32="","",DATEDIF(A32,$AF$3,"m"))</f>
        <v/>
      </c>
      <c r="E32" s="301"/>
      <c r="F32" s="270"/>
      <c r="G32" s="70" t="s">
        <v>36</v>
      </c>
      <c r="H32" s="164"/>
      <c r="I32" s="164"/>
      <c r="J32" s="164"/>
      <c r="K32" s="164"/>
      <c r="L32" s="164"/>
      <c r="M32" s="164"/>
      <c r="N32" s="164"/>
      <c r="O32" s="164"/>
      <c r="P32" s="164"/>
      <c r="Q32" s="164"/>
      <c r="R32" s="164"/>
      <c r="S32" s="164"/>
      <c r="T32" s="164"/>
      <c r="U32" s="164"/>
      <c r="V32" s="164"/>
      <c r="W32" s="164"/>
      <c r="X32" s="164"/>
      <c r="Y32" s="164"/>
      <c r="Z32" s="164"/>
      <c r="AA32" s="164"/>
      <c r="AB32" s="164"/>
      <c r="AC32" s="164"/>
      <c r="AD32" s="164"/>
      <c r="AE32" s="164"/>
      <c r="AF32" s="164"/>
      <c r="AG32" s="164"/>
      <c r="AH32" s="164"/>
      <c r="AI32" s="164"/>
      <c r="AJ32" s="164"/>
      <c r="AK32" s="164"/>
      <c r="AL32" s="164"/>
      <c r="AM32" s="253">
        <f>SUM(H33:AL33)</f>
        <v>0</v>
      </c>
      <c r="AN32" s="368" t="str">
        <f>IFERROR(IF(OR(E32="Ａ",AM32&gt;$AF$45),1,ROUNDDOWN(AM32/$AF$45,1)),"")</f>
        <v/>
      </c>
      <c r="AO32" s="222"/>
      <c r="AP32" s="8"/>
    </row>
    <row r="33" spans="1:53" ht="13.5" customHeight="1">
      <c r="A33" s="249"/>
      <c r="B33" s="255"/>
      <c r="C33" s="287"/>
      <c r="D33" s="367"/>
      <c r="E33" s="302"/>
      <c r="F33" s="261"/>
      <c r="G33" s="70" t="s">
        <v>41</v>
      </c>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253"/>
      <c r="AN33" s="368"/>
      <c r="AO33" s="223"/>
      <c r="AP33" s="8"/>
      <c r="AQ33" s="332" t="s">
        <v>199</v>
      </c>
      <c r="AR33" s="334"/>
      <c r="AS33" s="347"/>
      <c r="AT33" s="252" t="s">
        <v>200</v>
      </c>
      <c r="AU33" s="351"/>
      <c r="AV33" s="351"/>
      <c r="AW33" s="252" t="s">
        <v>201</v>
      </c>
      <c r="AX33" s="351"/>
      <c r="AY33" s="351"/>
    </row>
    <row r="34" spans="1:53" ht="13.5" customHeight="1">
      <c r="A34" s="248" t="str">
        <f>IFERROR(INDEX(【従業者名簿】!F:F,MATCH(F34,【従業者名簿】!C:C,0)),"")</f>
        <v/>
      </c>
      <c r="B34" s="298" t="s">
        <v>33</v>
      </c>
      <c r="C34" s="299" t="str">
        <f t="shared" ref="C34" si="8">IF(AO34="介護福祉士","〇","")</f>
        <v/>
      </c>
      <c r="D34" s="366" t="str">
        <f>IF(A34="","",DATEDIF(A34,$AF$3,"m"))</f>
        <v/>
      </c>
      <c r="E34" s="301"/>
      <c r="F34" s="270"/>
      <c r="G34" s="70" t="s">
        <v>36</v>
      </c>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4"/>
      <c r="AF34" s="164"/>
      <c r="AG34" s="164"/>
      <c r="AH34" s="164"/>
      <c r="AI34" s="164"/>
      <c r="AJ34" s="164"/>
      <c r="AK34" s="164"/>
      <c r="AL34" s="164"/>
      <c r="AM34" s="253">
        <f>SUM(H35:AL35)</f>
        <v>0</v>
      </c>
      <c r="AN34" s="368" t="str">
        <f>IFERROR(IF(OR(E34="Ａ",AM34&gt;$AF$45),1,ROUNDDOWN(AM34/$AF$45,1)),"")</f>
        <v/>
      </c>
      <c r="AO34" s="222"/>
      <c r="AP34" s="8"/>
      <c r="AQ34" s="348"/>
      <c r="AR34" s="349"/>
      <c r="AS34" s="350"/>
      <c r="AT34" s="352"/>
      <c r="AU34" s="352"/>
      <c r="AV34" s="352"/>
      <c r="AW34" s="352"/>
      <c r="AX34" s="352"/>
      <c r="AY34" s="352"/>
    </row>
    <row r="35" spans="1:53" ht="13.5" customHeight="1">
      <c r="A35" s="249"/>
      <c r="B35" s="255"/>
      <c r="C35" s="287"/>
      <c r="D35" s="367"/>
      <c r="E35" s="302"/>
      <c r="F35" s="261"/>
      <c r="G35" s="70" t="s">
        <v>41</v>
      </c>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253"/>
      <c r="AN35" s="368"/>
      <c r="AO35" s="223"/>
      <c r="AP35" s="8"/>
      <c r="AQ35" s="210"/>
      <c r="AR35" s="214"/>
      <c r="AS35" s="211"/>
      <c r="AT35" s="353" t="s">
        <v>166</v>
      </c>
      <c r="AU35" s="354"/>
      <c r="AV35" s="355"/>
      <c r="AW35" s="353" t="s">
        <v>167</v>
      </c>
      <c r="AX35" s="356"/>
      <c r="AY35" s="357"/>
    </row>
    <row r="36" spans="1:53" ht="13.5" customHeight="1">
      <c r="A36" s="248" t="str">
        <f>IFERROR(INDEX(【従業者名簿】!F:F,MATCH(F36,【従業者名簿】!C:C,0)),"")</f>
        <v/>
      </c>
      <c r="B36" s="298" t="s">
        <v>33</v>
      </c>
      <c r="C36" s="299" t="str">
        <f t="shared" ref="C36" si="9">IF(AO36="介護福祉士","〇","")</f>
        <v/>
      </c>
      <c r="D36" s="366" t="str">
        <f>IF(A36="","",DATEDIF(A36,$AF$3,"m"))</f>
        <v/>
      </c>
      <c r="E36" s="301"/>
      <c r="F36" s="262"/>
      <c r="G36" s="70" t="s">
        <v>36</v>
      </c>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253">
        <f>SUM(H37:AL37)</f>
        <v>0</v>
      </c>
      <c r="AN36" s="368" t="str">
        <f t="shared" ref="AN36" si="10">IFERROR(IF(OR(E36="Ａ",AM36&gt;$AF$45),1,ROUNDDOWN(AM36/$AF$45,1)),"")</f>
        <v/>
      </c>
      <c r="AO36" s="222"/>
      <c r="AP36" s="8"/>
      <c r="AQ36" s="312" t="s">
        <v>202</v>
      </c>
      <c r="AR36" s="313"/>
      <c r="AS36" s="314"/>
      <c r="AT36" s="315">
        <f>ROUNDDOWN(SUMIF(C14:C79,"〇",AN14:AN79),1)</f>
        <v>0</v>
      </c>
      <c r="AU36" s="316"/>
      <c r="AV36" s="316"/>
      <c r="AW36" s="317" t="e">
        <f>AT36/AM44</f>
        <v>#DIV/0!</v>
      </c>
      <c r="AX36" s="318"/>
      <c r="AY36" s="318"/>
    </row>
    <row r="37" spans="1:53" ht="13.5" customHeight="1">
      <c r="A37" s="249"/>
      <c r="B37" s="255"/>
      <c r="C37" s="287"/>
      <c r="D37" s="367"/>
      <c r="E37" s="302"/>
      <c r="F37" s="262"/>
      <c r="G37" s="70" t="s">
        <v>41</v>
      </c>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253"/>
      <c r="AN37" s="368"/>
      <c r="AO37" s="223"/>
      <c r="AP37" s="8"/>
      <c r="AQ37" s="319" t="s">
        <v>203</v>
      </c>
      <c r="AR37" s="320"/>
      <c r="AS37" s="321"/>
      <c r="AT37" s="316"/>
      <c r="AU37" s="316"/>
      <c r="AV37" s="316"/>
      <c r="AW37" s="318"/>
      <c r="AX37" s="318"/>
      <c r="AY37" s="318"/>
    </row>
    <row r="38" spans="1:53" ht="13.5" customHeight="1">
      <c r="A38" s="248" t="str">
        <f>IFERROR(INDEX(【従業者名簿】!F:F,MATCH(F38,【従業者名簿】!C:C,0)),"")</f>
        <v/>
      </c>
      <c r="B38" s="298" t="s">
        <v>33</v>
      </c>
      <c r="C38" s="299" t="str">
        <f t="shared" ref="C38" si="11">IF(AO38="介護福祉士","〇","")</f>
        <v/>
      </c>
      <c r="D38" s="366" t="str">
        <f>IF(A38="","",DATEDIF(A38,$AF$3,"m"))</f>
        <v/>
      </c>
      <c r="E38" s="301"/>
      <c r="F38" s="262"/>
      <c r="G38" s="70" t="s">
        <v>36</v>
      </c>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c r="AL38" s="60"/>
      <c r="AM38" s="253">
        <f>SUM(H39:AL39)</f>
        <v>0</v>
      </c>
      <c r="AN38" s="368" t="str">
        <f t="shared" ref="AN38" si="12">IFERROR(IF(OR(E38="Ａ",AM38&gt;$AF$45),1,ROUNDDOWN(AM38/$AF$45,1)),"")</f>
        <v/>
      </c>
      <c r="AO38" s="222"/>
      <c r="AP38" s="8"/>
      <c r="AQ38" s="312" t="s">
        <v>204</v>
      </c>
      <c r="AR38" s="313"/>
      <c r="AS38" s="314"/>
      <c r="AT38" s="315">
        <f>ROUNDDOWN(SUMIFS(AN14:AN79,C14:C79,"〇",D14:D79,"&gt;="&amp;BA38),1)</f>
        <v>0</v>
      </c>
      <c r="AU38" s="316"/>
      <c r="AV38" s="316"/>
      <c r="AW38" s="317" t="e">
        <f>AT38/AM44</f>
        <v>#DIV/0!</v>
      </c>
      <c r="AX38" s="318"/>
      <c r="AY38" s="318"/>
      <c r="BA38" s="358">
        <f>[1]【算定要件集計】!T7</f>
        <v>120</v>
      </c>
    </row>
    <row r="39" spans="1:53" ht="13.5" customHeight="1">
      <c r="A39" s="249"/>
      <c r="B39" s="255"/>
      <c r="C39" s="287"/>
      <c r="D39" s="367"/>
      <c r="E39" s="302"/>
      <c r="F39" s="262"/>
      <c r="G39" s="70" t="s">
        <v>41</v>
      </c>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253"/>
      <c r="AN39" s="368"/>
      <c r="AO39" s="223"/>
      <c r="AP39" s="8"/>
      <c r="AQ39" s="319" t="s">
        <v>206</v>
      </c>
      <c r="AR39" s="320"/>
      <c r="AS39" s="321"/>
      <c r="AT39" s="316"/>
      <c r="AU39" s="316"/>
      <c r="AV39" s="316"/>
      <c r="AW39" s="318"/>
      <c r="AX39" s="318"/>
      <c r="AY39" s="318"/>
      <c r="BA39" s="359"/>
    </row>
    <row r="40" spans="1:53" ht="13.5" customHeight="1">
      <c r="A40" s="248" t="str">
        <f>IFERROR(INDEX(【従業者名簿】!F:F,MATCH(F40,【従業者名簿】!C:C,0)),"")</f>
        <v/>
      </c>
      <c r="B40" s="298" t="s">
        <v>33</v>
      </c>
      <c r="C40" s="299" t="str">
        <f t="shared" ref="C40" si="13">IF(AO40="介護福祉士","〇","")</f>
        <v/>
      </c>
      <c r="D40" s="366" t="str">
        <f>IF(A40="","",DATEDIF(A40,$AF$3,"m"))</f>
        <v/>
      </c>
      <c r="E40" s="301"/>
      <c r="F40" s="262"/>
      <c r="G40" s="70" t="s">
        <v>36</v>
      </c>
      <c r="H40" s="60"/>
      <c r="I40" s="60"/>
      <c r="J40" s="60"/>
      <c r="K40" s="60"/>
      <c r="L40" s="60"/>
      <c r="M40" s="60"/>
      <c r="N40" s="60"/>
      <c r="O40" s="60"/>
      <c r="P40" s="60"/>
      <c r="Q40" s="60"/>
      <c r="R40" s="60"/>
      <c r="S40" s="60"/>
      <c r="T40" s="60"/>
      <c r="U40" s="60"/>
      <c r="V40" s="60"/>
      <c r="W40" s="60"/>
      <c r="X40" s="60"/>
      <c r="Y40" s="60"/>
      <c r="Z40" s="60"/>
      <c r="AA40" s="60"/>
      <c r="AB40" s="60"/>
      <c r="AC40" s="60"/>
      <c r="AD40" s="60"/>
      <c r="AE40" s="60"/>
      <c r="AF40" s="60"/>
      <c r="AG40" s="60"/>
      <c r="AH40" s="60"/>
      <c r="AI40" s="60"/>
      <c r="AJ40" s="60"/>
      <c r="AK40" s="60"/>
      <c r="AL40" s="60"/>
      <c r="AM40" s="253">
        <f>SUM(H41:AL41)</f>
        <v>0</v>
      </c>
      <c r="AN40" s="368" t="str">
        <f t="shared" ref="AN40" si="14">IFERROR(IF(OR(E40="Ａ",AM40&gt;$AF$45),1,ROUNDDOWN(AM40/$AF$45,1)),"")</f>
        <v/>
      </c>
      <c r="AO40" s="222"/>
      <c r="AP40" s="8"/>
      <c r="AQ40" s="312" t="s">
        <v>207</v>
      </c>
      <c r="AR40" s="313"/>
      <c r="AS40" s="314"/>
      <c r="AT40" s="315">
        <f>ROUNDDOWN(SUM(SUMIF(E14:E79,{"Ａ","Ｂ"},AN14:AN79)),1)</f>
        <v>0</v>
      </c>
      <c r="AU40" s="316"/>
      <c r="AV40" s="316"/>
      <c r="AW40" s="360" t="e">
        <f>AT40/AM44</f>
        <v>#DIV/0!</v>
      </c>
      <c r="AX40" s="361"/>
      <c r="AY40" s="362"/>
      <c r="BA40" s="169"/>
    </row>
    <row r="41" spans="1:53" ht="13.5" customHeight="1">
      <c r="A41" s="249"/>
      <c r="B41" s="255"/>
      <c r="C41" s="287"/>
      <c r="D41" s="367"/>
      <c r="E41" s="302"/>
      <c r="F41" s="262"/>
      <c r="G41" s="70" t="s">
        <v>41</v>
      </c>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253"/>
      <c r="AN41" s="368"/>
      <c r="AO41" s="223"/>
      <c r="AP41" s="8"/>
      <c r="AQ41" s="319" t="s">
        <v>208</v>
      </c>
      <c r="AR41" s="320"/>
      <c r="AS41" s="321"/>
      <c r="AT41" s="316"/>
      <c r="AU41" s="316"/>
      <c r="AV41" s="316"/>
      <c r="AW41" s="363"/>
      <c r="AX41" s="364"/>
      <c r="AY41" s="365"/>
      <c r="BA41" s="170"/>
    </row>
    <row r="42" spans="1:53" ht="13.5" customHeight="1">
      <c r="A42" s="248" t="str">
        <f>IFERROR(INDEX(【従業者名簿】!F:F,MATCH(F42,【従業者名簿】!C:C,0)),"")</f>
        <v/>
      </c>
      <c r="B42" s="298" t="s">
        <v>33</v>
      </c>
      <c r="C42" s="299" t="str">
        <f t="shared" ref="C42" si="15">IF(AO42="介護福祉士","〇","")</f>
        <v/>
      </c>
      <c r="D42" s="366" t="str">
        <f>IF(A42="","",DATEDIF(A42,$AF$3,"m"))</f>
        <v/>
      </c>
      <c r="E42" s="275"/>
      <c r="F42" s="262"/>
      <c r="G42" s="70" t="s">
        <v>36</v>
      </c>
      <c r="H42" s="60"/>
      <c r="I42" s="60"/>
      <c r="J42" s="60"/>
      <c r="K42" s="60"/>
      <c r="L42" s="60"/>
      <c r="M42" s="60"/>
      <c r="N42" s="60"/>
      <c r="O42" s="60"/>
      <c r="P42" s="60"/>
      <c r="Q42" s="60"/>
      <c r="R42" s="60"/>
      <c r="S42" s="60"/>
      <c r="T42" s="60"/>
      <c r="U42" s="60"/>
      <c r="V42" s="60"/>
      <c r="W42" s="60"/>
      <c r="X42" s="60"/>
      <c r="Y42" s="60"/>
      <c r="Z42" s="60"/>
      <c r="AA42" s="60"/>
      <c r="AB42" s="60"/>
      <c r="AC42" s="60"/>
      <c r="AD42" s="60"/>
      <c r="AE42" s="60"/>
      <c r="AF42" s="60"/>
      <c r="AG42" s="60"/>
      <c r="AH42" s="60"/>
      <c r="AI42" s="60"/>
      <c r="AJ42" s="60"/>
      <c r="AK42" s="60"/>
      <c r="AL42" s="60"/>
      <c r="AM42" s="253">
        <f>SUM(H43:AL43)</f>
        <v>0</v>
      </c>
      <c r="AN42" s="368" t="str">
        <f>IFERROR(IF(OR(E42="Ａ",AM42&gt;$AF$45),1,ROUNDDOWN(AM42/$AF$45,1)),"")</f>
        <v/>
      </c>
      <c r="AO42" s="222"/>
      <c r="AP42" s="8"/>
      <c r="AQ42" s="312" t="s">
        <v>207</v>
      </c>
      <c r="AR42" s="313"/>
      <c r="AS42" s="314"/>
      <c r="AT42" s="315">
        <f>ROUNDDOWN(SUMIF(D14:D79,"&gt;="&amp;BA42,AN14:AN79),1)</f>
        <v>0</v>
      </c>
      <c r="AU42" s="316"/>
      <c r="AV42" s="316"/>
      <c r="AW42" s="360" t="e">
        <f>AT42/AM44</f>
        <v>#DIV/0!</v>
      </c>
      <c r="AX42" s="361"/>
      <c r="AY42" s="362"/>
      <c r="BA42" s="358">
        <f>[1]【算定要件集計】!T11</f>
        <v>84</v>
      </c>
    </row>
    <row r="43" spans="1:53" ht="13.5" customHeight="1">
      <c r="A43" s="249"/>
      <c r="B43" s="255"/>
      <c r="C43" s="287"/>
      <c r="D43" s="367"/>
      <c r="E43" s="260"/>
      <c r="F43" s="262"/>
      <c r="G43" s="70" t="s">
        <v>41</v>
      </c>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253"/>
      <c r="AN43" s="368"/>
      <c r="AO43" s="223"/>
      <c r="AP43" s="8"/>
      <c r="AQ43" s="319" t="s">
        <v>210</v>
      </c>
      <c r="AR43" s="320"/>
      <c r="AS43" s="321"/>
      <c r="AT43" s="316"/>
      <c r="AU43" s="316"/>
      <c r="AV43" s="316"/>
      <c r="AW43" s="363"/>
      <c r="AX43" s="364"/>
      <c r="AY43" s="365"/>
      <c r="BA43" s="359"/>
    </row>
    <row r="44" spans="1:53" ht="13.5" customHeight="1">
      <c r="B44" s="332" t="s">
        <v>51</v>
      </c>
      <c r="C44" s="333"/>
      <c r="D44" s="333"/>
      <c r="E44" s="333"/>
      <c r="F44" s="333"/>
      <c r="G44" s="25" t="s">
        <v>49</v>
      </c>
      <c r="H44" s="23"/>
      <c r="I44" s="15"/>
      <c r="J44" s="332" t="s">
        <v>46</v>
      </c>
      <c r="K44" s="334"/>
      <c r="L44" s="334"/>
      <c r="M44" s="334"/>
      <c r="N44" s="334"/>
      <c r="O44" s="334"/>
      <c r="P44" s="334"/>
      <c r="Q44" s="334"/>
      <c r="R44" s="334"/>
      <c r="S44" s="14"/>
      <c r="T44" s="26" t="s">
        <v>50</v>
      </c>
      <c r="U44" s="24"/>
      <c r="V44" s="332" t="s">
        <v>47</v>
      </c>
      <c r="W44" s="334"/>
      <c r="X44" s="334"/>
      <c r="Y44" s="334"/>
      <c r="Z44" s="334"/>
      <c r="AA44" s="334"/>
      <c r="AB44" s="334"/>
      <c r="AC44" s="333"/>
      <c r="AD44" s="333"/>
      <c r="AE44" s="333"/>
      <c r="AF44" s="14" t="s">
        <v>164</v>
      </c>
      <c r="AH44" s="27"/>
      <c r="AI44" s="27"/>
      <c r="AJ44" s="27"/>
      <c r="AK44" s="27"/>
      <c r="AL44" s="27"/>
      <c r="AM44" s="324">
        <f>ROUNDDOWN(SUM(AN14:AN43,AN50:AN79),1)</f>
        <v>0</v>
      </c>
      <c r="AN44" s="325"/>
      <c r="AO44" s="328" t="s">
        <v>165</v>
      </c>
      <c r="AP44" s="10"/>
      <c r="AQ44" s="322"/>
      <c r="AR44" s="323"/>
      <c r="AS44" s="323"/>
      <c r="AT44" s="322"/>
      <c r="AU44" s="323"/>
      <c r="AV44" s="323"/>
      <c r="AW44" s="322"/>
      <c r="AX44" s="323"/>
      <c r="AY44" s="323"/>
    </row>
    <row r="45" spans="1:53" ht="13.5" customHeight="1">
      <c r="B45" s="210"/>
      <c r="C45" s="214"/>
      <c r="D45" s="214"/>
      <c r="E45" s="214"/>
      <c r="F45" s="214"/>
      <c r="G45" s="41">
        <f>AF5</f>
        <v>0</v>
      </c>
      <c r="H45" s="21" t="s">
        <v>16</v>
      </c>
      <c r="I45" s="20"/>
      <c r="J45" s="335"/>
      <c r="K45" s="336"/>
      <c r="L45" s="336"/>
      <c r="M45" s="336"/>
      <c r="N45" s="336"/>
      <c r="O45" s="336"/>
      <c r="P45" s="336"/>
      <c r="Q45" s="336"/>
      <c r="R45" s="336"/>
      <c r="S45" s="330" t="str">
        <f>IFERROR((AM5/AF5*4)+(COUNT(H6:AL6)-28)*(AM5/AF5/7),"")</f>
        <v/>
      </c>
      <c r="T45" s="330"/>
      <c r="U45" s="22" t="s">
        <v>7</v>
      </c>
      <c r="V45" s="335"/>
      <c r="W45" s="336"/>
      <c r="X45" s="336"/>
      <c r="Y45" s="336"/>
      <c r="Z45" s="336"/>
      <c r="AA45" s="336"/>
      <c r="AB45" s="336"/>
      <c r="AC45" s="214"/>
      <c r="AD45" s="214"/>
      <c r="AE45" s="214"/>
      <c r="AF45" s="331" t="str">
        <f>IFERROR(ROUNDDOWN(G45*S45,0),"")</f>
        <v/>
      </c>
      <c r="AG45" s="331"/>
      <c r="AH45" s="21" t="s">
        <v>16</v>
      </c>
      <c r="AI45" s="21"/>
      <c r="AJ45" s="21"/>
      <c r="AK45" s="21"/>
      <c r="AL45" s="21"/>
      <c r="AM45" s="326"/>
      <c r="AN45" s="327"/>
      <c r="AO45" s="329"/>
      <c r="AP45" s="10"/>
      <c r="AQ45" s="323"/>
      <c r="AR45" s="323"/>
      <c r="AS45" s="323"/>
      <c r="AT45" s="323"/>
      <c r="AU45" s="323"/>
      <c r="AV45" s="323"/>
      <c r="AW45" s="323"/>
      <c r="AX45" s="323"/>
      <c r="AY45" s="323"/>
    </row>
    <row r="46" spans="1:53" ht="13.5" customHeight="1">
      <c r="B46" s="43"/>
      <c r="C46" s="43"/>
      <c r="D46" s="43"/>
      <c r="E46" s="7" t="s">
        <v>90</v>
      </c>
      <c r="F46" s="43"/>
      <c r="G46" s="51"/>
      <c r="H46" s="7"/>
      <c r="I46" s="52"/>
      <c r="J46" s="52"/>
      <c r="K46" s="52"/>
      <c r="L46" s="52"/>
      <c r="M46" s="52"/>
      <c r="N46" s="52"/>
      <c r="O46" s="52"/>
      <c r="P46" s="52"/>
      <c r="Q46" s="52"/>
      <c r="R46" s="52"/>
      <c r="S46" s="53"/>
      <c r="T46" s="53"/>
      <c r="U46" s="7"/>
      <c r="V46" s="52"/>
      <c r="W46" s="52"/>
      <c r="X46" s="52"/>
      <c r="Y46" s="52"/>
      <c r="Z46" s="52"/>
      <c r="AA46" s="52"/>
      <c r="AB46" s="52"/>
      <c r="AC46" s="43"/>
      <c r="AD46" s="43"/>
      <c r="AE46" s="43"/>
      <c r="AF46" s="54"/>
      <c r="AG46" s="54"/>
      <c r="AH46" s="7"/>
      <c r="AI46" s="7"/>
      <c r="AJ46" s="7"/>
      <c r="AK46" s="7"/>
      <c r="AL46" s="7"/>
      <c r="AM46" s="137" t="s">
        <v>149</v>
      </c>
      <c r="AN46" s="56"/>
      <c r="AO46" s="57"/>
      <c r="AP46" s="10"/>
      <c r="AQ46" s="159"/>
      <c r="AR46" s="159"/>
      <c r="AS46" s="159"/>
      <c r="AT46" s="58"/>
      <c r="AU46" s="58"/>
      <c r="AV46" s="58"/>
      <c r="AW46" s="59"/>
      <c r="AX46" s="59"/>
      <c r="AY46" s="59"/>
    </row>
    <row r="47" spans="1:53" ht="13.5" customHeight="1">
      <c r="B47" s="43"/>
      <c r="C47" s="43"/>
      <c r="D47" s="43"/>
      <c r="E47" s="7"/>
      <c r="F47" s="43"/>
      <c r="G47" s="51"/>
      <c r="H47" s="7"/>
      <c r="I47" s="52"/>
      <c r="J47" s="52"/>
      <c r="K47" s="52"/>
      <c r="L47" s="52"/>
      <c r="M47" s="52"/>
      <c r="N47" s="52"/>
      <c r="O47" s="52"/>
      <c r="P47" s="52"/>
      <c r="Q47" s="52"/>
      <c r="R47" s="52"/>
      <c r="S47" s="53"/>
      <c r="T47" s="53"/>
      <c r="U47" s="7"/>
      <c r="V47" s="52"/>
      <c r="W47" s="52"/>
      <c r="X47" s="52"/>
      <c r="Y47" s="52"/>
      <c r="Z47" s="52"/>
      <c r="AA47" s="52"/>
      <c r="AB47" s="52"/>
      <c r="AC47" s="43"/>
      <c r="AD47" s="43"/>
      <c r="AE47" s="43"/>
      <c r="AF47" s="54"/>
      <c r="AG47" s="54"/>
      <c r="AH47" s="7"/>
      <c r="AI47" s="7"/>
      <c r="AJ47" s="7"/>
      <c r="AK47" s="7"/>
      <c r="AL47" s="7"/>
      <c r="AM47" s="55"/>
      <c r="AN47" s="56"/>
      <c r="AO47" s="57"/>
      <c r="AP47" s="10"/>
      <c r="AQ47" s="159"/>
      <c r="AR47" s="159"/>
      <c r="AS47" s="159"/>
      <c r="AT47" s="58"/>
      <c r="AU47" s="58"/>
      <c r="AV47" s="58"/>
      <c r="AW47" s="59"/>
      <c r="AX47" s="59"/>
      <c r="AY47" s="59"/>
    </row>
    <row r="48" spans="1:53" s="6" customFormat="1" ht="18" customHeight="1">
      <c r="A48" s="248" t="s">
        <v>60</v>
      </c>
      <c r="B48" s="238" t="s">
        <v>0</v>
      </c>
      <c r="C48" s="250" t="s">
        <v>203</v>
      </c>
      <c r="D48" s="250" t="s">
        <v>62</v>
      </c>
      <c r="E48" s="250" t="s">
        <v>1</v>
      </c>
      <c r="F48" s="238" t="s">
        <v>3</v>
      </c>
      <c r="G48" s="252" t="s">
        <v>37</v>
      </c>
      <c r="H48" s="18" t="str">
        <f>AF3</f>
        <v/>
      </c>
      <c r="I48" s="18" t="str">
        <f>IFERROR(H48+1,"")</f>
        <v/>
      </c>
      <c r="J48" s="18" t="str">
        <f>IFERROR(I48+1,"")</f>
        <v/>
      </c>
      <c r="K48" s="18" t="str">
        <f t="shared" ref="K48:AI48" si="16">IFERROR(J48+1,"")</f>
        <v/>
      </c>
      <c r="L48" s="18" t="str">
        <f t="shared" si="16"/>
        <v/>
      </c>
      <c r="M48" s="18" t="str">
        <f t="shared" si="16"/>
        <v/>
      </c>
      <c r="N48" s="18" t="str">
        <f t="shared" si="16"/>
        <v/>
      </c>
      <c r="O48" s="18" t="str">
        <f t="shared" si="16"/>
        <v/>
      </c>
      <c r="P48" s="18" t="str">
        <f t="shared" si="16"/>
        <v/>
      </c>
      <c r="Q48" s="18" t="str">
        <f t="shared" si="16"/>
        <v/>
      </c>
      <c r="R48" s="18" t="str">
        <f t="shared" si="16"/>
        <v/>
      </c>
      <c r="S48" s="18" t="str">
        <f t="shared" si="16"/>
        <v/>
      </c>
      <c r="T48" s="18" t="str">
        <f t="shared" si="16"/>
        <v/>
      </c>
      <c r="U48" s="18" t="str">
        <f t="shared" si="16"/>
        <v/>
      </c>
      <c r="V48" s="18" t="str">
        <f t="shared" si="16"/>
        <v/>
      </c>
      <c r="W48" s="18" t="str">
        <f t="shared" si="16"/>
        <v/>
      </c>
      <c r="X48" s="18" t="str">
        <f t="shared" si="16"/>
        <v/>
      </c>
      <c r="Y48" s="18" t="str">
        <f t="shared" si="16"/>
        <v/>
      </c>
      <c r="Z48" s="18" t="str">
        <f t="shared" si="16"/>
        <v/>
      </c>
      <c r="AA48" s="18" t="str">
        <f t="shared" si="16"/>
        <v/>
      </c>
      <c r="AB48" s="18" t="str">
        <f t="shared" si="16"/>
        <v/>
      </c>
      <c r="AC48" s="18" t="str">
        <f t="shared" si="16"/>
        <v/>
      </c>
      <c r="AD48" s="18" t="str">
        <f t="shared" si="16"/>
        <v/>
      </c>
      <c r="AE48" s="18" t="str">
        <f t="shared" si="16"/>
        <v/>
      </c>
      <c r="AF48" s="18" t="str">
        <f t="shared" si="16"/>
        <v/>
      </c>
      <c r="AG48" s="18" t="str">
        <f t="shared" si="16"/>
        <v/>
      </c>
      <c r="AH48" s="18" t="str">
        <f t="shared" si="16"/>
        <v/>
      </c>
      <c r="AI48" s="18" t="str">
        <f t="shared" si="16"/>
        <v/>
      </c>
      <c r="AJ48" s="18" t="str">
        <f>IFERROR(IF(MONTH(AI48)&lt;&gt;MONTH(AI48+1),"",AI48+1),"")</f>
        <v/>
      </c>
      <c r="AK48" s="18" t="str">
        <f>IFERROR(IF(MONTH(AJ48)&lt;&gt;MONTH(AJ48+1),"",AJ48+1),"")</f>
        <v/>
      </c>
      <c r="AL48" s="18" t="str">
        <f>IFERROR(IF(MONTH(AK48)&lt;&gt;MONTH(AK48+1),"",AK48+1),"")</f>
        <v/>
      </c>
      <c r="AM48" s="263" t="s">
        <v>162</v>
      </c>
      <c r="AN48" s="263" t="s">
        <v>163</v>
      </c>
      <c r="AO48" s="206" t="s">
        <v>133</v>
      </c>
      <c r="AQ48" s="1"/>
      <c r="AR48" s="1"/>
      <c r="AS48" s="1"/>
      <c r="AT48" s="1"/>
      <c r="AU48" s="1"/>
      <c r="AV48" s="1"/>
      <c r="AW48" s="1"/>
      <c r="AX48" s="1"/>
      <c r="AY48" s="1"/>
    </row>
    <row r="49" spans="1:51" s="6" customFormat="1" ht="18" customHeight="1">
      <c r="A49" s="249"/>
      <c r="B49" s="238"/>
      <c r="C49" s="251"/>
      <c r="D49" s="251"/>
      <c r="E49" s="251"/>
      <c r="F49" s="238"/>
      <c r="G49" s="239"/>
      <c r="H49" s="19" t="str">
        <f>H48</f>
        <v/>
      </c>
      <c r="I49" s="19" t="str">
        <f>I48</f>
        <v/>
      </c>
      <c r="J49" s="19" t="str">
        <f t="shared" ref="J49:AL49" si="17">J48</f>
        <v/>
      </c>
      <c r="K49" s="19" t="str">
        <f t="shared" si="17"/>
        <v/>
      </c>
      <c r="L49" s="19" t="str">
        <f t="shared" si="17"/>
        <v/>
      </c>
      <c r="M49" s="19" t="str">
        <f t="shared" si="17"/>
        <v/>
      </c>
      <c r="N49" s="19" t="str">
        <f t="shared" si="17"/>
        <v/>
      </c>
      <c r="O49" s="19" t="str">
        <f t="shared" si="17"/>
        <v/>
      </c>
      <c r="P49" s="19" t="str">
        <f t="shared" si="17"/>
        <v/>
      </c>
      <c r="Q49" s="19" t="str">
        <f t="shared" si="17"/>
        <v/>
      </c>
      <c r="R49" s="19" t="str">
        <f t="shared" si="17"/>
        <v/>
      </c>
      <c r="S49" s="19" t="str">
        <f t="shared" si="17"/>
        <v/>
      </c>
      <c r="T49" s="19" t="str">
        <f t="shared" si="17"/>
        <v/>
      </c>
      <c r="U49" s="19" t="str">
        <f t="shared" si="17"/>
        <v/>
      </c>
      <c r="V49" s="19" t="str">
        <f t="shared" si="17"/>
        <v/>
      </c>
      <c r="W49" s="19" t="str">
        <f t="shared" si="17"/>
        <v/>
      </c>
      <c r="X49" s="19" t="str">
        <f t="shared" si="17"/>
        <v/>
      </c>
      <c r="Y49" s="19" t="str">
        <f t="shared" si="17"/>
        <v/>
      </c>
      <c r="Z49" s="19" t="str">
        <f t="shared" si="17"/>
        <v/>
      </c>
      <c r="AA49" s="19" t="str">
        <f t="shared" si="17"/>
        <v/>
      </c>
      <c r="AB49" s="19" t="str">
        <f t="shared" si="17"/>
        <v/>
      </c>
      <c r="AC49" s="19" t="str">
        <f t="shared" si="17"/>
        <v/>
      </c>
      <c r="AD49" s="19" t="str">
        <f t="shared" si="17"/>
        <v/>
      </c>
      <c r="AE49" s="19" t="str">
        <f t="shared" si="17"/>
        <v/>
      </c>
      <c r="AF49" s="19" t="str">
        <f t="shared" si="17"/>
        <v/>
      </c>
      <c r="AG49" s="19" t="str">
        <f t="shared" si="17"/>
        <v/>
      </c>
      <c r="AH49" s="19" t="str">
        <f t="shared" si="17"/>
        <v/>
      </c>
      <c r="AI49" s="19" t="str">
        <f t="shared" si="17"/>
        <v/>
      </c>
      <c r="AJ49" s="19" t="str">
        <f t="shared" si="17"/>
        <v/>
      </c>
      <c r="AK49" s="19" t="str">
        <f t="shared" si="17"/>
        <v/>
      </c>
      <c r="AL49" s="19" t="str">
        <f t="shared" si="17"/>
        <v/>
      </c>
      <c r="AM49" s="263"/>
      <c r="AN49" s="263"/>
      <c r="AO49" s="207"/>
      <c r="AQ49" s="1"/>
      <c r="AR49" s="1"/>
      <c r="AS49" s="1"/>
      <c r="AT49" s="1"/>
      <c r="AU49" s="1"/>
      <c r="AV49" s="1"/>
      <c r="AW49" s="1"/>
      <c r="AX49" s="1"/>
      <c r="AY49" s="1"/>
    </row>
    <row r="50" spans="1:51" ht="13.5" customHeight="1">
      <c r="A50" s="248" t="str">
        <f>IFERROR(INDEX(【従業者名簿】!F:F,MATCH(F50,【従業者名簿】!C:C,0)),"")</f>
        <v/>
      </c>
      <c r="B50" s="298" t="s">
        <v>33</v>
      </c>
      <c r="C50" s="299" t="str">
        <f>IF(AO50="介護福祉士","〇","")</f>
        <v/>
      </c>
      <c r="D50" s="366" t="str">
        <f>IF(A50="","",DATEDIF(A50,$AF$3,"m"))</f>
        <v/>
      </c>
      <c r="E50" s="301"/>
      <c r="F50" s="270"/>
      <c r="G50" s="70" t="s">
        <v>36</v>
      </c>
      <c r="H50" s="164"/>
      <c r="I50" s="164"/>
      <c r="J50" s="164"/>
      <c r="K50" s="164"/>
      <c r="L50" s="164"/>
      <c r="M50" s="164"/>
      <c r="N50" s="164"/>
      <c r="O50" s="164"/>
      <c r="P50" s="164"/>
      <c r="Q50" s="164"/>
      <c r="R50" s="164"/>
      <c r="S50" s="164"/>
      <c r="T50" s="164"/>
      <c r="U50" s="164"/>
      <c r="V50" s="164"/>
      <c r="W50" s="164"/>
      <c r="X50" s="164"/>
      <c r="Y50" s="164"/>
      <c r="Z50" s="164"/>
      <c r="AA50" s="164"/>
      <c r="AB50" s="164"/>
      <c r="AC50" s="164"/>
      <c r="AD50" s="164"/>
      <c r="AE50" s="164"/>
      <c r="AF50" s="164"/>
      <c r="AG50" s="164"/>
      <c r="AH50" s="164"/>
      <c r="AI50" s="164"/>
      <c r="AJ50" s="164"/>
      <c r="AK50" s="164"/>
      <c r="AL50" s="164"/>
      <c r="AM50" s="253">
        <f>SUM(H51:AL51)</f>
        <v>0</v>
      </c>
      <c r="AN50" s="389" t="str">
        <f>IFERROR(IF(OR(E50="Ａ",AM50&gt;$AF$45),1,ROUNDDOWN(AM50/$AF$45,1)),"")</f>
        <v/>
      </c>
      <c r="AO50" s="222"/>
      <c r="AP50" s="8"/>
    </row>
    <row r="51" spans="1:51" ht="13.5" customHeight="1">
      <c r="A51" s="249"/>
      <c r="B51" s="255"/>
      <c r="C51" s="287"/>
      <c r="D51" s="367"/>
      <c r="E51" s="302"/>
      <c r="F51" s="261"/>
      <c r="G51" s="70" t="s">
        <v>134</v>
      </c>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253"/>
      <c r="AN51" s="389"/>
      <c r="AO51" s="223"/>
      <c r="AP51" s="8"/>
    </row>
    <row r="52" spans="1:51" ht="13.5" customHeight="1">
      <c r="A52" s="248" t="str">
        <f>IFERROR(INDEX(【従業者名簿】!F:F,MATCH(F52,【従業者名簿】!C:C,0)),"")</f>
        <v/>
      </c>
      <c r="B52" s="298" t="s">
        <v>33</v>
      </c>
      <c r="C52" s="299" t="str">
        <f t="shared" ref="C52" si="18">IF(AO52="介護福祉士","〇","")</f>
        <v/>
      </c>
      <c r="D52" s="366" t="str">
        <f>IF(A52="","",DATEDIF(A52,$AF$3,"m"))</f>
        <v/>
      </c>
      <c r="E52" s="301"/>
      <c r="F52" s="262"/>
      <c r="G52" s="70" t="s">
        <v>36</v>
      </c>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c r="AI52" s="133"/>
      <c r="AJ52" s="133"/>
      <c r="AK52" s="133"/>
      <c r="AL52" s="133"/>
      <c r="AM52" s="253">
        <f>SUM(H53:AL53)</f>
        <v>0</v>
      </c>
      <c r="AN52" s="389" t="str">
        <f t="shared" ref="AN52" si="19">IFERROR(IF(OR(E52="Ａ",AM52&gt;$AF$45),1,ROUNDDOWN(AM52/$AF$45,1)),"")</f>
        <v/>
      </c>
      <c r="AO52" s="372"/>
      <c r="AP52" s="8"/>
    </row>
    <row r="53" spans="1:51" ht="13.5" customHeight="1">
      <c r="A53" s="249"/>
      <c r="B53" s="255"/>
      <c r="C53" s="287"/>
      <c r="D53" s="367"/>
      <c r="E53" s="302"/>
      <c r="F53" s="262"/>
      <c r="G53" s="70" t="s">
        <v>135</v>
      </c>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253"/>
      <c r="AN53" s="389"/>
      <c r="AO53" s="374"/>
      <c r="AP53" s="8"/>
    </row>
    <row r="54" spans="1:51" ht="13.5" customHeight="1">
      <c r="A54" s="248" t="str">
        <f>IFERROR(INDEX(【従業者名簿】!F:F,MATCH(F54,【従業者名簿】!C:C,0)),"")</f>
        <v/>
      </c>
      <c r="B54" s="298" t="s">
        <v>33</v>
      </c>
      <c r="C54" s="299" t="str">
        <f t="shared" ref="C54" si="20">IF(AO54="介護福祉士","〇","")</f>
        <v/>
      </c>
      <c r="D54" s="366" t="str">
        <f>IF(A54="","",DATEDIF(A54,$AF$3,"m"))</f>
        <v/>
      </c>
      <c r="E54" s="301"/>
      <c r="F54" s="262"/>
      <c r="G54" s="70" t="s">
        <v>36</v>
      </c>
      <c r="H54" s="133"/>
      <c r="I54" s="133"/>
      <c r="J54" s="133"/>
      <c r="K54" s="133"/>
      <c r="L54" s="133"/>
      <c r="M54" s="133"/>
      <c r="N54" s="133"/>
      <c r="O54" s="133"/>
      <c r="P54" s="133"/>
      <c r="Q54" s="133"/>
      <c r="R54" s="133"/>
      <c r="S54" s="133"/>
      <c r="T54" s="133"/>
      <c r="U54" s="133"/>
      <c r="V54" s="133"/>
      <c r="W54" s="133"/>
      <c r="X54" s="133"/>
      <c r="Y54" s="133"/>
      <c r="Z54" s="133"/>
      <c r="AA54" s="133"/>
      <c r="AB54" s="133"/>
      <c r="AC54" s="133"/>
      <c r="AD54" s="133"/>
      <c r="AE54" s="133"/>
      <c r="AF54" s="133"/>
      <c r="AG54" s="133"/>
      <c r="AH54" s="133"/>
      <c r="AI54" s="133"/>
      <c r="AJ54" s="133"/>
      <c r="AK54" s="133"/>
      <c r="AL54" s="133"/>
      <c r="AM54" s="253">
        <f>SUM(H55:AL55)</f>
        <v>0</v>
      </c>
      <c r="AN54" s="389" t="str">
        <f t="shared" ref="AN54" si="21">IFERROR(IF(OR(E54="Ａ",AM54&gt;$AF$45),1,ROUNDDOWN(AM54/$AF$45,1)),"")</f>
        <v/>
      </c>
      <c r="AO54" s="372"/>
      <c r="AP54" s="8"/>
    </row>
    <row r="55" spans="1:51" ht="13.5" customHeight="1">
      <c r="A55" s="249"/>
      <c r="B55" s="255"/>
      <c r="C55" s="287"/>
      <c r="D55" s="367"/>
      <c r="E55" s="302"/>
      <c r="F55" s="262"/>
      <c r="G55" s="70" t="s">
        <v>134</v>
      </c>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253"/>
      <c r="AN55" s="389"/>
      <c r="AO55" s="374"/>
      <c r="AP55" s="8"/>
    </row>
    <row r="56" spans="1:51" ht="13.5" customHeight="1">
      <c r="A56" s="248" t="str">
        <f>IFERROR(INDEX(【従業者名簿】!F:F,MATCH(F56,【従業者名簿】!C:C,0)),"")</f>
        <v/>
      </c>
      <c r="B56" s="298" t="s">
        <v>33</v>
      </c>
      <c r="C56" s="299" t="str">
        <f t="shared" ref="C56" si="22">IF(AO56="介護福祉士","〇","")</f>
        <v/>
      </c>
      <c r="D56" s="366" t="str">
        <f t="shared" ref="D56" si="23">IF(A56="","",DATEDIF(A56,$AF$3,"m"))</f>
        <v/>
      </c>
      <c r="E56" s="301"/>
      <c r="F56" s="262"/>
      <c r="G56" s="70" t="s">
        <v>36</v>
      </c>
      <c r="H56" s="133"/>
      <c r="I56" s="133"/>
      <c r="J56" s="133"/>
      <c r="K56" s="133"/>
      <c r="L56" s="133"/>
      <c r="M56" s="133"/>
      <c r="N56" s="133"/>
      <c r="O56" s="133"/>
      <c r="P56" s="133"/>
      <c r="Q56" s="133"/>
      <c r="R56" s="133"/>
      <c r="S56" s="133"/>
      <c r="T56" s="133"/>
      <c r="U56" s="133"/>
      <c r="V56" s="133"/>
      <c r="W56" s="133"/>
      <c r="X56" s="133"/>
      <c r="Y56" s="133"/>
      <c r="Z56" s="133"/>
      <c r="AA56" s="133"/>
      <c r="AB56" s="133"/>
      <c r="AC56" s="133"/>
      <c r="AD56" s="133"/>
      <c r="AE56" s="133"/>
      <c r="AF56" s="133"/>
      <c r="AG56" s="133"/>
      <c r="AH56" s="133"/>
      <c r="AI56" s="133"/>
      <c r="AJ56" s="133"/>
      <c r="AK56" s="133"/>
      <c r="AL56" s="133"/>
      <c r="AM56" s="253">
        <f t="shared" ref="AM56" si="24">SUM(H57:AL57)</f>
        <v>0</v>
      </c>
      <c r="AN56" s="389" t="str">
        <f t="shared" ref="AN56" si="25">IFERROR(IF(OR(E56="Ａ",AM56&gt;$AF$45),1,ROUNDDOWN(AM56/$AF$45,1)),"")</f>
        <v/>
      </c>
      <c r="AO56" s="372"/>
      <c r="AP56" s="8"/>
    </row>
    <row r="57" spans="1:51" ht="13.5" customHeight="1">
      <c r="A57" s="249"/>
      <c r="B57" s="255"/>
      <c r="C57" s="287"/>
      <c r="D57" s="367"/>
      <c r="E57" s="302"/>
      <c r="F57" s="262"/>
      <c r="G57" s="70" t="s">
        <v>136</v>
      </c>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253"/>
      <c r="AN57" s="389"/>
      <c r="AO57" s="374"/>
      <c r="AP57" s="8"/>
    </row>
    <row r="58" spans="1:51" ht="13.5" customHeight="1">
      <c r="A58" s="248" t="str">
        <f>IFERROR(INDEX(【従業者名簿】!F:F,MATCH(F58,【従業者名簿】!C:C,0)),"")</f>
        <v/>
      </c>
      <c r="B58" s="298" t="s">
        <v>33</v>
      </c>
      <c r="C58" s="299" t="str">
        <f t="shared" ref="C58" si="26">IF(AO58="介護福祉士","〇","")</f>
        <v/>
      </c>
      <c r="D58" s="366" t="str">
        <f t="shared" ref="D58" si="27">IF(A58="","",DATEDIF(A58,$AF$3,"m"))</f>
        <v/>
      </c>
      <c r="E58" s="301"/>
      <c r="F58" s="262"/>
      <c r="G58" s="70" t="s">
        <v>36</v>
      </c>
      <c r="H58" s="133"/>
      <c r="I58" s="133"/>
      <c r="J58" s="133"/>
      <c r="K58" s="133"/>
      <c r="L58" s="133"/>
      <c r="M58" s="133"/>
      <c r="N58" s="133"/>
      <c r="O58" s="133"/>
      <c r="P58" s="133"/>
      <c r="Q58" s="133"/>
      <c r="R58" s="133"/>
      <c r="S58" s="133"/>
      <c r="T58" s="133"/>
      <c r="U58" s="133"/>
      <c r="V58" s="133"/>
      <c r="W58" s="133"/>
      <c r="X58" s="133"/>
      <c r="Y58" s="133"/>
      <c r="Z58" s="133"/>
      <c r="AA58" s="133"/>
      <c r="AB58" s="133"/>
      <c r="AC58" s="133"/>
      <c r="AD58" s="133"/>
      <c r="AE58" s="133"/>
      <c r="AF58" s="133"/>
      <c r="AG58" s="133"/>
      <c r="AH58" s="133"/>
      <c r="AI58" s="133"/>
      <c r="AJ58" s="133"/>
      <c r="AK58" s="133"/>
      <c r="AL58" s="133"/>
      <c r="AM58" s="253">
        <f t="shared" ref="AM58" si="28">SUM(H59:AL59)</f>
        <v>0</v>
      </c>
      <c r="AN58" s="389" t="str">
        <f t="shared" ref="AN58" si="29">IFERROR(IF(OR(E58="Ａ",AM58&gt;$AF$45),1,ROUNDDOWN(AM58/$AF$45,1)),"")</f>
        <v/>
      </c>
      <c r="AO58" s="372"/>
      <c r="AP58" s="8"/>
    </row>
    <row r="59" spans="1:51" ht="13.5" customHeight="1">
      <c r="A59" s="249"/>
      <c r="B59" s="255"/>
      <c r="C59" s="287"/>
      <c r="D59" s="367"/>
      <c r="E59" s="302"/>
      <c r="F59" s="262"/>
      <c r="G59" s="70" t="s">
        <v>136</v>
      </c>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253"/>
      <c r="AN59" s="389"/>
      <c r="AO59" s="374"/>
      <c r="AP59" s="8"/>
    </row>
    <row r="60" spans="1:51" ht="13.5" customHeight="1">
      <c r="A60" s="248" t="str">
        <f>IFERROR(INDEX(【従業者名簿】!F:F,MATCH(F60,【従業者名簿】!C:C,0)),"")</f>
        <v/>
      </c>
      <c r="B60" s="298" t="s">
        <v>33</v>
      </c>
      <c r="C60" s="299" t="str">
        <f t="shared" ref="C60" si="30">IF(AO60="介護福祉士","〇","")</f>
        <v/>
      </c>
      <c r="D60" s="366" t="str">
        <f t="shared" ref="D60" si="31">IF(A60="","",DATEDIF(A60,$AF$3,"m"))</f>
        <v/>
      </c>
      <c r="E60" s="301"/>
      <c r="F60" s="262"/>
      <c r="G60" s="70" t="s">
        <v>36</v>
      </c>
      <c r="H60" s="133"/>
      <c r="I60" s="133"/>
      <c r="J60" s="133"/>
      <c r="K60" s="133"/>
      <c r="L60" s="133"/>
      <c r="M60" s="133"/>
      <c r="N60" s="133"/>
      <c r="O60" s="133"/>
      <c r="P60" s="133"/>
      <c r="Q60" s="133"/>
      <c r="R60" s="133"/>
      <c r="S60" s="133"/>
      <c r="T60" s="133"/>
      <c r="U60" s="133"/>
      <c r="V60" s="133"/>
      <c r="W60" s="133"/>
      <c r="X60" s="133"/>
      <c r="Y60" s="133"/>
      <c r="Z60" s="133"/>
      <c r="AA60" s="133"/>
      <c r="AB60" s="133"/>
      <c r="AC60" s="133"/>
      <c r="AD60" s="133"/>
      <c r="AE60" s="133"/>
      <c r="AF60" s="133"/>
      <c r="AG60" s="133"/>
      <c r="AH60" s="133"/>
      <c r="AI60" s="133"/>
      <c r="AJ60" s="133"/>
      <c r="AK60" s="133"/>
      <c r="AL60" s="133"/>
      <c r="AM60" s="253">
        <f t="shared" ref="AM60" si="32">SUM(H61:AL61)</f>
        <v>0</v>
      </c>
      <c r="AN60" s="389" t="str">
        <f t="shared" ref="AN60" si="33">IFERROR(IF(OR(E60="Ａ",AM60&gt;$AF$45),1,ROUNDDOWN(AM60/$AF$45,1)),"")</f>
        <v/>
      </c>
      <c r="AO60" s="372"/>
      <c r="AP60" s="8"/>
    </row>
    <row r="61" spans="1:51" ht="13.5" customHeight="1">
      <c r="A61" s="249"/>
      <c r="B61" s="255"/>
      <c r="C61" s="287"/>
      <c r="D61" s="367"/>
      <c r="E61" s="302"/>
      <c r="F61" s="262"/>
      <c r="G61" s="70" t="s">
        <v>134</v>
      </c>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253"/>
      <c r="AN61" s="389"/>
      <c r="AO61" s="374"/>
      <c r="AP61" s="8"/>
    </row>
    <row r="62" spans="1:51" ht="13.5" customHeight="1">
      <c r="A62" s="248" t="str">
        <f>IFERROR(INDEX(【従業者名簿】!F:F,MATCH(F62,【従業者名簿】!C:C,0)),"")</f>
        <v/>
      </c>
      <c r="B62" s="298" t="s">
        <v>33</v>
      </c>
      <c r="C62" s="299" t="str">
        <f t="shared" ref="C62" si="34">IF(AO62="介護福祉士","〇","")</f>
        <v/>
      </c>
      <c r="D62" s="366" t="str">
        <f t="shared" ref="D62" si="35">IF(A62="","",DATEDIF(A62,$AF$3,"m"))</f>
        <v/>
      </c>
      <c r="E62" s="301"/>
      <c r="F62" s="262"/>
      <c r="G62" s="70" t="s">
        <v>36</v>
      </c>
      <c r="H62" s="133"/>
      <c r="I62" s="133"/>
      <c r="J62" s="133"/>
      <c r="K62" s="133"/>
      <c r="L62" s="133"/>
      <c r="M62" s="133"/>
      <c r="N62" s="133"/>
      <c r="O62" s="133"/>
      <c r="P62" s="133"/>
      <c r="Q62" s="133"/>
      <c r="R62" s="133"/>
      <c r="S62" s="133"/>
      <c r="T62" s="133"/>
      <c r="U62" s="133"/>
      <c r="V62" s="133"/>
      <c r="W62" s="133"/>
      <c r="X62" s="133"/>
      <c r="Y62" s="133"/>
      <c r="Z62" s="133"/>
      <c r="AA62" s="133"/>
      <c r="AB62" s="133"/>
      <c r="AC62" s="133"/>
      <c r="AD62" s="133"/>
      <c r="AE62" s="133"/>
      <c r="AF62" s="133"/>
      <c r="AG62" s="133"/>
      <c r="AH62" s="133"/>
      <c r="AI62" s="133"/>
      <c r="AJ62" s="133"/>
      <c r="AK62" s="133"/>
      <c r="AL62" s="133"/>
      <c r="AM62" s="253">
        <f t="shared" ref="AM62" si="36">SUM(H63:AL63)</f>
        <v>0</v>
      </c>
      <c r="AN62" s="389" t="str">
        <f t="shared" ref="AN62" si="37">IFERROR(IF(OR(E62="Ａ",AM62&gt;$AF$45),1,ROUNDDOWN(AM62/$AF$45,1)),"")</f>
        <v/>
      </c>
      <c r="AO62" s="372"/>
      <c r="AP62" s="8"/>
    </row>
    <row r="63" spans="1:51" ht="13.5" customHeight="1">
      <c r="A63" s="249"/>
      <c r="B63" s="255"/>
      <c r="C63" s="287"/>
      <c r="D63" s="367"/>
      <c r="E63" s="302"/>
      <c r="F63" s="262"/>
      <c r="G63" s="70" t="s">
        <v>134</v>
      </c>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253"/>
      <c r="AN63" s="389"/>
      <c r="AO63" s="374"/>
      <c r="AP63" s="8"/>
    </row>
    <row r="64" spans="1:51" ht="13.5" customHeight="1">
      <c r="A64" s="248" t="str">
        <f>IFERROR(INDEX(【従業者名簿】!F:F,MATCH(F64,【従業者名簿】!C:C,0)),"")</f>
        <v/>
      </c>
      <c r="B64" s="298" t="s">
        <v>33</v>
      </c>
      <c r="C64" s="299" t="str">
        <f t="shared" ref="C64" si="38">IF(AO64="介護福祉士","〇","")</f>
        <v/>
      </c>
      <c r="D64" s="366" t="str">
        <f t="shared" ref="D64" si="39">IF(A64="","",DATEDIF(A64,$AF$3,"m"))</f>
        <v/>
      </c>
      <c r="E64" s="301"/>
      <c r="F64" s="262"/>
      <c r="G64" s="70" t="s">
        <v>36</v>
      </c>
      <c r="H64" s="133"/>
      <c r="I64" s="133"/>
      <c r="J64" s="133"/>
      <c r="K64" s="133"/>
      <c r="L64" s="133"/>
      <c r="M64" s="133"/>
      <c r="N64" s="133"/>
      <c r="O64" s="133"/>
      <c r="P64" s="133"/>
      <c r="Q64" s="133"/>
      <c r="R64" s="133"/>
      <c r="S64" s="133"/>
      <c r="T64" s="133"/>
      <c r="U64" s="133"/>
      <c r="V64" s="133"/>
      <c r="W64" s="133"/>
      <c r="X64" s="133"/>
      <c r="Y64" s="133"/>
      <c r="Z64" s="133"/>
      <c r="AA64" s="133"/>
      <c r="AB64" s="133"/>
      <c r="AC64" s="133"/>
      <c r="AD64" s="133"/>
      <c r="AE64" s="133"/>
      <c r="AF64" s="133"/>
      <c r="AG64" s="133"/>
      <c r="AH64" s="133"/>
      <c r="AI64" s="133"/>
      <c r="AJ64" s="133"/>
      <c r="AK64" s="133"/>
      <c r="AL64" s="133"/>
      <c r="AM64" s="253">
        <f t="shared" ref="AM64" si="40">SUM(H65:AL65)</f>
        <v>0</v>
      </c>
      <c r="AN64" s="389" t="str">
        <f t="shared" ref="AN64" si="41">IFERROR(IF(OR(E64="Ａ",AM64&gt;$AF$45),1,ROUNDDOWN(AM64/$AF$45,1)),"")</f>
        <v/>
      </c>
      <c r="AO64" s="372"/>
      <c r="AP64" s="8"/>
    </row>
    <row r="65" spans="1:51" ht="13.5" customHeight="1">
      <c r="A65" s="249"/>
      <c r="B65" s="255"/>
      <c r="C65" s="287"/>
      <c r="D65" s="367"/>
      <c r="E65" s="302"/>
      <c r="F65" s="262"/>
      <c r="G65" s="70" t="s">
        <v>136</v>
      </c>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253"/>
      <c r="AN65" s="389"/>
      <c r="AO65" s="374"/>
      <c r="AP65" s="8"/>
    </row>
    <row r="66" spans="1:51" ht="13.5" customHeight="1">
      <c r="A66" s="248" t="str">
        <f>IFERROR(INDEX(【従業者名簿】!F:F,MATCH(F66,【従業者名簿】!C:C,0)),"")</f>
        <v/>
      </c>
      <c r="B66" s="298" t="s">
        <v>33</v>
      </c>
      <c r="C66" s="299" t="str">
        <f t="shared" ref="C66" si="42">IF(AO66="介護福祉士","〇","")</f>
        <v/>
      </c>
      <c r="D66" s="366" t="str">
        <f t="shared" ref="D66" si="43">IF(A66="","",DATEDIF(A66,$AF$3,"m"))</f>
        <v/>
      </c>
      <c r="E66" s="301"/>
      <c r="F66" s="262"/>
      <c r="G66" s="70" t="s">
        <v>36</v>
      </c>
      <c r="H66" s="133"/>
      <c r="I66" s="133"/>
      <c r="J66" s="133"/>
      <c r="K66" s="133"/>
      <c r="L66" s="133"/>
      <c r="M66" s="133"/>
      <c r="N66" s="133"/>
      <c r="O66" s="133"/>
      <c r="P66" s="133"/>
      <c r="Q66" s="133"/>
      <c r="R66" s="133"/>
      <c r="S66" s="133"/>
      <c r="T66" s="133"/>
      <c r="U66" s="133"/>
      <c r="V66" s="133"/>
      <c r="W66" s="133"/>
      <c r="X66" s="133"/>
      <c r="Y66" s="133"/>
      <c r="Z66" s="133"/>
      <c r="AA66" s="133"/>
      <c r="AB66" s="133"/>
      <c r="AC66" s="133"/>
      <c r="AD66" s="133"/>
      <c r="AE66" s="133"/>
      <c r="AF66" s="133"/>
      <c r="AG66" s="133"/>
      <c r="AH66" s="133"/>
      <c r="AI66" s="133"/>
      <c r="AJ66" s="133"/>
      <c r="AK66" s="133"/>
      <c r="AL66" s="133"/>
      <c r="AM66" s="253">
        <f t="shared" ref="AM66" si="44">SUM(H67:AL67)</f>
        <v>0</v>
      </c>
      <c r="AN66" s="389" t="str">
        <f t="shared" ref="AN66" si="45">IFERROR(IF(OR(E66="Ａ",AM66&gt;$AF$45),1,ROUNDDOWN(AM66/$AF$45,1)),"")</f>
        <v/>
      </c>
      <c r="AO66" s="372"/>
      <c r="AP66" s="8"/>
    </row>
    <row r="67" spans="1:51" ht="13.5" customHeight="1">
      <c r="A67" s="249"/>
      <c r="B67" s="255"/>
      <c r="C67" s="287"/>
      <c r="D67" s="367"/>
      <c r="E67" s="302"/>
      <c r="F67" s="262"/>
      <c r="G67" s="70" t="s">
        <v>134</v>
      </c>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253"/>
      <c r="AN67" s="389"/>
      <c r="AO67" s="374"/>
      <c r="AP67" s="8"/>
    </row>
    <row r="68" spans="1:51" ht="13.5" customHeight="1">
      <c r="A68" s="248" t="str">
        <f>IFERROR(INDEX(【従業者名簿】!F:F,MATCH(F68,【従業者名簿】!C:C,0)),"")</f>
        <v/>
      </c>
      <c r="B68" s="298" t="s">
        <v>33</v>
      </c>
      <c r="C68" s="299" t="str">
        <f t="shared" ref="C68" si="46">IF(AO68="介護福祉士","〇","")</f>
        <v/>
      </c>
      <c r="D68" s="366" t="str">
        <f t="shared" ref="D68" si="47">IF(A68="","",DATEDIF(A68,$AF$3,"m"))</f>
        <v/>
      </c>
      <c r="E68" s="301"/>
      <c r="F68" s="262"/>
      <c r="G68" s="70" t="s">
        <v>36</v>
      </c>
      <c r="H68" s="133"/>
      <c r="I68" s="133"/>
      <c r="J68" s="133"/>
      <c r="K68" s="133"/>
      <c r="L68" s="133"/>
      <c r="M68" s="133"/>
      <c r="N68" s="133"/>
      <c r="O68" s="133"/>
      <c r="P68" s="133"/>
      <c r="Q68" s="133"/>
      <c r="R68" s="133"/>
      <c r="S68" s="133"/>
      <c r="T68" s="133"/>
      <c r="U68" s="133"/>
      <c r="V68" s="133"/>
      <c r="W68" s="133"/>
      <c r="X68" s="133"/>
      <c r="Y68" s="133"/>
      <c r="Z68" s="133"/>
      <c r="AA68" s="133"/>
      <c r="AB68" s="133"/>
      <c r="AC68" s="133"/>
      <c r="AD68" s="133"/>
      <c r="AE68" s="133"/>
      <c r="AF68" s="133"/>
      <c r="AG68" s="133"/>
      <c r="AH68" s="133"/>
      <c r="AI68" s="133"/>
      <c r="AJ68" s="133"/>
      <c r="AK68" s="133"/>
      <c r="AL68" s="133"/>
      <c r="AM68" s="253">
        <f t="shared" ref="AM68" si="48">SUM(H69:AL69)</f>
        <v>0</v>
      </c>
      <c r="AN68" s="389" t="str">
        <f t="shared" ref="AN68" si="49">IFERROR(IF(OR(E68="Ａ",AM68&gt;$AF$45),1,ROUNDDOWN(AM68/$AF$45,1)),"")</f>
        <v/>
      </c>
      <c r="AO68" s="372"/>
      <c r="AP68" s="8"/>
    </row>
    <row r="69" spans="1:51" ht="13.5" customHeight="1">
      <c r="A69" s="249"/>
      <c r="B69" s="255"/>
      <c r="C69" s="287"/>
      <c r="D69" s="367"/>
      <c r="E69" s="302"/>
      <c r="F69" s="262"/>
      <c r="G69" s="70" t="s">
        <v>134</v>
      </c>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253"/>
      <c r="AN69" s="389"/>
      <c r="AO69" s="374"/>
      <c r="AP69" s="8"/>
    </row>
    <row r="70" spans="1:51" ht="13.5" customHeight="1">
      <c r="A70" s="248" t="str">
        <f>IFERROR(INDEX(【従業者名簿】!F:F,MATCH(F70,【従業者名簿】!C:C,0)),"")</f>
        <v/>
      </c>
      <c r="B70" s="298" t="s">
        <v>33</v>
      </c>
      <c r="C70" s="299" t="str">
        <f t="shared" ref="C70" si="50">IF(AO70="介護福祉士","〇","")</f>
        <v/>
      </c>
      <c r="D70" s="366" t="str">
        <f t="shared" ref="D70" si="51">IF(A70="","",DATEDIF(A70,$AF$3,"m"))</f>
        <v/>
      </c>
      <c r="E70" s="301"/>
      <c r="F70" s="262"/>
      <c r="G70" s="70" t="s">
        <v>36</v>
      </c>
      <c r="H70" s="133"/>
      <c r="I70" s="133"/>
      <c r="J70" s="133"/>
      <c r="K70" s="133"/>
      <c r="L70" s="133"/>
      <c r="M70" s="133"/>
      <c r="N70" s="133"/>
      <c r="O70" s="133"/>
      <c r="P70" s="133"/>
      <c r="Q70" s="133"/>
      <c r="R70" s="133"/>
      <c r="S70" s="133"/>
      <c r="T70" s="133"/>
      <c r="U70" s="133"/>
      <c r="V70" s="133"/>
      <c r="W70" s="133"/>
      <c r="X70" s="133"/>
      <c r="Y70" s="133"/>
      <c r="Z70" s="133"/>
      <c r="AA70" s="133"/>
      <c r="AB70" s="133"/>
      <c r="AC70" s="133"/>
      <c r="AD70" s="133"/>
      <c r="AE70" s="133"/>
      <c r="AF70" s="133"/>
      <c r="AG70" s="133"/>
      <c r="AH70" s="133"/>
      <c r="AI70" s="133"/>
      <c r="AJ70" s="133"/>
      <c r="AK70" s="133"/>
      <c r="AL70" s="133"/>
      <c r="AM70" s="253">
        <f t="shared" ref="AM70" si="52">SUM(H71:AL71)</f>
        <v>0</v>
      </c>
      <c r="AN70" s="389" t="str">
        <f t="shared" ref="AN70" si="53">IFERROR(IF(OR(E70="Ａ",AM70&gt;$AF$45),1,ROUNDDOWN(AM70/$AF$45,1)),"")</f>
        <v/>
      </c>
      <c r="AO70" s="372"/>
      <c r="AP70" s="8"/>
    </row>
    <row r="71" spans="1:51" ht="13.5" customHeight="1">
      <c r="A71" s="249"/>
      <c r="B71" s="255"/>
      <c r="C71" s="287"/>
      <c r="D71" s="367"/>
      <c r="E71" s="302"/>
      <c r="F71" s="262"/>
      <c r="G71" s="70" t="s">
        <v>134</v>
      </c>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253"/>
      <c r="AN71" s="389"/>
      <c r="AO71" s="374"/>
      <c r="AP71" s="8"/>
    </row>
    <row r="72" spans="1:51" ht="13.5" customHeight="1">
      <c r="A72" s="248" t="str">
        <f>IFERROR(INDEX(【従業者名簿】!F:F,MATCH(F72,【従業者名簿】!C:C,0)),"")</f>
        <v/>
      </c>
      <c r="B72" s="298" t="s">
        <v>33</v>
      </c>
      <c r="C72" s="299" t="str">
        <f t="shared" ref="C72" si="54">IF(AO72="介護福祉士","〇","")</f>
        <v/>
      </c>
      <c r="D72" s="366" t="str">
        <f t="shared" ref="D72" si="55">IF(A72="","",DATEDIF(A72,$AF$3,"m"))</f>
        <v/>
      </c>
      <c r="E72" s="301"/>
      <c r="F72" s="262"/>
      <c r="G72" s="70" t="s">
        <v>36</v>
      </c>
      <c r="H72" s="133"/>
      <c r="I72" s="133"/>
      <c r="J72" s="133"/>
      <c r="K72" s="133"/>
      <c r="L72" s="133"/>
      <c r="M72" s="133"/>
      <c r="N72" s="133"/>
      <c r="O72" s="133"/>
      <c r="P72" s="133"/>
      <c r="Q72" s="133"/>
      <c r="R72" s="133"/>
      <c r="S72" s="133"/>
      <c r="T72" s="133"/>
      <c r="U72" s="133"/>
      <c r="V72" s="133"/>
      <c r="W72" s="133"/>
      <c r="X72" s="133"/>
      <c r="Y72" s="133"/>
      <c r="Z72" s="133"/>
      <c r="AA72" s="133"/>
      <c r="AB72" s="133"/>
      <c r="AC72" s="133"/>
      <c r="AD72" s="133"/>
      <c r="AE72" s="133"/>
      <c r="AF72" s="133"/>
      <c r="AG72" s="133"/>
      <c r="AH72" s="133"/>
      <c r="AI72" s="133"/>
      <c r="AJ72" s="133"/>
      <c r="AK72" s="133"/>
      <c r="AL72" s="133"/>
      <c r="AM72" s="253">
        <f t="shared" ref="AM72" si="56">SUM(H73:AL73)</f>
        <v>0</v>
      </c>
      <c r="AN72" s="389" t="str">
        <f t="shared" ref="AN72" si="57">IFERROR(IF(OR(E72="Ａ",AM72&gt;$AF$45),1,ROUNDDOWN(AM72/$AF$45,1)),"")</f>
        <v/>
      </c>
      <c r="AO72" s="372"/>
      <c r="AP72" s="8"/>
    </row>
    <row r="73" spans="1:51" ht="13.5" customHeight="1">
      <c r="A73" s="249"/>
      <c r="B73" s="255"/>
      <c r="C73" s="287"/>
      <c r="D73" s="367"/>
      <c r="E73" s="302"/>
      <c r="F73" s="262"/>
      <c r="G73" s="70" t="s">
        <v>134</v>
      </c>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253"/>
      <c r="AN73" s="389"/>
      <c r="AO73" s="374"/>
      <c r="AP73" s="8"/>
    </row>
    <row r="74" spans="1:51" ht="13.5" customHeight="1">
      <c r="A74" s="248" t="str">
        <f>IFERROR(INDEX(【従業者名簿】!F:F,MATCH(F74,【従業者名簿】!C:C,0)),"")</f>
        <v/>
      </c>
      <c r="B74" s="298" t="s">
        <v>33</v>
      </c>
      <c r="C74" s="299" t="str">
        <f t="shared" ref="C74" si="58">IF(AO74="介護福祉士","〇","")</f>
        <v/>
      </c>
      <c r="D74" s="366" t="str">
        <f t="shared" ref="D74" si="59">IF(A74="","",DATEDIF(A74,$AF$3,"m"))</f>
        <v/>
      </c>
      <c r="E74" s="301"/>
      <c r="F74" s="262"/>
      <c r="G74" s="70" t="s">
        <v>36</v>
      </c>
      <c r="H74" s="133"/>
      <c r="I74" s="133"/>
      <c r="J74" s="133"/>
      <c r="K74" s="133"/>
      <c r="L74" s="133"/>
      <c r="M74" s="133"/>
      <c r="N74" s="133"/>
      <c r="O74" s="133"/>
      <c r="P74" s="133"/>
      <c r="Q74" s="133"/>
      <c r="R74" s="133"/>
      <c r="S74" s="133"/>
      <c r="T74" s="133"/>
      <c r="U74" s="133"/>
      <c r="V74" s="133"/>
      <c r="W74" s="133"/>
      <c r="X74" s="133"/>
      <c r="Y74" s="133"/>
      <c r="Z74" s="133"/>
      <c r="AA74" s="133"/>
      <c r="AB74" s="133"/>
      <c r="AC74" s="133"/>
      <c r="AD74" s="133"/>
      <c r="AE74" s="133"/>
      <c r="AF74" s="133"/>
      <c r="AG74" s="133"/>
      <c r="AH74" s="133"/>
      <c r="AI74" s="133"/>
      <c r="AJ74" s="133"/>
      <c r="AK74" s="133"/>
      <c r="AL74" s="133"/>
      <c r="AM74" s="253">
        <f t="shared" ref="AM74" si="60">SUM(H75:AL75)</f>
        <v>0</v>
      </c>
      <c r="AN74" s="389" t="str">
        <f t="shared" ref="AN74" si="61">IFERROR(IF(OR(E74="Ａ",AM74&gt;$AF$45),1,ROUNDDOWN(AM74/$AF$45,1)),"")</f>
        <v/>
      </c>
      <c r="AO74" s="372"/>
      <c r="AP74" s="8"/>
    </row>
    <row r="75" spans="1:51" ht="13.5" customHeight="1">
      <c r="A75" s="249"/>
      <c r="B75" s="255"/>
      <c r="C75" s="287"/>
      <c r="D75" s="367"/>
      <c r="E75" s="302"/>
      <c r="F75" s="262"/>
      <c r="G75" s="70" t="s">
        <v>136</v>
      </c>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253"/>
      <c r="AN75" s="389"/>
      <c r="AO75" s="374"/>
      <c r="AP75" s="8"/>
    </row>
    <row r="76" spans="1:51" ht="13.5" customHeight="1">
      <c r="A76" s="248" t="str">
        <f>IFERROR(INDEX(【従業者名簿】!F:F,MATCH(F76,【従業者名簿】!C:C,0)),"")</f>
        <v/>
      </c>
      <c r="B76" s="298" t="s">
        <v>33</v>
      </c>
      <c r="C76" s="299" t="str">
        <f t="shared" ref="C76" si="62">IF(AO76="介護福祉士","〇","")</f>
        <v/>
      </c>
      <c r="D76" s="366" t="str">
        <f t="shared" ref="D76" si="63">IF(A76="","",DATEDIF(A76,$AF$3,"m"))</f>
        <v/>
      </c>
      <c r="E76" s="301"/>
      <c r="F76" s="270"/>
      <c r="G76" s="70" t="s">
        <v>36</v>
      </c>
      <c r="H76" s="133"/>
      <c r="I76" s="133"/>
      <c r="J76" s="133"/>
      <c r="K76" s="133"/>
      <c r="L76" s="133"/>
      <c r="M76" s="133"/>
      <c r="N76" s="133"/>
      <c r="O76" s="133"/>
      <c r="P76" s="133"/>
      <c r="Q76" s="133"/>
      <c r="R76" s="133"/>
      <c r="S76" s="133"/>
      <c r="T76" s="133"/>
      <c r="U76" s="133"/>
      <c r="V76" s="133"/>
      <c r="W76" s="133"/>
      <c r="X76" s="133"/>
      <c r="Y76" s="133"/>
      <c r="Z76" s="133"/>
      <c r="AA76" s="133"/>
      <c r="AB76" s="133"/>
      <c r="AC76" s="133"/>
      <c r="AD76" s="133"/>
      <c r="AE76" s="133"/>
      <c r="AF76" s="133"/>
      <c r="AG76" s="133"/>
      <c r="AH76" s="133"/>
      <c r="AI76" s="133"/>
      <c r="AJ76" s="133"/>
      <c r="AK76" s="133"/>
      <c r="AL76" s="133"/>
      <c r="AM76" s="253">
        <f t="shared" ref="AM76" si="64">SUM(H77:AL77)</f>
        <v>0</v>
      </c>
      <c r="AN76" s="389" t="str">
        <f t="shared" ref="AN76" si="65">IFERROR(IF(OR(E76="Ａ",AM76&gt;$AF$45),1,ROUNDDOWN(AM76/$AF$45,1)),"")</f>
        <v/>
      </c>
      <c r="AO76" s="372"/>
      <c r="AP76" s="8"/>
    </row>
    <row r="77" spans="1:51" ht="13.5" customHeight="1">
      <c r="A77" s="249"/>
      <c r="B77" s="255"/>
      <c r="C77" s="287"/>
      <c r="D77" s="367"/>
      <c r="E77" s="302"/>
      <c r="F77" s="261"/>
      <c r="G77" s="70" t="s">
        <v>136</v>
      </c>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253"/>
      <c r="AN77" s="389"/>
      <c r="AO77" s="374"/>
      <c r="AP77" s="8"/>
    </row>
    <row r="78" spans="1:51" ht="13.5" customHeight="1">
      <c r="A78" s="248" t="str">
        <f>IFERROR(INDEX(【従業者名簿】!F:F,MATCH(F78,【従業者名簿】!C:C,0)),"")</f>
        <v/>
      </c>
      <c r="B78" s="298" t="s">
        <v>33</v>
      </c>
      <c r="C78" s="299" t="str">
        <f t="shared" ref="C78" si="66">IF(AO78="介護福祉士","〇","")</f>
        <v/>
      </c>
      <c r="D78" s="366" t="str">
        <f>IF(A78="","",DATEDIF(A78,$AF$3,"m"))</f>
        <v/>
      </c>
      <c r="E78" s="301"/>
      <c r="F78" s="262"/>
      <c r="G78" s="70" t="s">
        <v>36</v>
      </c>
      <c r="H78" s="133"/>
      <c r="I78" s="133"/>
      <c r="J78" s="133"/>
      <c r="K78" s="133"/>
      <c r="L78" s="133"/>
      <c r="M78" s="133"/>
      <c r="N78" s="133"/>
      <c r="O78" s="133"/>
      <c r="P78" s="133"/>
      <c r="Q78" s="133"/>
      <c r="R78" s="133"/>
      <c r="S78" s="133"/>
      <c r="T78" s="133"/>
      <c r="U78" s="133"/>
      <c r="V78" s="133"/>
      <c r="W78" s="133"/>
      <c r="X78" s="133"/>
      <c r="Y78" s="133"/>
      <c r="Z78" s="133"/>
      <c r="AA78" s="133"/>
      <c r="AB78" s="133"/>
      <c r="AC78" s="133"/>
      <c r="AD78" s="133"/>
      <c r="AE78" s="133"/>
      <c r="AF78" s="133"/>
      <c r="AG78" s="133"/>
      <c r="AH78" s="133"/>
      <c r="AI78" s="133"/>
      <c r="AJ78" s="133"/>
      <c r="AK78" s="133"/>
      <c r="AL78" s="133"/>
      <c r="AM78" s="253">
        <f>SUM(H79:AL79)</f>
        <v>0</v>
      </c>
      <c r="AN78" s="389" t="str">
        <f>IFERROR(IF(OR(E78="Ａ",AM78&gt;$AF$45),1,ROUNDDOWN(AM78/$AF$45,1)),"")</f>
        <v/>
      </c>
      <c r="AO78" s="372"/>
      <c r="AP78" s="8"/>
    </row>
    <row r="79" spans="1:51" ht="13.5" customHeight="1">
      <c r="A79" s="249"/>
      <c r="B79" s="255"/>
      <c r="C79" s="287"/>
      <c r="D79" s="367"/>
      <c r="E79" s="302"/>
      <c r="F79" s="262"/>
      <c r="G79" s="70" t="s">
        <v>134</v>
      </c>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253"/>
      <c r="AN79" s="389"/>
      <c r="AO79" s="374"/>
      <c r="AP79" s="8"/>
    </row>
    <row r="80" spans="1:51" ht="13.5" customHeight="1">
      <c r="B80" s="132"/>
      <c r="C80" s="132"/>
      <c r="D80" s="132"/>
      <c r="E80" s="7" t="s">
        <v>137</v>
      </c>
      <c r="F80" s="132"/>
      <c r="G80" s="51"/>
      <c r="H80" s="7"/>
      <c r="I80" s="52"/>
      <c r="J80" s="52"/>
      <c r="K80" s="52"/>
      <c r="L80" s="52"/>
      <c r="M80" s="52"/>
      <c r="N80" s="52"/>
      <c r="O80" s="52"/>
      <c r="P80" s="52"/>
      <c r="Q80" s="52"/>
      <c r="R80" s="52"/>
      <c r="S80" s="53"/>
      <c r="T80" s="53"/>
      <c r="U80" s="7"/>
      <c r="V80" s="52"/>
      <c r="W80" s="52"/>
      <c r="X80" s="52"/>
      <c r="Y80" s="52"/>
      <c r="Z80" s="52"/>
      <c r="AA80" s="52"/>
      <c r="AB80" s="52"/>
      <c r="AC80" s="132"/>
      <c r="AD80" s="132"/>
      <c r="AE80" s="132"/>
      <c r="AF80" s="54"/>
      <c r="AG80" s="54"/>
      <c r="AH80" s="7"/>
      <c r="AI80" s="7"/>
      <c r="AJ80" s="7"/>
      <c r="AK80" s="7"/>
      <c r="AL80" s="7"/>
      <c r="AM80" s="55"/>
      <c r="AN80" s="56"/>
      <c r="AO80" s="57"/>
      <c r="AP80" s="10"/>
      <c r="AQ80" s="159"/>
      <c r="AR80" s="159"/>
      <c r="AS80" s="159"/>
      <c r="AT80" s="58"/>
      <c r="AU80" s="58"/>
      <c r="AV80" s="58"/>
      <c r="AW80" s="59"/>
      <c r="AX80" s="59"/>
      <c r="AY80" s="59"/>
    </row>
    <row r="81" spans="1:55" ht="13.5" customHeight="1">
      <c r="B81" s="132"/>
      <c r="C81" s="132"/>
      <c r="D81" s="132"/>
      <c r="E81" s="7"/>
      <c r="F81" s="132"/>
      <c r="G81" s="51"/>
      <c r="H81" s="7"/>
      <c r="I81" s="52"/>
      <c r="J81" s="52"/>
      <c r="K81" s="52"/>
      <c r="L81" s="52"/>
      <c r="M81" s="52"/>
      <c r="N81" s="52"/>
      <c r="O81" s="52"/>
      <c r="P81" s="52"/>
      <c r="Q81" s="52"/>
      <c r="R81" s="52"/>
      <c r="S81" s="53"/>
      <c r="T81" s="53"/>
      <c r="U81" s="7"/>
      <c r="V81" s="52"/>
      <c r="W81" s="52"/>
      <c r="X81" s="52"/>
      <c r="Y81" s="52"/>
      <c r="Z81" s="52"/>
      <c r="AA81" s="52"/>
      <c r="AB81" s="52"/>
      <c r="AC81" s="132"/>
      <c r="AD81" s="132"/>
      <c r="AE81" s="132"/>
      <c r="AF81" s="54"/>
      <c r="AG81" s="54"/>
      <c r="AH81" s="7"/>
      <c r="AI81" s="7"/>
      <c r="AJ81" s="7"/>
      <c r="AK81" s="7"/>
      <c r="AL81" s="7"/>
      <c r="AM81" s="55"/>
      <c r="AN81" s="56"/>
      <c r="AO81" s="57"/>
      <c r="AP81" s="10"/>
      <c r="AQ81" s="159"/>
      <c r="AR81" s="159"/>
      <c r="AS81" s="159"/>
      <c r="AT81" s="58"/>
      <c r="AU81" s="58"/>
      <c r="AV81" s="58"/>
      <c r="AW81" s="59"/>
      <c r="AX81" s="59"/>
      <c r="AY81" s="59"/>
    </row>
    <row r="82" spans="1:55" ht="18" customHeight="1">
      <c r="B82" s="2" t="s">
        <v>2</v>
      </c>
      <c r="C82" s="2"/>
      <c r="D82" s="2"/>
      <c r="E82" s="2"/>
      <c r="F82" s="2"/>
      <c r="G82" s="2"/>
      <c r="H82" s="2"/>
      <c r="I82" s="2"/>
      <c r="J82" s="2"/>
      <c r="AF82" s="3"/>
      <c r="AO82" s="3"/>
      <c r="AY82" s="3" t="s">
        <v>35</v>
      </c>
      <c r="BA82" s="9"/>
      <c r="BB82" s="9"/>
      <c r="BC82" s="9"/>
    </row>
    <row r="83" spans="1:55" ht="18" customHeight="1">
      <c r="B83" s="233" t="s">
        <v>22</v>
      </c>
      <c r="C83" s="234"/>
      <c r="D83" s="235">
        <f>【算定要件集計】!$B$3</f>
        <v>0</v>
      </c>
      <c r="E83" s="236"/>
      <c r="F83" s="236"/>
      <c r="G83" s="236"/>
      <c r="H83" s="236"/>
      <c r="I83" s="236"/>
      <c r="J83" s="236"/>
      <c r="K83" s="237"/>
      <c r="L83" s="238" t="s">
        <v>21</v>
      </c>
      <c r="M83" s="239"/>
      <c r="N83" s="239"/>
      <c r="O83" s="240"/>
      <c r="P83" s="241"/>
      <c r="Q83" s="241"/>
      <c r="R83" s="241"/>
      <c r="S83" s="241"/>
      <c r="T83" s="241"/>
      <c r="U83" s="242"/>
      <c r="V83" s="233" t="s">
        <v>23</v>
      </c>
      <c r="W83" s="243"/>
      <c r="X83" s="203"/>
      <c r="Y83" s="244"/>
      <c r="Z83" s="245"/>
      <c r="AA83" s="233" t="s">
        <v>40</v>
      </c>
      <c r="AB83" s="246"/>
      <c r="AC83" s="246"/>
      <c r="AD83" s="246"/>
      <c r="AE83" s="247"/>
      <c r="AF83" s="375" t="str">
        <f>$AF$3</f>
        <v/>
      </c>
      <c r="AG83" s="376"/>
      <c r="AH83" s="376"/>
      <c r="AI83" s="376"/>
      <c r="AJ83" s="377"/>
      <c r="AK83" s="378"/>
      <c r="AO83" s="5"/>
      <c r="BA83" s="9"/>
      <c r="BB83" s="9"/>
      <c r="BC83" s="9"/>
    </row>
    <row r="84" spans="1:55" ht="5.0999999999999996" customHeight="1">
      <c r="BA84" s="9"/>
      <c r="BB84" s="9"/>
      <c r="BC84" s="9"/>
    </row>
    <row r="85" spans="1:55" ht="16.5" customHeight="1">
      <c r="G85" s="5" t="s">
        <v>44</v>
      </c>
      <c r="H85" s="49">
        <f>$H$5</f>
        <v>0</v>
      </c>
      <c r="I85" s="50" t="s">
        <v>43</v>
      </c>
      <c r="J85" s="49">
        <f>$J$5</f>
        <v>0</v>
      </c>
      <c r="K85" s="50" t="s">
        <v>24</v>
      </c>
      <c r="L85" s="50"/>
      <c r="M85" s="49">
        <f>$M$5</f>
        <v>0</v>
      </c>
      <c r="N85" s="50" t="s">
        <v>43</v>
      </c>
      <c r="O85" s="49">
        <f>$O$5</f>
        <v>0</v>
      </c>
      <c r="P85" s="1" t="s">
        <v>25</v>
      </c>
      <c r="R85" s="7"/>
      <c r="U85" s="7"/>
      <c r="V85" s="7"/>
      <c r="W85" s="7"/>
      <c r="X85" s="7"/>
      <c r="Y85" s="7"/>
      <c r="AE85" s="5" t="s">
        <v>42</v>
      </c>
      <c r="AF85" s="220">
        <f>$AF$5</f>
        <v>0</v>
      </c>
      <c r="AG85" s="379"/>
      <c r="AH85" s="7" t="s">
        <v>31</v>
      </c>
      <c r="AI85" s="7"/>
      <c r="AJ85" s="7"/>
      <c r="AL85" s="5" t="s">
        <v>32</v>
      </c>
      <c r="AM85" s="47">
        <f>$AM$5</f>
        <v>0</v>
      </c>
      <c r="AN85" s="7" t="s">
        <v>31</v>
      </c>
      <c r="AQ85" s="1" t="s">
        <v>27</v>
      </c>
      <c r="BA85" s="9"/>
      <c r="BB85" s="9"/>
      <c r="BC85" s="9"/>
    </row>
    <row r="86" spans="1:55" s="6" customFormat="1" ht="18" customHeight="1">
      <c r="A86" s="248" t="s">
        <v>60</v>
      </c>
      <c r="B86" s="238" t="s">
        <v>0</v>
      </c>
      <c r="C86" s="250" t="s">
        <v>203</v>
      </c>
      <c r="D86" s="250" t="s">
        <v>62</v>
      </c>
      <c r="E86" s="250" t="s">
        <v>1</v>
      </c>
      <c r="F86" s="238" t="s">
        <v>3</v>
      </c>
      <c r="G86" s="252" t="s">
        <v>37</v>
      </c>
      <c r="H86" s="18" t="str">
        <f>AF83</f>
        <v/>
      </c>
      <c r="I86" s="18" t="str">
        <f>IFERROR(H86+1,"")</f>
        <v/>
      </c>
      <c r="J86" s="18" t="str">
        <f t="shared" ref="J86:AI86" si="67">IFERROR(I86+1,"")</f>
        <v/>
      </c>
      <c r="K86" s="18" t="str">
        <f t="shared" si="67"/>
        <v/>
      </c>
      <c r="L86" s="18" t="str">
        <f t="shared" si="67"/>
        <v/>
      </c>
      <c r="M86" s="18" t="str">
        <f t="shared" si="67"/>
        <v/>
      </c>
      <c r="N86" s="18" t="str">
        <f t="shared" si="67"/>
        <v/>
      </c>
      <c r="O86" s="18" t="str">
        <f t="shared" si="67"/>
        <v/>
      </c>
      <c r="P86" s="18" t="str">
        <f t="shared" si="67"/>
        <v/>
      </c>
      <c r="Q86" s="18" t="str">
        <f t="shared" si="67"/>
        <v/>
      </c>
      <c r="R86" s="18" t="str">
        <f t="shared" si="67"/>
        <v/>
      </c>
      <c r="S86" s="18" t="str">
        <f t="shared" si="67"/>
        <v/>
      </c>
      <c r="T86" s="18" t="str">
        <f t="shared" si="67"/>
        <v/>
      </c>
      <c r="U86" s="18" t="str">
        <f t="shared" si="67"/>
        <v/>
      </c>
      <c r="V86" s="18" t="str">
        <f t="shared" si="67"/>
        <v/>
      </c>
      <c r="W86" s="18" t="str">
        <f t="shared" si="67"/>
        <v/>
      </c>
      <c r="X86" s="18" t="str">
        <f t="shared" si="67"/>
        <v/>
      </c>
      <c r="Y86" s="18" t="str">
        <f t="shared" si="67"/>
        <v/>
      </c>
      <c r="Z86" s="18" t="str">
        <f t="shared" si="67"/>
        <v/>
      </c>
      <c r="AA86" s="18" t="str">
        <f t="shared" si="67"/>
        <v/>
      </c>
      <c r="AB86" s="18" t="str">
        <f t="shared" si="67"/>
        <v/>
      </c>
      <c r="AC86" s="18" t="str">
        <f t="shared" si="67"/>
        <v/>
      </c>
      <c r="AD86" s="18" t="str">
        <f t="shared" si="67"/>
        <v/>
      </c>
      <c r="AE86" s="18" t="str">
        <f t="shared" si="67"/>
        <v/>
      </c>
      <c r="AF86" s="18" t="str">
        <f t="shared" si="67"/>
        <v/>
      </c>
      <c r="AG86" s="18" t="str">
        <f t="shared" si="67"/>
        <v/>
      </c>
      <c r="AH86" s="18" t="str">
        <f t="shared" si="67"/>
        <v/>
      </c>
      <c r="AI86" s="18" t="str">
        <f t="shared" si="67"/>
        <v/>
      </c>
      <c r="AJ86" s="18" t="str">
        <f>IFERROR(IF(MONTH(AI86)&lt;&gt;MONTH(AI86+1),"",AI86+1),"")</f>
        <v/>
      </c>
      <c r="AK86" s="18" t="str">
        <f>IFERROR(IF(MONTH(AJ86)&lt;&gt;MONTH(AJ86+1),"",AJ86+1),"")</f>
        <v/>
      </c>
      <c r="AL86" s="18" t="str">
        <f>IFERROR(IF(MONTH(AK86)&lt;&gt;MONTH(AK86+1),"",AK86+1),"")</f>
        <v/>
      </c>
      <c r="AM86" s="263" t="s">
        <v>162</v>
      </c>
      <c r="AN86" s="263" t="s">
        <v>163</v>
      </c>
      <c r="AO86" s="206" t="s">
        <v>133</v>
      </c>
      <c r="AQ86" s="208" t="s">
        <v>36</v>
      </c>
      <c r="AR86" s="209"/>
      <c r="AS86" s="208" t="s">
        <v>39</v>
      </c>
      <c r="AT86" s="212"/>
      <c r="AU86" s="212"/>
      <c r="AV86" s="212"/>
      <c r="AW86" s="213"/>
      <c r="AX86" s="208" t="s">
        <v>16</v>
      </c>
      <c r="AY86" s="215"/>
      <c r="BA86" s="9"/>
      <c r="BB86" s="9"/>
      <c r="BC86" s="9"/>
    </row>
    <row r="87" spans="1:55" s="6" customFormat="1" ht="18" customHeight="1">
      <c r="A87" s="249"/>
      <c r="B87" s="238"/>
      <c r="C87" s="251"/>
      <c r="D87" s="251"/>
      <c r="E87" s="251"/>
      <c r="F87" s="238"/>
      <c r="G87" s="239"/>
      <c r="H87" s="19" t="str">
        <f>H86</f>
        <v/>
      </c>
      <c r="I87" s="19" t="str">
        <f>I86</f>
        <v/>
      </c>
      <c r="J87" s="19" t="str">
        <f t="shared" ref="J87:AL87" si="68">J86</f>
        <v/>
      </c>
      <c r="K87" s="19" t="str">
        <f t="shared" si="68"/>
        <v/>
      </c>
      <c r="L87" s="19" t="str">
        <f t="shared" si="68"/>
        <v/>
      </c>
      <c r="M87" s="19" t="str">
        <f t="shared" si="68"/>
        <v/>
      </c>
      <c r="N87" s="19" t="str">
        <f t="shared" si="68"/>
        <v/>
      </c>
      <c r="O87" s="19" t="str">
        <f t="shared" si="68"/>
        <v/>
      </c>
      <c r="P87" s="19" t="str">
        <f t="shared" si="68"/>
        <v/>
      </c>
      <c r="Q87" s="19" t="str">
        <f t="shared" si="68"/>
        <v/>
      </c>
      <c r="R87" s="19" t="str">
        <f t="shared" si="68"/>
        <v/>
      </c>
      <c r="S87" s="19" t="str">
        <f t="shared" si="68"/>
        <v/>
      </c>
      <c r="T87" s="19" t="str">
        <f t="shared" si="68"/>
        <v/>
      </c>
      <c r="U87" s="19" t="str">
        <f t="shared" si="68"/>
        <v/>
      </c>
      <c r="V87" s="19" t="str">
        <f t="shared" si="68"/>
        <v/>
      </c>
      <c r="W87" s="19" t="str">
        <f t="shared" si="68"/>
        <v/>
      </c>
      <c r="X87" s="19" t="str">
        <f t="shared" si="68"/>
        <v/>
      </c>
      <c r="Y87" s="19" t="str">
        <f t="shared" si="68"/>
        <v/>
      </c>
      <c r="Z87" s="19" t="str">
        <f t="shared" si="68"/>
        <v/>
      </c>
      <c r="AA87" s="19" t="str">
        <f t="shared" si="68"/>
        <v/>
      </c>
      <c r="AB87" s="19" t="str">
        <f t="shared" si="68"/>
        <v/>
      </c>
      <c r="AC87" s="19" t="str">
        <f t="shared" si="68"/>
        <v/>
      </c>
      <c r="AD87" s="19" t="str">
        <f t="shared" si="68"/>
        <v/>
      </c>
      <c r="AE87" s="19" t="str">
        <f t="shared" si="68"/>
        <v/>
      </c>
      <c r="AF87" s="19" t="str">
        <f t="shared" si="68"/>
        <v/>
      </c>
      <c r="AG87" s="19" t="str">
        <f t="shared" si="68"/>
        <v/>
      </c>
      <c r="AH87" s="19" t="str">
        <f t="shared" si="68"/>
        <v/>
      </c>
      <c r="AI87" s="19" t="str">
        <f t="shared" si="68"/>
        <v/>
      </c>
      <c r="AJ87" s="19" t="str">
        <f t="shared" si="68"/>
        <v/>
      </c>
      <c r="AK87" s="19" t="str">
        <f t="shared" si="68"/>
        <v/>
      </c>
      <c r="AL87" s="19" t="str">
        <f t="shared" si="68"/>
        <v/>
      </c>
      <c r="AM87" s="263"/>
      <c r="AN87" s="263"/>
      <c r="AO87" s="207"/>
      <c r="AQ87" s="210"/>
      <c r="AR87" s="211"/>
      <c r="AS87" s="210"/>
      <c r="AT87" s="214"/>
      <c r="AU87" s="214"/>
      <c r="AV87" s="214"/>
      <c r="AW87" s="211"/>
      <c r="AX87" s="210"/>
      <c r="AY87" s="211"/>
      <c r="BA87" s="9"/>
      <c r="BB87" s="9"/>
      <c r="BC87" s="9"/>
    </row>
    <row r="88" spans="1:55" s="6" customFormat="1" ht="13.5" customHeight="1">
      <c r="A88" s="248"/>
      <c r="B88" s="255" t="s">
        <v>4</v>
      </c>
      <c r="C88" s="257" t="s">
        <v>48</v>
      </c>
      <c r="D88" s="257" t="s">
        <v>48</v>
      </c>
      <c r="E88" s="259" t="s">
        <v>10</v>
      </c>
      <c r="F88" s="261"/>
      <c r="G88" s="70" t="s">
        <v>36</v>
      </c>
      <c r="H88" s="60"/>
      <c r="I88" s="60"/>
      <c r="J88" s="60"/>
      <c r="K88" s="60"/>
      <c r="L88" s="60"/>
      <c r="M88" s="60"/>
      <c r="N88" s="60"/>
      <c r="O88" s="60"/>
      <c r="P88" s="60"/>
      <c r="Q88" s="60"/>
      <c r="R88" s="60"/>
      <c r="S88" s="60"/>
      <c r="T88" s="60"/>
      <c r="U88" s="60"/>
      <c r="V88" s="60"/>
      <c r="W88" s="60"/>
      <c r="X88" s="60"/>
      <c r="Y88" s="60"/>
      <c r="Z88" s="60"/>
      <c r="AA88" s="60"/>
      <c r="AB88" s="60"/>
      <c r="AC88" s="60"/>
      <c r="AD88" s="60"/>
      <c r="AE88" s="60"/>
      <c r="AF88" s="60"/>
      <c r="AG88" s="60"/>
      <c r="AH88" s="60"/>
      <c r="AI88" s="60"/>
      <c r="AJ88" s="60"/>
      <c r="AK88" s="60"/>
      <c r="AL88" s="60"/>
      <c r="AM88" s="253">
        <f>SUM(H89:AL89)</f>
        <v>0</v>
      </c>
      <c r="AN88" s="254" t="s">
        <v>48</v>
      </c>
      <c r="AO88" s="223"/>
      <c r="AQ88" s="228"/>
      <c r="AR88" s="369"/>
      <c r="AS88" s="224"/>
      <c r="AT88" s="225"/>
      <c r="AU88" s="12" t="s">
        <v>26</v>
      </c>
      <c r="AV88" s="226"/>
      <c r="AW88" s="227"/>
      <c r="AX88" s="156"/>
      <c r="AY88" s="167" t="s">
        <v>34</v>
      </c>
      <c r="BA88" s="9"/>
      <c r="BB88" s="9"/>
      <c r="BC88" s="9"/>
    </row>
    <row r="89" spans="1:55" ht="13.5" customHeight="1">
      <c r="A89" s="249"/>
      <c r="B89" s="256"/>
      <c r="C89" s="258"/>
      <c r="D89" s="258"/>
      <c r="E89" s="260"/>
      <c r="F89" s="262"/>
      <c r="G89" s="70" t="s">
        <v>16</v>
      </c>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253"/>
      <c r="AN89" s="254"/>
      <c r="AO89" s="374"/>
      <c r="AQ89" s="228"/>
      <c r="AR89" s="369"/>
      <c r="AS89" s="224"/>
      <c r="AT89" s="225"/>
      <c r="AU89" s="12" t="s">
        <v>26</v>
      </c>
      <c r="AV89" s="226"/>
      <c r="AW89" s="227"/>
      <c r="AX89" s="156"/>
      <c r="AY89" s="167" t="s">
        <v>34</v>
      </c>
      <c r="BA89" s="9"/>
      <c r="BB89" s="9"/>
      <c r="BC89" s="9"/>
    </row>
    <row r="90" spans="1:55" ht="13.5" customHeight="1">
      <c r="A90" s="248"/>
      <c r="B90" s="273" t="s">
        <v>5</v>
      </c>
      <c r="C90" s="257" t="s">
        <v>48</v>
      </c>
      <c r="D90" s="257" t="s">
        <v>48</v>
      </c>
      <c r="E90" s="275" t="s">
        <v>10</v>
      </c>
      <c r="F90" s="262"/>
      <c r="G90" s="70" t="s">
        <v>36</v>
      </c>
      <c r="H90" s="60"/>
      <c r="I90" s="60"/>
      <c r="J90" s="60"/>
      <c r="K90" s="60"/>
      <c r="L90" s="60"/>
      <c r="M90" s="60"/>
      <c r="N90" s="60"/>
      <c r="O90" s="60"/>
      <c r="P90" s="60"/>
      <c r="Q90" s="60"/>
      <c r="R90" s="60"/>
      <c r="S90" s="60"/>
      <c r="T90" s="60"/>
      <c r="U90" s="60"/>
      <c r="V90" s="60"/>
      <c r="W90" s="60"/>
      <c r="X90" s="60"/>
      <c r="Y90" s="60"/>
      <c r="Z90" s="60"/>
      <c r="AA90" s="60"/>
      <c r="AB90" s="60"/>
      <c r="AC90" s="60"/>
      <c r="AD90" s="60"/>
      <c r="AE90" s="60"/>
      <c r="AF90" s="60"/>
      <c r="AG90" s="60"/>
      <c r="AH90" s="60"/>
      <c r="AI90" s="60"/>
      <c r="AJ90" s="60"/>
      <c r="AK90" s="60"/>
      <c r="AL90" s="60"/>
      <c r="AM90" s="253">
        <f>SUM(H91:AL91)</f>
        <v>0</v>
      </c>
      <c r="AN90" s="254" t="s">
        <v>48</v>
      </c>
      <c r="AO90" s="372"/>
      <c r="AQ90" s="228"/>
      <c r="AR90" s="369"/>
      <c r="AS90" s="224"/>
      <c r="AT90" s="225"/>
      <c r="AU90" s="12" t="s">
        <v>26</v>
      </c>
      <c r="AV90" s="226"/>
      <c r="AW90" s="227"/>
      <c r="AX90" s="156"/>
      <c r="AY90" s="167" t="s">
        <v>34</v>
      </c>
      <c r="BA90" s="9"/>
      <c r="BB90" s="9"/>
      <c r="BC90" s="9"/>
    </row>
    <row r="91" spans="1:55" ht="13.5" customHeight="1">
      <c r="A91" s="249"/>
      <c r="B91" s="274"/>
      <c r="C91" s="258"/>
      <c r="D91" s="258"/>
      <c r="E91" s="260"/>
      <c r="F91" s="262"/>
      <c r="G91" s="71" t="s">
        <v>41</v>
      </c>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276"/>
      <c r="AN91" s="272"/>
      <c r="AO91" s="374"/>
      <c r="AQ91" s="228"/>
      <c r="AR91" s="369"/>
      <c r="AS91" s="224"/>
      <c r="AT91" s="225"/>
      <c r="AU91" s="12" t="s">
        <v>26</v>
      </c>
      <c r="AV91" s="226"/>
      <c r="AW91" s="227"/>
      <c r="AX91" s="156"/>
      <c r="AY91" s="167" t="s">
        <v>34</v>
      </c>
      <c r="BA91" s="9"/>
      <c r="BB91" s="9"/>
      <c r="BC91" s="9"/>
    </row>
    <row r="92" spans="1:55" ht="13.5" customHeight="1">
      <c r="A92" s="248"/>
      <c r="B92" s="265" t="s">
        <v>38</v>
      </c>
      <c r="C92" s="257" t="s">
        <v>48</v>
      </c>
      <c r="D92" s="257" t="s">
        <v>48</v>
      </c>
      <c r="E92" s="268" t="s">
        <v>48</v>
      </c>
      <c r="F92" s="270"/>
      <c r="G92" s="70" t="s">
        <v>36</v>
      </c>
      <c r="H92" s="60"/>
      <c r="I92" s="60"/>
      <c r="J92" s="60"/>
      <c r="K92" s="60"/>
      <c r="L92" s="60"/>
      <c r="M92" s="60"/>
      <c r="N92" s="60"/>
      <c r="O92" s="60"/>
      <c r="P92" s="60"/>
      <c r="Q92" s="60"/>
      <c r="R92" s="60"/>
      <c r="S92" s="60"/>
      <c r="T92" s="60"/>
      <c r="U92" s="60"/>
      <c r="V92" s="60"/>
      <c r="W92" s="60"/>
      <c r="X92" s="60"/>
      <c r="Y92" s="60"/>
      <c r="Z92" s="60"/>
      <c r="AA92" s="60"/>
      <c r="AB92" s="60"/>
      <c r="AC92" s="60"/>
      <c r="AD92" s="60"/>
      <c r="AE92" s="60"/>
      <c r="AF92" s="60"/>
      <c r="AG92" s="60"/>
      <c r="AH92" s="60"/>
      <c r="AI92" s="60"/>
      <c r="AJ92" s="60"/>
      <c r="AK92" s="60"/>
      <c r="AL92" s="60"/>
      <c r="AM92" s="253">
        <f>SUM(H93:AL93)</f>
        <v>0</v>
      </c>
      <c r="AN92" s="254" t="s">
        <v>48</v>
      </c>
      <c r="AO92" s="372"/>
      <c r="AQ92" s="228"/>
      <c r="AR92" s="369"/>
      <c r="AS92" s="224"/>
      <c r="AT92" s="225"/>
      <c r="AU92" s="12" t="s">
        <v>26</v>
      </c>
      <c r="AV92" s="226"/>
      <c r="AW92" s="227"/>
      <c r="AX92" s="156"/>
      <c r="AY92" s="167" t="s">
        <v>34</v>
      </c>
      <c r="BA92" s="9"/>
      <c r="BB92" s="9"/>
      <c r="BC92" s="9"/>
    </row>
    <row r="93" spans="1:55" ht="13.5" customHeight="1" thickBot="1">
      <c r="A93" s="264"/>
      <c r="B93" s="266"/>
      <c r="C93" s="267"/>
      <c r="D93" s="267"/>
      <c r="E93" s="269"/>
      <c r="F93" s="271"/>
      <c r="G93" s="72" t="s">
        <v>41</v>
      </c>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1"/>
      <c r="AN93" s="341"/>
      <c r="AO93" s="373"/>
      <c r="AQ93" s="228"/>
      <c r="AR93" s="369"/>
      <c r="AS93" s="224"/>
      <c r="AT93" s="225"/>
      <c r="AU93" s="12" t="s">
        <v>26</v>
      </c>
      <c r="AV93" s="226"/>
      <c r="AW93" s="227"/>
      <c r="AX93" s="156"/>
      <c r="AY93" s="167" t="s">
        <v>34</v>
      </c>
      <c r="BA93" s="9"/>
      <c r="BB93" s="9"/>
      <c r="BC93" s="9"/>
    </row>
    <row r="94" spans="1:55" ht="13.5" customHeight="1" thickTop="1">
      <c r="A94" s="283" t="str">
        <f>IFERROR(INDEX(【従業者名簿】!F:F,MATCH(前3月!F94,【従業者名簿】!C:C,0)),"")</f>
        <v/>
      </c>
      <c r="B94" s="255" t="s">
        <v>4</v>
      </c>
      <c r="C94" s="285" t="str">
        <f>IF(AO94="介護福祉士","〇","")</f>
        <v/>
      </c>
      <c r="D94" s="367" t="str">
        <f>IF(A94="","",DATEDIF(A94,$AF$3,"m"))</f>
        <v/>
      </c>
      <c r="E94" s="290" t="s">
        <v>102</v>
      </c>
      <c r="F94" s="293"/>
      <c r="G94" s="73" t="s">
        <v>36</v>
      </c>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278">
        <f>SUM(H95:AL95)</f>
        <v>0</v>
      </c>
      <c r="AN94" s="386" t="str">
        <f>IFERROR(IF(SUM(AM94:AM99)&gt;$AF$125,1,ROUNDDOWN(SUM(AM94:AM99)/$AF$125,1)),"")</f>
        <v/>
      </c>
      <c r="AO94" s="343"/>
      <c r="AQ94" s="228"/>
      <c r="AR94" s="369"/>
      <c r="AS94" s="224"/>
      <c r="AT94" s="225"/>
      <c r="AU94" s="12" t="s">
        <v>26</v>
      </c>
      <c r="AV94" s="226"/>
      <c r="AW94" s="227"/>
      <c r="AX94" s="156"/>
      <c r="AY94" s="167" t="s">
        <v>34</v>
      </c>
      <c r="BA94" s="9"/>
      <c r="BB94" s="9"/>
      <c r="BC94" s="9"/>
    </row>
    <row r="95" spans="1:55" ht="13.5" customHeight="1">
      <c r="A95" s="284"/>
      <c r="B95" s="256"/>
      <c r="C95" s="286"/>
      <c r="D95" s="370"/>
      <c r="E95" s="291"/>
      <c r="F95" s="293"/>
      <c r="G95" s="70" t="s">
        <v>41</v>
      </c>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253"/>
      <c r="AN95" s="386"/>
      <c r="AO95" s="344"/>
      <c r="AQ95" s="228"/>
      <c r="AR95" s="369"/>
      <c r="AS95" s="224"/>
      <c r="AT95" s="225"/>
      <c r="AU95" s="12" t="s">
        <v>26</v>
      </c>
      <c r="AV95" s="226"/>
      <c r="AW95" s="227"/>
      <c r="AX95" s="156"/>
      <c r="AY95" s="167" t="s">
        <v>34</v>
      </c>
      <c r="BA95" s="9"/>
      <c r="BB95" s="9"/>
      <c r="BC95" s="9"/>
    </row>
    <row r="96" spans="1:55" ht="13.5" customHeight="1">
      <c r="A96" s="284"/>
      <c r="B96" s="273" t="s">
        <v>5</v>
      </c>
      <c r="C96" s="286"/>
      <c r="D96" s="370"/>
      <c r="E96" s="291"/>
      <c r="F96" s="293"/>
      <c r="G96" s="73" t="s">
        <v>36</v>
      </c>
      <c r="H96" s="38"/>
      <c r="I96" s="38"/>
      <c r="J96" s="38"/>
      <c r="K96" s="38"/>
      <c r="L96" s="164"/>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278">
        <f>SUM(H97:AL97)</f>
        <v>0</v>
      </c>
      <c r="AN96" s="386"/>
      <c r="AO96" s="345"/>
      <c r="AQ96" s="228"/>
      <c r="AR96" s="369"/>
      <c r="AS96" s="224"/>
      <c r="AT96" s="225"/>
      <c r="AU96" s="12" t="s">
        <v>26</v>
      </c>
      <c r="AV96" s="226"/>
      <c r="AW96" s="227"/>
      <c r="AX96" s="156"/>
      <c r="AY96" s="167" t="s">
        <v>34</v>
      </c>
      <c r="BA96" s="9"/>
      <c r="BB96" s="9"/>
      <c r="BC96" s="9"/>
    </row>
    <row r="97" spans="1:55" ht="13.5" customHeight="1">
      <c r="A97" s="284"/>
      <c r="B97" s="297"/>
      <c r="C97" s="286"/>
      <c r="D97" s="370"/>
      <c r="E97" s="291"/>
      <c r="F97" s="293"/>
      <c r="G97" s="70" t="s">
        <v>41</v>
      </c>
      <c r="H97" s="35"/>
      <c r="I97" s="35"/>
      <c r="J97" s="35"/>
      <c r="K97" s="35"/>
      <c r="L97" s="36"/>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253"/>
      <c r="AN97" s="386"/>
      <c r="AO97" s="344"/>
      <c r="AQ97" s="228"/>
      <c r="AR97" s="369"/>
      <c r="AS97" s="224"/>
      <c r="AT97" s="225"/>
      <c r="AU97" s="12" t="s">
        <v>26</v>
      </c>
      <c r="AV97" s="226"/>
      <c r="AW97" s="227"/>
      <c r="AX97" s="156"/>
      <c r="AY97" s="167" t="s">
        <v>34</v>
      </c>
      <c r="BA97" s="9"/>
      <c r="BB97" s="9"/>
      <c r="BC97" s="9"/>
    </row>
    <row r="98" spans="1:55" ht="13.5" customHeight="1">
      <c r="A98" s="284"/>
      <c r="B98" s="296" t="s">
        <v>33</v>
      </c>
      <c r="C98" s="286"/>
      <c r="D98" s="370"/>
      <c r="E98" s="291"/>
      <c r="F98" s="294"/>
      <c r="G98" s="73" t="s">
        <v>36</v>
      </c>
      <c r="H98" s="38"/>
      <c r="I98" s="38"/>
      <c r="J98" s="38"/>
      <c r="K98" s="38"/>
      <c r="L98" s="164"/>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278">
        <f>SUM(H99:AL99)</f>
        <v>0</v>
      </c>
      <c r="AN98" s="387"/>
      <c r="AO98" s="345"/>
      <c r="AQ98" s="228"/>
      <c r="AR98" s="369"/>
      <c r="AS98" s="224"/>
      <c r="AT98" s="225"/>
      <c r="AU98" s="12" t="s">
        <v>26</v>
      </c>
      <c r="AV98" s="226"/>
      <c r="AW98" s="227"/>
      <c r="AX98" s="156"/>
      <c r="AY98" s="167" t="s">
        <v>34</v>
      </c>
      <c r="BA98" s="9"/>
      <c r="BB98" s="9"/>
      <c r="BC98" s="9"/>
    </row>
    <row r="99" spans="1:55" ht="13.5" customHeight="1">
      <c r="A99" s="284"/>
      <c r="B99" s="255"/>
      <c r="C99" s="287"/>
      <c r="D99" s="370"/>
      <c r="E99" s="292"/>
      <c r="F99" s="295"/>
      <c r="G99" s="70" t="s">
        <v>41</v>
      </c>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253"/>
      <c r="AN99" s="387"/>
      <c r="AO99" s="346"/>
      <c r="AQ99" s="228"/>
      <c r="AR99" s="369"/>
      <c r="AS99" s="224"/>
      <c r="AT99" s="225"/>
      <c r="AU99" s="12" t="s">
        <v>26</v>
      </c>
      <c r="AV99" s="226"/>
      <c r="AW99" s="227"/>
      <c r="AX99" s="156"/>
      <c r="AY99" s="167" t="s">
        <v>34</v>
      </c>
      <c r="BA99" s="9"/>
      <c r="BB99" s="9"/>
      <c r="BC99" s="9"/>
    </row>
    <row r="100" spans="1:55" ht="13.5" customHeight="1">
      <c r="A100" s="305" t="str">
        <f>IFERROR(INDEX(【従業者名簿】!F:F,MATCH(前3月!F100,【従業者名簿】!C:C,0)),"")</f>
        <v/>
      </c>
      <c r="B100" s="273" t="s">
        <v>5</v>
      </c>
      <c r="C100" s="299" t="str">
        <f>IF(AO100="介護福祉士","〇","")</f>
        <v/>
      </c>
      <c r="D100" s="370" t="str">
        <f>IF(A100="","",DATEDIF(A100,$AF$3,"m"))</f>
        <v/>
      </c>
      <c r="E100" s="306" t="s">
        <v>102</v>
      </c>
      <c r="F100" s="262"/>
      <c r="G100" s="70" t="s">
        <v>36</v>
      </c>
      <c r="H100" s="164"/>
      <c r="I100" s="164"/>
      <c r="J100" s="164"/>
      <c r="K100" s="164"/>
      <c r="L100" s="164"/>
      <c r="M100" s="164"/>
      <c r="N100" s="164"/>
      <c r="O100" s="164"/>
      <c r="P100" s="164"/>
      <c r="Q100" s="164"/>
      <c r="R100" s="164"/>
      <c r="S100" s="164"/>
      <c r="T100" s="164"/>
      <c r="U100" s="164"/>
      <c r="V100" s="164"/>
      <c r="W100" s="164"/>
      <c r="X100" s="164"/>
      <c r="Y100" s="164"/>
      <c r="Z100" s="164"/>
      <c r="AA100" s="164"/>
      <c r="AB100" s="164"/>
      <c r="AC100" s="164"/>
      <c r="AD100" s="164"/>
      <c r="AE100" s="164"/>
      <c r="AF100" s="164"/>
      <c r="AG100" s="164"/>
      <c r="AH100" s="164"/>
      <c r="AI100" s="164"/>
      <c r="AJ100" s="164"/>
      <c r="AK100" s="164"/>
      <c r="AL100" s="164"/>
      <c r="AM100" s="278">
        <f>SUM(H101:AL101)</f>
        <v>0</v>
      </c>
      <c r="AN100" s="385" t="str">
        <f>IFERROR(IF(SUM(AM100:AM103)&gt;$AF$125,1,ROUNDDOWN(SUM(AM100:AM103)/$AF$125,1)),"")</f>
        <v/>
      </c>
      <c r="AO100" s="222"/>
      <c r="AP100" s="8"/>
      <c r="AQ100" s="228"/>
      <c r="AR100" s="369"/>
      <c r="AS100" s="224"/>
      <c r="AT100" s="225"/>
      <c r="AU100" s="12" t="s">
        <v>26</v>
      </c>
      <c r="AV100" s="226"/>
      <c r="AW100" s="227"/>
      <c r="AX100" s="156"/>
      <c r="AY100" s="167" t="s">
        <v>34</v>
      </c>
      <c r="BA100" s="9"/>
      <c r="BB100" s="9"/>
      <c r="BC100" s="9"/>
    </row>
    <row r="101" spans="1:55" ht="13.5" customHeight="1">
      <c r="A101" s="284"/>
      <c r="B101" s="297"/>
      <c r="C101" s="286"/>
      <c r="D101" s="370"/>
      <c r="E101" s="291"/>
      <c r="F101" s="262"/>
      <c r="G101" s="70" t="s">
        <v>41</v>
      </c>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253"/>
      <c r="AN101" s="386"/>
      <c r="AO101" s="344"/>
      <c r="AP101" s="8"/>
      <c r="AQ101" s="228"/>
      <c r="AR101" s="369"/>
      <c r="AS101" s="224"/>
      <c r="AT101" s="225"/>
      <c r="AU101" s="12" t="s">
        <v>26</v>
      </c>
      <c r="AV101" s="226"/>
      <c r="AW101" s="227"/>
      <c r="AX101" s="156"/>
      <c r="AY101" s="167" t="s">
        <v>34</v>
      </c>
      <c r="BA101" s="9"/>
      <c r="BB101" s="9"/>
      <c r="BC101" s="9"/>
    </row>
    <row r="102" spans="1:55" ht="13.5" customHeight="1">
      <c r="A102" s="284"/>
      <c r="B102" s="304" t="s">
        <v>33</v>
      </c>
      <c r="C102" s="286"/>
      <c r="D102" s="370"/>
      <c r="E102" s="291"/>
      <c r="F102" s="277"/>
      <c r="G102" s="70" t="s">
        <v>36</v>
      </c>
      <c r="H102" s="164"/>
      <c r="I102" s="164"/>
      <c r="J102" s="164"/>
      <c r="K102" s="164"/>
      <c r="L102" s="164"/>
      <c r="M102" s="164"/>
      <c r="N102" s="164"/>
      <c r="O102" s="164"/>
      <c r="P102" s="164"/>
      <c r="Q102" s="164"/>
      <c r="R102" s="164"/>
      <c r="S102" s="164"/>
      <c r="T102" s="164"/>
      <c r="U102" s="164"/>
      <c r="V102" s="164"/>
      <c r="W102" s="164"/>
      <c r="X102" s="164"/>
      <c r="Y102" s="164"/>
      <c r="Z102" s="164"/>
      <c r="AA102" s="164"/>
      <c r="AB102" s="164"/>
      <c r="AC102" s="164"/>
      <c r="AD102" s="164"/>
      <c r="AE102" s="164"/>
      <c r="AF102" s="164"/>
      <c r="AG102" s="164"/>
      <c r="AH102" s="164"/>
      <c r="AI102" s="164"/>
      <c r="AJ102" s="164"/>
      <c r="AK102" s="164"/>
      <c r="AL102" s="164"/>
      <c r="AM102" s="253">
        <f>SUM(H103:AL103)</f>
        <v>0</v>
      </c>
      <c r="AN102" s="387"/>
      <c r="AO102" s="345"/>
      <c r="AP102" s="8"/>
      <c r="AQ102" s="228"/>
      <c r="AR102" s="369"/>
      <c r="AS102" s="224"/>
      <c r="AT102" s="225"/>
      <c r="AU102" s="12" t="s">
        <v>26</v>
      </c>
      <c r="AV102" s="226"/>
      <c r="AW102" s="227"/>
      <c r="AX102" s="156"/>
      <c r="AY102" s="167" t="s">
        <v>34</v>
      </c>
      <c r="BA102" s="9"/>
      <c r="BB102" s="9"/>
      <c r="BC102" s="9"/>
    </row>
    <row r="103" spans="1:55" ht="13.5" customHeight="1">
      <c r="A103" s="284"/>
      <c r="B103" s="304"/>
      <c r="C103" s="287"/>
      <c r="D103" s="370"/>
      <c r="E103" s="292"/>
      <c r="F103" s="277"/>
      <c r="G103" s="70" t="s">
        <v>41</v>
      </c>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253"/>
      <c r="AN103" s="388"/>
      <c r="AO103" s="346"/>
      <c r="AP103" s="8"/>
      <c r="AQ103" s="228"/>
      <c r="AR103" s="369"/>
      <c r="AS103" s="224"/>
      <c r="AT103" s="225"/>
      <c r="AU103" s="12" t="s">
        <v>26</v>
      </c>
      <c r="AV103" s="226"/>
      <c r="AW103" s="227"/>
      <c r="AX103" s="156"/>
      <c r="AY103" s="167" t="s">
        <v>34</v>
      </c>
      <c r="BA103" s="9"/>
      <c r="BB103" s="9"/>
      <c r="BC103" s="9"/>
    </row>
    <row r="104" spans="1:55" ht="13.5" customHeight="1">
      <c r="A104" s="248" t="str">
        <f>IFERROR(INDEX(【従業者名簿】!F:F,MATCH(F104,【従業者名簿】!C:C,0)),"")</f>
        <v/>
      </c>
      <c r="B104" s="298" t="s">
        <v>33</v>
      </c>
      <c r="C104" s="299" t="str">
        <f>IF(AO104="介護福祉士","〇","")</f>
        <v/>
      </c>
      <c r="D104" s="366" t="str">
        <f>IF(A104="","",DATEDIF(A104,$AF$3,"m"))</f>
        <v/>
      </c>
      <c r="E104" s="301"/>
      <c r="F104" s="270"/>
      <c r="G104" s="70" t="s">
        <v>36</v>
      </c>
      <c r="H104" s="164"/>
      <c r="I104" s="164"/>
      <c r="J104" s="164"/>
      <c r="K104" s="164"/>
      <c r="L104" s="164"/>
      <c r="M104" s="164"/>
      <c r="N104" s="164"/>
      <c r="O104" s="40"/>
      <c r="P104" s="164"/>
      <c r="Q104" s="164"/>
      <c r="R104" s="164"/>
      <c r="S104" s="164"/>
      <c r="T104" s="164"/>
      <c r="U104" s="38"/>
      <c r="V104" s="38"/>
      <c r="W104" s="164"/>
      <c r="X104" s="164"/>
      <c r="Y104" s="164"/>
      <c r="Z104" s="164"/>
      <c r="AA104" s="164"/>
      <c r="AB104" s="164"/>
      <c r="AC104" s="164"/>
      <c r="AD104" s="164"/>
      <c r="AE104" s="164"/>
      <c r="AF104" s="164"/>
      <c r="AG104" s="164"/>
      <c r="AH104" s="164"/>
      <c r="AI104" s="164"/>
      <c r="AJ104" s="164"/>
      <c r="AK104" s="164"/>
      <c r="AL104" s="164"/>
      <c r="AM104" s="253">
        <f>SUM(H105:AL105)</f>
        <v>0</v>
      </c>
      <c r="AN104" s="380" t="str">
        <f>IFERROR(IF(OR(E104="Ａ",AM104&gt;$AF$125),1,ROUNDDOWN(AM104/$AF$125,1)),"")</f>
        <v/>
      </c>
      <c r="AO104" s="222"/>
      <c r="AP104" s="8"/>
      <c r="AQ104" s="228"/>
      <c r="AR104" s="369"/>
      <c r="AS104" s="224"/>
      <c r="AT104" s="226"/>
      <c r="AU104" s="12" t="s">
        <v>26</v>
      </c>
      <c r="AV104" s="226"/>
      <c r="AW104" s="311"/>
      <c r="AX104" s="156"/>
      <c r="AY104" s="167" t="s">
        <v>34</v>
      </c>
      <c r="BA104" s="9"/>
      <c r="BB104" s="9"/>
      <c r="BC104" s="9"/>
    </row>
    <row r="105" spans="1:55" ht="13.5" customHeight="1">
      <c r="A105" s="249"/>
      <c r="B105" s="255"/>
      <c r="C105" s="287"/>
      <c r="D105" s="367"/>
      <c r="E105" s="302"/>
      <c r="F105" s="261"/>
      <c r="G105" s="70" t="s">
        <v>41</v>
      </c>
      <c r="H105" s="35"/>
      <c r="I105" s="35"/>
      <c r="J105" s="35"/>
      <c r="K105" s="35"/>
      <c r="L105" s="35"/>
      <c r="M105" s="35"/>
      <c r="N105" s="35"/>
      <c r="O105" s="48"/>
      <c r="P105" s="35"/>
      <c r="Q105" s="35"/>
      <c r="R105" s="35"/>
      <c r="S105" s="35"/>
      <c r="T105" s="35"/>
      <c r="U105" s="35"/>
      <c r="V105" s="35"/>
      <c r="W105" s="35"/>
      <c r="X105" s="35"/>
      <c r="Y105" s="35"/>
      <c r="Z105" s="35"/>
      <c r="AA105" s="35"/>
      <c r="AB105" s="35"/>
      <c r="AC105" s="35"/>
      <c r="AD105" s="35"/>
      <c r="AE105" s="35"/>
      <c r="AF105" s="35"/>
      <c r="AG105" s="39"/>
      <c r="AH105" s="35"/>
      <c r="AI105" s="35"/>
      <c r="AJ105" s="35"/>
      <c r="AK105" s="35"/>
      <c r="AL105" s="35"/>
      <c r="AM105" s="253"/>
      <c r="AN105" s="380"/>
      <c r="AO105" s="223"/>
      <c r="AP105" s="8"/>
      <c r="AQ105" s="228"/>
      <c r="AR105" s="369"/>
      <c r="AS105" s="224"/>
      <c r="AT105" s="226"/>
      <c r="AU105" s="12" t="s">
        <v>26</v>
      </c>
      <c r="AV105" s="226"/>
      <c r="AW105" s="311"/>
      <c r="AX105" s="156"/>
      <c r="AY105" s="167" t="s">
        <v>34</v>
      </c>
      <c r="BA105" s="9"/>
      <c r="BB105" s="9"/>
      <c r="BC105" s="9"/>
    </row>
    <row r="106" spans="1:55" ht="13.5" customHeight="1">
      <c r="A106" s="248" t="str">
        <f>IFERROR(INDEX(【従業者名簿】!F:F,MATCH(F106,【従業者名簿】!C:C,0)),"")</f>
        <v/>
      </c>
      <c r="B106" s="298" t="s">
        <v>33</v>
      </c>
      <c r="C106" s="299" t="str">
        <f t="shared" ref="C106" si="69">IF(AO106="介護福祉士","〇","")</f>
        <v/>
      </c>
      <c r="D106" s="366" t="str">
        <f>IF(A106="","",DATEDIF(A106,$AF$3,"m"))</f>
        <v/>
      </c>
      <c r="E106" s="301"/>
      <c r="F106" s="270"/>
      <c r="G106" s="70" t="s">
        <v>36</v>
      </c>
      <c r="H106" s="164"/>
      <c r="I106" s="164"/>
      <c r="J106" s="164"/>
      <c r="K106" s="164"/>
      <c r="L106" s="164"/>
      <c r="M106" s="164"/>
      <c r="N106" s="164"/>
      <c r="O106" s="164"/>
      <c r="P106" s="164"/>
      <c r="Q106" s="40"/>
      <c r="R106" s="164"/>
      <c r="S106" s="164"/>
      <c r="T106" s="164"/>
      <c r="U106" s="164"/>
      <c r="V106" s="164"/>
      <c r="W106" s="164"/>
      <c r="X106" s="164"/>
      <c r="Y106" s="164"/>
      <c r="Z106" s="164"/>
      <c r="AA106" s="164"/>
      <c r="AB106" s="164"/>
      <c r="AC106" s="164"/>
      <c r="AD106" s="164"/>
      <c r="AE106" s="40"/>
      <c r="AF106" s="164"/>
      <c r="AG106" s="164"/>
      <c r="AH106" s="164"/>
      <c r="AI106" s="164"/>
      <c r="AJ106" s="164"/>
      <c r="AK106" s="164"/>
      <c r="AL106" s="164"/>
      <c r="AM106" s="253">
        <f>SUM(H107:AL107)</f>
        <v>0</v>
      </c>
      <c r="AN106" s="380" t="str">
        <f t="shared" ref="AN106" si="70">IFERROR(IF(OR(E106="Ａ",AM106&gt;$AF$125),1,ROUNDDOWN(AM106/$AF$125,1)),"")</f>
        <v/>
      </c>
      <c r="AO106" s="222"/>
      <c r="AP106" s="8"/>
      <c r="AQ106" s="228" t="s">
        <v>19</v>
      </c>
      <c r="AR106" s="307"/>
      <c r="AS106" s="308" t="s">
        <v>20</v>
      </c>
      <c r="AT106" s="309"/>
      <c r="AU106" s="309"/>
      <c r="AV106" s="309"/>
      <c r="AW106" s="309"/>
      <c r="AX106" s="309"/>
      <c r="AY106" s="310"/>
      <c r="BA106" s="9"/>
      <c r="BB106" s="9"/>
      <c r="BC106" s="9"/>
    </row>
    <row r="107" spans="1:55" ht="13.5" customHeight="1">
      <c r="A107" s="249"/>
      <c r="B107" s="255"/>
      <c r="C107" s="287"/>
      <c r="D107" s="367"/>
      <c r="E107" s="302"/>
      <c r="F107" s="261"/>
      <c r="G107" s="70" t="s">
        <v>41</v>
      </c>
      <c r="H107" s="35"/>
      <c r="I107" s="35"/>
      <c r="J107" s="35"/>
      <c r="K107" s="35"/>
      <c r="L107" s="35"/>
      <c r="M107" s="35"/>
      <c r="N107" s="35"/>
      <c r="O107" s="35"/>
      <c r="P107" s="35"/>
      <c r="Q107" s="48"/>
      <c r="R107" s="35"/>
      <c r="S107" s="35"/>
      <c r="T107" s="35"/>
      <c r="U107" s="35"/>
      <c r="V107" s="35"/>
      <c r="W107" s="35"/>
      <c r="X107" s="35"/>
      <c r="Y107" s="35"/>
      <c r="Z107" s="35"/>
      <c r="AA107" s="35"/>
      <c r="AB107" s="35"/>
      <c r="AC107" s="35"/>
      <c r="AD107" s="35"/>
      <c r="AE107" s="48"/>
      <c r="AF107" s="35"/>
      <c r="AG107" s="35"/>
      <c r="AH107" s="35"/>
      <c r="AI107" s="35"/>
      <c r="AJ107" s="35"/>
      <c r="AK107" s="35"/>
      <c r="AL107" s="35"/>
      <c r="AM107" s="253"/>
      <c r="AN107" s="380"/>
      <c r="AO107" s="223"/>
      <c r="AP107" s="8"/>
      <c r="AQ107" s="228" t="s">
        <v>28</v>
      </c>
      <c r="AR107" s="307"/>
      <c r="AS107" s="308" t="s">
        <v>29</v>
      </c>
      <c r="AT107" s="309"/>
      <c r="AU107" s="309"/>
      <c r="AV107" s="309"/>
      <c r="AW107" s="309"/>
      <c r="AX107" s="309"/>
      <c r="AY107" s="310"/>
      <c r="BA107" s="9"/>
      <c r="BB107" s="9"/>
      <c r="BC107" s="9"/>
    </row>
    <row r="108" spans="1:55" ht="13.5" customHeight="1">
      <c r="A108" s="248" t="str">
        <f>IFERROR(INDEX(【従業者名簿】!F:F,MATCH(F108,【従業者名簿】!C:C,0)),"")</f>
        <v/>
      </c>
      <c r="B108" s="298" t="s">
        <v>33</v>
      </c>
      <c r="C108" s="299" t="str">
        <f t="shared" ref="C108" si="71">IF(AO108="介護福祉士","〇","")</f>
        <v/>
      </c>
      <c r="D108" s="366" t="str">
        <f>IF(A108="","",DATEDIF(A108,$AF$3,"m"))</f>
        <v/>
      </c>
      <c r="E108" s="301"/>
      <c r="F108" s="270"/>
      <c r="G108" s="70" t="s">
        <v>36</v>
      </c>
      <c r="H108" s="164"/>
      <c r="I108" s="164"/>
      <c r="J108" s="164"/>
      <c r="K108" s="164"/>
      <c r="L108" s="164"/>
      <c r="M108" s="164"/>
      <c r="N108" s="164"/>
      <c r="O108" s="164"/>
      <c r="P108" s="164"/>
      <c r="Q108" s="164"/>
      <c r="R108" s="164"/>
      <c r="S108" s="164"/>
      <c r="T108" s="164"/>
      <c r="U108" s="164"/>
      <c r="V108" s="164"/>
      <c r="W108" s="164"/>
      <c r="X108" s="164"/>
      <c r="Y108" s="164"/>
      <c r="Z108" s="164"/>
      <c r="AA108" s="164"/>
      <c r="AB108" s="164"/>
      <c r="AC108" s="164"/>
      <c r="AD108" s="164"/>
      <c r="AE108" s="164"/>
      <c r="AF108" s="164"/>
      <c r="AG108" s="164"/>
      <c r="AH108" s="164"/>
      <c r="AI108" s="164"/>
      <c r="AJ108" s="164"/>
      <c r="AK108" s="164"/>
      <c r="AL108" s="164"/>
      <c r="AM108" s="253">
        <f>SUM(H109:AL109)</f>
        <v>0</v>
      </c>
      <c r="AN108" s="380" t="str">
        <f t="shared" ref="AN108" si="72">IFERROR(IF(OR(E108="Ａ",AM108&gt;$AF$125),1,ROUNDDOWN(AM108/$AF$125,1)),"")</f>
        <v/>
      </c>
      <c r="AO108" s="222"/>
      <c r="AP108" s="8"/>
      <c r="AQ108" s="228" t="s">
        <v>11</v>
      </c>
      <c r="AR108" s="307"/>
      <c r="AS108" s="308" t="s">
        <v>30</v>
      </c>
      <c r="AT108" s="309"/>
      <c r="AU108" s="309"/>
      <c r="AV108" s="309"/>
      <c r="AW108" s="309"/>
      <c r="AX108" s="309"/>
      <c r="AY108" s="310"/>
      <c r="BA108" s="9"/>
      <c r="BB108" s="9"/>
      <c r="BC108" s="9"/>
    </row>
    <row r="109" spans="1:55" ht="13.5" customHeight="1">
      <c r="A109" s="249"/>
      <c r="B109" s="255"/>
      <c r="C109" s="287"/>
      <c r="D109" s="367"/>
      <c r="E109" s="302"/>
      <c r="F109" s="261"/>
      <c r="G109" s="70" t="s">
        <v>41</v>
      </c>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253"/>
      <c r="AN109" s="380"/>
      <c r="AO109" s="223"/>
      <c r="AP109" s="8"/>
      <c r="AQ109" s="156"/>
      <c r="AR109" s="160"/>
      <c r="AS109" s="308"/>
      <c r="AT109" s="309"/>
      <c r="AU109" s="309"/>
      <c r="AV109" s="309"/>
      <c r="AW109" s="309"/>
      <c r="AX109" s="309"/>
      <c r="AY109" s="310"/>
      <c r="BA109" s="9"/>
      <c r="BB109" s="9"/>
      <c r="BC109" s="9"/>
    </row>
    <row r="110" spans="1:55" ht="13.5" customHeight="1">
      <c r="A110" s="248" t="str">
        <f>IFERROR(INDEX(【従業者名簿】!F:F,MATCH(F110,【従業者名簿】!C:C,0)),"")</f>
        <v/>
      </c>
      <c r="B110" s="298" t="s">
        <v>33</v>
      </c>
      <c r="C110" s="299" t="str">
        <f t="shared" ref="C110" si="73">IF(AO110="介護福祉士","〇","")</f>
        <v/>
      </c>
      <c r="D110" s="366" t="str">
        <f>IF(A110="","",DATEDIF(A110,$AF$3,"m"))</f>
        <v/>
      </c>
      <c r="E110" s="301"/>
      <c r="F110" s="270"/>
      <c r="G110" s="70" t="s">
        <v>36</v>
      </c>
      <c r="H110" s="164"/>
      <c r="I110" s="164"/>
      <c r="J110" s="164"/>
      <c r="K110" s="164"/>
      <c r="L110" s="164"/>
      <c r="M110" s="164"/>
      <c r="N110" s="164"/>
      <c r="O110" s="164"/>
      <c r="P110" s="164"/>
      <c r="Q110" s="164"/>
      <c r="R110" s="164"/>
      <c r="S110" s="164"/>
      <c r="T110" s="164"/>
      <c r="U110" s="164"/>
      <c r="V110" s="164"/>
      <c r="W110" s="164"/>
      <c r="X110" s="164"/>
      <c r="Y110" s="164"/>
      <c r="Z110" s="164"/>
      <c r="AA110" s="164"/>
      <c r="AB110" s="164"/>
      <c r="AC110" s="164"/>
      <c r="AD110" s="164"/>
      <c r="AE110" s="164"/>
      <c r="AF110" s="164"/>
      <c r="AG110" s="164"/>
      <c r="AH110" s="164"/>
      <c r="AI110" s="164"/>
      <c r="AJ110" s="164"/>
      <c r="AK110" s="164"/>
      <c r="AL110" s="164"/>
      <c r="AM110" s="253">
        <f>SUM(H111:AL111)</f>
        <v>0</v>
      </c>
      <c r="AN110" s="380" t="str">
        <f t="shared" ref="AN110" si="74">IFERROR(IF(OR(E110="Ａ",AM110&gt;$AF$125),1,ROUNDDOWN(AM110/$AF$125,1)),"")</f>
        <v/>
      </c>
      <c r="AO110" s="222"/>
      <c r="AP110" s="8"/>
      <c r="AQ110" s="228"/>
      <c r="AR110" s="307"/>
      <c r="AS110" s="308"/>
      <c r="AT110" s="309"/>
      <c r="AU110" s="309"/>
      <c r="AV110" s="309"/>
      <c r="AW110" s="309"/>
      <c r="AX110" s="309"/>
      <c r="AY110" s="310"/>
      <c r="BA110" s="9"/>
      <c r="BB110" s="9"/>
      <c r="BC110" s="9"/>
    </row>
    <row r="111" spans="1:55" ht="13.5" customHeight="1">
      <c r="A111" s="249"/>
      <c r="B111" s="255"/>
      <c r="C111" s="287"/>
      <c r="D111" s="367"/>
      <c r="E111" s="302"/>
      <c r="F111" s="261"/>
      <c r="G111" s="70" t="s">
        <v>41</v>
      </c>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253"/>
      <c r="AN111" s="380"/>
      <c r="AO111" s="223"/>
      <c r="AP111" s="8"/>
      <c r="AQ111" s="156"/>
      <c r="AR111" s="160"/>
      <c r="AS111" s="161"/>
      <c r="AT111" s="162"/>
      <c r="AU111" s="162"/>
      <c r="AV111" s="162"/>
      <c r="AW111" s="162"/>
      <c r="AX111" s="162"/>
      <c r="AY111" s="163"/>
      <c r="BA111" s="9"/>
      <c r="BB111" s="9"/>
      <c r="BC111" s="9"/>
    </row>
    <row r="112" spans="1:55" ht="13.5" customHeight="1">
      <c r="A112" s="248" t="str">
        <f>IFERROR(INDEX(【従業者名簿】!F:F,MATCH(F112,【従業者名簿】!C:C,0)),"")</f>
        <v/>
      </c>
      <c r="B112" s="298" t="s">
        <v>33</v>
      </c>
      <c r="C112" s="299" t="str">
        <f t="shared" ref="C112" si="75">IF(AO112="介護福祉士","〇","")</f>
        <v/>
      </c>
      <c r="D112" s="366" t="str">
        <f>IF(A112="","",DATEDIF(A112,$AF$3,"m"))</f>
        <v/>
      </c>
      <c r="E112" s="301"/>
      <c r="F112" s="270"/>
      <c r="G112" s="70" t="s">
        <v>36</v>
      </c>
      <c r="H112" s="164"/>
      <c r="I112" s="164"/>
      <c r="J112" s="164"/>
      <c r="K112" s="164"/>
      <c r="L112" s="164"/>
      <c r="M112" s="164"/>
      <c r="N112" s="164"/>
      <c r="O112" s="164"/>
      <c r="P112" s="164"/>
      <c r="Q112" s="164"/>
      <c r="R112" s="164"/>
      <c r="S112" s="164"/>
      <c r="T112" s="164"/>
      <c r="U112" s="164"/>
      <c r="V112" s="164"/>
      <c r="W112" s="164"/>
      <c r="X112" s="164"/>
      <c r="Y112" s="164"/>
      <c r="Z112" s="164"/>
      <c r="AA112" s="164"/>
      <c r="AB112" s="164"/>
      <c r="AC112" s="164"/>
      <c r="AD112" s="164"/>
      <c r="AE112" s="164"/>
      <c r="AF112" s="164"/>
      <c r="AG112" s="164"/>
      <c r="AH112" s="164"/>
      <c r="AI112" s="164"/>
      <c r="AJ112" s="164"/>
      <c r="AK112" s="164"/>
      <c r="AL112" s="164"/>
      <c r="AM112" s="253">
        <f>SUM(H113:AL113)</f>
        <v>0</v>
      </c>
      <c r="AN112" s="380" t="str">
        <f t="shared" ref="AN112" si="76">IFERROR(IF(OR(E112="Ａ",AM112&gt;$AF$125),1,ROUNDDOWN(AM112/$AF$125,1)),"")</f>
        <v/>
      </c>
      <c r="AO112" s="222"/>
      <c r="AP112" s="8"/>
      <c r="BA112" s="9"/>
      <c r="BB112" s="9"/>
      <c r="BC112" s="9"/>
    </row>
    <row r="113" spans="1:55" ht="13.5" customHeight="1">
      <c r="A113" s="249"/>
      <c r="B113" s="255"/>
      <c r="C113" s="287"/>
      <c r="D113" s="367"/>
      <c r="E113" s="302"/>
      <c r="F113" s="261"/>
      <c r="G113" s="70" t="s">
        <v>41</v>
      </c>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253"/>
      <c r="AN113" s="380"/>
      <c r="AO113" s="223"/>
      <c r="AP113" s="8"/>
      <c r="AQ113" s="332" t="s">
        <v>199</v>
      </c>
      <c r="AR113" s="334"/>
      <c r="AS113" s="347"/>
      <c r="AT113" s="252" t="s">
        <v>200</v>
      </c>
      <c r="AU113" s="351"/>
      <c r="AV113" s="351"/>
      <c r="AW113" s="252" t="s">
        <v>201</v>
      </c>
      <c r="AX113" s="351"/>
      <c r="AY113" s="351"/>
      <c r="BB113" s="9"/>
      <c r="BC113" s="9"/>
    </row>
    <row r="114" spans="1:55" ht="13.5" customHeight="1">
      <c r="A114" s="248" t="str">
        <f>IFERROR(INDEX(【従業者名簿】!F:F,MATCH(F114,【従業者名簿】!C:C,0)),"")</f>
        <v/>
      </c>
      <c r="B114" s="298" t="s">
        <v>33</v>
      </c>
      <c r="C114" s="299" t="str">
        <f t="shared" ref="C114" si="77">IF(AO114="介護福祉士","〇","")</f>
        <v/>
      </c>
      <c r="D114" s="366" t="str">
        <f>IF(A114="","",DATEDIF(A114,$AF$3,"m"))</f>
        <v/>
      </c>
      <c r="E114" s="301"/>
      <c r="F114" s="270"/>
      <c r="G114" s="70" t="s">
        <v>36</v>
      </c>
      <c r="H114" s="164"/>
      <c r="I114" s="164"/>
      <c r="J114" s="164"/>
      <c r="K114" s="164"/>
      <c r="L114" s="164"/>
      <c r="M114" s="164"/>
      <c r="N114" s="164"/>
      <c r="O114" s="164"/>
      <c r="P114" s="164"/>
      <c r="Q114" s="164"/>
      <c r="R114" s="164"/>
      <c r="S114" s="164"/>
      <c r="T114" s="164"/>
      <c r="U114" s="164"/>
      <c r="V114" s="164"/>
      <c r="W114" s="164"/>
      <c r="X114" s="164"/>
      <c r="Y114" s="164"/>
      <c r="Z114" s="164"/>
      <c r="AA114" s="164"/>
      <c r="AB114" s="164"/>
      <c r="AC114" s="164"/>
      <c r="AD114" s="164"/>
      <c r="AE114" s="164"/>
      <c r="AF114" s="164"/>
      <c r="AG114" s="164"/>
      <c r="AH114" s="164"/>
      <c r="AI114" s="164"/>
      <c r="AJ114" s="164"/>
      <c r="AK114" s="164"/>
      <c r="AL114" s="164"/>
      <c r="AM114" s="253">
        <f>SUM(H115:AL115)</f>
        <v>0</v>
      </c>
      <c r="AN114" s="380" t="str">
        <f t="shared" ref="AN114" si="78">IFERROR(IF(OR(E114="Ａ",AM114&gt;$AF$125),1,ROUNDDOWN(AM114/$AF$125,1)),"")</f>
        <v/>
      </c>
      <c r="AO114" s="222"/>
      <c r="AP114" s="8"/>
      <c r="AQ114" s="348"/>
      <c r="AR114" s="349"/>
      <c r="AS114" s="350"/>
      <c r="AT114" s="352"/>
      <c r="AU114" s="352"/>
      <c r="AV114" s="352"/>
      <c r="AW114" s="352"/>
      <c r="AX114" s="352"/>
      <c r="AY114" s="352"/>
      <c r="BB114" s="9"/>
      <c r="BC114" s="9"/>
    </row>
    <row r="115" spans="1:55" ht="13.5" customHeight="1">
      <c r="A115" s="249"/>
      <c r="B115" s="255"/>
      <c r="C115" s="287"/>
      <c r="D115" s="367"/>
      <c r="E115" s="302"/>
      <c r="F115" s="261"/>
      <c r="G115" s="70" t="s">
        <v>41</v>
      </c>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253"/>
      <c r="AN115" s="380"/>
      <c r="AO115" s="223"/>
      <c r="AP115" s="8"/>
      <c r="AQ115" s="210"/>
      <c r="AR115" s="214"/>
      <c r="AS115" s="211"/>
      <c r="AT115" s="353" t="s">
        <v>166</v>
      </c>
      <c r="AU115" s="354"/>
      <c r="AV115" s="355"/>
      <c r="AW115" s="353" t="s">
        <v>167</v>
      </c>
      <c r="AX115" s="356"/>
      <c r="AY115" s="357"/>
      <c r="BB115" s="9"/>
      <c r="BC115" s="9"/>
    </row>
    <row r="116" spans="1:55" ht="13.5" customHeight="1">
      <c r="A116" s="248" t="str">
        <f>IFERROR(INDEX(【従業者名簿】!F:F,MATCH(F116,【従業者名簿】!C:C,0)),"")</f>
        <v/>
      </c>
      <c r="B116" s="298" t="s">
        <v>33</v>
      </c>
      <c r="C116" s="299" t="str">
        <f t="shared" ref="C116" si="79">IF(AO116="介護福祉士","〇","")</f>
        <v/>
      </c>
      <c r="D116" s="366" t="str">
        <f>IF(A116="","",DATEDIF(A116,$AF$3,"m"))</f>
        <v/>
      </c>
      <c r="E116" s="275"/>
      <c r="F116" s="262"/>
      <c r="G116" s="70" t="s">
        <v>36</v>
      </c>
      <c r="H116" s="60"/>
      <c r="I116" s="60"/>
      <c r="J116" s="60"/>
      <c r="K116" s="60"/>
      <c r="L116" s="60"/>
      <c r="M116" s="60"/>
      <c r="N116" s="60"/>
      <c r="O116" s="60"/>
      <c r="P116" s="60"/>
      <c r="Q116" s="60"/>
      <c r="R116" s="60"/>
      <c r="S116" s="60"/>
      <c r="T116" s="60"/>
      <c r="U116" s="60"/>
      <c r="V116" s="60"/>
      <c r="W116" s="60"/>
      <c r="X116" s="60"/>
      <c r="Y116" s="60"/>
      <c r="Z116" s="60"/>
      <c r="AA116" s="60"/>
      <c r="AB116" s="60"/>
      <c r="AC116" s="60"/>
      <c r="AD116" s="60"/>
      <c r="AE116" s="60"/>
      <c r="AF116" s="60"/>
      <c r="AG116" s="60"/>
      <c r="AH116" s="60"/>
      <c r="AI116" s="60"/>
      <c r="AJ116" s="60"/>
      <c r="AK116" s="60"/>
      <c r="AL116" s="60"/>
      <c r="AM116" s="253">
        <f>SUM(H117:AL117)</f>
        <v>0</v>
      </c>
      <c r="AN116" s="380" t="str">
        <f t="shared" ref="AN116" si="80">IFERROR(IF(OR(E116="Ａ",AM116&gt;$AF$125),1,ROUNDDOWN(AM116/$AF$125,1)),"")</f>
        <v/>
      </c>
      <c r="AO116" s="222"/>
      <c r="AP116" s="8"/>
      <c r="AQ116" s="312" t="s">
        <v>202</v>
      </c>
      <c r="AR116" s="313"/>
      <c r="AS116" s="314"/>
      <c r="AT116" s="315">
        <f>ROUNDDOWN(SUMIF(C94:C159,"〇",AN94:AN159),1)</f>
        <v>0</v>
      </c>
      <c r="AU116" s="316"/>
      <c r="AV116" s="316"/>
      <c r="AW116" s="317" t="e">
        <f>AT116/AM124</f>
        <v>#DIV/0!</v>
      </c>
      <c r="AX116" s="318"/>
      <c r="AY116" s="318"/>
      <c r="BB116" s="9"/>
      <c r="BC116" s="9"/>
    </row>
    <row r="117" spans="1:55" ht="13.5" customHeight="1">
      <c r="A117" s="249"/>
      <c r="B117" s="255"/>
      <c r="C117" s="287"/>
      <c r="D117" s="367"/>
      <c r="E117" s="260"/>
      <c r="F117" s="262"/>
      <c r="G117" s="70" t="s">
        <v>41</v>
      </c>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253"/>
      <c r="AN117" s="380"/>
      <c r="AO117" s="223"/>
      <c r="AP117" s="8"/>
      <c r="AQ117" s="319" t="s">
        <v>203</v>
      </c>
      <c r="AR117" s="320"/>
      <c r="AS117" s="321"/>
      <c r="AT117" s="316"/>
      <c r="AU117" s="316"/>
      <c r="AV117" s="316"/>
      <c r="AW117" s="318"/>
      <c r="AX117" s="318"/>
      <c r="AY117" s="318"/>
      <c r="BB117" s="9"/>
      <c r="BC117" s="9"/>
    </row>
    <row r="118" spans="1:55" ht="13.5" customHeight="1">
      <c r="A118" s="248" t="str">
        <f>IFERROR(INDEX(【従業者名簿】!F:F,MATCH(F118,【従業者名簿】!C:C,0)),"")</f>
        <v/>
      </c>
      <c r="B118" s="298" t="s">
        <v>33</v>
      </c>
      <c r="C118" s="299" t="str">
        <f t="shared" ref="C118" si="81">IF(AO118="介護福祉士","〇","")</f>
        <v/>
      </c>
      <c r="D118" s="366" t="str">
        <f>IF(A118="","",DATEDIF(A118,$AF$3,"m"))</f>
        <v/>
      </c>
      <c r="E118" s="275"/>
      <c r="F118" s="262"/>
      <c r="G118" s="70" t="s">
        <v>36</v>
      </c>
      <c r="H118" s="60"/>
      <c r="I118" s="60"/>
      <c r="J118" s="60"/>
      <c r="K118" s="60"/>
      <c r="L118" s="60"/>
      <c r="M118" s="60"/>
      <c r="N118" s="60"/>
      <c r="O118" s="60"/>
      <c r="P118" s="60"/>
      <c r="Q118" s="60"/>
      <c r="R118" s="60"/>
      <c r="S118" s="60"/>
      <c r="T118" s="60"/>
      <c r="U118" s="60"/>
      <c r="V118" s="60"/>
      <c r="W118" s="60"/>
      <c r="X118" s="60"/>
      <c r="Y118" s="60"/>
      <c r="Z118" s="60"/>
      <c r="AA118" s="60"/>
      <c r="AB118" s="60"/>
      <c r="AC118" s="60"/>
      <c r="AD118" s="60"/>
      <c r="AE118" s="60"/>
      <c r="AF118" s="60"/>
      <c r="AG118" s="60"/>
      <c r="AH118" s="60"/>
      <c r="AI118" s="60"/>
      <c r="AJ118" s="60"/>
      <c r="AK118" s="60"/>
      <c r="AL118" s="60"/>
      <c r="AM118" s="253">
        <f>SUM(H119:AL119)</f>
        <v>0</v>
      </c>
      <c r="AN118" s="380" t="str">
        <f t="shared" ref="AN118" si="82">IFERROR(IF(OR(E118="Ａ",AM118&gt;$AF$125),1,ROUNDDOWN(AM118/$AF$125,1)),"")</f>
        <v/>
      </c>
      <c r="AO118" s="222"/>
      <c r="AP118" s="8"/>
      <c r="AQ118" s="312" t="s">
        <v>204</v>
      </c>
      <c r="AR118" s="313"/>
      <c r="AS118" s="314"/>
      <c r="AT118" s="315">
        <f>ROUNDDOWN(SUMIFS(AN94:AN159,C94:C159,"〇",D94:D159,"&gt;="&amp;BA118),1)</f>
        <v>0</v>
      </c>
      <c r="AU118" s="316"/>
      <c r="AV118" s="316"/>
      <c r="AW118" s="317" t="e">
        <f>AT118/AM124</f>
        <v>#DIV/0!</v>
      </c>
      <c r="AX118" s="318"/>
      <c r="AY118" s="318"/>
      <c r="BA118" s="358">
        <f>[1]【算定要件集計】!T7</f>
        <v>120</v>
      </c>
      <c r="BB118" s="9"/>
      <c r="BC118" s="9"/>
    </row>
    <row r="119" spans="1:55" ht="13.5" customHeight="1">
      <c r="A119" s="249"/>
      <c r="B119" s="255"/>
      <c r="C119" s="287"/>
      <c r="D119" s="367"/>
      <c r="E119" s="260"/>
      <c r="F119" s="262"/>
      <c r="G119" s="70" t="s">
        <v>41</v>
      </c>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253"/>
      <c r="AN119" s="380"/>
      <c r="AO119" s="223"/>
      <c r="AP119" s="8"/>
      <c r="AQ119" s="319" t="s">
        <v>206</v>
      </c>
      <c r="AR119" s="320"/>
      <c r="AS119" s="321"/>
      <c r="AT119" s="316"/>
      <c r="AU119" s="316"/>
      <c r="AV119" s="316"/>
      <c r="AW119" s="318"/>
      <c r="AX119" s="318"/>
      <c r="AY119" s="318"/>
      <c r="BA119" s="359"/>
      <c r="BB119" s="9"/>
      <c r="BC119" s="9"/>
    </row>
    <row r="120" spans="1:55" ht="13.5" customHeight="1">
      <c r="A120" s="248" t="str">
        <f>IFERROR(INDEX(【従業者名簿】!F:F,MATCH(F120,【従業者名簿】!C:C,0)),"")</f>
        <v/>
      </c>
      <c r="B120" s="298" t="s">
        <v>33</v>
      </c>
      <c r="C120" s="299" t="str">
        <f t="shared" ref="C120" si="83">IF(AO120="介護福祉士","〇","")</f>
        <v/>
      </c>
      <c r="D120" s="366" t="str">
        <f>IF(A120="","",DATEDIF(A120,$AF$3,"m"))</f>
        <v/>
      </c>
      <c r="E120" s="275"/>
      <c r="F120" s="262"/>
      <c r="G120" s="70" t="s">
        <v>36</v>
      </c>
      <c r="H120" s="60"/>
      <c r="I120" s="60"/>
      <c r="J120" s="60"/>
      <c r="K120" s="60"/>
      <c r="L120" s="60"/>
      <c r="M120" s="60"/>
      <c r="N120" s="60"/>
      <c r="O120" s="60"/>
      <c r="P120" s="60"/>
      <c r="Q120" s="60"/>
      <c r="R120" s="60"/>
      <c r="S120" s="60"/>
      <c r="T120" s="60"/>
      <c r="U120" s="60"/>
      <c r="V120" s="60"/>
      <c r="W120" s="60"/>
      <c r="X120" s="60"/>
      <c r="Y120" s="60"/>
      <c r="Z120" s="60"/>
      <c r="AA120" s="60"/>
      <c r="AB120" s="60"/>
      <c r="AC120" s="60"/>
      <c r="AD120" s="60"/>
      <c r="AE120" s="60"/>
      <c r="AF120" s="60"/>
      <c r="AG120" s="60"/>
      <c r="AH120" s="60"/>
      <c r="AI120" s="60"/>
      <c r="AJ120" s="60"/>
      <c r="AK120" s="60"/>
      <c r="AL120" s="60"/>
      <c r="AM120" s="253">
        <f>SUM(H121:AL121)</f>
        <v>0</v>
      </c>
      <c r="AN120" s="380" t="str">
        <f t="shared" ref="AN120" si="84">IFERROR(IF(OR(E120="Ａ",AM120&gt;$AF$125),1,ROUNDDOWN(AM120/$AF$125,1)),"")</f>
        <v/>
      </c>
      <c r="AO120" s="222"/>
      <c r="AP120" s="8"/>
      <c r="AQ120" s="312" t="s">
        <v>207</v>
      </c>
      <c r="AR120" s="313"/>
      <c r="AS120" s="314"/>
      <c r="AT120" s="315">
        <f>ROUNDDOWN(SUM(SUMIF(E94:E159,{"Ａ","Ｂ"},AN94:AN159)),1)</f>
        <v>0</v>
      </c>
      <c r="AU120" s="316"/>
      <c r="AV120" s="316"/>
      <c r="AW120" s="360" t="e">
        <f>AT120/AM124</f>
        <v>#DIV/0!</v>
      </c>
      <c r="AX120" s="361"/>
      <c r="AY120" s="362"/>
      <c r="BA120" s="169"/>
      <c r="BB120" s="9"/>
      <c r="BC120" s="9"/>
    </row>
    <row r="121" spans="1:55" ht="13.5" customHeight="1">
      <c r="A121" s="249"/>
      <c r="B121" s="255"/>
      <c r="C121" s="287"/>
      <c r="D121" s="367"/>
      <c r="E121" s="260"/>
      <c r="F121" s="262"/>
      <c r="G121" s="70" t="s">
        <v>41</v>
      </c>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253"/>
      <c r="AN121" s="380"/>
      <c r="AO121" s="223"/>
      <c r="AP121" s="8"/>
      <c r="AQ121" s="319" t="s">
        <v>208</v>
      </c>
      <c r="AR121" s="320"/>
      <c r="AS121" s="321"/>
      <c r="AT121" s="316"/>
      <c r="AU121" s="316"/>
      <c r="AV121" s="316"/>
      <c r="AW121" s="363"/>
      <c r="AX121" s="364"/>
      <c r="AY121" s="365"/>
      <c r="BA121" s="170"/>
      <c r="BB121" s="9"/>
      <c r="BC121" s="9"/>
    </row>
    <row r="122" spans="1:55" ht="13.5" customHeight="1">
      <c r="A122" s="248" t="str">
        <f>IFERROR(INDEX(【従業者名簿】!F:F,MATCH(F122,【従業者名簿】!C:C,0)),"")</f>
        <v/>
      </c>
      <c r="B122" s="298" t="s">
        <v>33</v>
      </c>
      <c r="C122" s="299" t="str">
        <f t="shared" ref="C122" si="85">IF(AO122="介護福祉士","〇","")</f>
        <v/>
      </c>
      <c r="D122" s="366" t="str">
        <f>IF(A122="","",DATEDIF(A122,$AF$3,"m"))</f>
        <v/>
      </c>
      <c r="E122" s="275"/>
      <c r="F122" s="262"/>
      <c r="G122" s="70" t="s">
        <v>36</v>
      </c>
      <c r="H122" s="60"/>
      <c r="I122" s="60"/>
      <c r="J122" s="60"/>
      <c r="K122" s="60"/>
      <c r="L122" s="60"/>
      <c r="M122" s="60"/>
      <c r="N122" s="60"/>
      <c r="O122" s="60"/>
      <c r="P122" s="60"/>
      <c r="Q122" s="60"/>
      <c r="R122" s="60"/>
      <c r="S122" s="60"/>
      <c r="T122" s="60"/>
      <c r="U122" s="60"/>
      <c r="V122" s="60"/>
      <c r="W122" s="60"/>
      <c r="X122" s="60"/>
      <c r="Y122" s="60"/>
      <c r="Z122" s="60"/>
      <c r="AA122" s="60"/>
      <c r="AB122" s="60"/>
      <c r="AC122" s="60"/>
      <c r="AD122" s="60"/>
      <c r="AE122" s="60"/>
      <c r="AF122" s="60"/>
      <c r="AG122" s="60"/>
      <c r="AH122" s="60"/>
      <c r="AI122" s="60"/>
      <c r="AJ122" s="60"/>
      <c r="AK122" s="60"/>
      <c r="AL122" s="60"/>
      <c r="AM122" s="253">
        <f>SUM(H123:AL123)</f>
        <v>0</v>
      </c>
      <c r="AN122" s="380" t="str">
        <f t="shared" ref="AN122" si="86">IFERROR(IF(OR(E122="Ａ",AM122&gt;$AF$125),1,ROUNDDOWN(AM122/$AF$125,1)),"")</f>
        <v/>
      </c>
      <c r="AO122" s="222"/>
      <c r="AP122" s="8"/>
      <c r="AQ122" s="312" t="s">
        <v>207</v>
      </c>
      <c r="AR122" s="313"/>
      <c r="AS122" s="314"/>
      <c r="AT122" s="315">
        <f>ROUNDDOWN(SUMIF(D94:D159,"&gt;="&amp;BA122,AN94:AN159),1)</f>
        <v>0</v>
      </c>
      <c r="AU122" s="316"/>
      <c r="AV122" s="316"/>
      <c r="AW122" s="360" t="e">
        <f>AT122/AM124</f>
        <v>#DIV/0!</v>
      </c>
      <c r="AX122" s="361"/>
      <c r="AY122" s="362"/>
      <c r="BA122" s="358">
        <f>[1]【算定要件集計】!T11</f>
        <v>84</v>
      </c>
      <c r="BB122" s="9"/>
      <c r="BC122" s="9"/>
    </row>
    <row r="123" spans="1:55" ht="13.5" customHeight="1">
      <c r="A123" s="249"/>
      <c r="B123" s="255"/>
      <c r="C123" s="287"/>
      <c r="D123" s="367"/>
      <c r="E123" s="260"/>
      <c r="F123" s="262"/>
      <c r="G123" s="70" t="s">
        <v>41</v>
      </c>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253"/>
      <c r="AN123" s="380"/>
      <c r="AO123" s="223"/>
      <c r="AP123" s="8"/>
      <c r="AQ123" s="319" t="s">
        <v>210</v>
      </c>
      <c r="AR123" s="320"/>
      <c r="AS123" s="321"/>
      <c r="AT123" s="316"/>
      <c r="AU123" s="316"/>
      <c r="AV123" s="316"/>
      <c r="AW123" s="363"/>
      <c r="AX123" s="364"/>
      <c r="AY123" s="365"/>
      <c r="BA123" s="359"/>
      <c r="BB123" s="9"/>
      <c r="BC123" s="9"/>
    </row>
    <row r="124" spans="1:55" ht="13.5" customHeight="1">
      <c r="B124" s="332" t="s">
        <v>51</v>
      </c>
      <c r="C124" s="333"/>
      <c r="D124" s="333"/>
      <c r="E124" s="333"/>
      <c r="F124" s="333"/>
      <c r="G124" s="25" t="s">
        <v>49</v>
      </c>
      <c r="H124" s="23"/>
      <c r="I124" s="15"/>
      <c r="J124" s="332" t="s">
        <v>46</v>
      </c>
      <c r="K124" s="334"/>
      <c r="L124" s="334"/>
      <c r="M124" s="334"/>
      <c r="N124" s="334"/>
      <c r="O124" s="334"/>
      <c r="P124" s="334"/>
      <c r="Q124" s="334"/>
      <c r="R124" s="334"/>
      <c r="S124" s="14"/>
      <c r="T124" s="26" t="s">
        <v>50</v>
      </c>
      <c r="U124" s="24"/>
      <c r="V124" s="332" t="s">
        <v>47</v>
      </c>
      <c r="W124" s="334"/>
      <c r="X124" s="334"/>
      <c r="Y124" s="334"/>
      <c r="Z124" s="334"/>
      <c r="AA124" s="334"/>
      <c r="AB124" s="334"/>
      <c r="AC124" s="333"/>
      <c r="AD124" s="333"/>
      <c r="AE124" s="333"/>
      <c r="AF124" s="14" t="s">
        <v>164</v>
      </c>
      <c r="AH124" s="27"/>
      <c r="AI124" s="27"/>
      <c r="AJ124" s="27"/>
      <c r="AK124" s="27"/>
      <c r="AL124" s="27"/>
      <c r="AM124" s="381">
        <f>ROUNDDOWN(SUM(AN94:AN123,AN130:AN159),1)</f>
        <v>0</v>
      </c>
      <c r="AN124" s="382"/>
      <c r="AO124" s="328" t="s">
        <v>165</v>
      </c>
      <c r="AP124" s="10"/>
      <c r="AQ124" s="322"/>
      <c r="AR124" s="323"/>
      <c r="AS124" s="323"/>
      <c r="AT124" s="322"/>
      <c r="AU124" s="323"/>
      <c r="AV124" s="323"/>
      <c r="AW124" s="322"/>
      <c r="AX124" s="323"/>
      <c r="AY124" s="323"/>
      <c r="BB124" s="9"/>
      <c r="BC124" s="9"/>
    </row>
    <row r="125" spans="1:55" ht="13.5" customHeight="1">
      <c r="B125" s="210"/>
      <c r="C125" s="214"/>
      <c r="D125" s="214"/>
      <c r="E125" s="214"/>
      <c r="F125" s="214"/>
      <c r="G125" s="41">
        <f>$G$45</f>
        <v>0</v>
      </c>
      <c r="H125" s="21" t="s">
        <v>16</v>
      </c>
      <c r="I125" s="20"/>
      <c r="J125" s="335"/>
      <c r="K125" s="336"/>
      <c r="L125" s="336"/>
      <c r="M125" s="336"/>
      <c r="N125" s="336"/>
      <c r="O125" s="336"/>
      <c r="P125" s="336"/>
      <c r="Q125" s="336"/>
      <c r="R125" s="336"/>
      <c r="S125" s="330" t="str">
        <f>$S$45</f>
        <v/>
      </c>
      <c r="T125" s="330"/>
      <c r="U125" s="22" t="s">
        <v>7</v>
      </c>
      <c r="V125" s="335"/>
      <c r="W125" s="336"/>
      <c r="X125" s="336"/>
      <c r="Y125" s="336"/>
      <c r="Z125" s="336"/>
      <c r="AA125" s="336"/>
      <c r="AB125" s="336"/>
      <c r="AC125" s="214"/>
      <c r="AD125" s="214"/>
      <c r="AE125" s="214"/>
      <c r="AF125" s="331" t="str">
        <f>$AF$45</f>
        <v/>
      </c>
      <c r="AG125" s="331"/>
      <c r="AH125" s="21" t="s">
        <v>16</v>
      </c>
      <c r="AI125" s="21"/>
      <c r="AJ125" s="21"/>
      <c r="AK125" s="21"/>
      <c r="AL125" s="21"/>
      <c r="AM125" s="383"/>
      <c r="AN125" s="384"/>
      <c r="AO125" s="329"/>
      <c r="AP125" s="10"/>
      <c r="AQ125" s="323"/>
      <c r="AR125" s="323"/>
      <c r="AS125" s="323"/>
      <c r="AT125" s="323"/>
      <c r="AU125" s="323"/>
      <c r="AV125" s="323"/>
      <c r="AW125" s="323"/>
      <c r="AX125" s="323"/>
      <c r="AY125" s="323"/>
      <c r="BB125" s="9"/>
      <c r="BC125" s="9"/>
    </row>
    <row r="126" spans="1:55" ht="13.5" customHeight="1">
      <c r="B126" s="43"/>
      <c r="C126" s="43"/>
      <c r="D126" s="43"/>
      <c r="E126" s="7" t="s">
        <v>90</v>
      </c>
      <c r="F126" s="43"/>
      <c r="G126" s="51"/>
      <c r="H126" s="7"/>
      <c r="I126" s="52"/>
      <c r="J126" s="52"/>
      <c r="K126" s="52"/>
      <c r="L126" s="52"/>
      <c r="M126" s="52"/>
      <c r="N126" s="52"/>
      <c r="O126" s="52"/>
      <c r="P126" s="52"/>
      <c r="Q126" s="52"/>
      <c r="R126" s="52"/>
      <c r="S126" s="53"/>
      <c r="T126" s="53"/>
      <c r="U126" s="7"/>
      <c r="V126" s="52"/>
      <c r="W126" s="52"/>
      <c r="X126" s="52"/>
      <c r="Y126" s="52"/>
      <c r="Z126" s="52"/>
      <c r="AA126" s="52"/>
      <c r="AB126" s="52"/>
      <c r="AC126" s="43"/>
      <c r="AD126" s="43"/>
      <c r="AE126" s="43"/>
      <c r="AF126" s="54"/>
      <c r="AG126" s="54"/>
      <c r="AH126" s="7"/>
      <c r="AI126" s="7"/>
      <c r="AJ126" s="7"/>
      <c r="AK126" s="7"/>
      <c r="AL126" s="7"/>
      <c r="AM126" s="137" t="s">
        <v>149</v>
      </c>
      <c r="AN126" s="56"/>
      <c r="AO126" s="57"/>
      <c r="AP126" s="10"/>
      <c r="AQ126" s="159"/>
      <c r="AR126" s="159"/>
      <c r="AS126" s="159"/>
      <c r="AT126" s="58"/>
      <c r="AU126" s="58"/>
      <c r="AV126" s="58"/>
      <c r="AW126" s="59"/>
      <c r="AX126" s="59"/>
      <c r="AY126" s="59"/>
      <c r="BA126" s="9"/>
      <c r="BB126" s="9"/>
      <c r="BC126" s="9"/>
    </row>
    <row r="127" spans="1:55" ht="13.5" customHeight="1">
      <c r="B127" s="43"/>
      <c r="C127" s="43"/>
      <c r="D127" s="43"/>
      <c r="E127" s="7"/>
      <c r="F127" s="43"/>
      <c r="G127" s="51"/>
      <c r="H127" s="7"/>
      <c r="I127" s="52"/>
      <c r="J127" s="52"/>
      <c r="K127" s="52"/>
      <c r="L127" s="52"/>
      <c r="M127" s="52"/>
      <c r="N127" s="52"/>
      <c r="O127" s="52"/>
      <c r="P127" s="52"/>
      <c r="Q127" s="52"/>
      <c r="R127" s="52"/>
      <c r="S127" s="53"/>
      <c r="T127" s="53"/>
      <c r="U127" s="7"/>
      <c r="V127" s="52"/>
      <c r="W127" s="52"/>
      <c r="X127" s="52"/>
      <c r="Y127" s="52"/>
      <c r="Z127" s="52"/>
      <c r="AA127" s="52"/>
      <c r="AB127" s="52"/>
      <c r="AC127" s="43"/>
      <c r="AD127" s="43"/>
      <c r="AE127" s="43"/>
      <c r="AF127" s="54"/>
      <c r="AG127" s="54"/>
      <c r="AH127" s="7"/>
      <c r="AI127" s="7"/>
      <c r="AJ127" s="7"/>
      <c r="AK127" s="7"/>
      <c r="AL127" s="7"/>
      <c r="AM127" s="55"/>
      <c r="AN127" s="56"/>
      <c r="AO127" s="57"/>
      <c r="AP127" s="10"/>
      <c r="AQ127" s="42"/>
      <c r="AR127" s="42"/>
      <c r="AS127" s="42"/>
      <c r="AT127" s="58"/>
      <c r="AU127" s="58"/>
      <c r="AV127" s="58"/>
      <c r="AW127" s="59"/>
      <c r="AX127" s="59"/>
      <c r="AY127" s="59"/>
      <c r="BA127" s="9"/>
      <c r="BB127" s="9"/>
      <c r="BC127" s="9"/>
    </row>
    <row r="128" spans="1:55" s="6" customFormat="1" ht="18" customHeight="1">
      <c r="A128" s="248" t="s">
        <v>60</v>
      </c>
      <c r="B128" s="238" t="s">
        <v>0</v>
      </c>
      <c r="C128" s="250" t="s">
        <v>203</v>
      </c>
      <c r="D128" s="250" t="s">
        <v>62</v>
      </c>
      <c r="E128" s="250" t="s">
        <v>1</v>
      </c>
      <c r="F128" s="238" t="s">
        <v>3</v>
      </c>
      <c r="G128" s="252" t="s">
        <v>37</v>
      </c>
      <c r="H128" s="18" t="str">
        <f>AF83</f>
        <v/>
      </c>
      <c r="I128" s="18" t="str">
        <f>IFERROR(H128+1,"")</f>
        <v/>
      </c>
      <c r="J128" s="18" t="str">
        <f>IFERROR(I128+1,"")</f>
        <v/>
      </c>
      <c r="K128" s="18" t="str">
        <f t="shared" ref="K128" si="87">IFERROR(J128+1,"")</f>
        <v/>
      </c>
      <c r="L128" s="18" t="str">
        <f t="shared" ref="L128" si="88">IFERROR(K128+1,"")</f>
        <v/>
      </c>
      <c r="M128" s="18" t="str">
        <f t="shared" ref="M128" si="89">IFERROR(L128+1,"")</f>
        <v/>
      </c>
      <c r="N128" s="18" t="str">
        <f t="shared" ref="N128" si="90">IFERROR(M128+1,"")</f>
        <v/>
      </c>
      <c r="O128" s="18" t="str">
        <f t="shared" ref="O128" si="91">IFERROR(N128+1,"")</f>
        <v/>
      </c>
      <c r="P128" s="18" t="str">
        <f t="shared" ref="P128" si="92">IFERROR(O128+1,"")</f>
        <v/>
      </c>
      <c r="Q128" s="18" t="str">
        <f t="shared" ref="Q128" si="93">IFERROR(P128+1,"")</f>
        <v/>
      </c>
      <c r="R128" s="18" t="str">
        <f t="shared" ref="R128" si="94">IFERROR(Q128+1,"")</f>
        <v/>
      </c>
      <c r="S128" s="18" t="str">
        <f t="shared" ref="S128" si="95">IFERROR(R128+1,"")</f>
        <v/>
      </c>
      <c r="T128" s="18" t="str">
        <f t="shared" ref="T128" si="96">IFERROR(S128+1,"")</f>
        <v/>
      </c>
      <c r="U128" s="18" t="str">
        <f t="shared" ref="U128" si="97">IFERROR(T128+1,"")</f>
        <v/>
      </c>
      <c r="V128" s="18" t="str">
        <f t="shared" ref="V128" si="98">IFERROR(U128+1,"")</f>
        <v/>
      </c>
      <c r="W128" s="18" t="str">
        <f t="shared" ref="W128" si="99">IFERROR(V128+1,"")</f>
        <v/>
      </c>
      <c r="X128" s="18" t="str">
        <f t="shared" ref="X128" si="100">IFERROR(W128+1,"")</f>
        <v/>
      </c>
      <c r="Y128" s="18" t="str">
        <f t="shared" ref="Y128" si="101">IFERROR(X128+1,"")</f>
        <v/>
      </c>
      <c r="Z128" s="18" t="str">
        <f t="shared" ref="Z128" si="102">IFERROR(Y128+1,"")</f>
        <v/>
      </c>
      <c r="AA128" s="18" t="str">
        <f t="shared" ref="AA128" si="103">IFERROR(Z128+1,"")</f>
        <v/>
      </c>
      <c r="AB128" s="18" t="str">
        <f t="shared" ref="AB128" si="104">IFERROR(AA128+1,"")</f>
        <v/>
      </c>
      <c r="AC128" s="18" t="str">
        <f t="shared" ref="AC128" si="105">IFERROR(AB128+1,"")</f>
        <v/>
      </c>
      <c r="AD128" s="18" t="str">
        <f t="shared" ref="AD128" si="106">IFERROR(AC128+1,"")</f>
        <v/>
      </c>
      <c r="AE128" s="18" t="str">
        <f t="shared" ref="AE128" si="107">IFERROR(AD128+1,"")</f>
        <v/>
      </c>
      <c r="AF128" s="18" t="str">
        <f t="shared" ref="AF128" si="108">IFERROR(AE128+1,"")</f>
        <v/>
      </c>
      <c r="AG128" s="18" t="str">
        <f t="shared" ref="AG128" si="109">IFERROR(AF128+1,"")</f>
        <v/>
      </c>
      <c r="AH128" s="18" t="str">
        <f t="shared" ref="AH128" si="110">IFERROR(AG128+1,"")</f>
        <v/>
      </c>
      <c r="AI128" s="18" t="str">
        <f t="shared" ref="AI128" si="111">IFERROR(AH128+1,"")</f>
        <v/>
      </c>
      <c r="AJ128" s="18" t="str">
        <f>IFERROR(IF(MONTH(AI128)&lt;&gt;MONTH(AI128+1),"",AI128+1),"")</f>
        <v/>
      </c>
      <c r="AK128" s="18" t="str">
        <f>IFERROR(IF(MONTH(AJ128)&lt;&gt;MONTH(AJ128+1),"",AJ128+1),"")</f>
        <v/>
      </c>
      <c r="AL128" s="18" t="str">
        <f>IFERROR(IF(MONTH(AK128)&lt;&gt;MONTH(AK128+1),"",AK128+1),"")</f>
        <v/>
      </c>
      <c r="AM128" s="263" t="s">
        <v>162</v>
      </c>
      <c r="AN128" s="263" t="s">
        <v>163</v>
      </c>
      <c r="AO128" s="206" t="s">
        <v>133</v>
      </c>
      <c r="AQ128" s="1"/>
      <c r="AR128" s="1"/>
      <c r="AS128" s="1"/>
      <c r="AT128" s="1"/>
      <c r="AU128" s="1"/>
      <c r="AV128" s="1"/>
      <c r="AW128" s="1"/>
      <c r="AX128" s="1"/>
      <c r="AY128" s="1"/>
    </row>
    <row r="129" spans="1:51" s="6" customFormat="1" ht="18" customHeight="1">
      <c r="A129" s="249"/>
      <c r="B129" s="238"/>
      <c r="C129" s="251"/>
      <c r="D129" s="251"/>
      <c r="E129" s="251"/>
      <c r="F129" s="238"/>
      <c r="G129" s="239"/>
      <c r="H129" s="19" t="str">
        <f>H128</f>
        <v/>
      </c>
      <c r="I129" s="19" t="str">
        <f>I128</f>
        <v/>
      </c>
      <c r="J129" s="19" t="str">
        <f t="shared" ref="J129:AL129" si="112">J128</f>
        <v/>
      </c>
      <c r="K129" s="19" t="str">
        <f t="shared" si="112"/>
        <v/>
      </c>
      <c r="L129" s="19" t="str">
        <f t="shared" si="112"/>
        <v/>
      </c>
      <c r="M129" s="19" t="str">
        <f t="shared" si="112"/>
        <v/>
      </c>
      <c r="N129" s="19" t="str">
        <f t="shared" si="112"/>
        <v/>
      </c>
      <c r="O129" s="19" t="str">
        <f t="shared" si="112"/>
        <v/>
      </c>
      <c r="P129" s="19" t="str">
        <f t="shared" si="112"/>
        <v/>
      </c>
      <c r="Q129" s="19" t="str">
        <f t="shared" si="112"/>
        <v/>
      </c>
      <c r="R129" s="19" t="str">
        <f t="shared" si="112"/>
        <v/>
      </c>
      <c r="S129" s="19" t="str">
        <f t="shared" si="112"/>
        <v/>
      </c>
      <c r="T129" s="19" t="str">
        <f t="shared" si="112"/>
        <v/>
      </c>
      <c r="U129" s="19" t="str">
        <f t="shared" si="112"/>
        <v/>
      </c>
      <c r="V129" s="19" t="str">
        <f t="shared" si="112"/>
        <v/>
      </c>
      <c r="W129" s="19" t="str">
        <f t="shared" si="112"/>
        <v/>
      </c>
      <c r="X129" s="19" t="str">
        <f t="shared" si="112"/>
        <v/>
      </c>
      <c r="Y129" s="19" t="str">
        <f t="shared" si="112"/>
        <v/>
      </c>
      <c r="Z129" s="19" t="str">
        <f t="shared" si="112"/>
        <v/>
      </c>
      <c r="AA129" s="19" t="str">
        <f t="shared" si="112"/>
        <v/>
      </c>
      <c r="AB129" s="19" t="str">
        <f t="shared" si="112"/>
        <v/>
      </c>
      <c r="AC129" s="19" t="str">
        <f t="shared" si="112"/>
        <v/>
      </c>
      <c r="AD129" s="19" t="str">
        <f t="shared" si="112"/>
        <v/>
      </c>
      <c r="AE129" s="19" t="str">
        <f t="shared" si="112"/>
        <v/>
      </c>
      <c r="AF129" s="19" t="str">
        <f t="shared" si="112"/>
        <v/>
      </c>
      <c r="AG129" s="19" t="str">
        <f t="shared" si="112"/>
        <v/>
      </c>
      <c r="AH129" s="19" t="str">
        <f t="shared" si="112"/>
        <v/>
      </c>
      <c r="AI129" s="19" t="str">
        <f t="shared" si="112"/>
        <v/>
      </c>
      <c r="AJ129" s="19" t="str">
        <f t="shared" si="112"/>
        <v/>
      </c>
      <c r="AK129" s="19" t="str">
        <f t="shared" si="112"/>
        <v/>
      </c>
      <c r="AL129" s="19" t="str">
        <f t="shared" si="112"/>
        <v/>
      </c>
      <c r="AM129" s="263"/>
      <c r="AN129" s="263"/>
      <c r="AO129" s="207"/>
      <c r="AQ129" s="1"/>
      <c r="AR129" s="1"/>
      <c r="AS129" s="1"/>
      <c r="AT129" s="1"/>
      <c r="AU129" s="1"/>
      <c r="AV129" s="1"/>
      <c r="AW129" s="1"/>
      <c r="AX129" s="1"/>
      <c r="AY129" s="1"/>
    </row>
    <row r="130" spans="1:51" ht="13.5" customHeight="1">
      <c r="A130" s="248" t="str">
        <f>IFERROR(INDEX(【従業者名簿】!F:F,MATCH(F130,【従業者名簿】!C:C,0)),"")</f>
        <v/>
      </c>
      <c r="B130" s="298" t="s">
        <v>33</v>
      </c>
      <c r="C130" s="299" t="str">
        <f>IF(AO130="介護福祉士","〇","")</f>
        <v/>
      </c>
      <c r="D130" s="366" t="str">
        <f>IF(A130="","",DATEDIF(A130,$AF$3,"m"))</f>
        <v/>
      </c>
      <c r="E130" s="301"/>
      <c r="F130" s="270"/>
      <c r="G130" s="70" t="s">
        <v>36</v>
      </c>
      <c r="H130" s="164"/>
      <c r="I130" s="164"/>
      <c r="J130" s="164"/>
      <c r="K130" s="164"/>
      <c r="L130" s="164"/>
      <c r="M130" s="164"/>
      <c r="N130" s="164"/>
      <c r="O130" s="164"/>
      <c r="P130" s="164"/>
      <c r="Q130" s="164"/>
      <c r="R130" s="164"/>
      <c r="S130" s="164"/>
      <c r="T130" s="164"/>
      <c r="U130" s="164"/>
      <c r="V130" s="164"/>
      <c r="W130" s="164"/>
      <c r="X130" s="164"/>
      <c r="Y130" s="164"/>
      <c r="Z130" s="164"/>
      <c r="AA130" s="164"/>
      <c r="AB130" s="164"/>
      <c r="AC130" s="164"/>
      <c r="AD130" s="164"/>
      <c r="AE130" s="164"/>
      <c r="AF130" s="164"/>
      <c r="AG130" s="164"/>
      <c r="AH130" s="164"/>
      <c r="AI130" s="164"/>
      <c r="AJ130" s="164"/>
      <c r="AK130" s="164"/>
      <c r="AL130" s="164"/>
      <c r="AM130" s="253">
        <f>SUM(H131:AL131)</f>
        <v>0</v>
      </c>
      <c r="AN130" s="390" t="str">
        <f>IFERROR(IF(OR(E130="Ａ",AM130&gt;$AF$125),1,ROUNDDOWN(AM130/$AF$125,1)),"")</f>
        <v/>
      </c>
      <c r="AO130" s="222"/>
      <c r="AP130" s="8"/>
    </row>
    <row r="131" spans="1:51" ht="13.5" customHeight="1">
      <c r="A131" s="249"/>
      <c r="B131" s="255"/>
      <c r="C131" s="287"/>
      <c r="D131" s="367"/>
      <c r="E131" s="302"/>
      <c r="F131" s="261"/>
      <c r="G131" s="70" t="s">
        <v>134</v>
      </c>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253"/>
      <c r="AN131" s="390"/>
      <c r="AO131" s="223"/>
      <c r="AP131" s="8"/>
    </row>
    <row r="132" spans="1:51" ht="13.5" customHeight="1">
      <c r="A132" s="248" t="str">
        <f>IFERROR(INDEX(【従業者名簿】!F:F,MATCH(F132,【従業者名簿】!C:C,0)),"")</f>
        <v/>
      </c>
      <c r="B132" s="298" t="s">
        <v>33</v>
      </c>
      <c r="C132" s="299" t="str">
        <f t="shared" ref="C132" si="113">IF(AO132="介護福祉士","〇","")</f>
        <v/>
      </c>
      <c r="D132" s="366" t="str">
        <f>IF(A132="","",DATEDIF(A132,$AF$3,"m"))</f>
        <v/>
      </c>
      <c r="E132" s="301"/>
      <c r="F132" s="262"/>
      <c r="G132" s="70" t="s">
        <v>36</v>
      </c>
      <c r="H132" s="133"/>
      <c r="I132" s="133"/>
      <c r="J132" s="133"/>
      <c r="K132" s="133"/>
      <c r="L132" s="133"/>
      <c r="M132" s="133"/>
      <c r="N132" s="133"/>
      <c r="O132" s="133"/>
      <c r="P132" s="133"/>
      <c r="Q132" s="133"/>
      <c r="R132" s="133"/>
      <c r="S132" s="133"/>
      <c r="T132" s="133"/>
      <c r="U132" s="133"/>
      <c r="V132" s="133"/>
      <c r="W132" s="133"/>
      <c r="X132" s="133"/>
      <c r="Y132" s="133"/>
      <c r="Z132" s="133"/>
      <c r="AA132" s="133"/>
      <c r="AB132" s="133"/>
      <c r="AC132" s="133"/>
      <c r="AD132" s="133"/>
      <c r="AE132" s="133"/>
      <c r="AF132" s="133"/>
      <c r="AG132" s="133"/>
      <c r="AH132" s="133"/>
      <c r="AI132" s="133"/>
      <c r="AJ132" s="133"/>
      <c r="AK132" s="133"/>
      <c r="AL132" s="133"/>
      <c r="AM132" s="253">
        <f>SUM(H133:AL133)</f>
        <v>0</v>
      </c>
      <c r="AN132" s="390" t="str">
        <f t="shared" ref="AN132" si="114">IFERROR(IF(OR(E132="Ａ",AM132&gt;$AF$125),1,ROUNDDOWN(AM132/$AF$125,1)),"")</f>
        <v/>
      </c>
      <c r="AO132" s="372"/>
      <c r="AP132" s="8"/>
    </row>
    <row r="133" spans="1:51" ht="13.5" customHeight="1">
      <c r="A133" s="249"/>
      <c r="B133" s="255"/>
      <c r="C133" s="287"/>
      <c r="D133" s="367"/>
      <c r="E133" s="302"/>
      <c r="F133" s="262"/>
      <c r="G133" s="70" t="s">
        <v>135</v>
      </c>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253"/>
      <c r="AN133" s="390"/>
      <c r="AO133" s="374"/>
      <c r="AP133" s="8"/>
    </row>
    <row r="134" spans="1:51" ht="13.5" customHeight="1">
      <c r="A134" s="248" t="str">
        <f>IFERROR(INDEX(【従業者名簿】!F:F,MATCH(F134,【従業者名簿】!C:C,0)),"")</f>
        <v/>
      </c>
      <c r="B134" s="298" t="s">
        <v>33</v>
      </c>
      <c r="C134" s="299" t="str">
        <f t="shared" ref="C134" si="115">IF(AO134="介護福祉士","〇","")</f>
        <v/>
      </c>
      <c r="D134" s="366" t="str">
        <f>IF(A134="","",DATEDIF(A134,$AF$3,"m"))</f>
        <v/>
      </c>
      <c r="E134" s="301"/>
      <c r="F134" s="262"/>
      <c r="G134" s="70" t="s">
        <v>36</v>
      </c>
      <c r="H134" s="133"/>
      <c r="I134" s="133"/>
      <c r="J134" s="133"/>
      <c r="K134" s="133"/>
      <c r="L134" s="133"/>
      <c r="M134" s="133"/>
      <c r="N134" s="133"/>
      <c r="O134" s="133"/>
      <c r="P134" s="133"/>
      <c r="Q134" s="133"/>
      <c r="R134" s="133"/>
      <c r="S134" s="133"/>
      <c r="T134" s="133"/>
      <c r="U134" s="133"/>
      <c r="V134" s="133"/>
      <c r="W134" s="133"/>
      <c r="X134" s="133"/>
      <c r="Y134" s="133"/>
      <c r="Z134" s="133"/>
      <c r="AA134" s="133"/>
      <c r="AB134" s="133"/>
      <c r="AC134" s="133"/>
      <c r="AD134" s="133"/>
      <c r="AE134" s="133"/>
      <c r="AF134" s="133"/>
      <c r="AG134" s="133"/>
      <c r="AH134" s="133"/>
      <c r="AI134" s="133"/>
      <c r="AJ134" s="133"/>
      <c r="AK134" s="133"/>
      <c r="AL134" s="133"/>
      <c r="AM134" s="253">
        <f>SUM(H135:AL135)</f>
        <v>0</v>
      </c>
      <c r="AN134" s="390" t="str">
        <f t="shared" ref="AN134" si="116">IFERROR(IF(OR(E134="Ａ",AM134&gt;$AF$125),1,ROUNDDOWN(AM134/$AF$125,1)),"")</f>
        <v/>
      </c>
      <c r="AO134" s="372"/>
      <c r="AP134" s="8"/>
    </row>
    <row r="135" spans="1:51" ht="13.5" customHeight="1">
      <c r="A135" s="249"/>
      <c r="B135" s="255"/>
      <c r="C135" s="287"/>
      <c r="D135" s="367"/>
      <c r="E135" s="302"/>
      <c r="F135" s="262"/>
      <c r="G135" s="70" t="s">
        <v>134</v>
      </c>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253"/>
      <c r="AN135" s="390"/>
      <c r="AO135" s="374"/>
      <c r="AP135" s="8"/>
    </row>
    <row r="136" spans="1:51" ht="13.5" customHeight="1">
      <c r="A136" s="248" t="str">
        <f>IFERROR(INDEX(【従業者名簿】!F:F,MATCH(F136,【従業者名簿】!C:C,0)),"")</f>
        <v/>
      </c>
      <c r="B136" s="298" t="s">
        <v>33</v>
      </c>
      <c r="C136" s="299" t="str">
        <f t="shared" ref="C136" si="117">IF(AO136="介護福祉士","〇","")</f>
        <v/>
      </c>
      <c r="D136" s="366" t="str">
        <f t="shared" ref="D136" si="118">IF(A136="","",DATEDIF(A136,$AF$3,"m"))</f>
        <v/>
      </c>
      <c r="E136" s="301"/>
      <c r="F136" s="262"/>
      <c r="G136" s="70" t="s">
        <v>36</v>
      </c>
      <c r="H136" s="133"/>
      <c r="I136" s="133"/>
      <c r="J136" s="133"/>
      <c r="K136" s="133"/>
      <c r="L136" s="133"/>
      <c r="M136" s="133"/>
      <c r="N136" s="133"/>
      <c r="O136" s="133"/>
      <c r="P136" s="133"/>
      <c r="Q136" s="133"/>
      <c r="R136" s="133"/>
      <c r="S136" s="133"/>
      <c r="T136" s="133"/>
      <c r="U136" s="133"/>
      <c r="V136" s="133"/>
      <c r="W136" s="133"/>
      <c r="X136" s="133"/>
      <c r="Y136" s="133"/>
      <c r="Z136" s="133"/>
      <c r="AA136" s="133"/>
      <c r="AB136" s="133"/>
      <c r="AC136" s="133"/>
      <c r="AD136" s="133"/>
      <c r="AE136" s="133"/>
      <c r="AF136" s="133"/>
      <c r="AG136" s="133"/>
      <c r="AH136" s="133"/>
      <c r="AI136" s="133"/>
      <c r="AJ136" s="133"/>
      <c r="AK136" s="133"/>
      <c r="AL136" s="133"/>
      <c r="AM136" s="253">
        <f t="shared" ref="AM136" si="119">SUM(H137:AL137)</f>
        <v>0</v>
      </c>
      <c r="AN136" s="390" t="str">
        <f t="shared" ref="AN136" si="120">IFERROR(IF(OR(E136="Ａ",AM136&gt;$AF$125),1,ROUNDDOWN(AM136/$AF$125,1)),"")</f>
        <v/>
      </c>
      <c r="AO136" s="372"/>
      <c r="AP136" s="8"/>
    </row>
    <row r="137" spans="1:51" ht="13.5" customHeight="1">
      <c r="A137" s="249"/>
      <c r="B137" s="255"/>
      <c r="C137" s="287"/>
      <c r="D137" s="367"/>
      <c r="E137" s="302"/>
      <c r="F137" s="262"/>
      <c r="G137" s="70" t="s">
        <v>136</v>
      </c>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253"/>
      <c r="AN137" s="390"/>
      <c r="AO137" s="374"/>
      <c r="AP137" s="8"/>
    </row>
    <row r="138" spans="1:51" ht="13.5" customHeight="1">
      <c r="A138" s="248" t="str">
        <f>IFERROR(INDEX(【従業者名簿】!F:F,MATCH(F138,【従業者名簿】!C:C,0)),"")</f>
        <v/>
      </c>
      <c r="B138" s="298" t="s">
        <v>33</v>
      </c>
      <c r="C138" s="299" t="str">
        <f t="shared" ref="C138" si="121">IF(AO138="介護福祉士","〇","")</f>
        <v/>
      </c>
      <c r="D138" s="366" t="str">
        <f t="shared" ref="D138" si="122">IF(A138="","",DATEDIF(A138,$AF$3,"m"))</f>
        <v/>
      </c>
      <c r="E138" s="301"/>
      <c r="F138" s="262"/>
      <c r="G138" s="70" t="s">
        <v>36</v>
      </c>
      <c r="H138" s="133"/>
      <c r="I138" s="133"/>
      <c r="J138" s="133"/>
      <c r="K138" s="133"/>
      <c r="L138" s="133"/>
      <c r="M138" s="133"/>
      <c r="N138" s="133"/>
      <c r="O138" s="133"/>
      <c r="P138" s="133"/>
      <c r="Q138" s="133"/>
      <c r="R138" s="133"/>
      <c r="S138" s="133"/>
      <c r="T138" s="133"/>
      <c r="U138" s="133"/>
      <c r="V138" s="133"/>
      <c r="W138" s="133"/>
      <c r="X138" s="133"/>
      <c r="Y138" s="133"/>
      <c r="Z138" s="133"/>
      <c r="AA138" s="133"/>
      <c r="AB138" s="133"/>
      <c r="AC138" s="133"/>
      <c r="AD138" s="133"/>
      <c r="AE138" s="133"/>
      <c r="AF138" s="133"/>
      <c r="AG138" s="133"/>
      <c r="AH138" s="133"/>
      <c r="AI138" s="133"/>
      <c r="AJ138" s="133"/>
      <c r="AK138" s="133"/>
      <c r="AL138" s="133"/>
      <c r="AM138" s="253">
        <f t="shared" ref="AM138" si="123">SUM(H139:AL139)</f>
        <v>0</v>
      </c>
      <c r="AN138" s="390" t="str">
        <f t="shared" ref="AN138" si="124">IFERROR(IF(OR(E138="Ａ",AM138&gt;$AF$125),1,ROUNDDOWN(AM138/$AF$125,1)),"")</f>
        <v/>
      </c>
      <c r="AO138" s="372"/>
      <c r="AP138" s="8"/>
    </row>
    <row r="139" spans="1:51" ht="13.5" customHeight="1">
      <c r="A139" s="249"/>
      <c r="B139" s="255"/>
      <c r="C139" s="287"/>
      <c r="D139" s="367"/>
      <c r="E139" s="302"/>
      <c r="F139" s="262"/>
      <c r="G139" s="70" t="s">
        <v>136</v>
      </c>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253"/>
      <c r="AN139" s="390"/>
      <c r="AO139" s="374"/>
      <c r="AP139" s="8"/>
    </row>
    <row r="140" spans="1:51" ht="13.5" customHeight="1">
      <c r="A140" s="248" t="str">
        <f>IFERROR(INDEX(【従業者名簿】!F:F,MATCH(F140,【従業者名簿】!C:C,0)),"")</f>
        <v/>
      </c>
      <c r="B140" s="298" t="s">
        <v>33</v>
      </c>
      <c r="C140" s="299" t="str">
        <f t="shared" ref="C140" si="125">IF(AO140="介護福祉士","〇","")</f>
        <v/>
      </c>
      <c r="D140" s="366" t="str">
        <f t="shared" ref="D140" si="126">IF(A140="","",DATEDIF(A140,$AF$3,"m"))</f>
        <v/>
      </c>
      <c r="E140" s="301"/>
      <c r="F140" s="262"/>
      <c r="G140" s="70" t="s">
        <v>36</v>
      </c>
      <c r="H140" s="133"/>
      <c r="I140" s="133"/>
      <c r="J140" s="133"/>
      <c r="K140" s="133"/>
      <c r="L140" s="133"/>
      <c r="M140" s="133"/>
      <c r="N140" s="133"/>
      <c r="O140" s="133"/>
      <c r="P140" s="133"/>
      <c r="Q140" s="133"/>
      <c r="R140" s="133"/>
      <c r="S140" s="133"/>
      <c r="T140" s="133"/>
      <c r="U140" s="133"/>
      <c r="V140" s="133"/>
      <c r="W140" s="133"/>
      <c r="X140" s="133"/>
      <c r="Y140" s="133"/>
      <c r="Z140" s="133"/>
      <c r="AA140" s="133"/>
      <c r="AB140" s="133"/>
      <c r="AC140" s="133"/>
      <c r="AD140" s="133"/>
      <c r="AE140" s="133"/>
      <c r="AF140" s="133"/>
      <c r="AG140" s="133"/>
      <c r="AH140" s="133"/>
      <c r="AI140" s="133"/>
      <c r="AJ140" s="133"/>
      <c r="AK140" s="133"/>
      <c r="AL140" s="133"/>
      <c r="AM140" s="253">
        <f t="shared" ref="AM140" si="127">SUM(H141:AL141)</f>
        <v>0</v>
      </c>
      <c r="AN140" s="390" t="str">
        <f t="shared" ref="AN140" si="128">IFERROR(IF(OR(E140="Ａ",AM140&gt;$AF$125),1,ROUNDDOWN(AM140/$AF$125,1)),"")</f>
        <v/>
      </c>
      <c r="AO140" s="372"/>
      <c r="AP140" s="8"/>
    </row>
    <row r="141" spans="1:51" ht="13.5" customHeight="1">
      <c r="A141" s="249"/>
      <c r="B141" s="255"/>
      <c r="C141" s="287"/>
      <c r="D141" s="367"/>
      <c r="E141" s="302"/>
      <c r="F141" s="262"/>
      <c r="G141" s="70" t="s">
        <v>134</v>
      </c>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253"/>
      <c r="AN141" s="390"/>
      <c r="AO141" s="374"/>
      <c r="AP141" s="8"/>
    </row>
    <row r="142" spans="1:51" ht="13.5" customHeight="1">
      <c r="A142" s="248" t="str">
        <f>IFERROR(INDEX(【従業者名簿】!F:F,MATCH(F142,【従業者名簿】!C:C,0)),"")</f>
        <v/>
      </c>
      <c r="B142" s="298" t="s">
        <v>33</v>
      </c>
      <c r="C142" s="299" t="str">
        <f t="shared" ref="C142" si="129">IF(AO142="介護福祉士","〇","")</f>
        <v/>
      </c>
      <c r="D142" s="366" t="str">
        <f t="shared" ref="D142" si="130">IF(A142="","",DATEDIF(A142,$AF$3,"m"))</f>
        <v/>
      </c>
      <c r="E142" s="301"/>
      <c r="F142" s="262"/>
      <c r="G142" s="70" t="s">
        <v>36</v>
      </c>
      <c r="H142" s="133"/>
      <c r="I142" s="133"/>
      <c r="J142" s="133"/>
      <c r="K142" s="133"/>
      <c r="L142" s="133"/>
      <c r="M142" s="133"/>
      <c r="N142" s="133"/>
      <c r="O142" s="133"/>
      <c r="P142" s="133"/>
      <c r="Q142" s="133"/>
      <c r="R142" s="133"/>
      <c r="S142" s="133"/>
      <c r="T142" s="133"/>
      <c r="U142" s="133"/>
      <c r="V142" s="133"/>
      <c r="W142" s="133"/>
      <c r="X142" s="133"/>
      <c r="Y142" s="133"/>
      <c r="Z142" s="133"/>
      <c r="AA142" s="133"/>
      <c r="AB142" s="133"/>
      <c r="AC142" s="133"/>
      <c r="AD142" s="133"/>
      <c r="AE142" s="133"/>
      <c r="AF142" s="133"/>
      <c r="AG142" s="133"/>
      <c r="AH142" s="133"/>
      <c r="AI142" s="133"/>
      <c r="AJ142" s="133"/>
      <c r="AK142" s="133"/>
      <c r="AL142" s="133"/>
      <c r="AM142" s="253">
        <f t="shared" ref="AM142" si="131">SUM(H143:AL143)</f>
        <v>0</v>
      </c>
      <c r="AN142" s="390" t="str">
        <f t="shared" ref="AN142" si="132">IFERROR(IF(OR(E142="Ａ",AM142&gt;$AF$125),1,ROUNDDOWN(AM142/$AF$125,1)),"")</f>
        <v/>
      </c>
      <c r="AO142" s="372"/>
      <c r="AP142" s="8"/>
    </row>
    <row r="143" spans="1:51" ht="13.5" customHeight="1">
      <c r="A143" s="249"/>
      <c r="B143" s="255"/>
      <c r="C143" s="287"/>
      <c r="D143" s="367"/>
      <c r="E143" s="302"/>
      <c r="F143" s="262"/>
      <c r="G143" s="70" t="s">
        <v>134</v>
      </c>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253"/>
      <c r="AN143" s="390"/>
      <c r="AO143" s="374"/>
      <c r="AP143" s="8"/>
    </row>
    <row r="144" spans="1:51" ht="13.5" customHeight="1">
      <c r="A144" s="248" t="str">
        <f>IFERROR(INDEX(【従業者名簿】!F:F,MATCH(F144,【従業者名簿】!C:C,0)),"")</f>
        <v/>
      </c>
      <c r="B144" s="298" t="s">
        <v>33</v>
      </c>
      <c r="C144" s="299" t="str">
        <f t="shared" ref="C144" si="133">IF(AO144="介護福祉士","〇","")</f>
        <v/>
      </c>
      <c r="D144" s="366" t="str">
        <f t="shared" ref="D144" si="134">IF(A144="","",DATEDIF(A144,$AF$3,"m"))</f>
        <v/>
      </c>
      <c r="E144" s="301"/>
      <c r="F144" s="262"/>
      <c r="G144" s="70" t="s">
        <v>36</v>
      </c>
      <c r="H144" s="133"/>
      <c r="I144" s="133"/>
      <c r="J144" s="133"/>
      <c r="K144" s="133"/>
      <c r="L144" s="133"/>
      <c r="M144" s="133"/>
      <c r="N144" s="133"/>
      <c r="O144" s="133"/>
      <c r="P144" s="133"/>
      <c r="Q144" s="133"/>
      <c r="R144" s="133"/>
      <c r="S144" s="133"/>
      <c r="T144" s="133"/>
      <c r="U144" s="133"/>
      <c r="V144" s="133"/>
      <c r="W144" s="133"/>
      <c r="X144" s="133"/>
      <c r="Y144" s="133"/>
      <c r="Z144" s="133"/>
      <c r="AA144" s="133"/>
      <c r="AB144" s="133"/>
      <c r="AC144" s="133"/>
      <c r="AD144" s="133"/>
      <c r="AE144" s="133"/>
      <c r="AF144" s="133"/>
      <c r="AG144" s="133"/>
      <c r="AH144" s="133"/>
      <c r="AI144" s="133"/>
      <c r="AJ144" s="133"/>
      <c r="AK144" s="133"/>
      <c r="AL144" s="133"/>
      <c r="AM144" s="253">
        <f t="shared" ref="AM144" si="135">SUM(H145:AL145)</f>
        <v>0</v>
      </c>
      <c r="AN144" s="390" t="str">
        <f t="shared" ref="AN144" si="136">IFERROR(IF(OR(E144="Ａ",AM144&gt;$AF$125),1,ROUNDDOWN(AM144/$AF$125,1)),"")</f>
        <v/>
      </c>
      <c r="AO144" s="372"/>
      <c r="AP144" s="8"/>
    </row>
    <row r="145" spans="1:51" ht="13.5" customHeight="1">
      <c r="A145" s="249"/>
      <c r="B145" s="255"/>
      <c r="C145" s="287"/>
      <c r="D145" s="367"/>
      <c r="E145" s="302"/>
      <c r="F145" s="262"/>
      <c r="G145" s="70" t="s">
        <v>136</v>
      </c>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253"/>
      <c r="AN145" s="390"/>
      <c r="AO145" s="374"/>
      <c r="AP145" s="8"/>
    </row>
    <row r="146" spans="1:51" ht="13.5" customHeight="1">
      <c r="A146" s="248" t="str">
        <f>IFERROR(INDEX(【従業者名簿】!F:F,MATCH(F146,【従業者名簿】!C:C,0)),"")</f>
        <v/>
      </c>
      <c r="B146" s="298" t="s">
        <v>33</v>
      </c>
      <c r="C146" s="299" t="str">
        <f t="shared" ref="C146" si="137">IF(AO146="介護福祉士","〇","")</f>
        <v/>
      </c>
      <c r="D146" s="366" t="str">
        <f t="shared" ref="D146" si="138">IF(A146="","",DATEDIF(A146,$AF$3,"m"))</f>
        <v/>
      </c>
      <c r="E146" s="301"/>
      <c r="F146" s="262"/>
      <c r="G146" s="70" t="s">
        <v>36</v>
      </c>
      <c r="H146" s="133"/>
      <c r="I146" s="133"/>
      <c r="J146" s="133"/>
      <c r="K146" s="133"/>
      <c r="L146" s="133"/>
      <c r="M146" s="133"/>
      <c r="N146" s="133"/>
      <c r="O146" s="133"/>
      <c r="P146" s="133"/>
      <c r="Q146" s="133"/>
      <c r="R146" s="133"/>
      <c r="S146" s="133"/>
      <c r="T146" s="133"/>
      <c r="U146" s="133"/>
      <c r="V146" s="133"/>
      <c r="W146" s="133"/>
      <c r="X146" s="133"/>
      <c r="Y146" s="133"/>
      <c r="Z146" s="133"/>
      <c r="AA146" s="133"/>
      <c r="AB146" s="133"/>
      <c r="AC146" s="133"/>
      <c r="AD146" s="133"/>
      <c r="AE146" s="133"/>
      <c r="AF146" s="133"/>
      <c r="AG146" s="133"/>
      <c r="AH146" s="133"/>
      <c r="AI146" s="133"/>
      <c r="AJ146" s="133"/>
      <c r="AK146" s="133"/>
      <c r="AL146" s="133"/>
      <c r="AM146" s="253">
        <f t="shared" ref="AM146" si="139">SUM(H147:AL147)</f>
        <v>0</v>
      </c>
      <c r="AN146" s="390" t="str">
        <f t="shared" ref="AN146" si="140">IFERROR(IF(OR(E146="Ａ",AM146&gt;$AF$125),1,ROUNDDOWN(AM146/$AF$125,1)),"")</f>
        <v/>
      </c>
      <c r="AO146" s="372"/>
      <c r="AP146" s="8"/>
    </row>
    <row r="147" spans="1:51" ht="13.5" customHeight="1">
      <c r="A147" s="249"/>
      <c r="B147" s="255"/>
      <c r="C147" s="287"/>
      <c r="D147" s="367"/>
      <c r="E147" s="302"/>
      <c r="F147" s="262"/>
      <c r="G147" s="70" t="s">
        <v>134</v>
      </c>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253"/>
      <c r="AN147" s="390"/>
      <c r="AO147" s="374"/>
      <c r="AP147" s="8"/>
    </row>
    <row r="148" spans="1:51" ht="13.5" customHeight="1">
      <c r="A148" s="248" t="str">
        <f>IFERROR(INDEX(【従業者名簿】!F:F,MATCH(F148,【従業者名簿】!C:C,0)),"")</f>
        <v/>
      </c>
      <c r="B148" s="298" t="s">
        <v>33</v>
      </c>
      <c r="C148" s="299" t="str">
        <f t="shared" ref="C148" si="141">IF(AO148="介護福祉士","〇","")</f>
        <v/>
      </c>
      <c r="D148" s="366" t="str">
        <f t="shared" ref="D148" si="142">IF(A148="","",DATEDIF(A148,$AF$3,"m"))</f>
        <v/>
      </c>
      <c r="E148" s="301"/>
      <c r="F148" s="262"/>
      <c r="G148" s="70" t="s">
        <v>36</v>
      </c>
      <c r="H148" s="133"/>
      <c r="I148" s="133"/>
      <c r="J148" s="133"/>
      <c r="K148" s="133"/>
      <c r="L148" s="133"/>
      <c r="M148" s="133"/>
      <c r="N148" s="133"/>
      <c r="O148" s="133"/>
      <c r="P148" s="133"/>
      <c r="Q148" s="133"/>
      <c r="R148" s="133"/>
      <c r="S148" s="133"/>
      <c r="T148" s="133"/>
      <c r="U148" s="133"/>
      <c r="V148" s="133"/>
      <c r="W148" s="133"/>
      <c r="X148" s="133"/>
      <c r="Y148" s="133"/>
      <c r="Z148" s="133"/>
      <c r="AA148" s="133"/>
      <c r="AB148" s="133"/>
      <c r="AC148" s="133"/>
      <c r="AD148" s="133"/>
      <c r="AE148" s="133"/>
      <c r="AF148" s="133"/>
      <c r="AG148" s="133"/>
      <c r="AH148" s="133"/>
      <c r="AI148" s="133"/>
      <c r="AJ148" s="133"/>
      <c r="AK148" s="133"/>
      <c r="AL148" s="133"/>
      <c r="AM148" s="253">
        <f t="shared" ref="AM148" si="143">SUM(H149:AL149)</f>
        <v>0</v>
      </c>
      <c r="AN148" s="390" t="str">
        <f t="shared" ref="AN148" si="144">IFERROR(IF(OR(E148="Ａ",AM148&gt;$AF$125),1,ROUNDDOWN(AM148/$AF$125,1)),"")</f>
        <v/>
      </c>
      <c r="AO148" s="372"/>
      <c r="AP148" s="8"/>
    </row>
    <row r="149" spans="1:51" ht="13.5" customHeight="1">
      <c r="A149" s="249"/>
      <c r="B149" s="255"/>
      <c r="C149" s="287"/>
      <c r="D149" s="367"/>
      <c r="E149" s="302"/>
      <c r="F149" s="262"/>
      <c r="G149" s="70" t="s">
        <v>134</v>
      </c>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253"/>
      <c r="AN149" s="390"/>
      <c r="AO149" s="374"/>
      <c r="AP149" s="8"/>
    </row>
    <row r="150" spans="1:51" ht="13.5" customHeight="1">
      <c r="A150" s="248" t="str">
        <f>IFERROR(INDEX(【従業者名簿】!F:F,MATCH(F150,【従業者名簿】!C:C,0)),"")</f>
        <v/>
      </c>
      <c r="B150" s="298" t="s">
        <v>33</v>
      </c>
      <c r="C150" s="299" t="str">
        <f t="shared" ref="C150" si="145">IF(AO150="介護福祉士","〇","")</f>
        <v/>
      </c>
      <c r="D150" s="366" t="str">
        <f t="shared" ref="D150" si="146">IF(A150="","",DATEDIF(A150,$AF$3,"m"))</f>
        <v/>
      </c>
      <c r="E150" s="301"/>
      <c r="F150" s="262"/>
      <c r="G150" s="70" t="s">
        <v>36</v>
      </c>
      <c r="H150" s="133"/>
      <c r="I150" s="133"/>
      <c r="J150" s="133"/>
      <c r="K150" s="133"/>
      <c r="L150" s="133"/>
      <c r="M150" s="133"/>
      <c r="N150" s="133"/>
      <c r="O150" s="133"/>
      <c r="P150" s="133"/>
      <c r="Q150" s="133"/>
      <c r="R150" s="133"/>
      <c r="S150" s="133"/>
      <c r="T150" s="133"/>
      <c r="U150" s="133"/>
      <c r="V150" s="133"/>
      <c r="W150" s="133"/>
      <c r="X150" s="133"/>
      <c r="Y150" s="133"/>
      <c r="Z150" s="133"/>
      <c r="AA150" s="133"/>
      <c r="AB150" s="133"/>
      <c r="AC150" s="133"/>
      <c r="AD150" s="133"/>
      <c r="AE150" s="133"/>
      <c r="AF150" s="133"/>
      <c r="AG150" s="133"/>
      <c r="AH150" s="133"/>
      <c r="AI150" s="133"/>
      <c r="AJ150" s="133"/>
      <c r="AK150" s="133"/>
      <c r="AL150" s="133"/>
      <c r="AM150" s="253">
        <f t="shared" ref="AM150" si="147">SUM(H151:AL151)</f>
        <v>0</v>
      </c>
      <c r="AN150" s="390" t="str">
        <f t="shared" ref="AN150" si="148">IFERROR(IF(OR(E150="Ａ",AM150&gt;$AF$125),1,ROUNDDOWN(AM150/$AF$125,1)),"")</f>
        <v/>
      </c>
      <c r="AO150" s="372"/>
      <c r="AP150" s="8"/>
    </row>
    <row r="151" spans="1:51" ht="13.5" customHeight="1">
      <c r="A151" s="249"/>
      <c r="B151" s="255"/>
      <c r="C151" s="287"/>
      <c r="D151" s="367"/>
      <c r="E151" s="302"/>
      <c r="F151" s="262"/>
      <c r="G151" s="70" t="s">
        <v>134</v>
      </c>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253"/>
      <c r="AN151" s="390"/>
      <c r="AO151" s="374"/>
      <c r="AP151" s="8"/>
    </row>
    <row r="152" spans="1:51" ht="13.5" customHeight="1">
      <c r="A152" s="248" t="str">
        <f>IFERROR(INDEX(【従業者名簿】!F:F,MATCH(F152,【従業者名簿】!C:C,0)),"")</f>
        <v/>
      </c>
      <c r="B152" s="298" t="s">
        <v>33</v>
      </c>
      <c r="C152" s="299" t="str">
        <f t="shared" ref="C152" si="149">IF(AO152="介護福祉士","〇","")</f>
        <v/>
      </c>
      <c r="D152" s="366" t="str">
        <f t="shared" ref="D152" si="150">IF(A152="","",DATEDIF(A152,$AF$3,"m"))</f>
        <v/>
      </c>
      <c r="E152" s="301"/>
      <c r="F152" s="262"/>
      <c r="G152" s="70" t="s">
        <v>36</v>
      </c>
      <c r="H152" s="133"/>
      <c r="I152" s="133"/>
      <c r="J152" s="133"/>
      <c r="K152" s="133"/>
      <c r="L152" s="133"/>
      <c r="M152" s="13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253">
        <f t="shared" ref="AM152" si="151">SUM(H153:AL153)</f>
        <v>0</v>
      </c>
      <c r="AN152" s="390" t="str">
        <f t="shared" ref="AN152" si="152">IFERROR(IF(OR(E152="Ａ",AM152&gt;$AF$125),1,ROUNDDOWN(AM152/$AF$125,1)),"")</f>
        <v/>
      </c>
      <c r="AO152" s="372"/>
      <c r="AP152" s="8"/>
    </row>
    <row r="153" spans="1:51" ht="13.5" customHeight="1">
      <c r="A153" s="249"/>
      <c r="B153" s="255"/>
      <c r="C153" s="287"/>
      <c r="D153" s="367"/>
      <c r="E153" s="302"/>
      <c r="F153" s="262"/>
      <c r="G153" s="70" t="s">
        <v>134</v>
      </c>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253"/>
      <c r="AN153" s="390"/>
      <c r="AO153" s="374"/>
      <c r="AP153" s="8"/>
    </row>
    <row r="154" spans="1:51" ht="13.5" customHeight="1">
      <c r="A154" s="248" t="str">
        <f>IFERROR(INDEX(【従業者名簿】!F:F,MATCH(F154,【従業者名簿】!C:C,0)),"")</f>
        <v/>
      </c>
      <c r="B154" s="298" t="s">
        <v>33</v>
      </c>
      <c r="C154" s="299" t="str">
        <f t="shared" ref="C154" si="153">IF(AO154="介護福祉士","〇","")</f>
        <v/>
      </c>
      <c r="D154" s="366" t="str">
        <f t="shared" ref="D154" si="154">IF(A154="","",DATEDIF(A154,$AF$3,"m"))</f>
        <v/>
      </c>
      <c r="E154" s="301"/>
      <c r="F154" s="262"/>
      <c r="G154" s="70" t="s">
        <v>36</v>
      </c>
      <c r="H154" s="133"/>
      <c r="I154" s="133"/>
      <c r="J154" s="133"/>
      <c r="K154" s="133"/>
      <c r="L154" s="133"/>
      <c r="M154" s="133"/>
      <c r="N154" s="133"/>
      <c r="O154" s="133"/>
      <c r="P154" s="133"/>
      <c r="Q154" s="133"/>
      <c r="R154" s="133"/>
      <c r="S154" s="133"/>
      <c r="T154" s="133"/>
      <c r="U154" s="133"/>
      <c r="V154" s="133"/>
      <c r="W154" s="133"/>
      <c r="X154" s="133"/>
      <c r="Y154" s="133"/>
      <c r="Z154" s="133"/>
      <c r="AA154" s="133"/>
      <c r="AB154" s="133"/>
      <c r="AC154" s="133"/>
      <c r="AD154" s="133"/>
      <c r="AE154" s="133"/>
      <c r="AF154" s="133"/>
      <c r="AG154" s="133"/>
      <c r="AH154" s="133"/>
      <c r="AI154" s="133"/>
      <c r="AJ154" s="133"/>
      <c r="AK154" s="133"/>
      <c r="AL154" s="133"/>
      <c r="AM154" s="253">
        <f t="shared" ref="AM154" si="155">SUM(H155:AL155)</f>
        <v>0</v>
      </c>
      <c r="AN154" s="390" t="str">
        <f t="shared" ref="AN154" si="156">IFERROR(IF(OR(E154="Ａ",AM154&gt;$AF$125),1,ROUNDDOWN(AM154/$AF$125,1)),"")</f>
        <v/>
      </c>
      <c r="AO154" s="372"/>
      <c r="AP154" s="8"/>
    </row>
    <row r="155" spans="1:51" ht="13.5" customHeight="1">
      <c r="A155" s="249"/>
      <c r="B155" s="255"/>
      <c r="C155" s="287"/>
      <c r="D155" s="367"/>
      <c r="E155" s="302"/>
      <c r="F155" s="262"/>
      <c r="G155" s="70" t="s">
        <v>136</v>
      </c>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253"/>
      <c r="AN155" s="390"/>
      <c r="AO155" s="374"/>
      <c r="AP155" s="8"/>
    </row>
    <row r="156" spans="1:51" ht="13.5" customHeight="1">
      <c r="A156" s="248" t="str">
        <f>IFERROR(INDEX(【従業者名簿】!F:F,MATCH(F156,【従業者名簿】!C:C,0)),"")</f>
        <v/>
      </c>
      <c r="B156" s="298" t="s">
        <v>33</v>
      </c>
      <c r="C156" s="299" t="str">
        <f t="shared" ref="C156" si="157">IF(AO156="介護福祉士","〇","")</f>
        <v/>
      </c>
      <c r="D156" s="366" t="str">
        <f t="shared" ref="D156" si="158">IF(A156="","",DATEDIF(A156,$AF$3,"m"))</f>
        <v/>
      </c>
      <c r="E156" s="301"/>
      <c r="F156" s="270"/>
      <c r="G156" s="70" t="s">
        <v>36</v>
      </c>
      <c r="H156" s="133"/>
      <c r="I156" s="133"/>
      <c r="J156" s="133"/>
      <c r="K156" s="133"/>
      <c r="L156" s="133"/>
      <c r="M156" s="133"/>
      <c r="N156" s="133"/>
      <c r="O156" s="133"/>
      <c r="P156" s="133"/>
      <c r="Q156" s="133"/>
      <c r="R156" s="133"/>
      <c r="S156" s="133"/>
      <c r="T156" s="133"/>
      <c r="U156" s="133"/>
      <c r="V156" s="133"/>
      <c r="W156" s="133"/>
      <c r="X156" s="133"/>
      <c r="Y156" s="133"/>
      <c r="Z156" s="133"/>
      <c r="AA156" s="133"/>
      <c r="AB156" s="133"/>
      <c r="AC156" s="133"/>
      <c r="AD156" s="133"/>
      <c r="AE156" s="133"/>
      <c r="AF156" s="133"/>
      <c r="AG156" s="133"/>
      <c r="AH156" s="133"/>
      <c r="AI156" s="133"/>
      <c r="AJ156" s="133"/>
      <c r="AK156" s="133"/>
      <c r="AL156" s="133"/>
      <c r="AM156" s="253">
        <f t="shared" ref="AM156" si="159">SUM(H157:AL157)</f>
        <v>0</v>
      </c>
      <c r="AN156" s="390" t="str">
        <f t="shared" ref="AN156" si="160">IFERROR(IF(OR(E156="Ａ",AM156&gt;$AF$125),1,ROUNDDOWN(AM156/$AF$125,1)),"")</f>
        <v/>
      </c>
      <c r="AO156" s="372"/>
      <c r="AP156" s="8"/>
    </row>
    <row r="157" spans="1:51" ht="13.5" customHeight="1">
      <c r="A157" s="249"/>
      <c r="B157" s="255"/>
      <c r="C157" s="287"/>
      <c r="D157" s="367"/>
      <c r="E157" s="302"/>
      <c r="F157" s="261"/>
      <c r="G157" s="70" t="s">
        <v>136</v>
      </c>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253"/>
      <c r="AN157" s="390"/>
      <c r="AO157" s="374"/>
      <c r="AP157" s="8"/>
    </row>
    <row r="158" spans="1:51" ht="13.5" customHeight="1">
      <c r="A158" s="248" t="str">
        <f>IFERROR(INDEX(【従業者名簿】!F:F,MATCH(F158,【従業者名簿】!C:C,0)),"")</f>
        <v/>
      </c>
      <c r="B158" s="298" t="s">
        <v>33</v>
      </c>
      <c r="C158" s="299" t="str">
        <f t="shared" ref="C158" si="161">IF(AO158="介護福祉士","〇","")</f>
        <v/>
      </c>
      <c r="D158" s="366" t="str">
        <f>IF(A158="","",DATEDIF(A158,$AF$3,"m"))</f>
        <v/>
      </c>
      <c r="E158" s="301"/>
      <c r="F158" s="262"/>
      <c r="G158" s="70" t="s">
        <v>36</v>
      </c>
      <c r="H158" s="133"/>
      <c r="I158" s="133"/>
      <c r="J158" s="133"/>
      <c r="K158" s="133"/>
      <c r="L158" s="133"/>
      <c r="M158" s="133"/>
      <c r="N158" s="133"/>
      <c r="O158" s="133"/>
      <c r="P158" s="133"/>
      <c r="Q158" s="133"/>
      <c r="R158" s="133"/>
      <c r="S158" s="133"/>
      <c r="T158" s="133"/>
      <c r="U158" s="133"/>
      <c r="V158" s="133"/>
      <c r="W158" s="133"/>
      <c r="X158" s="133"/>
      <c r="Y158" s="133"/>
      <c r="Z158" s="133"/>
      <c r="AA158" s="133"/>
      <c r="AB158" s="133"/>
      <c r="AC158" s="133"/>
      <c r="AD158" s="133"/>
      <c r="AE158" s="133"/>
      <c r="AF158" s="133"/>
      <c r="AG158" s="133"/>
      <c r="AH158" s="133"/>
      <c r="AI158" s="133"/>
      <c r="AJ158" s="133"/>
      <c r="AK158" s="133"/>
      <c r="AL158" s="133"/>
      <c r="AM158" s="253">
        <f>SUM(H159:AL159)</f>
        <v>0</v>
      </c>
      <c r="AN158" s="390" t="str">
        <f>IFERROR(IF(OR(E158="Ａ",AM158&gt;$AF$125),1,ROUNDDOWN(AM158/$AF$125,1)),"")</f>
        <v/>
      </c>
      <c r="AO158" s="372"/>
      <c r="AP158" s="8"/>
    </row>
    <row r="159" spans="1:51" ht="13.5" customHeight="1">
      <c r="A159" s="249"/>
      <c r="B159" s="255"/>
      <c r="C159" s="287"/>
      <c r="D159" s="367"/>
      <c r="E159" s="302"/>
      <c r="F159" s="262"/>
      <c r="G159" s="70" t="s">
        <v>134</v>
      </c>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253"/>
      <c r="AN159" s="390"/>
      <c r="AO159" s="374"/>
      <c r="AP159" s="8"/>
    </row>
    <row r="160" spans="1:51" ht="13.5" customHeight="1">
      <c r="B160" s="132"/>
      <c r="C160" s="132"/>
      <c r="D160" s="132"/>
      <c r="E160" s="7" t="s">
        <v>137</v>
      </c>
      <c r="F160" s="132"/>
      <c r="G160" s="51"/>
      <c r="H160" s="7"/>
      <c r="I160" s="52"/>
      <c r="J160" s="52"/>
      <c r="K160" s="52"/>
      <c r="L160" s="52"/>
      <c r="M160" s="52"/>
      <c r="N160" s="52"/>
      <c r="O160" s="52"/>
      <c r="P160" s="52"/>
      <c r="Q160" s="52"/>
      <c r="R160" s="52"/>
      <c r="S160" s="53"/>
      <c r="T160" s="53"/>
      <c r="U160" s="7"/>
      <c r="V160" s="52"/>
      <c r="W160" s="52"/>
      <c r="X160" s="52"/>
      <c r="Y160" s="52"/>
      <c r="Z160" s="52"/>
      <c r="AA160" s="52"/>
      <c r="AB160" s="52"/>
      <c r="AC160" s="132"/>
      <c r="AD160" s="132"/>
      <c r="AE160" s="132"/>
      <c r="AF160" s="54"/>
      <c r="AG160" s="54"/>
      <c r="AH160" s="7"/>
      <c r="AI160" s="7"/>
      <c r="AJ160" s="7"/>
      <c r="AK160" s="7"/>
      <c r="AL160" s="7"/>
      <c r="AM160" s="55"/>
      <c r="AN160" s="56"/>
      <c r="AO160" s="57"/>
      <c r="AP160" s="10"/>
      <c r="AQ160" s="159"/>
      <c r="AR160" s="159"/>
      <c r="AS160" s="159"/>
      <c r="AT160" s="58"/>
      <c r="AU160" s="58"/>
      <c r="AV160" s="58"/>
      <c r="AW160" s="59"/>
      <c r="AX160" s="59"/>
      <c r="AY160" s="59"/>
    </row>
    <row r="161" spans="1:55" ht="13.5" customHeight="1">
      <c r="B161" s="132"/>
      <c r="C161" s="132"/>
      <c r="D161" s="132"/>
      <c r="E161" s="7"/>
      <c r="F161" s="132"/>
      <c r="G161" s="51"/>
      <c r="H161" s="7"/>
      <c r="I161" s="52"/>
      <c r="J161" s="52"/>
      <c r="K161" s="52"/>
      <c r="L161" s="52"/>
      <c r="M161" s="52"/>
      <c r="N161" s="52"/>
      <c r="O161" s="52"/>
      <c r="P161" s="52"/>
      <c r="Q161" s="52"/>
      <c r="R161" s="52"/>
      <c r="S161" s="53"/>
      <c r="T161" s="53"/>
      <c r="U161" s="7"/>
      <c r="V161" s="52"/>
      <c r="W161" s="52"/>
      <c r="X161" s="52"/>
      <c r="Y161" s="52"/>
      <c r="Z161" s="52"/>
      <c r="AA161" s="52"/>
      <c r="AB161" s="52"/>
      <c r="AC161" s="132"/>
      <c r="AD161" s="132"/>
      <c r="AE161" s="132"/>
      <c r="AF161" s="54"/>
      <c r="AG161" s="54"/>
      <c r="AH161" s="7"/>
      <c r="AI161" s="7"/>
      <c r="AJ161" s="7"/>
      <c r="AK161" s="7"/>
      <c r="AL161" s="7"/>
      <c r="AM161" s="55"/>
      <c r="AN161" s="56"/>
      <c r="AO161" s="57"/>
      <c r="AP161" s="10"/>
      <c r="AQ161" s="159"/>
      <c r="AR161" s="159"/>
      <c r="AS161" s="159"/>
      <c r="AT161" s="58"/>
      <c r="AU161" s="58"/>
      <c r="AV161" s="58"/>
      <c r="AW161" s="59"/>
      <c r="AX161" s="59"/>
      <c r="AY161" s="59"/>
    </row>
    <row r="162" spans="1:55" ht="18" customHeight="1">
      <c r="B162" s="2" t="s">
        <v>2</v>
      </c>
      <c r="C162" s="2"/>
      <c r="D162" s="2"/>
      <c r="E162" s="2"/>
      <c r="F162" s="2"/>
      <c r="G162" s="2"/>
      <c r="H162" s="2"/>
      <c r="I162" s="2"/>
      <c r="J162" s="2"/>
      <c r="AF162" s="3"/>
      <c r="AO162" s="3"/>
      <c r="AY162" s="3" t="s">
        <v>35</v>
      </c>
      <c r="BA162" s="9"/>
      <c r="BB162" s="9"/>
      <c r="BC162" s="9"/>
    </row>
    <row r="163" spans="1:55" ht="18" customHeight="1">
      <c r="B163" s="233" t="s">
        <v>22</v>
      </c>
      <c r="C163" s="234"/>
      <c r="D163" s="235">
        <f>【算定要件集計】!$B$3</f>
        <v>0</v>
      </c>
      <c r="E163" s="236"/>
      <c r="F163" s="236"/>
      <c r="G163" s="236"/>
      <c r="H163" s="236"/>
      <c r="I163" s="236"/>
      <c r="J163" s="236"/>
      <c r="K163" s="237"/>
      <c r="L163" s="238" t="s">
        <v>21</v>
      </c>
      <c r="M163" s="239"/>
      <c r="N163" s="239"/>
      <c r="O163" s="240"/>
      <c r="P163" s="241"/>
      <c r="Q163" s="241"/>
      <c r="R163" s="241"/>
      <c r="S163" s="241"/>
      <c r="T163" s="241"/>
      <c r="U163" s="242"/>
      <c r="V163" s="233" t="s">
        <v>23</v>
      </c>
      <c r="W163" s="243"/>
      <c r="X163" s="203"/>
      <c r="Y163" s="244"/>
      <c r="Z163" s="245"/>
      <c r="AA163" s="233" t="s">
        <v>40</v>
      </c>
      <c r="AB163" s="246"/>
      <c r="AC163" s="246"/>
      <c r="AD163" s="246"/>
      <c r="AE163" s="247"/>
      <c r="AF163" s="375" t="str">
        <f>$AF$3</f>
        <v/>
      </c>
      <c r="AG163" s="376"/>
      <c r="AH163" s="376"/>
      <c r="AI163" s="376"/>
      <c r="AJ163" s="377"/>
      <c r="AK163" s="378"/>
      <c r="AO163" s="5"/>
      <c r="BA163" s="9"/>
      <c r="BB163" s="9"/>
      <c r="BC163" s="9"/>
    </row>
    <row r="164" spans="1:55" ht="5.0999999999999996" customHeight="1">
      <c r="BA164" s="9"/>
      <c r="BB164" s="9"/>
      <c r="BC164" s="9"/>
    </row>
    <row r="165" spans="1:55" ht="16.5" customHeight="1">
      <c r="G165" s="5" t="s">
        <v>44</v>
      </c>
      <c r="H165" s="49">
        <f>$H$5</f>
        <v>0</v>
      </c>
      <c r="I165" s="50" t="s">
        <v>43</v>
      </c>
      <c r="J165" s="49">
        <f>J$5</f>
        <v>0</v>
      </c>
      <c r="K165" s="50" t="s">
        <v>24</v>
      </c>
      <c r="L165" s="50"/>
      <c r="M165" s="49">
        <f>$M$5</f>
        <v>0</v>
      </c>
      <c r="N165" s="50" t="s">
        <v>43</v>
      </c>
      <c r="O165" s="49">
        <f>$O$5</f>
        <v>0</v>
      </c>
      <c r="P165" s="1" t="s">
        <v>25</v>
      </c>
      <c r="R165" s="7"/>
      <c r="U165" s="7"/>
      <c r="V165" s="7"/>
      <c r="W165" s="7"/>
      <c r="X165" s="7"/>
      <c r="Y165" s="7"/>
      <c r="AE165" s="5" t="s">
        <v>42</v>
      </c>
      <c r="AF165" s="220">
        <f>$AF$5</f>
        <v>0</v>
      </c>
      <c r="AG165" s="379"/>
      <c r="AH165" s="7" t="s">
        <v>31</v>
      </c>
      <c r="AI165" s="7"/>
      <c r="AJ165" s="7"/>
      <c r="AL165" s="5" t="s">
        <v>32</v>
      </c>
      <c r="AM165" s="47">
        <f>$AM$5</f>
        <v>0</v>
      </c>
      <c r="AN165" s="7" t="s">
        <v>31</v>
      </c>
      <c r="AQ165" s="1" t="s">
        <v>27</v>
      </c>
      <c r="BA165" s="9"/>
      <c r="BB165" s="9"/>
      <c r="BC165" s="9"/>
    </row>
    <row r="166" spans="1:55" s="6" customFormat="1" ht="18" customHeight="1">
      <c r="A166" s="248" t="s">
        <v>60</v>
      </c>
      <c r="B166" s="238" t="s">
        <v>0</v>
      </c>
      <c r="C166" s="250" t="s">
        <v>203</v>
      </c>
      <c r="D166" s="250" t="s">
        <v>62</v>
      </c>
      <c r="E166" s="250" t="s">
        <v>1</v>
      </c>
      <c r="F166" s="238" t="s">
        <v>3</v>
      </c>
      <c r="G166" s="252" t="s">
        <v>37</v>
      </c>
      <c r="H166" s="18" t="str">
        <f>AF163</f>
        <v/>
      </c>
      <c r="I166" s="18" t="str">
        <f>IFERROR(H166+1,"")</f>
        <v/>
      </c>
      <c r="J166" s="18" t="str">
        <f t="shared" ref="J166:AI166" si="162">IFERROR(I166+1,"")</f>
        <v/>
      </c>
      <c r="K166" s="18" t="str">
        <f t="shared" si="162"/>
        <v/>
      </c>
      <c r="L166" s="18" t="str">
        <f t="shared" si="162"/>
        <v/>
      </c>
      <c r="M166" s="18" t="str">
        <f t="shared" si="162"/>
        <v/>
      </c>
      <c r="N166" s="18" t="str">
        <f t="shared" si="162"/>
        <v/>
      </c>
      <c r="O166" s="18" t="str">
        <f t="shared" si="162"/>
        <v/>
      </c>
      <c r="P166" s="18" t="str">
        <f t="shared" si="162"/>
        <v/>
      </c>
      <c r="Q166" s="18" t="str">
        <f t="shared" si="162"/>
        <v/>
      </c>
      <c r="R166" s="18" t="str">
        <f t="shared" si="162"/>
        <v/>
      </c>
      <c r="S166" s="18" t="str">
        <f t="shared" si="162"/>
        <v/>
      </c>
      <c r="T166" s="18" t="str">
        <f t="shared" si="162"/>
        <v/>
      </c>
      <c r="U166" s="18" t="str">
        <f t="shared" si="162"/>
        <v/>
      </c>
      <c r="V166" s="18" t="str">
        <f t="shared" si="162"/>
        <v/>
      </c>
      <c r="W166" s="18" t="str">
        <f t="shared" si="162"/>
        <v/>
      </c>
      <c r="X166" s="18" t="str">
        <f t="shared" si="162"/>
        <v/>
      </c>
      <c r="Y166" s="18" t="str">
        <f t="shared" si="162"/>
        <v/>
      </c>
      <c r="Z166" s="18" t="str">
        <f t="shared" si="162"/>
        <v/>
      </c>
      <c r="AA166" s="18" t="str">
        <f t="shared" si="162"/>
        <v/>
      </c>
      <c r="AB166" s="18" t="str">
        <f t="shared" si="162"/>
        <v/>
      </c>
      <c r="AC166" s="18" t="str">
        <f t="shared" si="162"/>
        <v/>
      </c>
      <c r="AD166" s="18" t="str">
        <f t="shared" si="162"/>
        <v/>
      </c>
      <c r="AE166" s="18" t="str">
        <f t="shared" si="162"/>
        <v/>
      </c>
      <c r="AF166" s="18" t="str">
        <f t="shared" si="162"/>
        <v/>
      </c>
      <c r="AG166" s="18" t="str">
        <f t="shared" si="162"/>
        <v/>
      </c>
      <c r="AH166" s="18" t="str">
        <f t="shared" si="162"/>
        <v/>
      </c>
      <c r="AI166" s="18" t="str">
        <f t="shared" si="162"/>
        <v/>
      </c>
      <c r="AJ166" s="18" t="str">
        <f>IFERROR(IF(MONTH(AI166)&lt;&gt;MONTH(AI166+1),"",AI166+1),"")</f>
        <v/>
      </c>
      <c r="AK166" s="18" t="str">
        <f>IFERROR(IF(MONTH(AJ166)&lt;&gt;MONTH(AJ166+1),"",AJ166+1),"")</f>
        <v/>
      </c>
      <c r="AL166" s="18" t="str">
        <f>IFERROR(IF(MONTH(AK166)&lt;&gt;MONTH(AK166+1),"",AK166+1),"")</f>
        <v/>
      </c>
      <c r="AM166" s="263" t="s">
        <v>162</v>
      </c>
      <c r="AN166" s="263" t="s">
        <v>163</v>
      </c>
      <c r="AO166" s="206" t="s">
        <v>133</v>
      </c>
      <c r="AQ166" s="208" t="s">
        <v>36</v>
      </c>
      <c r="AR166" s="209"/>
      <c r="AS166" s="208" t="s">
        <v>39</v>
      </c>
      <c r="AT166" s="212"/>
      <c r="AU166" s="212"/>
      <c r="AV166" s="212"/>
      <c r="AW166" s="213"/>
      <c r="AX166" s="208" t="s">
        <v>16</v>
      </c>
      <c r="AY166" s="215"/>
      <c r="BA166" s="9"/>
      <c r="BB166" s="9"/>
      <c r="BC166" s="9"/>
    </row>
    <row r="167" spans="1:55" s="6" customFormat="1" ht="18" customHeight="1">
      <c r="A167" s="249"/>
      <c r="B167" s="238"/>
      <c r="C167" s="251"/>
      <c r="D167" s="251"/>
      <c r="E167" s="251"/>
      <c r="F167" s="238"/>
      <c r="G167" s="239"/>
      <c r="H167" s="19" t="str">
        <f>H166</f>
        <v/>
      </c>
      <c r="I167" s="19" t="str">
        <f>I166</f>
        <v/>
      </c>
      <c r="J167" s="19" t="str">
        <f t="shared" ref="J167:AL167" si="163">J166</f>
        <v/>
      </c>
      <c r="K167" s="19" t="str">
        <f t="shared" si="163"/>
        <v/>
      </c>
      <c r="L167" s="19" t="str">
        <f t="shared" si="163"/>
        <v/>
      </c>
      <c r="M167" s="19" t="str">
        <f t="shared" si="163"/>
        <v/>
      </c>
      <c r="N167" s="19" t="str">
        <f t="shared" si="163"/>
        <v/>
      </c>
      <c r="O167" s="19" t="str">
        <f t="shared" si="163"/>
        <v/>
      </c>
      <c r="P167" s="19" t="str">
        <f t="shared" si="163"/>
        <v/>
      </c>
      <c r="Q167" s="19" t="str">
        <f t="shared" si="163"/>
        <v/>
      </c>
      <c r="R167" s="19" t="str">
        <f t="shared" si="163"/>
        <v/>
      </c>
      <c r="S167" s="19" t="str">
        <f t="shared" si="163"/>
        <v/>
      </c>
      <c r="T167" s="19" t="str">
        <f t="shared" si="163"/>
        <v/>
      </c>
      <c r="U167" s="19" t="str">
        <f t="shared" si="163"/>
        <v/>
      </c>
      <c r="V167" s="19" t="str">
        <f t="shared" si="163"/>
        <v/>
      </c>
      <c r="W167" s="19" t="str">
        <f t="shared" si="163"/>
        <v/>
      </c>
      <c r="X167" s="19" t="str">
        <f t="shared" si="163"/>
        <v/>
      </c>
      <c r="Y167" s="19" t="str">
        <f t="shared" si="163"/>
        <v/>
      </c>
      <c r="Z167" s="19" t="str">
        <f t="shared" si="163"/>
        <v/>
      </c>
      <c r="AA167" s="19" t="str">
        <f t="shared" si="163"/>
        <v/>
      </c>
      <c r="AB167" s="19" t="str">
        <f t="shared" si="163"/>
        <v/>
      </c>
      <c r="AC167" s="19" t="str">
        <f t="shared" si="163"/>
        <v/>
      </c>
      <c r="AD167" s="19" t="str">
        <f t="shared" si="163"/>
        <v/>
      </c>
      <c r="AE167" s="19" t="str">
        <f t="shared" si="163"/>
        <v/>
      </c>
      <c r="AF167" s="19" t="str">
        <f t="shared" si="163"/>
        <v/>
      </c>
      <c r="AG167" s="19" t="str">
        <f t="shared" si="163"/>
        <v/>
      </c>
      <c r="AH167" s="19" t="str">
        <f t="shared" si="163"/>
        <v/>
      </c>
      <c r="AI167" s="19" t="str">
        <f t="shared" si="163"/>
        <v/>
      </c>
      <c r="AJ167" s="19" t="str">
        <f t="shared" si="163"/>
        <v/>
      </c>
      <c r="AK167" s="19" t="str">
        <f t="shared" si="163"/>
        <v/>
      </c>
      <c r="AL167" s="19" t="str">
        <f t="shared" si="163"/>
        <v/>
      </c>
      <c r="AM167" s="263"/>
      <c r="AN167" s="263"/>
      <c r="AO167" s="207"/>
      <c r="AQ167" s="210"/>
      <c r="AR167" s="211"/>
      <c r="AS167" s="210"/>
      <c r="AT167" s="214"/>
      <c r="AU167" s="214"/>
      <c r="AV167" s="214"/>
      <c r="AW167" s="211"/>
      <c r="AX167" s="210"/>
      <c r="AY167" s="211"/>
      <c r="BA167" s="9"/>
      <c r="BB167" s="9"/>
      <c r="BC167" s="9"/>
    </row>
    <row r="168" spans="1:55" s="6" customFormat="1" ht="13.5" customHeight="1">
      <c r="A168" s="248"/>
      <c r="B168" s="255" t="s">
        <v>4</v>
      </c>
      <c r="C168" s="257" t="s">
        <v>48</v>
      </c>
      <c r="D168" s="257" t="s">
        <v>48</v>
      </c>
      <c r="E168" s="259" t="s">
        <v>10</v>
      </c>
      <c r="F168" s="261"/>
      <c r="G168" s="70" t="s">
        <v>36</v>
      </c>
      <c r="H168" s="60"/>
      <c r="I168" s="60"/>
      <c r="J168" s="60"/>
      <c r="K168" s="60"/>
      <c r="L168" s="60"/>
      <c r="M168" s="60"/>
      <c r="N168" s="60"/>
      <c r="O168" s="60"/>
      <c r="P168" s="60"/>
      <c r="Q168" s="60"/>
      <c r="R168" s="60"/>
      <c r="S168" s="60"/>
      <c r="T168" s="60"/>
      <c r="U168" s="60"/>
      <c r="V168" s="60"/>
      <c r="W168" s="60"/>
      <c r="X168" s="60"/>
      <c r="Y168" s="60"/>
      <c r="Z168" s="60"/>
      <c r="AA168" s="60"/>
      <c r="AB168" s="60"/>
      <c r="AC168" s="60"/>
      <c r="AD168" s="60"/>
      <c r="AE168" s="60"/>
      <c r="AF168" s="60"/>
      <c r="AG168" s="60"/>
      <c r="AH168" s="60"/>
      <c r="AI168" s="60"/>
      <c r="AJ168" s="60"/>
      <c r="AK168" s="60"/>
      <c r="AL168" s="60"/>
      <c r="AM168" s="253">
        <f>SUM(H169:AL169)</f>
        <v>0</v>
      </c>
      <c r="AN168" s="254" t="s">
        <v>48</v>
      </c>
      <c r="AO168" s="223"/>
      <c r="AQ168" s="228"/>
      <c r="AR168" s="369"/>
      <c r="AS168" s="224"/>
      <c r="AT168" s="225"/>
      <c r="AU168" s="12" t="s">
        <v>26</v>
      </c>
      <c r="AV168" s="226"/>
      <c r="AW168" s="227"/>
      <c r="AX168" s="156"/>
      <c r="AY168" s="167" t="s">
        <v>34</v>
      </c>
      <c r="BA168" s="9"/>
      <c r="BB168" s="9"/>
      <c r="BC168" s="9"/>
    </row>
    <row r="169" spans="1:55" ht="13.5" customHeight="1">
      <c r="A169" s="249"/>
      <c r="B169" s="256"/>
      <c r="C169" s="258"/>
      <c r="D169" s="258"/>
      <c r="E169" s="260"/>
      <c r="F169" s="262"/>
      <c r="G169" s="70" t="s">
        <v>16</v>
      </c>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253"/>
      <c r="AN169" s="254"/>
      <c r="AO169" s="374"/>
      <c r="AQ169" s="228"/>
      <c r="AR169" s="369"/>
      <c r="AS169" s="224"/>
      <c r="AT169" s="225"/>
      <c r="AU169" s="12" t="s">
        <v>26</v>
      </c>
      <c r="AV169" s="226"/>
      <c r="AW169" s="227"/>
      <c r="AX169" s="156"/>
      <c r="AY169" s="167" t="s">
        <v>34</v>
      </c>
      <c r="BA169" s="9"/>
      <c r="BB169" s="9"/>
      <c r="BC169" s="9"/>
    </row>
    <row r="170" spans="1:55" ht="13.5" customHeight="1">
      <c r="A170" s="248"/>
      <c r="B170" s="273" t="s">
        <v>5</v>
      </c>
      <c r="C170" s="257" t="s">
        <v>48</v>
      </c>
      <c r="D170" s="257" t="s">
        <v>48</v>
      </c>
      <c r="E170" s="275" t="s">
        <v>10</v>
      </c>
      <c r="F170" s="262"/>
      <c r="G170" s="70" t="s">
        <v>36</v>
      </c>
      <c r="H170" s="60"/>
      <c r="I170" s="60"/>
      <c r="J170" s="60"/>
      <c r="K170" s="60"/>
      <c r="L170" s="60"/>
      <c r="M170" s="60"/>
      <c r="N170" s="60"/>
      <c r="O170" s="60"/>
      <c r="P170" s="60"/>
      <c r="Q170" s="60"/>
      <c r="R170" s="60"/>
      <c r="S170" s="60"/>
      <c r="T170" s="60"/>
      <c r="U170" s="60"/>
      <c r="V170" s="60"/>
      <c r="W170" s="60"/>
      <c r="X170" s="60"/>
      <c r="Y170" s="60"/>
      <c r="Z170" s="60"/>
      <c r="AA170" s="60"/>
      <c r="AB170" s="60"/>
      <c r="AC170" s="60"/>
      <c r="AD170" s="60"/>
      <c r="AE170" s="60"/>
      <c r="AF170" s="60"/>
      <c r="AG170" s="60"/>
      <c r="AH170" s="60"/>
      <c r="AI170" s="60"/>
      <c r="AJ170" s="60"/>
      <c r="AK170" s="60"/>
      <c r="AL170" s="60"/>
      <c r="AM170" s="253">
        <f>SUM(H171:AL171)</f>
        <v>0</v>
      </c>
      <c r="AN170" s="254" t="s">
        <v>48</v>
      </c>
      <c r="AO170" s="372"/>
      <c r="AQ170" s="228"/>
      <c r="AR170" s="369"/>
      <c r="AS170" s="224"/>
      <c r="AT170" s="225"/>
      <c r="AU170" s="12" t="s">
        <v>26</v>
      </c>
      <c r="AV170" s="226"/>
      <c r="AW170" s="227"/>
      <c r="AX170" s="156"/>
      <c r="AY170" s="167" t="s">
        <v>34</v>
      </c>
      <c r="BA170" s="9"/>
      <c r="BB170" s="9"/>
      <c r="BC170" s="9"/>
    </row>
    <row r="171" spans="1:55" ht="13.5" customHeight="1">
      <c r="A171" s="249"/>
      <c r="B171" s="274"/>
      <c r="C171" s="258"/>
      <c r="D171" s="258"/>
      <c r="E171" s="260"/>
      <c r="F171" s="262"/>
      <c r="G171" s="71" t="s">
        <v>41</v>
      </c>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276"/>
      <c r="AN171" s="272"/>
      <c r="AO171" s="374"/>
      <c r="AQ171" s="228"/>
      <c r="AR171" s="369"/>
      <c r="AS171" s="224"/>
      <c r="AT171" s="225"/>
      <c r="AU171" s="12" t="s">
        <v>26</v>
      </c>
      <c r="AV171" s="226"/>
      <c r="AW171" s="227"/>
      <c r="AX171" s="156"/>
      <c r="AY171" s="167" t="s">
        <v>34</v>
      </c>
      <c r="BA171" s="9"/>
      <c r="BB171" s="9"/>
      <c r="BC171" s="9"/>
    </row>
    <row r="172" spans="1:55" ht="13.5" customHeight="1">
      <c r="A172" s="248"/>
      <c r="B172" s="265" t="s">
        <v>38</v>
      </c>
      <c r="C172" s="257" t="s">
        <v>48</v>
      </c>
      <c r="D172" s="257" t="s">
        <v>48</v>
      </c>
      <c r="E172" s="268" t="s">
        <v>48</v>
      </c>
      <c r="F172" s="270"/>
      <c r="G172" s="70" t="s">
        <v>36</v>
      </c>
      <c r="H172" s="60"/>
      <c r="I172" s="60"/>
      <c r="J172" s="60"/>
      <c r="K172" s="60"/>
      <c r="L172" s="60"/>
      <c r="M172" s="60"/>
      <c r="N172" s="60"/>
      <c r="O172" s="60"/>
      <c r="P172" s="60"/>
      <c r="Q172" s="60"/>
      <c r="R172" s="60"/>
      <c r="S172" s="60"/>
      <c r="T172" s="60"/>
      <c r="U172" s="60"/>
      <c r="V172" s="60"/>
      <c r="W172" s="60"/>
      <c r="X172" s="60"/>
      <c r="Y172" s="60"/>
      <c r="Z172" s="60"/>
      <c r="AA172" s="60"/>
      <c r="AB172" s="60"/>
      <c r="AC172" s="60"/>
      <c r="AD172" s="60"/>
      <c r="AE172" s="60"/>
      <c r="AF172" s="60"/>
      <c r="AG172" s="60"/>
      <c r="AH172" s="60"/>
      <c r="AI172" s="60"/>
      <c r="AJ172" s="60"/>
      <c r="AK172" s="60"/>
      <c r="AL172" s="60"/>
      <c r="AM172" s="253">
        <f>SUM(H173:AL173)</f>
        <v>0</v>
      </c>
      <c r="AN172" s="254" t="s">
        <v>48</v>
      </c>
      <c r="AO172" s="372"/>
      <c r="AQ172" s="228"/>
      <c r="AR172" s="369"/>
      <c r="AS172" s="224"/>
      <c r="AT172" s="225"/>
      <c r="AU172" s="12" t="s">
        <v>26</v>
      </c>
      <c r="AV172" s="226"/>
      <c r="AW172" s="227"/>
      <c r="AX172" s="156"/>
      <c r="AY172" s="167" t="s">
        <v>34</v>
      </c>
      <c r="BA172" s="9"/>
      <c r="BB172" s="9"/>
      <c r="BC172" s="9"/>
    </row>
    <row r="173" spans="1:55" ht="13.5" customHeight="1" thickBot="1">
      <c r="A173" s="264"/>
      <c r="B173" s="266"/>
      <c r="C173" s="267"/>
      <c r="D173" s="267"/>
      <c r="E173" s="269"/>
      <c r="F173" s="271"/>
      <c r="G173" s="72" t="s">
        <v>41</v>
      </c>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1"/>
      <c r="AN173" s="341"/>
      <c r="AO173" s="373"/>
      <c r="AQ173" s="228"/>
      <c r="AR173" s="369"/>
      <c r="AS173" s="224"/>
      <c r="AT173" s="225"/>
      <c r="AU173" s="12" t="s">
        <v>26</v>
      </c>
      <c r="AV173" s="226"/>
      <c r="AW173" s="227"/>
      <c r="AX173" s="156"/>
      <c r="AY173" s="167" t="s">
        <v>34</v>
      </c>
      <c r="BA173" s="9"/>
      <c r="BB173" s="9"/>
      <c r="BC173" s="9"/>
    </row>
    <row r="174" spans="1:55" ht="13.5" customHeight="1" thickTop="1">
      <c r="A174" s="283" t="str">
        <f>IFERROR(INDEX(【従業者名簿】!F:F,MATCH(前3月!F174,【従業者名簿】!C:C,0)),"")</f>
        <v/>
      </c>
      <c r="B174" s="255" t="s">
        <v>4</v>
      </c>
      <c r="C174" s="285" t="str">
        <f>IF(AO174="介護福祉士","〇","")</f>
        <v/>
      </c>
      <c r="D174" s="367" t="str">
        <f>IF(A174="","",DATEDIF(A174,$AF$3,"m"))</f>
        <v/>
      </c>
      <c r="E174" s="290" t="s">
        <v>102</v>
      </c>
      <c r="F174" s="293"/>
      <c r="G174" s="73" t="s">
        <v>36</v>
      </c>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278">
        <f>SUM(H175:AL175)</f>
        <v>0</v>
      </c>
      <c r="AN174" s="280" t="str">
        <f>IFERROR(IF(SUM(AM174:AM179)&gt;$AF$205,1,ROUNDDOWN(SUM(AM174:AM179)/$AF$205,1)),"")</f>
        <v/>
      </c>
      <c r="AO174" s="343"/>
      <c r="AQ174" s="228"/>
      <c r="AR174" s="369"/>
      <c r="AS174" s="224"/>
      <c r="AT174" s="225"/>
      <c r="AU174" s="12" t="s">
        <v>26</v>
      </c>
      <c r="AV174" s="226"/>
      <c r="AW174" s="227"/>
      <c r="AX174" s="156"/>
      <c r="AY174" s="167" t="s">
        <v>34</v>
      </c>
      <c r="BA174" s="9"/>
      <c r="BB174" s="9"/>
      <c r="BC174" s="9"/>
    </row>
    <row r="175" spans="1:55" ht="13.5" customHeight="1">
      <c r="A175" s="284"/>
      <c r="B175" s="256"/>
      <c r="C175" s="286"/>
      <c r="D175" s="370"/>
      <c r="E175" s="291"/>
      <c r="F175" s="293"/>
      <c r="G175" s="70" t="s">
        <v>41</v>
      </c>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253"/>
      <c r="AN175" s="280"/>
      <c r="AO175" s="344"/>
      <c r="AQ175" s="228"/>
      <c r="AR175" s="369"/>
      <c r="AS175" s="224"/>
      <c r="AT175" s="225"/>
      <c r="AU175" s="12" t="s">
        <v>26</v>
      </c>
      <c r="AV175" s="226"/>
      <c r="AW175" s="227"/>
      <c r="AX175" s="156"/>
      <c r="AY175" s="167" t="s">
        <v>34</v>
      </c>
      <c r="BA175" s="9"/>
      <c r="BB175" s="9"/>
      <c r="BC175" s="9"/>
    </row>
    <row r="176" spans="1:55" ht="13.5" customHeight="1">
      <c r="A176" s="284"/>
      <c r="B176" s="273" t="s">
        <v>5</v>
      </c>
      <c r="C176" s="286"/>
      <c r="D176" s="370"/>
      <c r="E176" s="291"/>
      <c r="F176" s="293"/>
      <c r="G176" s="73" t="s">
        <v>36</v>
      </c>
      <c r="H176" s="38"/>
      <c r="I176" s="38"/>
      <c r="J176" s="38"/>
      <c r="K176" s="38"/>
      <c r="L176" s="164"/>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278">
        <f>SUM(H177:AL177)</f>
        <v>0</v>
      </c>
      <c r="AN176" s="280"/>
      <c r="AO176" s="345"/>
      <c r="AQ176" s="228"/>
      <c r="AR176" s="369"/>
      <c r="AS176" s="224"/>
      <c r="AT176" s="225"/>
      <c r="AU176" s="12" t="s">
        <v>26</v>
      </c>
      <c r="AV176" s="226"/>
      <c r="AW176" s="227"/>
      <c r="AX176" s="156"/>
      <c r="AY176" s="167" t="s">
        <v>34</v>
      </c>
      <c r="BA176" s="9"/>
      <c r="BB176" s="9"/>
      <c r="BC176" s="9"/>
    </row>
    <row r="177" spans="1:55" ht="13.5" customHeight="1">
      <c r="A177" s="284"/>
      <c r="B177" s="297"/>
      <c r="C177" s="286"/>
      <c r="D177" s="370"/>
      <c r="E177" s="291"/>
      <c r="F177" s="293"/>
      <c r="G177" s="70" t="s">
        <v>41</v>
      </c>
      <c r="H177" s="35"/>
      <c r="I177" s="35"/>
      <c r="J177" s="35"/>
      <c r="K177" s="35"/>
      <c r="L177" s="36"/>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253"/>
      <c r="AN177" s="280"/>
      <c r="AO177" s="344"/>
      <c r="AQ177" s="228"/>
      <c r="AR177" s="369"/>
      <c r="AS177" s="224"/>
      <c r="AT177" s="225"/>
      <c r="AU177" s="12" t="s">
        <v>26</v>
      </c>
      <c r="AV177" s="226"/>
      <c r="AW177" s="227"/>
      <c r="AX177" s="156"/>
      <c r="AY177" s="167" t="s">
        <v>34</v>
      </c>
      <c r="BA177" s="9"/>
      <c r="BB177" s="9"/>
      <c r="BC177" s="9"/>
    </row>
    <row r="178" spans="1:55" ht="13.5" customHeight="1">
      <c r="A178" s="284"/>
      <c r="B178" s="296" t="s">
        <v>33</v>
      </c>
      <c r="C178" s="286"/>
      <c r="D178" s="370"/>
      <c r="E178" s="291"/>
      <c r="F178" s="294"/>
      <c r="G178" s="73" t="s">
        <v>36</v>
      </c>
      <c r="H178" s="38"/>
      <c r="I178" s="38"/>
      <c r="J178" s="38"/>
      <c r="K178" s="38"/>
      <c r="L178" s="164"/>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278">
        <f>SUM(H179:AL179)</f>
        <v>0</v>
      </c>
      <c r="AN178" s="281"/>
      <c r="AO178" s="345"/>
      <c r="AQ178" s="228"/>
      <c r="AR178" s="369"/>
      <c r="AS178" s="224"/>
      <c r="AT178" s="225"/>
      <c r="AU178" s="12" t="s">
        <v>26</v>
      </c>
      <c r="AV178" s="226"/>
      <c r="AW178" s="227"/>
      <c r="AX178" s="156"/>
      <c r="AY178" s="167" t="s">
        <v>34</v>
      </c>
      <c r="BA178" s="9"/>
      <c r="BB178" s="9"/>
      <c r="BC178" s="9"/>
    </row>
    <row r="179" spans="1:55" ht="13.5" customHeight="1">
      <c r="A179" s="284"/>
      <c r="B179" s="255"/>
      <c r="C179" s="287"/>
      <c r="D179" s="370"/>
      <c r="E179" s="292"/>
      <c r="F179" s="295"/>
      <c r="G179" s="70" t="s">
        <v>41</v>
      </c>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253"/>
      <c r="AN179" s="281"/>
      <c r="AO179" s="346"/>
      <c r="AQ179" s="228"/>
      <c r="AR179" s="369"/>
      <c r="AS179" s="224"/>
      <c r="AT179" s="225"/>
      <c r="AU179" s="12" t="s">
        <v>26</v>
      </c>
      <c r="AV179" s="226"/>
      <c r="AW179" s="227"/>
      <c r="AX179" s="156"/>
      <c r="AY179" s="167" t="s">
        <v>34</v>
      </c>
      <c r="BA179" s="9"/>
      <c r="BB179" s="9"/>
      <c r="BC179" s="9"/>
    </row>
    <row r="180" spans="1:55" ht="13.5" customHeight="1">
      <c r="A180" s="305" t="str">
        <f>IFERROR(INDEX(【従業者名簿】!F:F,MATCH(前3月!F180,【従業者名簿】!C:C,0)),"")</f>
        <v/>
      </c>
      <c r="B180" s="273" t="s">
        <v>5</v>
      </c>
      <c r="C180" s="299" t="str">
        <f>IF(AO180="介護福祉士","〇","")</f>
        <v/>
      </c>
      <c r="D180" s="370" t="str">
        <f>IF(A180="","",DATEDIF(A180,$AF$3,"m"))</f>
        <v/>
      </c>
      <c r="E180" s="306" t="s">
        <v>102</v>
      </c>
      <c r="F180" s="262"/>
      <c r="G180" s="70" t="s">
        <v>36</v>
      </c>
      <c r="H180" s="164"/>
      <c r="I180" s="164"/>
      <c r="J180" s="164"/>
      <c r="K180" s="164"/>
      <c r="L180" s="164"/>
      <c r="M180" s="164"/>
      <c r="N180" s="164"/>
      <c r="O180" s="164"/>
      <c r="P180" s="164"/>
      <c r="Q180" s="164"/>
      <c r="R180" s="164"/>
      <c r="S180" s="164"/>
      <c r="T180" s="164"/>
      <c r="U180" s="164"/>
      <c r="V180" s="164"/>
      <c r="W180" s="164"/>
      <c r="X180" s="164"/>
      <c r="Y180" s="164"/>
      <c r="Z180" s="164"/>
      <c r="AA180" s="164"/>
      <c r="AB180" s="164"/>
      <c r="AC180" s="164"/>
      <c r="AD180" s="164"/>
      <c r="AE180" s="164"/>
      <c r="AF180" s="164"/>
      <c r="AG180" s="164"/>
      <c r="AH180" s="164"/>
      <c r="AI180" s="164"/>
      <c r="AJ180" s="164"/>
      <c r="AK180" s="164"/>
      <c r="AL180" s="164"/>
      <c r="AM180" s="278">
        <f>SUM(H181:AL181)</f>
        <v>0</v>
      </c>
      <c r="AN180" s="279" t="str">
        <f>IFERROR(IF(SUM(AM180:AM183)&gt;$AF$205,1,ROUNDDOWN(SUM(AM180:AM183)/$AF$205,1)),"")</f>
        <v/>
      </c>
      <c r="AO180" s="222"/>
      <c r="AP180" s="8"/>
      <c r="AQ180" s="228"/>
      <c r="AR180" s="369"/>
      <c r="AS180" s="224"/>
      <c r="AT180" s="225"/>
      <c r="AU180" s="12" t="s">
        <v>26</v>
      </c>
      <c r="AV180" s="226"/>
      <c r="AW180" s="227"/>
      <c r="AX180" s="156"/>
      <c r="AY180" s="167" t="s">
        <v>34</v>
      </c>
      <c r="BA180" s="9"/>
      <c r="BB180" s="9"/>
      <c r="BC180" s="9"/>
    </row>
    <row r="181" spans="1:55" ht="13.5" customHeight="1">
      <c r="A181" s="284"/>
      <c r="B181" s="297"/>
      <c r="C181" s="286"/>
      <c r="D181" s="370"/>
      <c r="E181" s="291"/>
      <c r="F181" s="262"/>
      <c r="G181" s="70" t="s">
        <v>41</v>
      </c>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253"/>
      <c r="AN181" s="280"/>
      <c r="AO181" s="344"/>
      <c r="AP181" s="8"/>
      <c r="AQ181" s="228"/>
      <c r="AR181" s="369"/>
      <c r="AS181" s="224"/>
      <c r="AT181" s="225"/>
      <c r="AU181" s="12" t="s">
        <v>26</v>
      </c>
      <c r="AV181" s="226"/>
      <c r="AW181" s="227"/>
      <c r="AX181" s="156"/>
      <c r="AY181" s="167" t="s">
        <v>34</v>
      </c>
      <c r="BA181" s="9"/>
      <c r="BB181" s="9"/>
      <c r="BC181" s="9"/>
    </row>
    <row r="182" spans="1:55" ht="13.5" customHeight="1">
      <c r="A182" s="284"/>
      <c r="B182" s="304" t="s">
        <v>33</v>
      </c>
      <c r="C182" s="286"/>
      <c r="D182" s="370"/>
      <c r="E182" s="291"/>
      <c r="F182" s="277"/>
      <c r="G182" s="70" t="s">
        <v>36</v>
      </c>
      <c r="H182" s="164"/>
      <c r="I182" s="164"/>
      <c r="J182" s="164"/>
      <c r="K182" s="164"/>
      <c r="L182" s="164"/>
      <c r="M182" s="164"/>
      <c r="N182" s="164"/>
      <c r="O182" s="164"/>
      <c r="P182" s="164"/>
      <c r="Q182" s="164"/>
      <c r="R182" s="164"/>
      <c r="S182" s="164"/>
      <c r="T182" s="164"/>
      <c r="U182" s="164"/>
      <c r="V182" s="164"/>
      <c r="W182" s="164"/>
      <c r="X182" s="164"/>
      <c r="Y182" s="164"/>
      <c r="Z182" s="164"/>
      <c r="AA182" s="164"/>
      <c r="AB182" s="164"/>
      <c r="AC182" s="164"/>
      <c r="AD182" s="164"/>
      <c r="AE182" s="164"/>
      <c r="AF182" s="164"/>
      <c r="AG182" s="164"/>
      <c r="AH182" s="164"/>
      <c r="AI182" s="164"/>
      <c r="AJ182" s="164"/>
      <c r="AK182" s="164"/>
      <c r="AL182" s="164"/>
      <c r="AM182" s="253">
        <f>SUM(H183:AL183)</f>
        <v>0</v>
      </c>
      <c r="AN182" s="281"/>
      <c r="AO182" s="345"/>
      <c r="AP182" s="8"/>
      <c r="AQ182" s="228"/>
      <c r="AR182" s="369"/>
      <c r="AS182" s="224"/>
      <c r="AT182" s="225"/>
      <c r="AU182" s="12" t="s">
        <v>26</v>
      </c>
      <c r="AV182" s="226"/>
      <c r="AW182" s="227"/>
      <c r="AX182" s="156"/>
      <c r="AY182" s="167" t="s">
        <v>34</v>
      </c>
      <c r="BA182" s="9"/>
      <c r="BB182" s="9"/>
      <c r="BC182" s="9"/>
    </row>
    <row r="183" spans="1:55" ht="13.5" customHeight="1">
      <c r="A183" s="284"/>
      <c r="B183" s="304"/>
      <c r="C183" s="287"/>
      <c r="D183" s="370"/>
      <c r="E183" s="292"/>
      <c r="F183" s="277"/>
      <c r="G183" s="70" t="s">
        <v>41</v>
      </c>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253"/>
      <c r="AN183" s="282"/>
      <c r="AO183" s="346"/>
      <c r="AP183" s="8"/>
      <c r="AQ183" s="228"/>
      <c r="AR183" s="369"/>
      <c r="AS183" s="224"/>
      <c r="AT183" s="225"/>
      <c r="AU183" s="12" t="s">
        <v>26</v>
      </c>
      <c r="AV183" s="226"/>
      <c r="AW183" s="227"/>
      <c r="AX183" s="156"/>
      <c r="AY183" s="167" t="s">
        <v>34</v>
      </c>
      <c r="BA183" s="9"/>
      <c r="BB183" s="9"/>
      <c r="BC183" s="9"/>
    </row>
    <row r="184" spans="1:55" ht="13.5" customHeight="1">
      <c r="A184" s="248" t="str">
        <f>IFERROR(INDEX(【従業者名簿】!F:F,MATCH(F184,【従業者名簿】!C:C,0)),"")</f>
        <v/>
      </c>
      <c r="B184" s="298" t="s">
        <v>33</v>
      </c>
      <c r="C184" s="299" t="str">
        <f>IF(AO184="介護福祉士","〇","")</f>
        <v/>
      </c>
      <c r="D184" s="366" t="str">
        <f>IF(A184="","",DATEDIF(A184,$AF$3,"m"))</f>
        <v/>
      </c>
      <c r="E184" s="301"/>
      <c r="F184" s="270"/>
      <c r="G184" s="70" t="s">
        <v>36</v>
      </c>
      <c r="H184" s="164"/>
      <c r="I184" s="164"/>
      <c r="J184" s="164"/>
      <c r="K184" s="164"/>
      <c r="L184" s="164"/>
      <c r="M184" s="164"/>
      <c r="N184" s="164"/>
      <c r="O184" s="40"/>
      <c r="P184" s="164"/>
      <c r="Q184" s="164"/>
      <c r="R184" s="164"/>
      <c r="S184" s="164"/>
      <c r="T184" s="164"/>
      <c r="U184" s="38"/>
      <c r="V184" s="38"/>
      <c r="W184" s="164"/>
      <c r="X184" s="164"/>
      <c r="Y184" s="164"/>
      <c r="Z184" s="164"/>
      <c r="AA184" s="164"/>
      <c r="AB184" s="164"/>
      <c r="AC184" s="164"/>
      <c r="AD184" s="164"/>
      <c r="AE184" s="164"/>
      <c r="AF184" s="164"/>
      <c r="AG184" s="164"/>
      <c r="AH184" s="164"/>
      <c r="AI184" s="164"/>
      <c r="AJ184" s="164"/>
      <c r="AK184" s="164"/>
      <c r="AL184" s="164"/>
      <c r="AM184" s="253">
        <f>SUM(H185:AL185)</f>
        <v>0</v>
      </c>
      <c r="AN184" s="368" t="str">
        <f>IFERROR(IF(OR(E184="Ａ",AM184&gt;$AF$205),1,ROUNDDOWN(AM184/$AF$45,1)),"")</f>
        <v/>
      </c>
      <c r="AO184" s="222"/>
      <c r="AP184" s="8"/>
      <c r="AQ184" s="228"/>
      <c r="AR184" s="369"/>
      <c r="AS184" s="224"/>
      <c r="AT184" s="226"/>
      <c r="AU184" s="12" t="s">
        <v>26</v>
      </c>
      <c r="AV184" s="226"/>
      <c r="AW184" s="311"/>
      <c r="AX184" s="156"/>
      <c r="AY184" s="167" t="s">
        <v>34</v>
      </c>
      <c r="BA184" s="9"/>
      <c r="BB184" s="9"/>
      <c r="BC184" s="9"/>
    </row>
    <row r="185" spans="1:55" ht="13.5" customHeight="1">
      <c r="A185" s="249"/>
      <c r="B185" s="255"/>
      <c r="C185" s="287"/>
      <c r="D185" s="367"/>
      <c r="E185" s="302"/>
      <c r="F185" s="261"/>
      <c r="G185" s="70" t="s">
        <v>41</v>
      </c>
      <c r="H185" s="35"/>
      <c r="I185" s="35"/>
      <c r="J185" s="35"/>
      <c r="K185" s="35"/>
      <c r="L185" s="35"/>
      <c r="M185" s="35"/>
      <c r="N185" s="35"/>
      <c r="O185" s="48"/>
      <c r="P185" s="35"/>
      <c r="Q185" s="35"/>
      <c r="R185" s="35"/>
      <c r="S185" s="35"/>
      <c r="T185" s="35"/>
      <c r="U185" s="35"/>
      <c r="V185" s="35"/>
      <c r="W185" s="35"/>
      <c r="X185" s="35"/>
      <c r="Y185" s="35"/>
      <c r="Z185" s="35"/>
      <c r="AA185" s="35"/>
      <c r="AB185" s="35"/>
      <c r="AC185" s="35"/>
      <c r="AD185" s="35"/>
      <c r="AE185" s="35"/>
      <c r="AF185" s="35"/>
      <c r="AG185" s="39"/>
      <c r="AH185" s="35"/>
      <c r="AI185" s="35"/>
      <c r="AJ185" s="35"/>
      <c r="AK185" s="35"/>
      <c r="AL185" s="35"/>
      <c r="AM185" s="253"/>
      <c r="AN185" s="368"/>
      <c r="AO185" s="223"/>
      <c r="AP185" s="8"/>
      <c r="AQ185" s="228"/>
      <c r="AR185" s="369"/>
      <c r="AS185" s="224"/>
      <c r="AT185" s="226"/>
      <c r="AU185" s="12" t="s">
        <v>26</v>
      </c>
      <c r="AV185" s="226"/>
      <c r="AW185" s="311"/>
      <c r="AX185" s="156"/>
      <c r="AY185" s="167" t="s">
        <v>34</v>
      </c>
      <c r="BA185" s="9"/>
      <c r="BB185" s="9"/>
      <c r="BC185" s="9"/>
    </row>
    <row r="186" spans="1:55" ht="13.5" customHeight="1">
      <c r="A186" s="248" t="str">
        <f>IFERROR(INDEX(【従業者名簿】!F:F,MATCH(F186,【従業者名簿】!C:C,0)),"")</f>
        <v/>
      </c>
      <c r="B186" s="298" t="s">
        <v>33</v>
      </c>
      <c r="C186" s="299" t="str">
        <f t="shared" ref="C186" si="164">IF(AO186="介護福祉士","〇","")</f>
        <v/>
      </c>
      <c r="D186" s="366" t="str">
        <f>IF(A186="","",DATEDIF(A186,$AF$3,"m"))</f>
        <v/>
      </c>
      <c r="E186" s="301"/>
      <c r="F186" s="270"/>
      <c r="G186" s="70" t="s">
        <v>36</v>
      </c>
      <c r="H186" s="164"/>
      <c r="I186" s="164"/>
      <c r="J186" s="164"/>
      <c r="K186" s="164"/>
      <c r="L186" s="164"/>
      <c r="M186" s="164"/>
      <c r="N186" s="164"/>
      <c r="O186" s="164"/>
      <c r="P186" s="164"/>
      <c r="Q186" s="40"/>
      <c r="R186" s="164"/>
      <c r="S186" s="164"/>
      <c r="T186" s="164"/>
      <c r="U186" s="164"/>
      <c r="V186" s="164"/>
      <c r="W186" s="164"/>
      <c r="X186" s="164"/>
      <c r="Y186" s="164"/>
      <c r="Z186" s="164"/>
      <c r="AA186" s="164"/>
      <c r="AB186" s="164"/>
      <c r="AC186" s="164"/>
      <c r="AD186" s="164"/>
      <c r="AE186" s="40"/>
      <c r="AF186" s="164"/>
      <c r="AG186" s="164"/>
      <c r="AH186" s="164"/>
      <c r="AI186" s="164"/>
      <c r="AJ186" s="164"/>
      <c r="AK186" s="164"/>
      <c r="AL186" s="164"/>
      <c r="AM186" s="253">
        <f>SUM(H187:AL187)</f>
        <v>0</v>
      </c>
      <c r="AN186" s="368" t="str">
        <f t="shared" ref="AN186" si="165">IFERROR(IF(OR(E186="Ａ",AM186&gt;$AF$205),1,ROUNDDOWN(AM186/$AF$45,1)),"")</f>
        <v/>
      </c>
      <c r="AO186" s="222"/>
      <c r="AP186" s="8"/>
      <c r="AQ186" s="228" t="s">
        <v>19</v>
      </c>
      <c r="AR186" s="307"/>
      <c r="AS186" s="308" t="s">
        <v>20</v>
      </c>
      <c r="AT186" s="309"/>
      <c r="AU186" s="309"/>
      <c r="AV186" s="309"/>
      <c r="AW186" s="309"/>
      <c r="AX186" s="309"/>
      <c r="AY186" s="310"/>
      <c r="BA186" s="9"/>
      <c r="BB186" s="9"/>
      <c r="BC186" s="9"/>
    </row>
    <row r="187" spans="1:55" ht="13.5" customHeight="1">
      <c r="A187" s="249"/>
      <c r="B187" s="255"/>
      <c r="C187" s="287"/>
      <c r="D187" s="367"/>
      <c r="E187" s="302"/>
      <c r="F187" s="261"/>
      <c r="G187" s="70" t="s">
        <v>41</v>
      </c>
      <c r="H187" s="35"/>
      <c r="I187" s="35"/>
      <c r="J187" s="35"/>
      <c r="K187" s="35"/>
      <c r="L187" s="35"/>
      <c r="M187" s="35"/>
      <c r="N187" s="35"/>
      <c r="O187" s="35"/>
      <c r="P187" s="35"/>
      <c r="Q187" s="48"/>
      <c r="R187" s="35"/>
      <c r="S187" s="35"/>
      <c r="T187" s="35"/>
      <c r="U187" s="35"/>
      <c r="V187" s="35"/>
      <c r="W187" s="35"/>
      <c r="X187" s="35"/>
      <c r="Y187" s="35"/>
      <c r="Z187" s="35"/>
      <c r="AA187" s="35"/>
      <c r="AB187" s="35"/>
      <c r="AC187" s="35"/>
      <c r="AD187" s="35"/>
      <c r="AE187" s="48"/>
      <c r="AF187" s="35"/>
      <c r="AG187" s="35"/>
      <c r="AH187" s="35"/>
      <c r="AI187" s="35"/>
      <c r="AJ187" s="35"/>
      <c r="AK187" s="35"/>
      <c r="AL187" s="35"/>
      <c r="AM187" s="253"/>
      <c r="AN187" s="368"/>
      <c r="AO187" s="223"/>
      <c r="AP187" s="8"/>
      <c r="AQ187" s="228" t="s">
        <v>28</v>
      </c>
      <c r="AR187" s="307"/>
      <c r="AS187" s="308" t="s">
        <v>29</v>
      </c>
      <c r="AT187" s="309"/>
      <c r="AU187" s="309"/>
      <c r="AV187" s="309"/>
      <c r="AW187" s="309"/>
      <c r="AX187" s="309"/>
      <c r="AY187" s="310"/>
      <c r="BA187" s="9"/>
      <c r="BB187" s="9"/>
      <c r="BC187" s="9"/>
    </row>
    <row r="188" spans="1:55" ht="13.5" customHeight="1">
      <c r="A188" s="248" t="str">
        <f>IFERROR(INDEX(【従業者名簿】!F:F,MATCH(F188,【従業者名簿】!C:C,0)),"")</f>
        <v/>
      </c>
      <c r="B188" s="298" t="s">
        <v>33</v>
      </c>
      <c r="C188" s="299" t="str">
        <f t="shared" ref="C188" si="166">IF(AO188="介護福祉士","〇","")</f>
        <v/>
      </c>
      <c r="D188" s="366" t="str">
        <f>IF(A188="","",DATEDIF(A188,$AF$3,"m"))</f>
        <v/>
      </c>
      <c r="E188" s="301"/>
      <c r="F188" s="270"/>
      <c r="G188" s="70" t="s">
        <v>36</v>
      </c>
      <c r="H188" s="164"/>
      <c r="I188" s="164"/>
      <c r="J188" s="164"/>
      <c r="K188" s="164"/>
      <c r="L188" s="164"/>
      <c r="M188" s="164"/>
      <c r="N188" s="164"/>
      <c r="O188" s="164"/>
      <c r="P188" s="164"/>
      <c r="Q188" s="164"/>
      <c r="R188" s="164"/>
      <c r="S188" s="164"/>
      <c r="T188" s="164"/>
      <c r="U188" s="164"/>
      <c r="V188" s="164"/>
      <c r="W188" s="164"/>
      <c r="X188" s="164"/>
      <c r="Y188" s="164"/>
      <c r="Z188" s="164"/>
      <c r="AA188" s="164"/>
      <c r="AB188" s="164"/>
      <c r="AC188" s="164"/>
      <c r="AD188" s="164"/>
      <c r="AE188" s="164"/>
      <c r="AF188" s="164"/>
      <c r="AG188" s="164"/>
      <c r="AH188" s="164"/>
      <c r="AI188" s="164"/>
      <c r="AJ188" s="164"/>
      <c r="AK188" s="164"/>
      <c r="AL188" s="164"/>
      <c r="AM188" s="253">
        <f>SUM(H189:AL189)</f>
        <v>0</v>
      </c>
      <c r="AN188" s="368" t="str">
        <f t="shared" ref="AN188" si="167">IFERROR(IF(OR(E188="Ａ",AM188&gt;$AF$205),1,ROUNDDOWN(AM188/$AF$45,1)),"")</f>
        <v/>
      </c>
      <c r="AO188" s="222"/>
      <c r="AP188" s="8"/>
      <c r="AQ188" s="228" t="s">
        <v>11</v>
      </c>
      <c r="AR188" s="307"/>
      <c r="AS188" s="308" t="s">
        <v>30</v>
      </c>
      <c r="AT188" s="309"/>
      <c r="AU188" s="309"/>
      <c r="AV188" s="309"/>
      <c r="AW188" s="309"/>
      <c r="AX188" s="309"/>
      <c r="AY188" s="310"/>
      <c r="BA188" s="9"/>
      <c r="BB188" s="9"/>
      <c r="BC188" s="9"/>
    </row>
    <row r="189" spans="1:55" ht="13.5" customHeight="1">
      <c r="A189" s="249"/>
      <c r="B189" s="255"/>
      <c r="C189" s="287"/>
      <c r="D189" s="367"/>
      <c r="E189" s="302"/>
      <c r="F189" s="261"/>
      <c r="G189" s="70" t="s">
        <v>41</v>
      </c>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253"/>
      <c r="AN189" s="368"/>
      <c r="AO189" s="223"/>
      <c r="AP189" s="8"/>
      <c r="AQ189" s="156"/>
      <c r="AR189" s="160"/>
      <c r="AS189" s="308"/>
      <c r="AT189" s="309"/>
      <c r="AU189" s="309"/>
      <c r="AV189" s="309"/>
      <c r="AW189" s="309"/>
      <c r="AX189" s="309"/>
      <c r="AY189" s="310"/>
      <c r="BA189" s="9"/>
      <c r="BB189" s="9"/>
      <c r="BC189" s="9"/>
    </row>
    <row r="190" spans="1:55" ht="13.5" customHeight="1">
      <c r="A190" s="248" t="str">
        <f>IFERROR(INDEX(【従業者名簿】!F:F,MATCH(F190,【従業者名簿】!C:C,0)),"")</f>
        <v/>
      </c>
      <c r="B190" s="298" t="s">
        <v>33</v>
      </c>
      <c r="C190" s="299" t="str">
        <f t="shared" ref="C190" si="168">IF(AO190="介護福祉士","〇","")</f>
        <v/>
      </c>
      <c r="D190" s="366" t="str">
        <f>IF(A190="","",DATEDIF(A190,$AF$3,"m"))</f>
        <v/>
      </c>
      <c r="E190" s="301"/>
      <c r="F190" s="270"/>
      <c r="G190" s="70" t="s">
        <v>36</v>
      </c>
      <c r="H190" s="164"/>
      <c r="I190" s="164"/>
      <c r="J190" s="164"/>
      <c r="K190" s="164"/>
      <c r="L190" s="164"/>
      <c r="M190" s="164"/>
      <c r="N190" s="164"/>
      <c r="O190" s="164"/>
      <c r="P190" s="164"/>
      <c r="Q190" s="164"/>
      <c r="R190" s="164"/>
      <c r="S190" s="164"/>
      <c r="T190" s="164"/>
      <c r="U190" s="164"/>
      <c r="V190" s="164"/>
      <c r="W190" s="164"/>
      <c r="X190" s="164"/>
      <c r="Y190" s="164"/>
      <c r="Z190" s="164"/>
      <c r="AA190" s="164"/>
      <c r="AB190" s="164"/>
      <c r="AC190" s="164"/>
      <c r="AD190" s="164"/>
      <c r="AE190" s="164"/>
      <c r="AF190" s="164"/>
      <c r="AG190" s="164"/>
      <c r="AH190" s="164"/>
      <c r="AI190" s="164"/>
      <c r="AJ190" s="164"/>
      <c r="AK190" s="164"/>
      <c r="AL190" s="164"/>
      <c r="AM190" s="253">
        <f>SUM(H191:AL191)</f>
        <v>0</v>
      </c>
      <c r="AN190" s="368" t="str">
        <f t="shared" ref="AN190" si="169">IFERROR(IF(OR(E190="Ａ",AM190&gt;$AF$205),1,ROUNDDOWN(AM190/$AF$45,1)),"")</f>
        <v/>
      </c>
      <c r="AO190" s="222"/>
      <c r="AP190" s="8"/>
      <c r="AQ190" s="228"/>
      <c r="AR190" s="307"/>
      <c r="AS190" s="308"/>
      <c r="AT190" s="309"/>
      <c r="AU190" s="309"/>
      <c r="AV190" s="309"/>
      <c r="AW190" s="309"/>
      <c r="AX190" s="309"/>
      <c r="AY190" s="310"/>
      <c r="BA190" s="9"/>
      <c r="BB190" s="9"/>
      <c r="BC190" s="9"/>
    </row>
    <row r="191" spans="1:55" ht="13.5" customHeight="1">
      <c r="A191" s="249"/>
      <c r="B191" s="255"/>
      <c r="C191" s="287"/>
      <c r="D191" s="367"/>
      <c r="E191" s="302"/>
      <c r="F191" s="261"/>
      <c r="G191" s="70" t="s">
        <v>41</v>
      </c>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253"/>
      <c r="AN191" s="368"/>
      <c r="AO191" s="223"/>
      <c r="AP191" s="8"/>
      <c r="AQ191" s="156"/>
      <c r="AR191" s="160"/>
      <c r="AS191" s="161"/>
      <c r="AT191" s="162"/>
      <c r="AU191" s="162"/>
      <c r="AV191" s="162"/>
      <c r="AW191" s="162"/>
      <c r="AX191" s="162"/>
      <c r="AY191" s="163"/>
      <c r="BA191" s="9"/>
      <c r="BB191" s="9"/>
      <c r="BC191" s="9"/>
    </row>
    <row r="192" spans="1:55" ht="13.5" customHeight="1">
      <c r="A192" s="248" t="str">
        <f>IFERROR(INDEX(【従業者名簿】!F:F,MATCH(F192,【従業者名簿】!C:C,0)),"")</f>
        <v/>
      </c>
      <c r="B192" s="298" t="s">
        <v>33</v>
      </c>
      <c r="C192" s="299" t="str">
        <f t="shared" ref="C192" si="170">IF(AO192="介護福祉士","〇","")</f>
        <v/>
      </c>
      <c r="D192" s="366" t="str">
        <f>IF(A192="","",DATEDIF(A192,$AF$3,"m"))</f>
        <v/>
      </c>
      <c r="E192" s="301"/>
      <c r="F192" s="270"/>
      <c r="G192" s="70" t="s">
        <v>36</v>
      </c>
      <c r="H192" s="164"/>
      <c r="I192" s="164"/>
      <c r="J192" s="164"/>
      <c r="K192" s="164"/>
      <c r="L192" s="164"/>
      <c r="M192" s="164"/>
      <c r="N192" s="164"/>
      <c r="O192" s="164"/>
      <c r="P192" s="164"/>
      <c r="Q192" s="164"/>
      <c r="R192" s="164"/>
      <c r="S192" s="164"/>
      <c r="T192" s="164"/>
      <c r="U192" s="164"/>
      <c r="V192" s="164"/>
      <c r="W192" s="164"/>
      <c r="X192" s="164"/>
      <c r="Y192" s="164"/>
      <c r="Z192" s="164"/>
      <c r="AA192" s="164"/>
      <c r="AB192" s="164"/>
      <c r="AC192" s="164"/>
      <c r="AD192" s="164"/>
      <c r="AE192" s="164"/>
      <c r="AF192" s="164"/>
      <c r="AG192" s="164"/>
      <c r="AH192" s="164"/>
      <c r="AI192" s="164"/>
      <c r="AJ192" s="164"/>
      <c r="AK192" s="164"/>
      <c r="AL192" s="164"/>
      <c r="AM192" s="253">
        <f>SUM(H193:AL193)</f>
        <v>0</v>
      </c>
      <c r="AN192" s="368" t="str">
        <f t="shared" ref="AN192" si="171">IFERROR(IF(OR(E192="Ａ",AM192&gt;$AF$205),1,ROUNDDOWN(AM192/$AF$45,1)),"")</f>
        <v/>
      </c>
      <c r="AO192" s="222"/>
      <c r="AP192" s="8"/>
      <c r="BA192" s="9"/>
      <c r="BB192" s="9"/>
      <c r="BC192" s="9"/>
    </row>
    <row r="193" spans="1:55" ht="13.5" customHeight="1">
      <c r="A193" s="249"/>
      <c r="B193" s="255"/>
      <c r="C193" s="287"/>
      <c r="D193" s="367"/>
      <c r="E193" s="302"/>
      <c r="F193" s="261"/>
      <c r="G193" s="70" t="s">
        <v>41</v>
      </c>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253"/>
      <c r="AN193" s="368"/>
      <c r="AO193" s="223"/>
      <c r="AP193" s="8"/>
      <c r="AQ193" s="332" t="s">
        <v>199</v>
      </c>
      <c r="AR193" s="334"/>
      <c r="AS193" s="347"/>
      <c r="AT193" s="252" t="s">
        <v>200</v>
      </c>
      <c r="AU193" s="351"/>
      <c r="AV193" s="351"/>
      <c r="AW193" s="252" t="s">
        <v>201</v>
      </c>
      <c r="AX193" s="351"/>
      <c r="AY193" s="351"/>
      <c r="BB193" s="9"/>
      <c r="BC193" s="9"/>
    </row>
    <row r="194" spans="1:55" ht="13.5" customHeight="1">
      <c r="A194" s="248" t="str">
        <f>IFERROR(INDEX(【従業者名簿】!F:F,MATCH(F194,【従業者名簿】!C:C,0)),"")</f>
        <v/>
      </c>
      <c r="B194" s="298" t="s">
        <v>33</v>
      </c>
      <c r="C194" s="299" t="str">
        <f t="shared" ref="C194" si="172">IF(AO194="介護福祉士","〇","")</f>
        <v/>
      </c>
      <c r="D194" s="366" t="str">
        <f>IF(A194="","",DATEDIF(A194,$AF$3,"m"))</f>
        <v/>
      </c>
      <c r="E194" s="301"/>
      <c r="F194" s="270"/>
      <c r="G194" s="70" t="s">
        <v>36</v>
      </c>
      <c r="H194" s="164"/>
      <c r="I194" s="164"/>
      <c r="J194" s="164"/>
      <c r="K194" s="164"/>
      <c r="L194" s="164"/>
      <c r="M194" s="164"/>
      <c r="N194" s="164"/>
      <c r="O194" s="164"/>
      <c r="P194" s="164"/>
      <c r="Q194" s="164"/>
      <c r="R194" s="164"/>
      <c r="S194" s="164"/>
      <c r="T194" s="164"/>
      <c r="U194" s="164"/>
      <c r="V194" s="164"/>
      <c r="W194" s="164"/>
      <c r="X194" s="164"/>
      <c r="Y194" s="164"/>
      <c r="Z194" s="164"/>
      <c r="AA194" s="164"/>
      <c r="AB194" s="164"/>
      <c r="AC194" s="164"/>
      <c r="AD194" s="164"/>
      <c r="AE194" s="164"/>
      <c r="AF194" s="164"/>
      <c r="AG194" s="164"/>
      <c r="AH194" s="164"/>
      <c r="AI194" s="164"/>
      <c r="AJ194" s="164"/>
      <c r="AK194" s="164"/>
      <c r="AL194" s="164"/>
      <c r="AM194" s="253">
        <f>SUM(H195:AL195)</f>
        <v>0</v>
      </c>
      <c r="AN194" s="368" t="str">
        <f t="shared" ref="AN194" si="173">IFERROR(IF(OR(E194="Ａ",AM194&gt;$AF$205),1,ROUNDDOWN(AM194/$AF$45,1)),"")</f>
        <v/>
      </c>
      <c r="AO194" s="222"/>
      <c r="AP194" s="8"/>
      <c r="AQ194" s="348"/>
      <c r="AR194" s="349"/>
      <c r="AS194" s="350"/>
      <c r="AT194" s="352"/>
      <c r="AU194" s="352"/>
      <c r="AV194" s="352"/>
      <c r="AW194" s="352"/>
      <c r="AX194" s="352"/>
      <c r="AY194" s="352"/>
      <c r="BB194" s="9"/>
      <c r="BC194" s="9"/>
    </row>
    <row r="195" spans="1:55" ht="13.5" customHeight="1">
      <c r="A195" s="249"/>
      <c r="B195" s="255"/>
      <c r="C195" s="287"/>
      <c r="D195" s="367"/>
      <c r="E195" s="302"/>
      <c r="F195" s="261"/>
      <c r="G195" s="70" t="s">
        <v>41</v>
      </c>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253"/>
      <c r="AN195" s="368"/>
      <c r="AO195" s="223"/>
      <c r="AP195" s="8"/>
      <c r="AQ195" s="210"/>
      <c r="AR195" s="214"/>
      <c r="AS195" s="211"/>
      <c r="AT195" s="353" t="s">
        <v>166</v>
      </c>
      <c r="AU195" s="354"/>
      <c r="AV195" s="355"/>
      <c r="AW195" s="353" t="s">
        <v>167</v>
      </c>
      <c r="AX195" s="356"/>
      <c r="AY195" s="357"/>
      <c r="BB195" s="9"/>
      <c r="BC195" s="9"/>
    </row>
    <row r="196" spans="1:55" ht="13.5" customHeight="1">
      <c r="A196" s="248" t="str">
        <f>IFERROR(INDEX(【従業者名簿】!F:F,MATCH(F196,【従業者名簿】!C:C,0)),"")</f>
        <v/>
      </c>
      <c r="B196" s="298" t="s">
        <v>33</v>
      </c>
      <c r="C196" s="299" t="str">
        <f t="shared" ref="C196" si="174">IF(AO196="介護福祉士","〇","")</f>
        <v/>
      </c>
      <c r="D196" s="366" t="str">
        <f>IF(A196="","",DATEDIF(A196,$AF$3,"m"))</f>
        <v/>
      </c>
      <c r="E196" s="275"/>
      <c r="F196" s="262"/>
      <c r="G196" s="70" t="s">
        <v>36</v>
      </c>
      <c r="H196" s="60"/>
      <c r="I196" s="60"/>
      <c r="J196" s="60"/>
      <c r="K196" s="60"/>
      <c r="L196" s="60"/>
      <c r="M196" s="60"/>
      <c r="N196" s="60"/>
      <c r="O196" s="60"/>
      <c r="P196" s="60"/>
      <c r="Q196" s="60"/>
      <c r="R196" s="60"/>
      <c r="S196" s="60"/>
      <c r="T196" s="60"/>
      <c r="U196" s="60"/>
      <c r="V196" s="60"/>
      <c r="W196" s="60"/>
      <c r="X196" s="60"/>
      <c r="Y196" s="60"/>
      <c r="Z196" s="60"/>
      <c r="AA196" s="60"/>
      <c r="AB196" s="60"/>
      <c r="AC196" s="60"/>
      <c r="AD196" s="60"/>
      <c r="AE196" s="60"/>
      <c r="AF196" s="60"/>
      <c r="AG196" s="60"/>
      <c r="AH196" s="60"/>
      <c r="AI196" s="60"/>
      <c r="AJ196" s="60"/>
      <c r="AK196" s="60"/>
      <c r="AL196" s="60"/>
      <c r="AM196" s="253">
        <f>SUM(H197:AL197)</f>
        <v>0</v>
      </c>
      <c r="AN196" s="368" t="str">
        <f t="shared" ref="AN196" si="175">IFERROR(IF(OR(E196="Ａ",AM196&gt;$AF$205),1,ROUNDDOWN(AM196/$AF$45,1)),"")</f>
        <v/>
      </c>
      <c r="AO196" s="222"/>
      <c r="AP196" s="8"/>
      <c r="AQ196" s="312" t="s">
        <v>202</v>
      </c>
      <c r="AR196" s="313"/>
      <c r="AS196" s="314"/>
      <c r="AT196" s="315">
        <f>ROUNDDOWN(SUMIF(C174:C239,"〇",AN174:AN239),1)</f>
        <v>0</v>
      </c>
      <c r="AU196" s="316"/>
      <c r="AV196" s="316"/>
      <c r="AW196" s="317" t="e">
        <f>AT196/AM204</f>
        <v>#DIV/0!</v>
      </c>
      <c r="AX196" s="318"/>
      <c r="AY196" s="318"/>
      <c r="BB196" s="9"/>
      <c r="BC196" s="9"/>
    </row>
    <row r="197" spans="1:55" ht="13.5" customHeight="1">
      <c r="A197" s="249"/>
      <c r="B197" s="255"/>
      <c r="C197" s="287"/>
      <c r="D197" s="367"/>
      <c r="E197" s="260"/>
      <c r="F197" s="262"/>
      <c r="G197" s="70" t="s">
        <v>41</v>
      </c>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253"/>
      <c r="AN197" s="368"/>
      <c r="AO197" s="223"/>
      <c r="AP197" s="8"/>
      <c r="AQ197" s="319" t="s">
        <v>203</v>
      </c>
      <c r="AR197" s="320"/>
      <c r="AS197" s="321"/>
      <c r="AT197" s="316"/>
      <c r="AU197" s="316"/>
      <c r="AV197" s="316"/>
      <c r="AW197" s="318"/>
      <c r="AX197" s="318"/>
      <c r="AY197" s="318"/>
      <c r="BB197" s="9"/>
      <c r="BC197" s="9"/>
    </row>
    <row r="198" spans="1:55" ht="13.5" customHeight="1">
      <c r="A198" s="248" t="str">
        <f>IFERROR(INDEX(【従業者名簿】!F:F,MATCH(F198,【従業者名簿】!C:C,0)),"")</f>
        <v/>
      </c>
      <c r="B198" s="298" t="s">
        <v>33</v>
      </c>
      <c r="C198" s="299" t="str">
        <f t="shared" ref="C198" si="176">IF(AO198="介護福祉士","〇","")</f>
        <v/>
      </c>
      <c r="D198" s="366" t="str">
        <f>IF(A198="","",DATEDIF(A198,$AF$3,"m"))</f>
        <v/>
      </c>
      <c r="E198" s="275"/>
      <c r="F198" s="262"/>
      <c r="G198" s="70" t="s">
        <v>36</v>
      </c>
      <c r="H198" s="60"/>
      <c r="I198" s="60"/>
      <c r="J198" s="60"/>
      <c r="K198" s="60"/>
      <c r="L198" s="60"/>
      <c r="M198" s="60"/>
      <c r="N198" s="60"/>
      <c r="O198" s="60"/>
      <c r="P198" s="60"/>
      <c r="Q198" s="60"/>
      <c r="R198" s="60"/>
      <c r="S198" s="60"/>
      <c r="T198" s="60"/>
      <c r="U198" s="60"/>
      <c r="V198" s="60"/>
      <c r="W198" s="60"/>
      <c r="X198" s="60"/>
      <c r="Y198" s="60"/>
      <c r="Z198" s="60"/>
      <c r="AA198" s="60"/>
      <c r="AB198" s="60"/>
      <c r="AC198" s="60"/>
      <c r="AD198" s="60"/>
      <c r="AE198" s="60"/>
      <c r="AF198" s="60"/>
      <c r="AG198" s="60"/>
      <c r="AH198" s="60"/>
      <c r="AI198" s="60"/>
      <c r="AJ198" s="60"/>
      <c r="AK198" s="60"/>
      <c r="AL198" s="60"/>
      <c r="AM198" s="253">
        <f>SUM(H199:AL199)</f>
        <v>0</v>
      </c>
      <c r="AN198" s="368" t="str">
        <f t="shared" ref="AN198" si="177">IFERROR(IF(OR(E198="Ａ",AM198&gt;$AF$205),1,ROUNDDOWN(AM198/$AF$45,1)),"")</f>
        <v/>
      </c>
      <c r="AO198" s="222"/>
      <c r="AP198" s="8"/>
      <c r="AQ198" s="312" t="s">
        <v>204</v>
      </c>
      <c r="AR198" s="313"/>
      <c r="AS198" s="314"/>
      <c r="AT198" s="315">
        <f>ROUNDDOWN(SUMIFS(AN174:AN239,C174:C239,"〇",D174:D239,"&gt;="&amp;BA198),1)</f>
        <v>0</v>
      </c>
      <c r="AU198" s="316"/>
      <c r="AV198" s="316"/>
      <c r="AW198" s="317" t="e">
        <f>AT198/AM204</f>
        <v>#DIV/0!</v>
      </c>
      <c r="AX198" s="318"/>
      <c r="AY198" s="318"/>
      <c r="BA198" s="358">
        <f>[1]【算定要件集計】!T7</f>
        <v>120</v>
      </c>
      <c r="BB198" s="9"/>
      <c r="BC198" s="9"/>
    </row>
    <row r="199" spans="1:55" ht="13.5" customHeight="1">
      <c r="A199" s="249"/>
      <c r="B199" s="255"/>
      <c r="C199" s="287"/>
      <c r="D199" s="367"/>
      <c r="E199" s="260"/>
      <c r="F199" s="262"/>
      <c r="G199" s="70" t="s">
        <v>41</v>
      </c>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253"/>
      <c r="AN199" s="368"/>
      <c r="AO199" s="223"/>
      <c r="AP199" s="8"/>
      <c r="AQ199" s="319" t="s">
        <v>206</v>
      </c>
      <c r="AR199" s="320"/>
      <c r="AS199" s="321"/>
      <c r="AT199" s="316"/>
      <c r="AU199" s="316"/>
      <c r="AV199" s="316"/>
      <c r="AW199" s="318"/>
      <c r="AX199" s="318"/>
      <c r="AY199" s="318"/>
      <c r="BA199" s="359"/>
    </row>
    <row r="200" spans="1:55" ht="13.5" customHeight="1">
      <c r="A200" s="248" t="str">
        <f>IFERROR(INDEX(【従業者名簿】!F:F,MATCH(F200,【従業者名簿】!C:C,0)),"")</f>
        <v/>
      </c>
      <c r="B200" s="298" t="s">
        <v>33</v>
      </c>
      <c r="C200" s="299" t="str">
        <f t="shared" ref="C200" si="178">IF(AO200="介護福祉士","〇","")</f>
        <v/>
      </c>
      <c r="D200" s="366" t="str">
        <f>IF(A200="","",DATEDIF(A200,$AF$3,"m"))</f>
        <v/>
      </c>
      <c r="E200" s="275"/>
      <c r="F200" s="262"/>
      <c r="G200" s="70" t="s">
        <v>36</v>
      </c>
      <c r="H200" s="60"/>
      <c r="I200" s="60"/>
      <c r="J200" s="60"/>
      <c r="K200" s="60"/>
      <c r="L200" s="60"/>
      <c r="M200" s="60"/>
      <c r="N200" s="60"/>
      <c r="O200" s="60"/>
      <c r="P200" s="60"/>
      <c r="Q200" s="60"/>
      <c r="R200" s="60"/>
      <c r="S200" s="60"/>
      <c r="T200" s="60"/>
      <c r="U200" s="60"/>
      <c r="V200" s="60"/>
      <c r="W200" s="60"/>
      <c r="X200" s="60"/>
      <c r="Y200" s="60"/>
      <c r="Z200" s="60"/>
      <c r="AA200" s="60"/>
      <c r="AB200" s="60"/>
      <c r="AC200" s="60"/>
      <c r="AD200" s="60"/>
      <c r="AE200" s="60"/>
      <c r="AF200" s="60"/>
      <c r="AG200" s="60"/>
      <c r="AH200" s="60"/>
      <c r="AI200" s="60"/>
      <c r="AJ200" s="60"/>
      <c r="AK200" s="60"/>
      <c r="AL200" s="60"/>
      <c r="AM200" s="253">
        <f>SUM(H201:AL201)</f>
        <v>0</v>
      </c>
      <c r="AN200" s="368" t="str">
        <f t="shared" ref="AN200" si="179">IFERROR(IF(OR(E200="Ａ",AM200&gt;$AF$205),1,ROUNDDOWN(AM200/$AF$45,1)),"")</f>
        <v/>
      </c>
      <c r="AO200" s="222"/>
      <c r="AP200" s="8"/>
      <c r="AQ200" s="312" t="s">
        <v>207</v>
      </c>
      <c r="AR200" s="313"/>
      <c r="AS200" s="314"/>
      <c r="AT200" s="315">
        <f>ROUNDDOWN(SUM(SUMIF(E174:E239,{"Ａ","Ｂ"},AN174:AN239)),1)</f>
        <v>0</v>
      </c>
      <c r="AU200" s="316"/>
      <c r="AV200" s="316"/>
      <c r="AW200" s="360" t="e">
        <f>AT200/AM204</f>
        <v>#DIV/0!</v>
      </c>
      <c r="AX200" s="361"/>
      <c r="AY200" s="362"/>
      <c r="BA200" s="169"/>
    </row>
    <row r="201" spans="1:55" ht="13.5" customHeight="1">
      <c r="A201" s="249"/>
      <c r="B201" s="255"/>
      <c r="C201" s="287"/>
      <c r="D201" s="367"/>
      <c r="E201" s="260"/>
      <c r="F201" s="262"/>
      <c r="G201" s="70" t="s">
        <v>41</v>
      </c>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253"/>
      <c r="AN201" s="368"/>
      <c r="AO201" s="223"/>
      <c r="AP201" s="8"/>
      <c r="AQ201" s="319" t="s">
        <v>208</v>
      </c>
      <c r="AR201" s="320"/>
      <c r="AS201" s="321"/>
      <c r="AT201" s="316"/>
      <c r="AU201" s="316"/>
      <c r="AV201" s="316"/>
      <c r="AW201" s="363"/>
      <c r="AX201" s="364"/>
      <c r="AY201" s="365"/>
      <c r="BA201" s="170"/>
    </row>
    <row r="202" spans="1:55" ht="13.5" customHeight="1">
      <c r="A202" s="248" t="str">
        <f>IFERROR(INDEX(【従業者名簿】!F:F,MATCH(F202,【従業者名簿】!C:C,0)),"")</f>
        <v/>
      </c>
      <c r="B202" s="298" t="s">
        <v>33</v>
      </c>
      <c r="C202" s="299" t="str">
        <f t="shared" ref="C202" si="180">IF(AO202="介護福祉士","〇","")</f>
        <v/>
      </c>
      <c r="D202" s="366" t="str">
        <f>IF(A202="","",DATEDIF(A202,$AF$3,"m"))</f>
        <v/>
      </c>
      <c r="E202" s="275"/>
      <c r="F202" s="262"/>
      <c r="G202" s="70" t="s">
        <v>36</v>
      </c>
      <c r="H202" s="60"/>
      <c r="I202" s="60"/>
      <c r="J202" s="60"/>
      <c r="K202" s="60"/>
      <c r="L202" s="60"/>
      <c r="M202" s="60"/>
      <c r="N202" s="60"/>
      <c r="O202" s="60"/>
      <c r="P202" s="60"/>
      <c r="Q202" s="60"/>
      <c r="R202" s="60"/>
      <c r="S202" s="60"/>
      <c r="T202" s="60"/>
      <c r="U202" s="60"/>
      <c r="V202" s="60"/>
      <c r="W202" s="60"/>
      <c r="X202" s="60"/>
      <c r="Y202" s="60"/>
      <c r="Z202" s="60"/>
      <c r="AA202" s="60"/>
      <c r="AB202" s="60"/>
      <c r="AC202" s="60"/>
      <c r="AD202" s="60"/>
      <c r="AE202" s="60"/>
      <c r="AF202" s="60"/>
      <c r="AG202" s="60"/>
      <c r="AH202" s="60"/>
      <c r="AI202" s="60"/>
      <c r="AJ202" s="60"/>
      <c r="AK202" s="60"/>
      <c r="AL202" s="60"/>
      <c r="AM202" s="253">
        <f>SUM(H203:AL203)</f>
        <v>0</v>
      </c>
      <c r="AN202" s="368" t="str">
        <f>IFERROR(IF(OR(E202="Ａ",AM202&gt;$AF$205),1,ROUNDDOWN(AM202/$AF$45,1)),"")</f>
        <v/>
      </c>
      <c r="AO202" s="222"/>
      <c r="AP202" s="8"/>
      <c r="AQ202" s="312" t="s">
        <v>207</v>
      </c>
      <c r="AR202" s="313"/>
      <c r="AS202" s="314"/>
      <c r="AT202" s="315">
        <f>ROUNDDOWN(SUMIF(D174:D239,"&gt;="&amp;BA202,AN174:AN239),1)</f>
        <v>0</v>
      </c>
      <c r="AU202" s="316"/>
      <c r="AV202" s="316"/>
      <c r="AW202" s="360" t="e">
        <f>AT202/AM204</f>
        <v>#DIV/0!</v>
      </c>
      <c r="AX202" s="361"/>
      <c r="AY202" s="362"/>
      <c r="BA202" s="358">
        <f>[1]【算定要件集計】!T11</f>
        <v>84</v>
      </c>
    </row>
    <row r="203" spans="1:55" ht="13.5" customHeight="1">
      <c r="A203" s="249"/>
      <c r="B203" s="255"/>
      <c r="C203" s="287"/>
      <c r="D203" s="367"/>
      <c r="E203" s="260"/>
      <c r="F203" s="262"/>
      <c r="G203" s="70" t="s">
        <v>41</v>
      </c>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253"/>
      <c r="AN203" s="368"/>
      <c r="AO203" s="223"/>
      <c r="AP203" s="8"/>
      <c r="AQ203" s="319" t="s">
        <v>210</v>
      </c>
      <c r="AR203" s="320"/>
      <c r="AS203" s="321"/>
      <c r="AT203" s="316"/>
      <c r="AU203" s="316"/>
      <c r="AV203" s="316"/>
      <c r="AW203" s="363"/>
      <c r="AX203" s="364"/>
      <c r="AY203" s="365"/>
      <c r="BA203" s="359"/>
    </row>
    <row r="204" spans="1:55" ht="13.5" customHeight="1">
      <c r="B204" s="332" t="s">
        <v>51</v>
      </c>
      <c r="C204" s="333"/>
      <c r="D204" s="333"/>
      <c r="E204" s="333"/>
      <c r="F204" s="333"/>
      <c r="G204" s="25" t="s">
        <v>49</v>
      </c>
      <c r="H204" s="23"/>
      <c r="I204" s="15"/>
      <c r="J204" s="332" t="s">
        <v>46</v>
      </c>
      <c r="K204" s="334"/>
      <c r="L204" s="334"/>
      <c r="M204" s="334"/>
      <c r="N204" s="334"/>
      <c r="O204" s="334"/>
      <c r="P204" s="334"/>
      <c r="Q204" s="334"/>
      <c r="R204" s="334"/>
      <c r="S204" s="14"/>
      <c r="T204" s="26" t="s">
        <v>50</v>
      </c>
      <c r="U204" s="24"/>
      <c r="V204" s="332" t="s">
        <v>47</v>
      </c>
      <c r="W204" s="334"/>
      <c r="X204" s="334"/>
      <c r="Y204" s="334"/>
      <c r="Z204" s="334"/>
      <c r="AA204" s="334"/>
      <c r="AB204" s="334"/>
      <c r="AC204" s="333"/>
      <c r="AD204" s="333"/>
      <c r="AE204" s="333"/>
      <c r="AF204" s="14" t="s">
        <v>164</v>
      </c>
      <c r="AH204" s="27"/>
      <c r="AI204" s="27"/>
      <c r="AJ204" s="27"/>
      <c r="AK204" s="27"/>
      <c r="AL204" s="27"/>
      <c r="AM204" s="324">
        <f>ROUNDDOWN(SUM(AN174:AN203,AN210:AN239),1)</f>
        <v>0</v>
      </c>
      <c r="AN204" s="325"/>
      <c r="AO204" s="328" t="s">
        <v>165</v>
      </c>
      <c r="AP204" s="10"/>
      <c r="AQ204" s="322"/>
      <c r="AR204" s="323"/>
      <c r="AS204" s="323"/>
      <c r="AT204" s="322"/>
      <c r="AU204" s="323"/>
      <c r="AV204" s="323"/>
      <c r="AW204" s="322"/>
      <c r="AX204" s="323"/>
      <c r="AY204" s="323"/>
    </row>
    <row r="205" spans="1:55" ht="13.5" customHeight="1">
      <c r="B205" s="210"/>
      <c r="C205" s="214"/>
      <c r="D205" s="214"/>
      <c r="E205" s="214"/>
      <c r="F205" s="214"/>
      <c r="G205" s="41">
        <f>$G$45</f>
        <v>0</v>
      </c>
      <c r="H205" s="21" t="s">
        <v>16</v>
      </c>
      <c r="I205" s="20"/>
      <c r="J205" s="335"/>
      <c r="K205" s="336"/>
      <c r="L205" s="336"/>
      <c r="M205" s="336"/>
      <c r="N205" s="336"/>
      <c r="O205" s="336"/>
      <c r="P205" s="336"/>
      <c r="Q205" s="336"/>
      <c r="R205" s="336"/>
      <c r="S205" s="330" t="str">
        <f>$S$45</f>
        <v/>
      </c>
      <c r="T205" s="330"/>
      <c r="U205" s="22" t="s">
        <v>7</v>
      </c>
      <c r="V205" s="335"/>
      <c r="W205" s="336"/>
      <c r="X205" s="336"/>
      <c r="Y205" s="336"/>
      <c r="Z205" s="336"/>
      <c r="AA205" s="336"/>
      <c r="AB205" s="336"/>
      <c r="AC205" s="214"/>
      <c r="AD205" s="214"/>
      <c r="AE205" s="214"/>
      <c r="AF205" s="331" t="str">
        <f>$AF$45</f>
        <v/>
      </c>
      <c r="AG205" s="331"/>
      <c r="AH205" s="21" t="s">
        <v>16</v>
      </c>
      <c r="AI205" s="21"/>
      <c r="AJ205" s="21"/>
      <c r="AK205" s="21"/>
      <c r="AL205" s="21"/>
      <c r="AM205" s="326"/>
      <c r="AN205" s="327"/>
      <c r="AO205" s="329"/>
      <c r="AP205" s="10"/>
      <c r="AQ205" s="323"/>
      <c r="AR205" s="323"/>
      <c r="AS205" s="323"/>
      <c r="AT205" s="323"/>
      <c r="AU205" s="323"/>
      <c r="AV205" s="323"/>
      <c r="AW205" s="323"/>
      <c r="AX205" s="323"/>
      <c r="AY205" s="323"/>
    </row>
    <row r="206" spans="1:55" ht="13.5" customHeight="1">
      <c r="E206" s="7" t="s">
        <v>90</v>
      </c>
      <c r="AM206" s="137" t="s">
        <v>149</v>
      </c>
      <c r="AN206" s="56"/>
      <c r="AO206" s="57"/>
    </row>
    <row r="208" spans="1:55" s="6" customFormat="1" ht="18" customHeight="1">
      <c r="A208" s="248" t="s">
        <v>60</v>
      </c>
      <c r="B208" s="238" t="s">
        <v>0</v>
      </c>
      <c r="C208" s="250" t="s">
        <v>203</v>
      </c>
      <c r="D208" s="250" t="s">
        <v>62</v>
      </c>
      <c r="E208" s="250" t="s">
        <v>1</v>
      </c>
      <c r="F208" s="238" t="s">
        <v>3</v>
      </c>
      <c r="G208" s="252" t="s">
        <v>37</v>
      </c>
      <c r="H208" s="18" t="str">
        <f>AF163</f>
        <v/>
      </c>
      <c r="I208" s="18" t="str">
        <f>IFERROR(H208+1,"")</f>
        <v/>
      </c>
      <c r="J208" s="18" t="str">
        <f>IFERROR(I208+1,"")</f>
        <v/>
      </c>
      <c r="K208" s="18" t="str">
        <f t="shared" ref="K208" si="181">IFERROR(J208+1,"")</f>
        <v/>
      </c>
      <c r="L208" s="18" t="str">
        <f t="shared" ref="L208" si="182">IFERROR(K208+1,"")</f>
        <v/>
      </c>
      <c r="M208" s="18" t="str">
        <f t="shared" ref="M208" si="183">IFERROR(L208+1,"")</f>
        <v/>
      </c>
      <c r="N208" s="18" t="str">
        <f t="shared" ref="N208" si="184">IFERROR(M208+1,"")</f>
        <v/>
      </c>
      <c r="O208" s="18" t="str">
        <f t="shared" ref="O208" si="185">IFERROR(N208+1,"")</f>
        <v/>
      </c>
      <c r="P208" s="18" t="str">
        <f t="shared" ref="P208" si="186">IFERROR(O208+1,"")</f>
        <v/>
      </c>
      <c r="Q208" s="18" t="str">
        <f t="shared" ref="Q208" si="187">IFERROR(P208+1,"")</f>
        <v/>
      </c>
      <c r="R208" s="18" t="str">
        <f t="shared" ref="R208" si="188">IFERROR(Q208+1,"")</f>
        <v/>
      </c>
      <c r="S208" s="18" t="str">
        <f t="shared" ref="S208" si="189">IFERROR(R208+1,"")</f>
        <v/>
      </c>
      <c r="T208" s="18" t="str">
        <f t="shared" ref="T208" si="190">IFERROR(S208+1,"")</f>
        <v/>
      </c>
      <c r="U208" s="18" t="str">
        <f t="shared" ref="U208" si="191">IFERROR(T208+1,"")</f>
        <v/>
      </c>
      <c r="V208" s="18" t="str">
        <f t="shared" ref="V208" si="192">IFERROR(U208+1,"")</f>
        <v/>
      </c>
      <c r="W208" s="18" t="str">
        <f t="shared" ref="W208" si="193">IFERROR(V208+1,"")</f>
        <v/>
      </c>
      <c r="X208" s="18" t="str">
        <f t="shared" ref="X208" si="194">IFERROR(W208+1,"")</f>
        <v/>
      </c>
      <c r="Y208" s="18" t="str">
        <f t="shared" ref="Y208" si="195">IFERROR(X208+1,"")</f>
        <v/>
      </c>
      <c r="Z208" s="18" t="str">
        <f t="shared" ref="Z208" si="196">IFERROR(Y208+1,"")</f>
        <v/>
      </c>
      <c r="AA208" s="18" t="str">
        <f t="shared" ref="AA208" si="197">IFERROR(Z208+1,"")</f>
        <v/>
      </c>
      <c r="AB208" s="18" t="str">
        <f t="shared" ref="AB208" si="198">IFERROR(AA208+1,"")</f>
        <v/>
      </c>
      <c r="AC208" s="18" t="str">
        <f t="shared" ref="AC208" si="199">IFERROR(AB208+1,"")</f>
        <v/>
      </c>
      <c r="AD208" s="18" t="str">
        <f t="shared" ref="AD208" si="200">IFERROR(AC208+1,"")</f>
        <v/>
      </c>
      <c r="AE208" s="18" t="str">
        <f t="shared" ref="AE208" si="201">IFERROR(AD208+1,"")</f>
        <v/>
      </c>
      <c r="AF208" s="18" t="str">
        <f t="shared" ref="AF208" si="202">IFERROR(AE208+1,"")</f>
        <v/>
      </c>
      <c r="AG208" s="18" t="str">
        <f t="shared" ref="AG208" si="203">IFERROR(AF208+1,"")</f>
        <v/>
      </c>
      <c r="AH208" s="18" t="str">
        <f t="shared" ref="AH208" si="204">IFERROR(AG208+1,"")</f>
        <v/>
      </c>
      <c r="AI208" s="18" t="str">
        <f t="shared" ref="AI208" si="205">IFERROR(AH208+1,"")</f>
        <v/>
      </c>
      <c r="AJ208" s="18" t="str">
        <f>IFERROR(IF(MONTH(AI208)&lt;&gt;MONTH(AI208+1),"",AI208+1),"")</f>
        <v/>
      </c>
      <c r="AK208" s="18" t="str">
        <f>IFERROR(IF(MONTH(AJ208)&lt;&gt;MONTH(AJ208+1),"",AJ208+1),"")</f>
        <v/>
      </c>
      <c r="AL208" s="18" t="str">
        <f>IFERROR(IF(MONTH(AK208)&lt;&gt;MONTH(AK208+1),"",AK208+1),"")</f>
        <v/>
      </c>
      <c r="AM208" s="263" t="s">
        <v>162</v>
      </c>
      <c r="AN208" s="263" t="s">
        <v>163</v>
      </c>
      <c r="AO208" s="206" t="s">
        <v>133</v>
      </c>
      <c r="AQ208" s="1"/>
      <c r="AR208" s="1"/>
      <c r="AS208" s="1"/>
      <c r="AT208" s="1"/>
      <c r="AU208" s="1"/>
      <c r="AV208" s="1"/>
      <c r="AW208" s="1"/>
      <c r="AX208" s="1"/>
      <c r="AY208" s="1"/>
    </row>
    <row r="209" spans="1:51" s="6" customFormat="1" ht="18" customHeight="1">
      <c r="A209" s="249"/>
      <c r="B209" s="238"/>
      <c r="C209" s="251"/>
      <c r="D209" s="251"/>
      <c r="E209" s="251"/>
      <c r="F209" s="238"/>
      <c r="G209" s="239"/>
      <c r="H209" s="19" t="str">
        <f>H208</f>
        <v/>
      </c>
      <c r="I209" s="19" t="str">
        <f>I208</f>
        <v/>
      </c>
      <c r="J209" s="19" t="str">
        <f t="shared" ref="J209:AL209" si="206">J208</f>
        <v/>
      </c>
      <c r="K209" s="19" t="str">
        <f t="shared" si="206"/>
        <v/>
      </c>
      <c r="L209" s="19" t="str">
        <f t="shared" si="206"/>
        <v/>
      </c>
      <c r="M209" s="19" t="str">
        <f t="shared" si="206"/>
        <v/>
      </c>
      <c r="N209" s="19" t="str">
        <f t="shared" si="206"/>
        <v/>
      </c>
      <c r="O209" s="19" t="str">
        <f t="shared" si="206"/>
        <v/>
      </c>
      <c r="P209" s="19" t="str">
        <f t="shared" si="206"/>
        <v/>
      </c>
      <c r="Q209" s="19" t="str">
        <f t="shared" si="206"/>
        <v/>
      </c>
      <c r="R209" s="19" t="str">
        <f t="shared" si="206"/>
        <v/>
      </c>
      <c r="S209" s="19" t="str">
        <f t="shared" si="206"/>
        <v/>
      </c>
      <c r="T209" s="19" t="str">
        <f t="shared" si="206"/>
        <v/>
      </c>
      <c r="U209" s="19" t="str">
        <f t="shared" si="206"/>
        <v/>
      </c>
      <c r="V209" s="19" t="str">
        <f t="shared" si="206"/>
        <v/>
      </c>
      <c r="W209" s="19" t="str">
        <f t="shared" si="206"/>
        <v/>
      </c>
      <c r="X209" s="19" t="str">
        <f t="shared" si="206"/>
        <v/>
      </c>
      <c r="Y209" s="19" t="str">
        <f t="shared" si="206"/>
        <v/>
      </c>
      <c r="Z209" s="19" t="str">
        <f t="shared" si="206"/>
        <v/>
      </c>
      <c r="AA209" s="19" t="str">
        <f t="shared" si="206"/>
        <v/>
      </c>
      <c r="AB209" s="19" t="str">
        <f t="shared" si="206"/>
        <v/>
      </c>
      <c r="AC209" s="19" t="str">
        <f t="shared" si="206"/>
        <v/>
      </c>
      <c r="AD209" s="19" t="str">
        <f t="shared" si="206"/>
        <v/>
      </c>
      <c r="AE209" s="19" t="str">
        <f t="shared" si="206"/>
        <v/>
      </c>
      <c r="AF209" s="19" t="str">
        <f t="shared" si="206"/>
        <v/>
      </c>
      <c r="AG209" s="19" t="str">
        <f t="shared" si="206"/>
        <v/>
      </c>
      <c r="AH209" s="19" t="str">
        <f t="shared" si="206"/>
        <v/>
      </c>
      <c r="AI209" s="19" t="str">
        <f t="shared" si="206"/>
        <v/>
      </c>
      <c r="AJ209" s="19" t="str">
        <f t="shared" si="206"/>
        <v/>
      </c>
      <c r="AK209" s="19" t="str">
        <f t="shared" si="206"/>
        <v/>
      </c>
      <c r="AL209" s="19" t="str">
        <f t="shared" si="206"/>
        <v/>
      </c>
      <c r="AM209" s="263"/>
      <c r="AN209" s="263"/>
      <c r="AO209" s="207"/>
      <c r="AQ209" s="1"/>
      <c r="AR209" s="1"/>
      <c r="AS209" s="1"/>
      <c r="AT209" s="1"/>
      <c r="AU209" s="1"/>
      <c r="AV209" s="1"/>
      <c r="AW209" s="1"/>
      <c r="AX209" s="1"/>
      <c r="AY209" s="1"/>
    </row>
    <row r="210" spans="1:51" ht="13.5" customHeight="1">
      <c r="A210" s="248" t="str">
        <f>IFERROR(INDEX(【従業者名簿】!F:F,MATCH(F210,【従業者名簿】!C:C,0)),"")</f>
        <v/>
      </c>
      <c r="B210" s="298" t="s">
        <v>33</v>
      </c>
      <c r="C210" s="299" t="str">
        <f>IF(AO210="介護福祉士","〇","")</f>
        <v/>
      </c>
      <c r="D210" s="366" t="str">
        <f>IF(A210="","",DATEDIF(A210,$AF$3,"m"))</f>
        <v/>
      </c>
      <c r="E210" s="301"/>
      <c r="F210" s="270"/>
      <c r="G210" s="70" t="s">
        <v>36</v>
      </c>
      <c r="H210" s="164"/>
      <c r="I210" s="164"/>
      <c r="J210" s="164"/>
      <c r="K210" s="164"/>
      <c r="L210" s="164"/>
      <c r="M210" s="164"/>
      <c r="N210" s="164"/>
      <c r="O210" s="164"/>
      <c r="P210" s="164"/>
      <c r="Q210" s="164"/>
      <c r="R210" s="164"/>
      <c r="S210" s="164"/>
      <c r="T210" s="164"/>
      <c r="U210" s="164"/>
      <c r="V210" s="164"/>
      <c r="W210" s="164"/>
      <c r="X210" s="164"/>
      <c r="Y210" s="164"/>
      <c r="Z210" s="164"/>
      <c r="AA210" s="164"/>
      <c r="AB210" s="164"/>
      <c r="AC210" s="164"/>
      <c r="AD210" s="164"/>
      <c r="AE210" s="164"/>
      <c r="AF210" s="164"/>
      <c r="AG210" s="164"/>
      <c r="AH210" s="164"/>
      <c r="AI210" s="164"/>
      <c r="AJ210" s="164"/>
      <c r="AK210" s="164"/>
      <c r="AL210" s="164"/>
      <c r="AM210" s="253">
        <f>SUM(H211:AL211)</f>
        <v>0</v>
      </c>
      <c r="AN210" s="368" t="str">
        <f>IFERROR(IF(OR(E210="Ａ",AM210&gt;$AF$205),1,ROUNDDOWN(AM210/$AF$205,1)),"")</f>
        <v/>
      </c>
      <c r="AO210" s="222"/>
      <c r="AP210" s="8"/>
    </row>
    <row r="211" spans="1:51" ht="13.5" customHeight="1">
      <c r="A211" s="249"/>
      <c r="B211" s="255"/>
      <c r="C211" s="287"/>
      <c r="D211" s="367"/>
      <c r="E211" s="302"/>
      <c r="F211" s="261"/>
      <c r="G211" s="70" t="s">
        <v>134</v>
      </c>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253"/>
      <c r="AN211" s="368"/>
      <c r="AO211" s="223"/>
      <c r="AP211" s="8"/>
    </row>
    <row r="212" spans="1:51" ht="13.5" customHeight="1">
      <c r="A212" s="248" t="str">
        <f>IFERROR(INDEX(【従業者名簿】!F:F,MATCH(F212,【従業者名簿】!C:C,0)),"")</f>
        <v/>
      </c>
      <c r="B212" s="298" t="s">
        <v>33</v>
      </c>
      <c r="C212" s="299" t="str">
        <f t="shared" ref="C212" si="207">IF(AO212="介護福祉士","〇","")</f>
        <v/>
      </c>
      <c r="D212" s="366" t="str">
        <f>IF(A212="","",DATEDIF(A212,$AF$3,"m"))</f>
        <v/>
      </c>
      <c r="E212" s="301"/>
      <c r="F212" s="262"/>
      <c r="G212" s="70" t="s">
        <v>36</v>
      </c>
      <c r="H212" s="133"/>
      <c r="I212" s="133"/>
      <c r="J212" s="133"/>
      <c r="K212" s="133"/>
      <c r="L212" s="133"/>
      <c r="M212" s="133"/>
      <c r="N212" s="133"/>
      <c r="O212" s="133"/>
      <c r="P212" s="133"/>
      <c r="Q212" s="133"/>
      <c r="R212" s="133"/>
      <c r="S212" s="133"/>
      <c r="T212" s="133"/>
      <c r="U212" s="133"/>
      <c r="V212" s="133"/>
      <c r="W212" s="133"/>
      <c r="X212" s="133"/>
      <c r="Y212" s="133"/>
      <c r="Z212" s="133"/>
      <c r="AA212" s="133"/>
      <c r="AB212" s="133"/>
      <c r="AC212" s="133"/>
      <c r="AD212" s="133"/>
      <c r="AE212" s="133"/>
      <c r="AF212" s="133"/>
      <c r="AG212" s="133"/>
      <c r="AH212" s="133"/>
      <c r="AI212" s="133"/>
      <c r="AJ212" s="133"/>
      <c r="AK212" s="133"/>
      <c r="AL212" s="133"/>
      <c r="AM212" s="253">
        <f>SUM(H213:AL213)</f>
        <v>0</v>
      </c>
      <c r="AN212" s="368" t="str">
        <f t="shared" ref="AN212" si="208">IFERROR(IF(OR(E212="Ａ",AM212&gt;$AF$205),1,ROUNDDOWN(AM212/$AF$205,1)),"")</f>
        <v/>
      </c>
      <c r="AO212" s="372"/>
      <c r="AP212" s="8"/>
    </row>
    <row r="213" spans="1:51" ht="13.5" customHeight="1">
      <c r="A213" s="249"/>
      <c r="B213" s="255"/>
      <c r="C213" s="287"/>
      <c r="D213" s="367"/>
      <c r="E213" s="302"/>
      <c r="F213" s="262"/>
      <c r="G213" s="70" t="s">
        <v>135</v>
      </c>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253"/>
      <c r="AN213" s="368"/>
      <c r="AO213" s="374"/>
      <c r="AP213" s="8"/>
    </row>
    <row r="214" spans="1:51" ht="13.5" customHeight="1">
      <c r="A214" s="248" t="str">
        <f>IFERROR(INDEX(【従業者名簿】!F:F,MATCH(F214,【従業者名簿】!C:C,0)),"")</f>
        <v/>
      </c>
      <c r="B214" s="298" t="s">
        <v>33</v>
      </c>
      <c r="C214" s="299" t="str">
        <f t="shared" ref="C214" si="209">IF(AO214="介護福祉士","〇","")</f>
        <v/>
      </c>
      <c r="D214" s="366" t="str">
        <f>IF(A214="","",DATEDIF(A214,$AF$3,"m"))</f>
        <v/>
      </c>
      <c r="E214" s="301"/>
      <c r="F214" s="262"/>
      <c r="G214" s="70" t="s">
        <v>36</v>
      </c>
      <c r="H214" s="133"/>
      <c r="I214" s="133"/>
      <c r="J214" s="133"/>
      <c r="K214" s="133"/>
      <c r="L214" s="133"/>
      <c r="M214" s="133"/>
      <c r="N214" s="133"/>
      <c r="O214" s="133"/>
      <c r="P214" s="133"/>
      <c r="Q214" s="133"/>
      <c r="R214" s="133"/>
      <c r="S214" s="133"/>
      <c r="T214" s="133"/>
      <c r="U214" s="133"/>
      <c r="V214" s="133"/>
      <c r="W214" s="133"/>
      <c r="X214" s="133"/>
      <c r="Y214" s="133"/>
      <c r="Z214" s="133"/>
      <c r="AA214" s="133"/>
      <c r="AB214" s="133"/>
      <c r="AC214" s="133"/>
      <c r="AD214" s="133"/>
      <c r="AE214" s="133"/>
      <c r="AF214" s="133"/>
      <c r="AG214" s="133"/>
      <c r="AH214" s="133"/>
      <c r="AI214" s="133"/>
      <c r="AJ214" s="133"/>
      <c r="AK214" s="133"/>
      <c r="AL214" s="133"/>
      <c r="AM214" s="253">
        <f>SUM(H215:AL215)</f>
        <v>0</v>
      </c>
      <c r="AN214" s="368" t="str">
        <f t="shared" ref="AN214" si="210">IFERROR(IF(OR(E214="Ａ",AM214&gt;$AF$205),1,ROUNDDOWN(AM214/$AF$205,1)),"")</f>
        <v/>
      </c>
      <c r="AO214" s="372"/>
      <c r="AP214" s="8"/>
    </row>
    <row r="215" spans="1:51" ht="13.5" customHeight="1">
      <c r="A215" s="249"/>
      <c r="B215" s="255"/>
      <c r="C215" s="287"/>
      <c r="D215" s="367"/>
      <c r="E215" s="302"/>
      <c r="F215" s="262"/>
      <c r="G215" s="70" t="s">
        <v>134</v>
      </c>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253"/>
      <c r="AN215" s="368"/>
      <c r="AO215" s="374"/>
      <c r="AP215" s="8"/>
    </row>
    <row r="216" spans="1:51" ht="13.5" customHeight="1">
      <c r="A216" s="248" t="str">
        <f>IFERROR(INDEX(【従業者名簿】!F:F,MATCH(F216,【従業者名簿】!C:C,0)),"")</f>
        <v/>
      </c>
      <c r="B216" s="298" t="s">
        <v>33</v>
      </c>
      <c r="C216" s="299" t="str">
        <f t="shared" ref="C216" si="211">IF(AO216="介護福祉士","〇","")</f>
        <v/>
      </c>
      <c r="D216" s="366" t="str">
        <f t="shared" ref="D216" si="212">IF(A216="","",DATEDIF(A216,$AF$3,"m"))</f>
        <v/>
      </c>
      <c r="E216" s="301"/>
      <c r="F216" s="262"/>
      <c r="G216" s="70" t="s">
        <v>36</v>
      </c>
      <c r="H216" s="133"/>
      <c r="I216" s="133"/>
      <c r="J216" s="133"/>
      <c r="K216" s="133"/>
      <c r="L216" s="133"/>
      <c r="M216" s="133"/>
      <c r="N216" s="133"/>
      <c r="O216" s="133"/>
      <c r="P216" s="133"/>
      <c r="Q216" s="133"/>
      <c r="R216" s="133"/>
      <c r="S216" s="133"/>
      <c r="T216" s="133"/>
      <c r="U216" s="133"/>
      <c r="V216" s="133"/>
      <c r="W216" s="133"/>
      <c r="X216" s="133"/>
      <c r="Y216" s="133"/>
      <c r="Z216" s="133"/>
      <c r="AA216" s="133"/>
      <c r="AB216" s="133"/>
      <c r="AC216" s="133"/>
      <c r="AD216" s="133"/>
      <c r="AE216" s="133"/>
      <c r="AF216" s="133"/>
      <c r="AG216" s="133"/>
      <c r="AH216" s="133"/>
      <c r="AI216" s="133"/>
      <c r="AJ216" s="133"/>
      <c r="AK216" s="133"/>
      <c r="AL216" s="133"/>
      <c r="AM216" s="253">
        <f t="shared" ref="AM216" si="213">SUM(H217:AL217)</f>
        <v>0</v>
      </c>
      <c r="AN216" s="368" t="str">
        <f t="shared" ref="AN216" si="214">IFERROR(IF(OR(E216="Ａ",AM216&gt;$AF$205),1,ROUNDDOWN(AM216/$AF$205,1)),"")</f>
        <v/>
      </c>
      <c r="AO216" s="372"/>
      <c r="AP216" s="8"/>
    </row>
    <row r="217" spans="1:51" ht="13.5" customHeight="1">
      <c r="A217" s="249"/>
      <c r="B217" s="255"/>
      <c r="C217" s="287"/>
      <c r="D217" s="367"/>
      <c r="E217" s="302"/>
      <c r="F217" s="262"/>
      <c r="G217" s="70" t="s">
        <v>136</v>
      </c>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253"/>
      <c r="AN217" s="368"/>
      <c r="AO217" s="374"/>
      <c r="AP217" s="8"/>
    </row>
    <row r="218" spans="1:51" ht="13.5" customHeight="1">
      <c r="A218" s="248" t="str">
        <f>IFERROR(INDEX(【従業者名簿】!F:F,MATCH(F218,【従業者名簿】!C:C,0)),"")</f>
        <v/>
      </c>
      <c r="B218" s="298" t="s">
        <v>33</v>
      </c>
      <c r="C218" s="299" t="str">
        <f t="shared" ref="C218" si="215">IF(AO218="介護福祉士","〇","")</f>
        <v/>
      </c>
      <c r="D218" s="366" t="str">
        <f t="shared" ref="D218" si="216">IF(A218="","",DATEDIF(A218,$AF$3,"m"))</f>
        <v/>
      </c>
      <c r="E218" s="301"/>
      <c r="F218" s="262"/>
      <c r="G218" s="70" t="s">
        <v>36</v>
      </c>
      <c r="H218" s="133"/>
      <c r="I218" s="133"/>
      <c r="J218" s="133"/>
      <c r="K218" s="133"/>
      <c r="L218" s="133"/>
      <c r="M218" s="133"/>
      <c r="N218" s="133"/>
      <c r="O218" s="133"/>
      <c r="P218" s="133"/>
      <c r="Q218" s="133"/>
      <c r="R218" s="133"/>
      <c r="S218" s="133"/>
      <c r="T218" s="133"/>
      <c r="U218" s="133"/>
      <c r="V218" s="133"/>
      <c r="W218" s="133"/>
      <c r="X218" s="133"/>
      <c r="Y218" s="133"/>
      <c r="Z218" s="133"/>
      <c r="AA218" s="133"/>
      <c r="AB218" s="133"/>
      <c r="AC218" s="133"/>
      <c r="AD218" s="133"/>
      <c r="AE218" s="133"/>
      <c r="AF218" s="133"/>
      <c r="AG218" s="133"/>
      <c r="AH218" s="133"/>
      <c r="AI218" s="133"/>
      <c r="AJ218" s="133"/>
      <c r="AK218" s="133"/>
      <c r="AL218" s="133"/>
      <c r="AM218" s="253">
        <f t="shared" ref="AM218" si="217">SUM(H219:AL219)</f>
        <v>0</v>
      </c>
      <c r="AN218" s="368" t="str">
        <f t="shared" ref="AN218" si="218">IFERROR(IF(OR(E218="Ａ",AM218&gt;$AF$205),1,ROUNDDOWN(AM218/$AF$205,1)),"")</f>
        <v/>
      </c>
      <c r="AO218" s="372"/>
      <c r="AP218" s="8"/>
    </row>
    <row r="219" spans="1:51" ht="13.5" customHeight="1">
      <c r="A219" s="249"/>
      <c r="B219" s="255"/>
      <c r="C219" s="287"/>
      <c r="D219" s="367"/>
      <c r="E219" s="302"/>
      <c r="F219" s="262"/>
      <c r="G219" s="70" t="s">
        <v>136</v>
      </c>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253"/>
      <c r="AN219" s="368"/>
      <c r="AO219" s="374"/>
      <c r="AP219" s="8"/>
    </row>
    <row r="220" spans="1:51" ht="13.5" customHeight="1">
      <c r="A220" s="248" t="str">
        <f>IFERROR(INDEX(【従業者名簿】!F:F,MATCH(F220,【従業者名簿】!C:C,0)),"")</f>
        <v/>
      </c>
      <c r="B220" s="298" t="s">
        <v>33</v>
      </c>
      <c r="C220" s="299" t="str">
        <f t="shared" ref="C220" si="219">IF(AO220="介護福祉士","〇","")</f>
        <v/>
      </c>
      <c r="D220" s="366" t="str">
        <f t="shared" ref="D220" si="220">IF(A220="","",DATEDIF(A220,$AF$3,"m"))</f>
        <v/>
      </c>
      <c r="E220" s="301"/>
      <c r="F220" s="262"/>
      <c r="G220" s="70" t="s">
        <v>36</v>
      </c>
      <c r="H220" s="133"/>
      <c r="I220" s="133"/>
      <c r="J220" s="133"/>
      <c r="K220" s="133"/>
      <c r="L220" s="133"/>
      <c r="M220" s="133"/>
      <c r="N220" s="133"/>
      <c r="O220" s="133"/>
      <c r="P220" s="133"/>
      <c r="Q220" s="133"/>
      <c r="R220" s="133"/>
      <c r="S220" s="133"/>
      <c r="T220" s="133"/>
      <c r="U220" s="133"/>
      <c r="V220" s="133"/>
      <c r="W220" s="133"/>
      <c r="X220" s="133"/>
      <c r="Y220" s="133"/>
      <c r="Z220" s="133"/>
      <c r="AA220" s="133"/>
      <c r="AB220" s="133"/>
      <c r="AC220" s="133"/>
      <c r="AD220" s="133"/>
      <c r="AE220" s="133"/>
      <c r="AF220" s="133"/>
      <c r="AG220" s="133"/>
      <c r="AH220" s="133"/>
      <c r="AI220" s="133"/>
      <c r="AJ220" s="133"/>
      <c r="AK220" s="133"/>
      <c r="AL220" s="133"/>
      <c r="AM220" s="253">
        <f t="shared" ref="AM220" si="221">SUM(H221:AL221)</f>
        <v>0</v>
      </c>
      <c r="AN220" s="368" t="str">
        <f t="shared" ref="AN220" si="222">IFERROR(IF(OR(E220="Ａ",AM220&gt;$AF$205),1,ROUNDDOWN(AM220/$AF$205,1)),"")</f>
        <v/>
      </c>
      <c r="AO220" s="372"/>
      <c r="AP220" s="8"/>
    </row>
    <row r="221" spans="1:51" ht="13.5" customHeight="1">
      <c r="A221" s="249"/>
      <c r="B221" s="255"/>
      <c r="C221" s="287"/>
      <c r="D221" s="367"/>
      <c r="E221" s="302"/>
      <c r="F221" s="262"/>
      <c r="G221" s="70" t="s">
        <v>134</v>
      </c>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253"/>
      <c r="AN221" s="368"/>
      <c r="AO221" s="374"/>
      <c r="AP221" s="8"/>
    </row>
    <row r="222" spans="1:51" ht="13.5" customHeight="1">
      <c r="A222" s="248" t="str">
        <f>IFERROR(INDEX(【従業者名簿】!F:F,MATCH(F222,【従業者名簿】!C:C,0)),"")</f>
        <v/>
      </c>
      <c r="B222" s="298" t="s">
        <v>33</v>
      </c>
      <c r="C222" s="299" t="str">
        <f t="shared" ref="C222" si="223">IF(AO222="介護福祉士","〇","")</f>
        <v/>
      </c>
      <c r="D222" s="366" t="str">
        <f t="shared" ref="D222" si="224">IF(A222="","",DATEDIF(A222,$AF$3,"m"))</f>
        <v/>
      </c>
      <c r="E222" s="301"/>
      <c r="F222" s="262"/>
      <c r="G222" s="70" t="s">
        <v>36</v>
      </c>
      <c r="H222" s="133"/>
      <c r="I222" s="133"/>
      <c r="J222" s="133"/>
      <c r="K222" s="133"/>
      <c r="L222" s="133"/>
      <c r="M222" s="133"/>
      <c r="N222" s="133"/>
      <c r="O222" s="133"/>
      <c r="P222" s="133"/>
      <c r="Q222" s="133"/>
      <c r="R222" s="133"/>
      <c r="S222" s="133"/>
      <c r="T222" s="133"/>
      <c r="U222" s="133"/>
      <c r="V222" s="133"/>
      <c r="W222" s="133"/>
      <c r="X222" s="133"/>
      <c r="Y222" s="133"/>
      <c r="Z222" s="133"/>
      <c r="AA222" s="133"/>
      <c r="AB222" s="133"/>
      <c r="AC222" s="133"/>
      <c r="AD222" s="133"/>
      <c r="AE222" s="133"/>
      <c r="AF222" s="133"/>
      <c r="AG222" s="133"/>
      <c r="AH222" s="133"/>
      <c r="AI222" s="133"/>
      <c r="AJ222" s="133"/>
      <c r="AK222" s="133"/>
      <c r="AL222" s="133"/>
      <c r="AM222" s="253">
        <f t="shared" ref="AM222" si="225">SUM(H223:AL223)</f>
        <v>0</v>
      </c>
      <c r="AN222" s="368" t="str">
        <f t="shared" ref="AN222" si="226">IFERROR(IF(OR(E222="Ａ",AM222&gt;$AF$205),1,ROUNDDOWN(AM222/$AF$205,1)),"")</f>
        <v/>
      </c>
      <c r="AO222" s="372"/>
      <c r="AP222" s="8"/>
    </row>
    <row r="223" spans="1:51" ht="13.5" customHeight="1">
      <c r="A223" s="249"/>
      <c r="B223" s="255"/>
      <c r="C223" s="287"/>
      <c r="D223" s="367"/>
      <c r="E223" s="302"/>
      <c r="F223" s="262"/>
      <c r="G223" s="70" t="s">
        <v>134</v>
      </c>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253"/>
      <c r="AN223" s="368"/>
      <c r="AO223" s="374"/>
      <c r="AP223" s="8"/>
    </row>
    <row r="224" spans="1:51" ht="13.5" customHeight="1">
      <c r="A224" s="248" t="str">
        <f>IFERROR(INDEX(【従業者名簿】!F:F,MATCH(F224,【従業者名簿】!C:C,0)),"")</f>
        <v/>
      </c>
      <c r="B224" s="298" t="s">
        <v>33</v>
      </c>
      <c r="C224" s="299" t="str">
        <f t="shared" ref="C224" si="227">IF(AO224="介護福祉士","〇","")</f>
        <v/>
      </c>
      <c r="D224" s="366" t="str">
        <f t="shared" ref="D224" si="228">IF(A224="","",DATEDIF(A224,$AF$3,"m"))</f>
        <v/>
      </c>
      <c r="E224" s="301"/>
      <c r="F224" s="262"/>
      <c r="G224" s="70" t="s">
        <v>36</v>
      </c>
      <c r="H224" s="133"/>
      <c r="I224" s="133"/>
      <c r="J224" s="133"/>
      <c r="K224" s="133"/>
      <c r="L224" s="133"/>
      <c r="M224" s="133"/>
      <c r="N224" s="133"/>
      <c r="O224" s="133"/>
      <c r="P224" s="133"/>
      <c r="Q224" s="133"/>
      <c r="R224" s="133"/>
      <c r="S224" s="133"/>
      <c r="T224" s="133"/>
      <c r="U224" s="133"/>
      <c r="V224" s="133"/>
      <c r="W224" s="133"/>
      <c r="X224" s="133"/>
      <c r="Y224" s="133"/>
      <c r="Z224" s="133"/>
      <c r="AA224" s="133"/>
      <c r="AB224" s="133"/>
      <c r="AC224" s="133"/>
      <c r="AD224" s="133"/>
      <c r="AE224" s="133"/>
      <c r="AF224" s="133"/>
      <c r="AG224" s="133"/>
      <c r="AH224" s="133"/>
      <c r="AI224" s="133"/>
      <c r="AJ224" s="133"/>
      <c r="AK224" s="133"/>
      <c r="AL224" s="133"/>
      <c r="AM224" s="253">
        <f t="shared" ref="AM224" si="229">SUM(H225:AL225)</f>
        <v>0</v>
      </c>
      <c r="AN224" s="368" t="str">
        <f t="shared" ref="AN224" si="230">IFERROR(IF(OR(E224="Ａ",AM224&gt;$AF$205),1,ROUNDDOWN(AM224/$AF$205,1)),"")</f>
        <v/>
      </c>
      <c r="AO224" s="372"/>
      <c r="AP224" s="8"/>
    </row>
    <row r="225" spans="1:51" ht="13.5" customHeight="1">
      <c r="A225" s="249"/>
      <c r="B225" s="255"/>
      <c r="C225" s="287"/>
      <c r="D225" s="367"/>
      <c r="E225" s="302"/>
      <c r="F225" s="262"/>
      <c r="G225" s="70" t="s">
        <v>136</v>
      </c>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253"/>
      <c r="AN225" s="368"/>
      <c r="AO225" s="374"/>
      <c r="AP225" s="8"/>
    </row>
    <row r="226" spans="1:51" ht="13.5" customHeight="1">
      <c r="A226" s="248" t="str">
        <f>IFERROR(INDEX(【従業者名簿】!F:F,MATCH(F226,【従業者名簿】!C:C,0)),"")</f>
        <v/>
      </c>
      <c r="B226" s="298" t="s">
        <v>33</v>
      </c>
      <c r="C226" s="299" t="str">
        <f t="shared" ref="C226" si="231">IF(AO226="介護福祉士","〇","")</f>
        <v/>
      </c>
      <c r="D226" s="366" t="str">
        <f t="shared" ref="D226" si="232">IF(A226="","",DATEDIF(A226,$AF$3,"m"))</f>
        <v/>
      </c>
      <c r="E226" s="301"/>
      <c r="F226" s="262"/>
      <c r="G226" s="70" t="s">
        <v>36</v>
      </c>
      <c r="H226" s="133"/>
      <c r="I226" s="133"/>
      <c r="J226" s="133"/>
      <c r="K226" s="133"/>
      <c r="L226" s="133"/>
      <c r="M226" s="133"/>
      <c r="N226" s="133"/>
      <c r="O226" s="133"/>
      <c r="P226" s="133"/>
      <c r="Q226" s="133"/>
      <c r="R226" s="133"/>
      <c r="S226" s="133"/>
      <c r="T226" s="133"/>
      <c r="U226" s="133"/>
      <c r="V226" s="133"/>
      <c r="W226" s="133"/>
      <c r="X226" s="133"/>
      <c r="Y226" s="133"/>
      <c r="Z226" s="133"/>
      <c r="AA226" s="133"/>
      <c r="AB226" s="133"/>
      <c r="AC226" s="133"/>
      <c r="AD226" s="133"/>
      <c r="AE226" s="133"/>
      <c r="AF226" s="133"/>
      <c r="AG226" s="133"/>
      <c r="AH226" s="133"/>
      <c r="AI226" s="133"/>
      <c r="AJ226" s="133"/>
      <c r="AK226" s="133"/>
      <c r="AL226" s="133"/>
      <c r="AM226" s="253">
        <f t="shared" ref="AM226" si="233">SUM(H227:AL227)</f>
        <v>0</v>
      </c>
      <c r="AN226" s="368" t="str">
        <f t="shared" ref="AN226" si="234">IFERROR(IF(OR(E226="Ａ",AM226&gt;$AF$205),1,ROUNDDOWN(AM226/$AF$205,1)),"")</f>
        <v/>
      </c>
      <c r="AO226" s="372"/>
      <c r="AP226" s="8"/>
    </row>
    <row r="227" spans="1:51" ht="13.5" customHeight="1">
      <c r="A227" s="249"/>
      <c r="B227" s="255"/>
      <c r="C227" s="287"/>
      <c r="D227" s="367"/>
      <c r="E227" s="302"/>
      <c r="F227" s="262"/>
      <c r="G227" s="70" t="s">
        <v>134</v>
      </c>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253"/>
      <c r="AN227" s="368"/>
      <c r="AO227" s="374"/>
      <c r="AP227" s="8"/>
    </row>
    <row r="228" spans="1:51" ht="13.5" customHeight="1">
      <c r="A228" s="248" t="str">
        <f>IFERROR(INDEX(【従業者名簿】!F:F,MATCH(F228,【従業者名簿】!C:C,0)),"")</f>
        <v/>
      </c>
      <c r="B228" s="298" t="s">
        <v>33</v>
      </c>
      <c r="C228" s="299" t="str">
        <f t="shared" ref="C228" si="235">IF(AO228="介護福祉士","〇","")</f>
        <v/>
      </c>
      <c r="D228" s="366" t="str">
        <f t="shared" ref="D228" si="236">IF(A228="","",DATEDIF(A228,$AF$3,"m"))</f>
        <v/>
      </c>
      <c r="E228" s="301"/>
      <c r="F228" s="262"/>
      <c r="G228" s="70" t="s">
        <v>36</v>
      </c>
      <c r="H228" s="133"/>
      <c r="I228" s="133"/>
      <c r="J228" s="133"/>
      <c r="K228" s="133"/>
      <c r="L228" s="133"/>
      <c r="M228" s="133"/>
      <c r="N228" s="133"/>
      <c r="O228" s="133"/>
      <c r="P228" s="133"/>
      <c r="Q228" s="133"/>
      <c r="R228" s="133"/>
      <c r="S228" s="133"/>
      <c r="T228" s="133"/>
      <c r="U228" s="133"/>
      <c r="V228" s="133"/>
      <c r="W228" s="133"/>
      <c r="X228" s="133"/>
      <c r="Y228" s="133"/>
      <c r="Z228" s="133"/>
      <c r="AA228" s="133"/>
      <c r="AB228" s="133"/>
      <c r="AC228" s="133"/>
      <c r="AD228" s="133"/>
      <c r="AE228" s="133"/>
      <c r="AF228" s="133"/>
      <c r="AG228" s="133"/>
      <c r="AH228" s="133"/>
      <c r="AI228" s="133"/>
      <c r="AJ228" s="133"/>
      <c r="AK228" s="133"/>
      <c r="AL228" s="133"/>
      <c r="AM228" s="253">
        <f t="shared" ref="AM228" si="237">SUM(H229:AL229)</f>
        <v>0</v>
      </c>
      <c r="AN228" s="368" t="str">
        <f t="shared" ref="AN228" si="238">IFERROR(IF(OR(E228="Ａ",AM228&gt;$AF$205),1,ROUNDDOWN(AM228/$AF$205,1)),"")</f>
        <v/>
      </c>
      <c r="AO228" s="372"/>
      <c r="AP228" s="8"/>
    </row>
    <row r="229" spans="1:51" ht="13.5" customHeight="1">
      <c r="A229" s="249"/>
      <c r="B229" s="255"/>
      <c r="C229" s="287"/>
      <c r="D229" s="367"/>
      <c r="E229" s="302"/>
      <c r="F229" s="262"/>
      <c r="G229" s="70" t="s">
        <v>134</v>
      </c>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253"/>
      <c r="AN229" s="368"/>
      <c r="AO229" s="374"/>
      <c r="AP229" s="8"/>
    </row>
    <row r="230" spans="1:51" ht="13.5" customHeight="1">
      <c r="A230" s="248" t="str">
        <f>IFERROR(INDEX(【従業者名簿】!F:F,MATCH(F230,【従業者名簿】!C:C,0)),"")</f>
        <v/>
      </c>
      <c r="B230" s="298" t="s">
        <v>33</v>
      </c>
      <c r="C230" s="299" t="str">
        <f t="shared" ref="C230" si="239">IF(AO230="介護福祉士","〇","")</f>
        <v/>
      </c>
      <c r="D230" s="366" t="str">
        <f t="shared" ref="D230" si="240">IF(A230="","",DATEDIF(A230,$AF$3,"m"))</f>
        <v/>
      </c>
      <c r="E230" s="301"/>
      <c r="F230" s="262"/>
      <c r="G230" s="70" t="s">
        <v>36</v>
      </c>
      <c r="H230" s="133"/>
      <c r="I230" s="133"/>
      <c r="J230" s="133"/>
      <c r="K230" s="133"/>
      <c r="L230" s="133"/>
      <c r="M230" s="133"/>
      <c r="N230" s="133"/>
      <c r="O230" s="133"/>
      <c r="P230" s="133"/>
      <c r="Q230" s="133"/>
      <c r="R230" s="133"/>
      <c r="S230" s="133"/>
      <c r="T230" s="133"/>
      <c r="U230" s="133"/>
      <c r="V230" s="133"/>
      <c r="W230" s="133"/>
      <c r="X230" s="133"/>
      <c r="Y230" s="133"/>
      <c r="Z230" s="133"/>
      <c r="AA230" s="133"/>
      <c r="AB230" s="133"/>
      <c r="AC230" s="133"/>
      <c r="AD230" s="133"/>
      <c r="AE230" s="133"/>
      <c r="AF230" s="133"/>
      <c r="AG230" s="133"/>
      <c r="AH230" s="133"/>
      <c r="AI230" s="133"/>
      <c r="AJ230" s="133"/>
      <c r="AK230" s="133"/>
      <c r="AL230" s="133"/>
      <c r="AM230" s="253">
        <f t="shared" ref="AM230" si="241">SUM(H231:AL231)</f>
        <v>0</v>
      </c>
      <c r="AN230" s="368" t="str">
        <f t="shared" ref="AN230" si="242">IFERROR(IF(OR(E230="Ａ",AM230&gt;$AF$205),1,ROUNDDOWN(AM230/$AF$205,1)),"")</f>
        <v/>
      </c>
      <c r="AO230" s="372"/>
      <c r="AP230" s="8"/>
    </row>
    <row r="231" spans="1:51" ht="13.5" customHeight="1">
      <c r="A231" s="249"/>
      <c r="B231" s="255"/>
      <c r="C231" s="287"/>
      <c r="D231" s="367"/>
      <c r="E231" s="302"/>
      <c r="F231" s="262"/>
      <c r="G231" s="70" t="s">
        <v>134</v>
      </c>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253"/>
      <c r="AN231" s="368"/>
      <c r="AO231" s="374"/>
      <c r="AP231" s="8"/>
    </row>
    <row r="232" spans="1:51" ht="13.5" customHeight="1">
      <c r="A232" s="248" t="str">
        <f>IFERROR(INDEX(【従業者名簿】!F:F,MATCH(F232,【従業者名簿】!C:C,0)),"")</f>
        <v/>
      </c>
      <c r="B232" s="298" t="s">
        <v>33</v>
      </c>
      <c r="C232" s="299" t="str">
        <f t="shared" ref="C232" si="243">IF(AO232="介護福祉士","〇","")</f>
        <v/>
      </c>
      <c r="D232" s="366" t="str">
        <f t="shared" ref="D232" si="244">IF(A232="","",DATEDIF(A232,$AF$3,"m"))</f>
        <v/>
      </c>
      <c r="E232" s="301"/>
      <c r="F232" s="262"/>
      <c r="G232" s="70" t="s">
        <v>36</v>
      </c>
      <c r="H232" s="133"/>
      <c r="I232" s="133"/>
      <c r="J232" s="133"/>
      <c r="K232" s="133"/>
      <c r="L232" s="133"/>
      <c r="M232" s="133"/>
      <c r="N232" s="133"/>
      <c r="O232" s="133"/>
      <c r="P232" s="133"/>
      <c r="Q232" s="133"/>
      <c r="R232" s="133"/>
      <c r="S232" s="133"/>
      <c r="T232" s="133"/>
      <c r="U232" s="133"/>
      <c r="V232" s="133"/>
      <c r="W232" s="133"/>
      <c r="X232" s="133"/>
      <c r="Y232" s="133"/>
      <c r="Z232" s="133"/>
      <c r="AA232" s="133"/>
      <c r="AB232" s="133"/>
      <c r="AC232" s="133"/>
      <c r="AD232" s="133"/>
      <c r="AE232" s="133"/>
      <c r="AF232" s="133"/>
      <c r="AG232" s="133"/>
      <c r="AH232" s="133"/>
      <c r="AI232" s="133"/>
      <c r="AJ232" s="133"/>
      <c r="AK232" s="133"/>
      <c r="AL232" s="133"/>
      <c r="AM232" s="253">
        <f t="shared" ref="AM232" si="245">SUM(H233:AL233)</f>
        <v>0</v>
      </c>
      <c r="AN232" s="368" t="str">
        <f t="shared" ref="AN232" si="246">IFERROR(IF(OR(E232="Ａ",AM232&gt;$AF$205),1,ROUNDDOWN(AM232/$AF$205,1)),"")</f>
        <v/>
      </c>
      <c r="AO232" s="372"/>
      <c r="AP232" s="8"/>
    </row>
    <row r="233" spans="1:51" ht="13.5" customHeight="1">
      <c r="A233" s="249"/>
      <c r="B233" s="255"/>
      <c r="C233" s="287"/>
      <c r="D233" s="367"/>
      <c r="E233" s="302"/>
      <c r="F233" s="262"/>
      <c r="G233" s="70" t="s">
        <v>134</v>
      </c>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253"/>
      <c r="AN233" s="368"/>
      <c r="AO233" s="374"/>
      <c r="AP233" s="8"/>
    </row>
    <row r="234" spans="1:51" ht="13.5" customHeight="1">
      <c r="A234" s="248" t="str">
        <f>IFERROR(INDEX(【従業者名簿】!F:F,MATCH(F234,【従業者名簿】!C:C,0)),"")</f>
        <v/>
      </c>
      <c r="B234" s="298" t="s">
        <v>33</v>
      </c>
      <c r="C234" s="299" t="str">
        <f t="shared" ref="C234" si="247">IF(AO234="介護福祉士","〇","")</f>
        <v/>
      </c>
      <c r="D234" s="366" t="str">
        <f t="shared" ref="D234" si="248">IF(A234="","",DATEDIF(A234,$AF$3,"m"))</f>
        <v/>
      </c>
      <c r="E234" s="301"/>
      <c r="F234" s="262"/>
      <c r="G234" s="70" t="s">
        <v>36</v>
      </c>
      <c r="H234" s="133"/>
      <c r="I234" s="133"/>
      <c r="J234" s="133"/>
      <c r="K234" s="133"/>
      <c r="L234" s="133"/>
      <c r="M234" s="133"/>
      <c r="N234" s="133"/>
      <c r="O234" s="133"/>
      <c r="P234" s="133"/>
      <c r="Q234" s="133"/>
      <c r="R234" s="133"/>
      <c r="S234" s="133"/>
      <c r="T234" s="133"/>
      <c r="U234" s="133"/>
      <c r="V234" s="133"/>
      <c r="W234" s="133"/>
      <c r="X234" s="133"/>
      <c r="Y234" s="133"/>
      <c r="Z234" s="133"/>
      <c r="AA234" s="133"/>
      <c r="AB234" s="133"/>
      <c r="AC234" s="133"/>
      <c r="AD234" s="133"/>
      <c r="AE234" s="133"/>
      <c r="AF234" s="133"/>
      <c r="AG234" s="133"/>
      <c r="AH234" s="133"/>
      <c r="AI234" s="133"/>
      <c r="AJ234" s="133"/>
      <c r="AK234" s="133"/>
      <c r="AL234" s="133"/>
      <c r="AM234" s="253">
        <f t="shared" ref="AM234" si="249">SUM(H235:AL235)</f>
        <v>0</v>
      </c>
      <c r="AN234" s="368" t="str">
        <f t="shared" ref="AN234" si="250">IFERROR(IF(OR(E234="Ａ",AM234&gt;$AF$205),1,ROUNDDOWN(AM234/$AF$205,1)),"")</f>
        <v/>
      </c>
      <c r="AO234" s="372"/>
      <c r="AP234" s="8"/>
    </row>
    <row r="235" spans="1:51" ht="13.5" customHeight="1">
      <c r="A235" s="249"/>
      <c r="B235" s="255"/>
      <c r="C235" s="287"/>
      <c r="D235" s="367"/>
      <c r="E235" s="302"/>
      <c r="F235" s="262"/>
      <c r="G235" s="70" t="s">
        <v>136</v>
      </c>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253"/>
      <c r="AN235" s="368"/>
      <c r="AO235" s="374"/>
      <c r="AP235" s="8"/>
    </row>
    <row r="236" spans="1:51" ht="13.5" customHeight="1">
      <c r="A236" s="248" t="str">
        <f>IFERROR(INDEX(【従業者名簿】!F:F,MATCH(F236,【従業者名簿】!C:C,0)),"")</f>
        <v/>
      </c>
      <c r="B236" s="298" t="s">
        <v>33</v>
      </c>
      <c r="C236" s="299" t="str">
        <f t="shared" ref="C236" si="251">IF(AO236="介護福祉士","〇","")</f>
        <v/>
      </c>
      <c r="D236" s="366" t="str">
        <f t="shared" ref="D236" si="252">IF(A236="","",DATEDIF(A236,$AF$3,"m"))</f>
        <v/>
      </c>
      <c r="E236" s="301"/>
      <c r="F236" s="270"/>
      <c r="G236" s="70" t="s">
        <v>36</v>
      </c>
      <c r="H236" s="133"/>
      <c r="I236" s="133"/>
      <c r="J236" s="133"/>
      <c r="K236" s="133"/>
      <c r="L236" s="133"/>
      <c r="M236" s="133"/>
      <c r="N236" s="133"/>
      <c r="O236" s="133"/>
      <c r="P236" s="133"/>
      <c r="Q236" s="133"/>
      <c r="R236" s="133"/>
      <c r="S236" s="133"/>
      <c r="T236" s="133"/>
      <c r="U236" s="133"/>
      <c r="V236" s="133"/>
      <c r="W236" s="133"/>
      <c r="X236" s="133"/>
      <c r="Y236" s="133"/>
      <c r="Z236" s="133"/>
      <c r="AA236" s="133"/>
      <c r="AB236" s="133"/>
      <c r="AC236" s="133"/>
      <c r="AD236" s="133"/>
      <c r="AE236" s="133"/>
      <c r="AF236" s="133"/>
      <c r="AG236" s="133"/>
      <c r="AH236" s="133"/>
      <c r="AI236" s="133"/>
      <c r="AJ236" s="133"/>
      <c r="AK236" s="133"/>
      <c r="AL236" s="133"/>
      <c r="AM236" s="253">
        <f t="shared" ref="AM236" si="253">SUM(H237:AL237)</f>
        <v>0</v>
      </c>
      <c r="AN236" s="368" t="str">
        <f t="shared" ref="AN236" si="254">IFERROR(IF(OR(E236="Ａ",AM236&gt;$AF$205),1,ROUNDDOWN(AM236/$AF$205,1)),"")</f>
        <v/>
      </c>
      <c r="AO236" s="372"/>
      <c r="AP236" s="8"/>
    </row>
    <row r="237" spans="1:51" ht="13.5" customHeight="1">
      <c r="A237" s="249"/>
      <c r="B237" s="255"/>
      <c r="C237" s="287"/>
      <c r="D237" s="367"/>
      <c r="E237" s="302"/>
      <c r="F237" s="261"/>
      <c r="G237" s="70" t="s">
        <v>136</v>
      </c>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253"/>
      <c r="AN237" s="368"/>
      <c r="AO237" s="374"/>
      <c r="AP237" s="8"/>
    </row>
    <row r="238" spans="1:51" ht="13.5" customHeight="1">
      <c r="A238" s="248" t="str">
        <f>IFERROR(INDEX(【従業者名簿】!F:F,MATCH(F238,【従業者名簿】!C:C,0)),"")</f>
        <v/>
      </c>
      <c r="B238" s="298" t="s">
        <v>33</v>
      </c>
      <c r="C238" s="299" t="str">
        <f t="shared" ref="C238" si="255">IF(AO238="介護福祉士","〇","")</f>
        <v/>
      </c>
      <c r="D238" s="366" t="str">
        <f>IF(A238="","",DATEDIF(A238,$AF$3,"m"))</f>
        <v/>
      </c>
      <c r="E238" s="301"/>
      <c r="F238" s="262"/>
      <c r="G238" s="70" t="s">
        <v>36</v>
      </c>
      <c r="H238" s="133"/>
      <c r="I238" s="133"/>
      <c r="J238" s="133"/>
      <c r="K238" s="133"/>
      <c r="L238" s="133"/>
      <c r="M238" s="133"/>
      <c r="N238" s="133"/>
      <c r="O238" s="133"/>
      <c r="P238" s="133"/>
      <c r="Q238" s="133"/>
      <c r="R238" s="133"/>
      <c r="S238" s="133"/>
      <c r="T238" s="133"/>
      <c r="U238" s="133"/>
      <c r="V238" s="133"/>
      <c r="W238" s="133"/>
      <c r="X238" s="133"/>
      <c r="Y238" s="133"/>
      <c r="Z238" s="133"/>
      <c r="AA238" s="133"/>
      <c r="AB238" s="133"/>
      <c r="AC238" s="133"/>
      <c r="AD238" s="133"/>
      <c r="AE238" s="133"/>
      <c r="AF238" s="133"/>
      <c r="AG238" s="133"/>
      <c r="AH238" s="133"/>
      <c r="AI238" s="133"/>
      <c r="AJ238" s="133"/>
      <c r="AK238" s="133"/>
      <c r="AL238" s="133"/>
      <c r="AM238" s="253">
        <f>SUM(H239:AL239)</f>
        <v>0</v>
      </c>
      <c r="AN238" s="368" t="str">
        <f>IFERROR(IF(OR(E238="Ａ",AM238&gt;$AF$205),1,ROUNDDOWN(AM238/$AF$205,1)),"")</f>
        <v/>
      </c>
      <c r="AO238" s="372"/>
      <c r="AP238" s="8"/>
    </row>
    <row r="239" spans="1:51" ht="13.5" customHeight="1">
      <c r="A239" s="249"/>
      <c r="B239" s="255"/>
      <c r="C239" s="287"/>
      <c r="D239" s="367"/>
      <c r="E239" s="302"/>
      <c r="F239" s="262"/>
      <c r="G239" s="70" t="s">
        <v>134</v>
      </c>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253"/>
      <c r="AN239" s="368"/>
      <c r="AO239" s="374"/>
      <c r="AP239" s="8"/>
    </row>
    <row r="240" spans="1:51" ht="13.5" customHeight="1">
      <c r="B240" s="132"/>
      <c r="C240" s="132"/>
      <c r="D240" s="132"/>
      <c r="E240" s="7" t="s">
        <v>137</v>
      </c>
      <c r="F240" s="132"/>
      <c r="G240" s="51"/>
      <c r="H240" s="7"/>
      <c r="I240" s="52"/>
      <c r="J240" s="52"/>
      <c r="K240" s="52"/>
      <c r="L240" s="52"/>
      <c r="M240" s="52"/>
      <c r="N240" s="52"/>
      <c r="O240" s="52"/>
      <c r="P240" s="52"/>
      <c r="Q240" s="52"/>
      <c r="R240" s="52"/>
      <c r="S240" s="53"/>
      <c r="T240" s="53"/>
      <c r="U240" s="7"/>
      <c r="V240" s="52"/>
      <c r="W240" s="52"/>
      <c r="X240" s="52"/>
      <c r="Y240" s="52"/>
      <c r="Z240" s="52"/>
      <c r="AA240" s="52"/>
      <c r="AB240" s="52"/>
      <c r="AC240" s="132"/>
      <c r="AD240" s="132"/>
      <c r="AE240" s="132"/>
      <c r="AF240" s="54"/>
      <c r="AG240" s="54"/>
      <c r="AH240" s="7"/>
      <c r="AI240" s="7"/>
      <c r="AJ240" s="7"/>
      <c r="AK240" s="7"/>
      <c r="AL240" s="7"/>
      <c r="AM240" s="55"/>
      <c r="AN240" s="56"/>
      <c r="AO240" s="57"/>
      <c r="AP240" s="10"/>
      <c r="AQ240" s="132"/>
      <c r="AR240" s="132"/>
      <c r="AS240" s="132"/>
      <c r="AT240" s="58"/>
      <c r="AU240" s="58"/>
      <c r="AV240" s="58"/>
      <c r="AW240" s="59"/>
      <c r="AX240" s="59"/>
      <c r="AY240" s="59"/>
    </row>
  </sheetData>
  <sheetProtection sheet="1" objects="1" scenarios="1"/>
  <mergeCells count="1222">
    <mergeCell ref="AO14:AO15"/>
    <mergeCell ref="AO16:AO17"/>
    <mergeCell ref="AO18:AO19"/>
    <mergeCell ref="AO20:AO21"/>
    <mergeCell ref="AO22:AO23"/>
    <mergeCell ref="AO94:AO95"/>
    <mergeCell ref="AO96:AO97"/>
    <mergeCell ref="AO98:AO99"/>
    <mergeCell ref="AO100:AO101"/>
    <mergeCell ref="AO102:AO103"/>
    <mergeCell ref="AO174:AO175"/>
    <mergeCell ref="AO176:AO177"/>
    <mergeCell ref="AO178:AO179"/>
    <mergeCell ref="AO180:AO181"/>
    <mergeCell ref="AO182:AO183"/>
    <mergeCell ref="BA122:BA123"/>
    <mergeCell ref="AQ123:AS123"/>
    <mergeCell ref="AQ124:AS125"/>
    <mergeCell ref="AT124:AV125"/>
    <mergeCell ref="AW124:AY125"/>
    <mergeCell ref="BA118:BA119"/>
    <mergeCell ref="AQ119:AS119"/>
    <mergeCell ref="AQ120:AS120"/>
    <mergeCell ref="AT120:AV121"/>
    <mergeCell ref="AW120:AY121"/>
    <mergeCell ref="AQ121:AS121"/>
    <mergeCell ref="AS91:AT91"/>
    <mergeCell ref="AV91:AW91"/>
    <mergeCell ref="AQ106:AR106"/>
    <mergeCell ref="AS106:AY106"/>
    <mergeCell ref="AW44:AY45"/>
    <mergeCell ref="AQ113:AS115"/>
    <mergeCell ref="BA202:BA203"/>
    <mergeCell ref="AQ203:AS203"/>
    <mergeCell ref="AQ204:AS205"/>
    <mergeCell ref="AT204:AV205"/>
    <mergeCell ref="AW204:AY205"/>
    <mergeCell ref="AQ193:AS195"/>
    <mergeCell ref="AT193:AV194"/>
    <mergeCell ref="AW193:AY194"/>
    <mergeCell ref="AT195:AV195"/>
    <mergeCell ref="AW195:AY195"/>
    <mergeCell ref="BA38:BA39"/>
    <mergeCell ref="AQ39:AS39"/>
    <mergeCell ref="AQ40:AS40"/>
    <mergeCell ref="AT40:AV41"/>
    <mergeCell ref="AW40:AY41"/>
    <mergeCell ref="AQ41:AS41"/>
    <mergeCell ref="AT42:AV43"/>
    <mergeCell ref="AW42:AY43"/>
    <mergeCell ref="BA42:BA43"/>
    <mergeCell ref="AQ43:AS43"/>
    <mergeCell ref="AQ196:AS196"/>
    <mergeCell ref="AT196:AV197"/>
    <mergeCell ref="AW196:AY197"/>
    <mergeCell ref="AQ197:AS197"/>
    <mergeCell ref="AT198:AV199"/>
    <mergeCell ref="AW198:AY199"/>
    <mergeCell ref="BA198:BA199"/>
    <mergeCell ref="AQ199:AS199"/>
    <mergeCell ref="AQ44:AS45"/>
    <mergeCell ref="AT44:AV45"/>
    <mergeCell ref="AT113:AV114"/>
    <mergeCell ref="AW113:AY114"/>
    <mergeCell ref="AT115:AV115"/>
    <mergeCell ref="AW115:AY115"/>
    <mergeCell ref="AQ116:AS116"/>
    <mergeCell ref="AT116:AV117"/>
    <mergeCell ref="AW116:AY117"/>
    <mergeCell ref="AQ117:AS117"/>
    <mergeCell ref="AT118:AV119"/>
    <mergeCell ref="AW118:AY119"/>
    <mergeCell ref="A238:A239"/>
    <mergeCell ref="B238:B239"/>
    <mergeCell ref="C238:C239"/>
    <mergeCell ref="D238:D239"/>
    <mergeCell ref="E238:E239"/>
    <mergeCell ref="F238:F239"/>
    <mergeCell ref="AM238:AM239"/>
    <mergeCell ref="AN238:AN239"/>
    <mergeCell ref="AO238:AO239"/>
    <mergeCell ref="A236:A237"/>
    <mergeCell ref="B236:B237"/>
    <mergeCell ref="C236:C237"/>
    <mergeCell ref="D236:D237"/>
    <mergeCell ref="E236:E237"/>
    <mergeCell ref="F236:F237"/>
    <mergeCell ref="AM236:AM237"/>
    <mergeCell ref="AN236:AN237"/>
    <mergeCell ref="AO236:AO237"/>
    <mergeCell ref="A234:A235"/>
    <mergeCell ref="B234:B235"/>
    <mergeCell ref="C234:C235"/>
    <mergeCell ref="D234:D235"/>
    <mergeCell ref="E234:E235"/>
    <mergeCell ref="F234:F235"/>
    <mergeCell ref="AM234:AM235"/>
    <mergeCell ref="AN234:AN235"/>
    <mergeCell ref="AO234:AO235"/>
    <mergeCell ref="A232:A233"/>
    <mergeCell ref="B232:B233"/>
    <mergeCell ref="C232:C233"/>
    <mergeCell ref="D232:D233"/>
    <mergeCell ref="E232:E233"/>
    <mergeCell ref="F232:F233"/>
    <mergeCell ref="AM232:AM233"/>
    <mergeCell ref="AN232:AN233"/>
    <mergeCell ref="AO232:AO233"/>
    <mergeCell ref="A230:A231"/>
    <mergeCell ref="B230:B231"/>
    <mergeCell ref="C230:C231"/>
    <mergeCell ref="D230:D231"/>
    <mergeCell ref="E230:E231"/>
    <mergeCell ref="F230:F231"/>
    <mergeCell ref="AM230:AM231"/>
    <mergeCell ref="AN230:AN231"/>
    <mergeCell ref="AO230:AO231"/>
    <mergeCell ref="A228:A229"/>
    <mergeCell ref="B228:B229"/>
    <mergeCell ref="C228:C229"/>
    <mergeCell ref="D228:D229"/>
    <mergeCell ref="E228:E229"/>
    <mergeCell ref="F228:F229"/>
    <mergeCell ref="AM228:AM229"/>
    <mergeCell ref="AN228:AN229"/>
    <mergeCell ref="AO228:AO229"/>
    <mergeCell ref="A226:A227"/>
    <mergeCell ref="B226:B227"/>
    <mergeCell ref="C226:C227"/>
    <mergeCell ref="D226:D227"/>
    <mergeCell ref="E226:E227"/>
    <mergeCell ref="F226:F227"/>
    <mergeCell ref="AM226:AM227"/>
    <mergeCell ref="AN226:AN227"/>
    <mergeCell ref="AO226:AO227"/>
    <mergeCell ref="A224:A225"/>
    <mergeCell ref="B224:B225"/>
    <mergeCell ref="C224:C225"/>
    <mergeCell ref="D224:D225"/>
    <mergeCell ref="E224:E225"/>
    <mergeCell ref="F224:F225"/>
    <mergeCell ref="AM224:AM225"/>
    <mergeCell ref="AN224:AN225"/>
    <mergeCell ref="AO224:AO225"/>
    <mergeCell ref="A222:A223"/>
    <mergeCell ref="B222:B223"/>
    <mergeCell ref="C222:C223"/>
    <mergeCell ref="D222:D223"/>
    <mergeCell ref="E222:E223"/>
    <mergeCell ref="F222:F223"/>
    <mergeCell ref="AM222:AM223"/>
    <mergeCell ref="AN222:AN223"/>
    <mergeCell ref="AO222:AO223"/>
    <mergeCell ref="A220:A221"/>
    <mergeCell ref="B220:B221"/>
    <mergeCell ref="C220:C221"/>
    <mergeCell ref="D220:D221"/>
    <mergeCell ref="E220:E221"/>
    <mergeCell ref="F220:F221"/>
    <mergeCell ref="AM220:AM221"/>
    <mergeCell ref="AN220:AN221"/>
    <mergeCell ref="AO220:AO221"/>
    <mergeCell ref="A218:A219"/>
    <mergeCell ref="B218:B219"/>
    <mergeCell ref="C218:C219"/>
    <mergeCell ref="D218:D219"/>
    <mergeCell ref="E218:E219"/>
    <mergeCell ref="F218:F219"/>
    <mergeCell ref="AM218:AM219"/>
    <mergeCell ref="AN218:AN219"/>
    <mergeCell ref="AO218:AO219"/>
    <mergeCell ref="A216:A217"/>
    <mergeCell ref="B216:B217"/>
    <mergeCell ref="C216:C217"/>
    <mergeCell ref="D216:D217"/>
    <mergeCell ref="E216:E217"/>
    <mergeCell ref="F216:F217"/>
    <mergeCell ref="AM216:AM217"/>
    <mergeCell ref="AN216:AN217"/>
    <mergeCell ref="AO216:AO217"/>
    <mergeCell ref="A214:A215"/>
    <mergeCell ref="B214:B215"/>
    <mergeCell ref="C214:C215"/>
    <mergeCell ref="D214:D215"/>
    <mergeCell ref="E214:E215"/>
    <mergeCell ref="F214:F215"/>
    <mergeCell ref="AM214:AM215"/>
    <mergeCell ref="AN214:AN215"/>
    <mergeCell ref="AO214:AO215"/>
    <mergeCell ref="A212:A213"/>
    <mergeCell ref="B212:B213"/>
    <mergeCell ref="C212:C213"/>
    <mergeCell ref="D212:D213"/>
    <mergeCell ref="E212:E213"/>
    <mergeCell ref="F212:F213"/>
    <mergeCell ref="AM212:AM213"/>
    <mergeCell ref="AN212:AN213"/>
    <mergeCell ref="AO212:AO213"/>
    <mergeCell ref="AO208:AO209"/>
    <mergeCell ref="A210:A211"/>
    <mergeCell ref="B210:B211"/>
    <mergeCell ref="C210:C211"/>
    <mergeCell ref="D210:D211"/>
    <mergeCell ref="E210:E211"/>
    <mergeCell ref="F210:F211"/>
    <mergeCell ref="AM210:AM211"/>
    <mergeCell ref="AN210:AN211"/>
    <mergeCell ref="AO210:AO211"/>
    <mergeCell ref="A208:A209"/>
    <mergeCell ref="B208:B209"/>
    <mergeCell ref="C208:C209"/>
    <mergeCell ref="D208:D209"/>
    <mergeCell ref="E208:E209"/>
    <mergeCell ref="F208:F209"/>
    <mergeCell ref="G208:G209"/>
    <mergeCell ref="AM208:AM209"/>
    <mergeCell ref="AN208:AN209"/>
    <mergeCell ref="A158:A159"/>
    <mergeCell ref="B158:B159"/>
    <mergeCell ref="C158:C159"/>
    <mergeCell ref="D158:D159"/>
    <mergeCell ref="E158:E159"/>
    <mergeCell ref="F158:F159"/>
    <mergeCell ref="AM158:AM159"/>
    <mergeCell ref="AN158:AN159"/>
    <mergeCell ref="AO158:AO159"/>
    <mergeCell ref="A156:A157"/>
    <mergeCell ref="B156:B157"/>
    <mergeCell ref="C156:C157"/>
    <mergeCell ref="D156:D157"/>
    <mergeCell ref="E156:E157"/>
    <mergeCell ref="F156:F157"/>
    <mergeCell ref="AM156:AM157"/>
    <mergeCell ref="AN156:AN157"/>
    <mergeCell ref="AO156:AO157"/>
    <mergeCell ref="A154:A155"/>
    <mergeCell ref="B154:B155"/>
    <mergeCell ref="C154:C155"/>
    <mergeCell ref="D154:D155"/>
    <mergeCell ref="E154:E155"/>
    <mergeCell ref="F154:F155"/>
    <mergeCell ref="AM154:AM155"/>
    <mergeCell ref="AN154:AN155"/>
    <mergeCell ref="AO154:AO155"/>
    <mergeCell ref="A152:A153"/>
    <mergeCell ref="B152:B153"/>
    <mergeCell ref="C152:C153"/>
    <mergeCell ref="D152:D153"/>
    <mergeCell ref="E152:E153"/>
    <mergeCell ref="F152:F153"/>
    <mergeCell ref="AM152:AM153"/>
    <mergeCell ref="AN152:AN153"/>
    <mergeCell ref="AO152:AO153"/>
    <mergeCell ref="A150:A151"/>
    <mergeCell ref="B150:B151"/>
    <mergeCell ref="C150:C151"/>
    <mergeCell ref="D150:D151"/>
    <mergeCell ref="E150:E151"/>
    <mergeCell ref="F150:F151"/>
    <mergeCell ref="AM150:AM151"/>
    <mergeCell ref="AN150:AN151"/>
    <mergeCell ref="AO150:AO151"/>
    <mergeCell ref="A148:A149"/>
    <mergeCell ref="B148:B149"/>
    <mergeCell ref="C148:C149"/>
    <mergeCell ref="D148:D149"/>
    <mergeCell ref="E148:E149"/>
    <mergeCell ref="F148:F149"/>
    <mergeCell ref="AM148:AM149"/>
    <mergeCell ref="AN148:AN149"/>
    <mergeCell ref="AO148:AO149"/>
    <mergeCell ref="A146:A147"/>
    <mergeCell ref="B146:B147"/>
    <mergeCell ref="C146:C147"/>
    <mergeCell ref="D146:D147"/>
    <mergeCell ref="E146:E147"/>
    <mergeCell ref="F146:F147"/>
    <mergeCell ref="AM146:AM147"/>
    <mergeCell ref="AN146:AN147"/>
    <mergeCell ref="AO146:AO147"/>
    <mergeCell ref="A144:A145"/>
    <mergeCell ref="B144:B145"/>
    <mergeCell ref="C144:C145"/>
    <mergeCell ref="D144:D145"/>
    <mergeCell ref="E144:E145"/>
    <mergeCell ref="F144:F145"/>
    <mergeCell ref="AM144:AM145"/>
    <mergeCell ref="AN144:AN145"/>
    <mergeCell ref="AO144:AO145"/>
    <mergeCell ref="A142:A143"/>
    <mergeCell ref="B142:B143"/>
    <mergeCell ref="C142:C143"/>
    <mergeCell ref="D142:D143"/>
    <mergeCell ref="E142:E143"/>
    <mergeCell ref="F142:F143"/>
    <mergeCell ref="AM142:AM143"/>
    <mergeCell ref="AN142:AN143"/>
    <mergeCell ref="AO142:AO143"/>
    <mergeCell ref="A140:A141"/>
    <mergeCell ref="B140:B141"/>
    <mergeCell ref="C140:C141"/>
    <mergeCell ref="D140:D141"/>
    <mergeCell ref="E140:E141"/>
    <mergeCell ref="F140:F141"/>
    <mergeCell ref="AM140:AM141"/>
    <mergeCell ref="AN140:AN141"/>
    <mergeCell ref="AO140:AO141"/>
    <mergeCell ref="A138:A139"/>
    <mergeCell ref="B138:B139"/>
    <mergeCell ref="C138:C139"/>
    <mergeCell ref="D138:D139"/>
    <mergeCell ref="E138:E139"/>
    <mergeCell ref="F138:F139"/>
    <mergeCell ref="AM138:AM139"/>
    <mergeCell ref="AN138:AN139"/>
    <mergeCell ref="AO138:AO139"/>
    <mergeCell ref="A136:A137"/>
    <mergeCell ref="B136:B137"/>
    <mergeCell ref="C136:C137"/>
    <mergeCell ref="D136:D137"/>
    <mergeCell ref="E136:E137"/>
    <mergeCell ref="F136:F137"/>
    <mergeCell ref="AM136:AM137"/>
    <mergeCell ref="AN136:AN137"/>
    <mergeCell ref="AO136:AO137"/>
    <mergeCell ref="A134:A135"/>
    <mergeCell ref="B134:B135"/>
    <mergeCell ref="C134:C135"/>
    <mergeCell ref="D134:D135"/>
    <mergeCell ref="E134:E135"/>
    <mergeCell ref="F134:F135"/>
    <mergeCell ref="AM134:AM135"/>
    <mergeCell ref="AN134:AN135"/>
    <mergeCell ref="AO134:AO135"/>
    <mergeCell ref="A132:A133"/>
    <mergeCell ref="B132:B133"/>
    <mergeCell ref="C132:C133"/>
    <mergeCell ref="D132:D133"/>
    <mergeCell ref="E132:E133"/>
    <mergeCell ref="F132:F133"/>
    <mergeCell ref="AM132:AM133"/>
    <mergeCell ref="AN132:AN133"/>
    <mergeCell ref="AO132:AO133"/>
    <mergeCell ref="AO128:AO129"/>
    <mergeCell ref="A130:A131"/>
    <mergeCell ref="B130:B131"/>
    <mergeCell ref="C130:C131"/>
    <mergeCell ref="D130:D131"/>
    <mergeCell ref="E130:E131"/>
    <mergeCell ref="F130:F131"/>
    <mergeCell ref="AM130:AM131"/>
    <mergeCell ref="AN130:AN131"/>
    <mergeCell ref="AO130:AO131"/>
    <mergeCell ref="A128:A129"/>
    <mergeCell ref="B128:B129"/>
    <mergeCell ref="C128:C129"/>
    <mergeCell ref="D128:D129"/>
    <mergeCell ref="E128:E129"/>
    <mergeCell ref="F128:F129"/>
    <mergeCell ref="G128:G129"/>
    <mergeCell ref="AM128:AM129"/>
    <mergeCell ref="AN128:AN129"/>
    <mergeCell ref="A78:A79"/>
    <mergeCell ref="B78:B79"/>
    <mergeCell ref="C78:C79"/>
    <mergeCell ref="D78:D79"/>
    <mergeCell ref="E78:E79"/>
    <mergeCell ref="F78:F79"/>
    <mergeCell ref="AM78:AM79"/>
    <mergeCell ref="AN78:AN79"/>
    <mergeCell ref="AO78:AO79"/>
    <mergeCell ref="A76:A77"/>
    <mergeCell ref="B76:B77"/>
    <mergeCell ref="C76:C77"/>
    <mergeCell ref="D76:D77"/>
    <mergeCell ref="E76:E77"/>
    <mergeCell ref="F76:F77"/>
    <mergeCell ref="AM76:AM77"/>
    <mergeCell ref="AN76:AN77"/>
    <mergeCell ref="AO76:AO77"/>
    <mergeCell ref="A74:A75"/>
    <mergeCell ref="B74:B75"/>
    <mergeCell ref="C74:C75"/>
    <mergeCell ref="D74:D75"/>
    <mergeCell ref="E74:E75"/>
    <mergeCell ref="F74:F75"/>
    <mergeCell ref="AM74:AM75"/>
    <mergeCell ref="AN74:AN75"/>
    <mergeCell ref="AO74:AO75"/>
    <mergeCell ref="A72:A73"/>
    <mergeCell ref="B72:B73"/>
    <mergeCell ref="C72:C73"/>
    <mergeCell ref="D72:D73"/>
    <mergeCell ref="E72:E73"/>
    <mergeCell ref="F72:F73"/>
    <mergeCell ref="AM72:AM73"/>
    <mergeCell ref="AN72:AN73"/>
    <mergeCell ref="AO72:AO73"/>
    <mergeCell ref="A70:A71"/>
    <mergeCell ref="B70:B71"/>
    <mergeCell ref="C70:C71"/>
    <mergeCell ref="D70:D71"/>
    <mergeCell ref="E70:E71"/>
    <mergeCell ref="F70:F71"/>
    <mergeCell ref="AM70:AM71"/>
    <mergeCell ref="AN70:AN71"/>
    <mergeCell ref="AO70:AO71"/>
    <mergeCell ref="A68:A69"/>
    <mergeCell ref="B68:B69"/>
    <mergeCell ref="C68:C69"/>
    <mergeCell ref="D68:D69"/>
    <mergeCell ref="E68:E69"/>
    <mergeCell ref="F68:F69"/>
    <mergeCell ref="AM68:AM69"/>
    <mergeCell ref="AN68:AN69"/>
    <mergeCell ref="AO68:AO69"/>
    <mergeCell ref="A66:A67"/>
    <mergeCell ref="B66:B67"/>
    <mergeCell ref="C66:C67"/>
    <mergeCell ref="D66:D67"/>
    <mergeCell ref="E66:E67"/>
    <mergeCell ref="F66:F67"/>
    <mergeCell ref="AM66:AM67"/>
    <mergeCell ref="AN66:AN67"/>
    <mergeCell ref="AO66:AO67"/>
    <mergeCell ref="A64:A65"/>
    <mergeCell ref="B64:B65"/>
    <mergeCell ref="C64:C65"/>
    <mergeCell ref="D64:D65"/>
    <mergeCell ref="E64:E65"/>
    <mergeCell ref="F64:F65"/>
    <mergeCell ref="AM64:AM65"/>
    <mergeCell ref="AN64:AN65"/>
    <mergeCell ref="AO64:AO65"/>
    <mergeCell ref="A62:A63"/>
    <mergeCell ref="B62:B63"/>
    <mergeCell ref="C62:C63"/>
    <mergeCell ref="D62:D63"/>
    <mergeCell ref="E62:E63"/>
    <mergeCell ref="F62:F63"/>
    <mergeCell ref="AM62:AM63"/>
    <mergeCell ref="AN62:AN63"/>
    <mergeCell ref="AO62:AO63"/>
    <mergeCell ref="A60:A61"/>
    <mergeCell ref="B60:B61"/>
    <mergeCell ref="C60:C61"/>
    <mergeCell ref="D60:D61"/>
    <mergeCell ref="E60:E61"/>
    <mergeCell ref="F60:F61"/>
    <mergeCell ref="AM60:AM61"/>
    <mergeCell ref="AN60:AN61"/>
    <mergeCell ref="AO60:AO61"/>
    <mergeCell ref="A58:A59"/>
    <mergeCell ref="B58:B59"/>
    <mergeCell ref="C58:C59"/>
    <mergeCell ref="D58:D59"/>
    <mergeCell ref="E58:E59"/>
    <mergeCell ref="F58:F59"/>
    <mergeCell ref="AM58:AM59"/>
    <mergeCell ref="AN58:AN59"/>
    <mergeCell ref="AO58:AO59"/>
    <mergeCell ref="A56:A57"/>
    <mergeCell ref="B56:B57"/>
    <mergeCell ref="C56:C57"/>
    <mergeCell ref="D56:D57"/>
    <mergeCell ref="E56:E57"/>
    <mergeCell ref="F56:F57"/>
    <mergeCell ref="AM56:AM57"/>
    <mergeCell ref="AN56:AN57"/>
    <mergeCell ref="AO56:AO57"/>
    <mergeCell ref="A54:A55"/>
    <mergeCell ref="B54:B55"/>
    <mergeCell ref="C54:C55"/>
    <mergeCell ref="D54:D55"/>
    <mergeCell ref="E54:E55"/>
    <mergeCell ref="F54:F55"/>
    <mergeCell ref="AM54:AM55"/>
    <mergeCell ref="AN54:AN55"/>
    <mergeCell ref="AO54:AO55"/>
    <mergeCell ref="A52:A53"/>
    <mergeCell ref="B52:B53"/>
    <mergeCell ref="C52:C53"/>
    <mergeCell ref="D52:D53"/>
    <mergeCell ref="E52:E53"/>
    <mergeCell ref="F52:F53"/>
    <mergeCell ref="AM52:AM53"/>
    <mergeCell ref="AN52:AN53"/>
    <mergeCell ref="AO52:AO53"/>
    <mergeCell ref="A50:A51"/>
    <mergeCell ref="B50:B51"/>
    <mergeCell ref="C50:C51"/>
    <mergeCell ref="D50:D51"/>
    <mergeCell ref="E50:E51"/>
    <mergeCell ref="F50:F51"/>
    <mergeCell ref="AM50:AM51"/>
    <mergeCell ref="AN50:AN51"/>
    <mergeCell ref="AO50:AO51"/>
    <mergeCell ref="A48:A49"/>
    <mergeCell ref="B48:B49"/>
    <mergeCell ref="C48:C49"/>
    <mergeCell ref="D48:D49"/>
    <mergeCell ref="E48:E49"/>
    <mergeCell ref="F48:F49"/>
    <mergeCell ref="G48:G49"/>
    <mergeCell ref="AM48:AM49"/>
    <mergeCell ref="AN48:AN49"/>
    <mergeCell ref="G6:G7"/>
    <mergeCell ref="AQ19:AR19"/>
    <mergeCell ref="AQ20:AR20"/>
    <mergeCell ref="AQ21:AR21"/>
    <mergeCell ref="AQ22:AR22"/>
    <mergeCell ref="AQ23:AR23"/>
    <mergeCell ref="AQ24:AR24"/>
    <mergeCell ref="AQ28:AR28"/>
    <mergeCell ref="AQ38:AS38"/>
    <mergeCell ref="AS90:AT90"/>
    <mergeCell ref="AQ26:AR26"/>
    <mergeCell ref="AS26:AY26"/>
    <mergeCell ref="AQ27:AR27"/>
    <mergeCell ref="AS27:AY27"/>
    <mergeCell ref="AQ30:AR30"/>
    <mergeCell ref="AS30:AY30"/>
    <mergeCell ref="AS29:AY29"/>
    <mergeCell ref="AS86:AW87"/>
    <mergeCell ref="AX86:AY87"/>
    <mergeCell ref="AV90:AW90"/>
    <mergeCell ref="AQ33:AS35"/>
    <mergeCell ref="AT33:AV34"/>
    <mergeCell ref="AO48:AO49"/>
    <mergeCell ref="AW33:AY34"/>
    <mergeCell ref="AT35:AV35"/>
    <mergeCell ref="AW35:AY35"/>
    <mergeCell ref="AQ36:AS36"/>
    <mergeCell ref="AT36:AV37"/>
    <mergeCell ref="AW36:AY37"/>
    <mergeCell ref="AQ37:AS37"/>
    <mergeCell ref="AT38:AV39"/>
    <mergeCell ref="AW38:AY39"/>
    <mergeCell ref="AX6:AY7"/>
    <mergeCell ref="A8:A9"/>
    <mergeCell ref="B8:B9"/>
    <mergeCell ref="C8:C9"/>
    <mergeCell ref="D8:D9"/>
    <mergeCell ref="E8:E9"/>
    <mergeCell ref="F8:F9"/>
    <mergeCell ref="AM8:AM9"/>
    <mergeCell ref="AN8:AN9"/>
    <mergeCell ref="AO8:AO9"/>
    <mergeCell ref="AS8:AT8"/>
    <mergeCell ref="AV8:AW8"/>
    <mergeCell ref="AS9:AT9"/>
    <mergeCell ref="AV9:AW9"/>
    <mergeCell ref="AQ8:AR8"/>
    <mergeCell ref="AQ9:AR9"/>
    <mergeCell ref="B1:E1"/>
    <mergeCell ref="B3:C3"/>
    <mergeCell ref="D3:K3"/>
    <mergeCell ref="L3:N3"/>
    <mergeCell ref="O3:U3"/>
    <mergeCell ref="V3:X3"/>
    <mergeCell ref="Y3:Z3"/>
    <mergeCell ref="AA3:AE3"/>
    <mergeCell ref="AF3:AK3"/>
    <mergeCell ref="AF5:AG5"/>
    <mergeCell ref="A6:A7"/>
    <mergeCell ref="B6:B7"/>
    <mergeCell ref="C6:C7"/>
    <mergeCell ref="D6:D7"/>
    <mergeCell ref="E6:E7"/>
    <mergeCell ref="F6:F7"/>
    <mergeCell ref="F10:F11"/>
    <mergeCell ref="AM10:AM11"/>
    <mergeCell ref="AN10:AN11"/>
    <mergeCell ref="AO10:AO11"/>
    <mergeCell ref="AN6:AN7"/>
    <mergeCell ref="AO6:AO7"/>
    <mergeCell ref="AQ6:AR7"/>
    <mergeCell ref="AS10:AT10"/>
    <mergeCell ref="AV10:AW10"/>
    <mergeCell ref="AS11:AT11"/>
    <mergeCell ref="AV11:AW11"/>
    <mergeCell ref="AQ10:AR10"/>
    <mergeCell ref="AQ11:AR11"/>
    <mergeCell ref="A12:A13"/>
    <mergeCell ref="B12:B13"/>
    <mergeCell ref="C12:C13"/>
    <mergeCell ref="D12:D13"/>
    <mergeCell ref="E12:E13"/>
    <mergeCell ref="F12:F13"/>
    <mergeCell ref="AM12:AM13"/>
    <mergeCell ref="AN12:AN13"/>
    <mergeCell ref="AO12:AO13"/>
    <mergeCell ref="AS12:AT12"/>
    <mergeCell ref="AV12:AW12"/>
    <mergeCell ref="AS13:AT13"/>
    <mergeCell ref="AV13:AW13"/>
    <mergeCell ref="AQ12:AR12"/>
    <mergeCell ref="AQ13:AR13"/>
    <mergeCell ref="A10:A11"/>
    <mergeCell ref="B10:B11"/>
    <mergeCell ref="AM6:AM7"/>
    <mergeCell ref="AS6:AW7"/>
    <mergeCell ref="C10:C11"/>
    <mergeCell ref="A14:A19"/>
    <mergeCell ref="B14:B15"/>
    <mergeCell ref="C14:C19"/>
    <mergeCell ref="D14:D19"/>
    <mergeCell ref="E14:E19"/>
    <mergeCell ref="F14:F19"/>
    <mergeCell ref="B18:B19"/>
    <mergeCell ref="AM14:AM15"/>
    <mergeCell ref="AN14:AN19"/>
    <mergeCell ref="B16:B17"/>
    <mergeCell ref="AM16:AM17"/>
    <mergeCell ref="AS14:AT14"/>
    <mergeCell ref="AV14:AW14"/>
    <mergeCell ref="AS15:AT15"/>
    <mergeCell ref="AV15:AW15"/>
    <mergeCell ref="AM18:AM19"/>
    <mergeCell ref="AS18:AT18"/>
    <mergeCell ref="AV18:AW18"/>
    <mergeCell ref="AS19:AT19"/>
    <mergeCell ref="AV19:AW19"/>
    <mergeCell ref="AQ14:AR14"/>
    <mergeCell ref="AQ15:AR15"/>
    <mergeCell ref="AQ18:AR18"/>
    <mergeCell ref="AQ16:AR16"/>
    <mergeCell ref="AS16:AT16"/>
    <mergeCell ref="AV16:AW16"/>
    <mergeCell ref="AQ17:AR17"/>
    <mergeCell ref="AS17:AT17"/>
    <mergeCell ref="AV17:AW17"/>
    <mergeCell ref="D10:D11"/>
    <mergeCell ref="E10:E11"/>
    <mergeCell ref="A20:A23"/>
    <mergeCell ref="B20:B21"/>
    <mergeCell ref="C20:C23"/>
    <mergeCell ref="D20:D23"/>
    <mergeCell ref="E20:E23"/>
    <mergeCell ref="F20:F23"/>
    <mergeCell ref="AM20:AM21"/>
    <mergeCell ref="AN20:AN23"/>
    <mergeCell ref="B22:B23"/>
    <mergeCell ref="AM22:AM23"/>
    <mergeCell ref="AS22:AT22"/>
    <mergeCell ref="AV22:AW22"/>
    <mergeCell ref="AS23:AT23"/>
    <mergeCell ref="AV23:AW23"/>
    <mergeCell ref="AQ25:AR25"/>
    <mergeCell ref="AS24:AT24"/>
    <mergeCell ref="AV24:AW24"/>
    <mergeCell ref="AS25:AT25"/>
    <mergeCell ref="AV25:AW25"/>
    <mergeCell ref="AM26:AM27"/>
    <mergeCell ref="AN26:AN27"/>
    <mergeCell ref="AO26:AO27"/>
    <mergeCell ref="AN24:AN25"/>
    <mergeCell ref="AO24:AO25"/>
    <mergeCell ref="AS20:AT20"/>
    <mergeCell ref="AV20:AW20"/>
    <mergeCell ref="AS21:AT21"/>
    <mergeCell ref="AV21:AW21"/>
    <mergeCell ref="A24:A25"/>
    <mergeCell ref="B24:B25"/>
    <mergeCell ref="C24:C25"/>
    <mergeCell ref="D24:D25"/>
    <mergeCell ref="E24:E25"/>
    <mergeCell ref="F24:F25"/>
    <mergeCell ref="AM24:AM25"/>
    <mergeCell ref="AS28:AY28"/>
    <mergeCell ref="A28:A29"/>
    <mergeCell ref="B28:B29"/>
    <mergeCell ref="C28:C29"/>
    <mergeCell ref="D28:D29"/>
    <mergeCell ref="E28:E29"/>
    <mergeCell ref="F28:F29"/>
    <mergeCell ref="AM28:AM29"/>
    <mergeCell ref="AN28:AN29"/>
    <mergeCell ref="AO28:AO29"/>
    <mergeCell ref="A26:A27"/>
    <mergeCell ref="B26:B27"/>
    <mergeCell ref="C26:C27"/>
    <mergeCell ref="D26:D27"/>
    <mergeCell ref="E26:E27"/>
    <mergeCell ref="F26:F27"/>
    <mergeCell ref="A30:A31"/>
    <mergeCell ref="B30:B31"/>
    <mergeCell ref="C30:C31"/>
    <mergeCell ref="D30:D31"/>
    <mergeCell ref="E30:E31"/>
    <mergeCell ref="F30:F31"/>
    <mergeCell ref="AM30:AM31"/>
    <mergeCell ref="AN30:AN31"/>
    <mergeCell ref="AO30:AO31"/>
    <mergeCell ref="A32:A33"/>
    <mergeCell ref="B32:B33"/>
    <mergeCell ref="C32:C33"/>
    <mergeCell ref="D32:D33"/>
    <mergeCell ref="E32:E33"/>
    <mergeCell ref="F32:F33"/>
    <mergeCell ref="AM32:AM33"/>
    <mergeCell ref="AN32:AN33"/>
    <mergeCell ref="AO32:AO33"/>
    <mergeCell ref="A34:A35"/>
    <mergeCell ref="B34:B35"/>
    <mergeCell ref="C34:C35"/>
    <mergeCell ref="D34:D35"/>
    <mergeCell ref="E34:E35"/>
    <mergeCell ref="F34:F35"/>
    <mergeCell ref="AM34:AM35"/>
    <mergeCell ref="AN34:AN35"/>
    <mergeCell ref="AO34:AO35"/>
    <mergeCell ref="A36:A37"/>
    <mergeCell ref="B36:B37"/>
    <mergeCell ref="C36:C37"/>
    <mergeCell ref="D36:D37"/>
    <mergeCell ref="E36:E37"/>
    <mergeCell ref="F36:F37"/>
    <mergeCell ref="AM36:AM37"/>
    <mergeCell ref="AN36:AN37"/>
    <mergeCell ref="AO36:AO37"/>
    <mergeCell ref="AM40:AM41"/>
    <mergeCell ref="AN40:AN41"/>
    <mergeCell ref="AO40:AO41"/>
    <mergeCell ref="A40:A41"/>
    <mergeCell ref="B40:B41"/>
    <mergeCell ref="C40:C41"/>
    <mergeCell ref="D40:D41"/>
    <mergeCell ref="E40:E41"/>
    <mergeCell ref="F40:F41"/>
    <mergeCell ref="A38:A39"/>
    <mergeCell ref="B38:B39"/>
    <mergeCell ref="C38:C39"/>
    <mergeCell ref="D38:D39"/>
    <mergeCell ref="E38:E39"/>
    <mergeCell ref="F38:F39"/>
    <mergeCell ref="AM38:AM39"/>
    <mergeCell ref="AN38:AN39"/>
    <mergeCell ref="AO38:AO39"/>
    <mergeCell ref="B83:C83"/>
    <mergeCell ref="D83:K83"/>
    <mergeCell ref="L83:N83"/>
    <mergeCell ref="O83:U83"/>
    <mergeCell ref="V83:X83"/>
    <mergeCell ref="Y83:Z83"/>
    <mergeCell ref="AA83:AE83"/>
    <mergeCell ref="AF83:AK83"/>
    <mergeCell ref="AF85:AG85"/>
    <mergeCell ref="AN90:AN91"/>
    <mergeCell ref="AO90:AO91"/>
    <mergeCell ref="AO86:AO87"/>
    <mergeCell ref="AQ86:AR87"/>
    <mergeCell ref="A42:A43"/>
    <mergeCell ref="B42:B43"/>
    <mergeCell ref="C42:C43"/>
    <mergeCell ref="D42:D43"/>
    <mergeCell ref="E42:E43"/>
    <mergeCell ref="F42:F43"/>
    <mergeCell ref="S45:T45"/>
    <mergeCell ref="AF45:AG45"/>
    <mergeCell ref="AM42:AM43"/>
    <mergeCell ref="AN42:AN43"/>
    <mergeCell ref="AO42:AO43"/>
    <mergeCell ref="AQ42:AS42"/>
    <mergeCell ref="B44:F45"/>
    <mergeCell ref="J44:R45"/>
    <mergeCell ref="V44:AE45"/>
    <mergeCell ref="AM44:AN45"/>
    <mergeCell ref="AO44:AO45"/>
    <mergeCell ref="AQ88:AR88"/>
    <mergeCell ref="AQ89:AR89"/>
    <mergeCell ref="A88:A89"/>
    <mergeCell ref="B88:B89"/>
    <mergeCell ref="C88:C89"/>
    <mergeCell ref="D88:D89"/>
    <mergeCell ref="E88:E89"/>
    <mergeCell ref="F88:F89"/>
    <mergeCell ref="AM88:AM89"/>
    <mergeCell ref="AN88:AN89"/>
    <mergeCell ref="AO88:AO89"/>
    <mergeCell ref="AS88:AT88"/>
    <mergeCell ref="AV88:AW88"/>
    <mergeCell ref="AS89:AT89"/>
    <mergeCell ref="AV89:AW89"/>
    <mergeCell ref="A86:A87"/>
    <mergeCell ref="B86:B87"/>
    <mergeCell ref="C86:C87"/>
    <mergeCell ref="D86:D87"/>
    <mergeCell ref="E86:E87"/>
    <mergeCell ref="F86:F87"/>
    <mergeCell ref="G86:G87"/>
    <mergeCell ref="AM86:AM87"/>
    <mergeCell ref="AN86:AN87"/>
    <mergeCell ref="A92:A93"/>
    <mergeCell ref="B92:B93"/>
    <mergeCell ref="C92:C93"/>
    <mergeCell ref="D92:D93"/>
    <mergeCell ref="E92:E93"/>
    <mergeCell ref="F92:F93"/>
    <mergeCell ref="AM92:AM93"/>
    <mergeCell ref="AN92:AN93"/>
    <mergeCell ref="AO92:AO93"/>
    <mergeCell ref="AS92:AT92"/>
    <mergeCell ref="AV92:AW92"/>
    <mergeCell ref="AS93:AT93"/>
    <mergeCell ref="AV93:AW93"/>
    <mergeCell ref="AQ93:AR93"/>
    <mergeCell ref="A90:A91"/>
    <mergeCell ref="B90:B91"/>
    <mergeCell ref="C90:C91"/>
    <mergeCell ref="D90:D91"/>
    <mergeCell ref="E90:E91"/>
    <mergeCell ref="F90:F91"/>
    <mergeCell ref="AM90:AM91"/>
    <mergeCell ref="AQ90:AR90"/>
    <mergeCell ref="AQ91:AR91"/>
    <mergeCell ref="AQ92:AR92"/>
    <mergeCell ref="A94:A99"/>
    <mergeCell ref="B94:B95"/>
    <mergeCell ref="C94:C99"/>
    <mergeCell ref="D94:D99"/>
    <mergeCell ref="E94:E99"/>
    <mergeCell ref="F94:F99"/>
    <mergeCell ref="B98:B99"/>
    <mergeCell ref="AM94:AM95"/>
    <mergeCell ref="AN94:AN99"/>
    <mergeCell ref="B96:B97"/>
    <mergeCell ref="AM96:AM97"/>
    <mergeCell ref="AS94:AT94"/>
    <mergeCell ref="AV94:AW94"/>
    <mergeCell ref="AS95:AT95"/>
    <mergeCell ref="AV95:AW95"/>
    <mergeCell ref="AM98:AM99"/>
    <mergeCell ref="AS98:AT98"/>
    <mergeCell ref="AV98:AW98"/>
    <mergeCell ref="AS99:AT99"/>
    <mergeCell ref="AV99:AW99"/>
    <mergeCell ref="AQ94:AR94"/>
    <mergeCell ref="AQ95:AR95"/>
    <mergeCell ref="AQ98:AR98"/>
    <mergeCell ref="AQ99:AR99"/>
    <mergeCell ref="AQ96:AR96"/>
    <mergeCell ref="AS96:AT96"/>
    <mergeCell ref="AV96:AW96"/>
    <mergeCell ref="AQ97:AR97"/>
    <mergeCell ref="AS97:AT97"/>
    <mergeCell ref="AV97:AW97"/>
    <mergeCell ref="A100:A103"/>
    <mergeCell ref="B100:B101"/>
    <mergeCell ref="C100:C103"/>
    <mergeCell ref="D100:D103"/>
    <mergeCell ref="E100:E103"/>
    <mergeCell ref="F100:F103"/>
    <mergeCell ref="AM100:AM101"/>
    <mergeCell ref="AN100:AN103"/>
    <mergeCell ref="AS100:AT100"/>
    <mergeCell ref="AV100:AW100"/>
    <mergeCell ref="AS101:AT101"/>
    <mergeCell ref="AV101:AW101"/>
    <mergeCell ref="B102:B103"/>
    <mergeCell ref="AM102:AM103"/>
    <mergeCell ref="AS102:AT102"/>
    <mergeCell ref="AV102:AW102"/>
    <mergeCell ref="AS103:AT103"/>
    <mergeCell ref="AV103:AW103"/>
    <mergeCell ref="AQ102:AR102"/>
    <mergeCell ref="AQ103:AR103"/>
    <mergeCell ref="AQ100:AR100"/>
    <mergeCell ref="AQ101:AR101"/>
    <mergeCell ref="AQ107:AR107"/>
    <mergeCell ref="AS107:AY107"/>
    <mergeCell ref="A104:A105"/>
    <mergeCell ref="B104:B105"/>
    <mergeCell ref="C104:C105"/>
    <mergeCell ref="D104:D105"/>
    <mergeCell ref="E104:E105"/>
    <mergeCell ref="F104:F105"/>
    <mergeCell ref="AM104:AM105"/>
    <mergeCell ref="A106:A107"/>
    <mergeCell ref="B106:B107"/>
    <mergeCell ref="C106:C107"/>
    <mergeCell ref="D106:D107"/>
    <mergeCell ref="E106:E107"/>
    <mergeCell ref="F106:F107"/>
    <mergeCell ref="AM106:AM107"/>
    <mergeCell ref="AN106:AN107"/>
    <mergeCell ref="AO106:AO107"/>
    <mergeCell ref="AN104:AN105"/>
    <mergeCell ref="AO104:AO105"/>
    <mergeCell ref="AQ104:AR104"/>
    <mergeCell ref="AQ105:AR105"/>
    <mergeCell ref="AS104:AT104"/>
    <mergeCell ref="AV104:AW104"/>
    <mergeCell ref="AS105:AT105"/>
    <mergeCell ref="AV105:AW105"/>
    <mergeCell ref="AS108:AY108"/>
    <mergeCell ref="AS109:AY109"/>
    <mergeCell ref="AS110:AY110"/>
    <mergeCell ref="A110:A111"/>
    <mergeCell ref="B110:B111"/>
    <mergeCell ref="C110:C111"/>
    <mergeCell ref="D110:D111"/>
    <mergeCell ref="E110:E111"/>
    <mergeCell ref="F110:F111"/>
    <mergeCell ref="AM110:AM111"/>
    <mergeCell ref="AN110:AN111"/>
    <mergeCell ref="AO110:AO111"/>
    <mergeCell ref="A108:A109"/>
    <mergeCell ref="B108:B109"/>
    <mergeCell ref="C108:C109"/>
    <mergeCell ref="D108:D109"/>
    <mergeCell ref="E108:E109"/>
    <mergeCell ref="F108:F109"/>
    <mergeCell ref="AM108:AM109"/>
    <mergeCell ref="AN108:AN109"/>
    <mergeCell ref="AO108:AO109"/>
    <mergeCell ref="AQ110:AR110"/>
    <mergeCell ref="AQ108:AR108"/>
    <mergeCell ref="F118:F119"/>
    <mergeCell ref="AM118:AM119"/>
    <mergeCell ref="AN118:AN119"/>
    <mergeCell ref="AO118:AO119"/>
    <mergeCell ref="A112:A113"/>
    <mergeCell ref="B112:B113"/>
    <mergeCell ref="C112:C113"/>
    <mergeCell ref="D112:D113"/>
    <mergeCell ref="E112:E113"/>
    <mergeCell ref="F112:F113"/>
    <mergeCell ref="AM112:AM113"/>
    <mergeCell ref="AN112:AN113"/>
    <mergeCell ref="AO112:AO113"/>
    <mergeCell ref="A116:A117"/>
    <mergeCell ref="B116:B117"/>
    <mergeCell ref="C116:C117"/>
    <mergeCell ref="D116:D117"/>
    <mergeCell ref="E116:E117"/>
    <mergeCell ref="F116:F117"/>
    <mergeCell ref="AM116:AM117"/>
    <mergeCell ref="AN116:AN117"/>
    <mergeCell ref="AO116:AO117"/>
    <mergeCell ref="A114:A115"/>
    <mergeCell ref="B114:B115"/>
    <mergeCell ref="C114:C115"/>
    <mergeCell ref="D114:D115"/>
    <mergeCell ref="E114:E115"/>
    <mergeCell ref="F114:F115"/>
    <mergeCell ref="AM114:AM115"/>
    <mergeCell ref="AN114:AN115"/>
    <mergeCell ref="AO114:AO115"/>
    <mergeCell ref="AQ118:AS118"/>
    <mergeCell ref="A122:A123"/>
    <mergeCell ref="B122:B123"/>
    <mergeCell ref="C122:C123"/>
    <mergeCell ref="D122:D123"/>
    <mergeCell ref="E122:E123"/>
    <mergeCell ref="F122:F123"/>
    <mergeCell ref="AM122:AM123"/>
    <mergeCell ref="AN122:AN123"/>
    <mergeCell ref="AO122:AO123"/>
    <mergeCell ref="B124:F125"/>
    <mergeCell ref="J124:R125"/>
    <mergeCell ref="V124:AE125"/>
    <mergeCell ref="AM124:AN125"/>
    <mergeCell ref="AO124:AO125"/>
    <mergeCell ref="S125:T125"/>
    <mergeCell ref="AF125:AG125"/>
    <mergeCell ref="AQ122:AS122"/>
    <mergeCell ref="AO120:AO121"/>
    <mergeCell ref="A120:A121"/>
    <mergeCell ref="B120:B121"/>
    <mergeCell ref="C120:C121"/>
    <mergeCell ref="D120:D121"/>
    <mergeCell ref="E120:E121"/>
    <mergeCell ref="F120:F121"/>
    <mergeCell ref="AM120:AM121"/>
    <mergeCell ref="AN120:AN121"/>
    <mergeCell ref="A118:A119"/>
    <mergeCell ref="B118:B119"/>
    <mergeCell ref="C118:C119"/>
    <mergeCell ref="D118:D119"/>
    <mergeCell ref="E118:E119"/>
    <mergeCell ref="AT122:AV123"/>
    <mergeCell ref="AW122:AY123"/>
    <mergeCell ref="B163:C163"/>
    <mergeCell ref="D163:K163"/>
    <mergeCell ref="L163:N163"/>
    <mergeCell ref="O163:U163"/>
    <mergeCell ref="V163:X163"/>
    <mergeCell ref="Y163:Z163"/>
    <mergeCell ref="AA163:AE163"/>
    <mergeCell ref="AF163:AK163"/>
    <mergeCell ref="AF165:AG165"/>
    <mergeCell ref="AX166:AY167"/>
    <mergeCell ref="A168:A169"/>
    <mergeCell ref="B168:B169"/>
    <mergeCell ref="C168:C169"/>
    <mergeCell ref="D168:D169"/>
    <mergeCell ref="E168:E169"/>
    <mergeCell ref="F168:F169"/>
    <mergeCell ref="AM168:AM169"/>
    <mergeCell ref="AN168:AN169"/>
    <mergeCell ref="AO168:AO169"/>
    <mergeCell ref="AS168:AT168"/>
    <mergeCell ref="AV168:AW168"/>
    <mergeCell ref="AS169:AT169"/>
    <mergeCell ref="AV169:AW169"/>
    <mergeCell ref="A166:A167"/>
    <mergeCell ref="B166:B167"/>
    <mergeCell ref="C166:C167"/>
    <mergeCell ref="D166:D167"/>
    <mergeCell ref="E166:E167"/>
    <mergeCell ref="F166:F167"/>
    <mergeCell ref="G166:G167"/>
    <mergeCell ref="AM166:AM167"/>
    <mergeCell ref="AN166:AN167"/>
    <mergeCell ref="AQ168:AR168"/>
    <mergeCell ref="AO166:AO167"/>
    <mergeCell ref="AQ166:AR167"/>
    <mergeCell ref="AS166:AW167"/>
    <mergeCell ref="AQ169:AR169"/>
    <mergeCell ref="AS170:AT170"/>
    <mergeCell ref="AV170:AW170"/>
    <mergeCell ref="AS171:AT171"/>
    <mergeCell ref="AV171:AW171"/>
    <mergeCell ref="AQ170:AR170"/>
    <mergeCell ref="AQ171:AR171"/>
    <mergeCell ref="AS172:AT172"/>
    <mergeCell ref="AV172:AW172"/>
    <mergeCell ref="AS173:AT173"/>
    <mergeCell ref="AV173:AW173"/>
    <mergeCell ref="AQ172:AR172"/>
    <mergeCell ref="AQ173:AR173"/>
    <mergeCell ref="A170:A171"/>
    <mergeCell ref="B170:B171"/>
    <mergeCell ref="C170:C171"/>
    <mergeCell ref="A172:A173"/>
    <mergeCell ref="B172:B173"/>
    <mergeCell ref="C172:C173"/>
    <mergeCell ref="D172:D173"/>
    <mergeCell ref="E172:E173"/>
    <mergeCell ref="F172:F173"/>
    <mergeCell ref="AM172:AM173"/>
    <mergeCell ref="AN172:AN173"/>
    <mergeCell ref="AO172:AO173"/>
    <mergeCell ref="D170:D171"/>
    <mergeCell ref="E170:E171"/>
    <mergeCell ref="F170:F171"/>
    <mergeCell ref="AM170:AM171"/>
    <mergeCell ref="AN170:AN171"/>
    <mergeCell ref="AO170:AO171"/>
    <mergeCell ref="A174:A179"/>
    <mergeCell ref="B174:B175"/>
    <mergeCell ref="C174:C179"/>
    <mergeCell ref="D174:D179"/>
    <mergeCell ref="E174:E179"/>
    <mergeCell ref="F174:F179"/>
    <mergeCell ref="B178:B179"/>
    <mergeCell ref="AM174:AM175"/>
    <mergeCell ref="AN174:AN179"/>
    <mergeCell ref="B176:B177"/>
    <mergeCell ref="AM176:AM177"/>
    <mergeCell ref="AS174:AT174"/>
    <mergeCell ref="AV174:AW174"/>
    <mergeCell ref="AS175:AT175"/>
    <mergeCell ref="AV175:AW175"/>
    <mergeCell ref="AM178:AM179"/>
    <mergeCell ref="AS178:AT178"/>
    <mergeCell ref="AV178:AW178"/>
    <mergeCell ref="AS179:AT179"/>
    <mergeCell ref="AV179:AW179"/>
    <mergeCell ref="AQ174:AR174"/>
    <mergeCell ref="AQ175:AR175"/>
    <mergeCell ref="AQ178:AR178"/>
    <mergeCell ref="AQ179:AR179"/>
    <mergeCell ref="AQ176:AR176"/>
    <mergeCell ref="AS176:AT176"/>
    <mergeCell ref="AV176:AW176"/>
    <mergeCell ref="AQ177:AR177"/>
    <mergeCell ref="AS177:AT177"/>
    <mergeCell ref="AV177:AW177"/>
    <mergeCell ref="A180:A183"/>
    <mergeCell ref="B180:B181"/>
    <mergeCell ref="C180:C183"/>
    <mergeCell ref="D180:D183"/>
    <mergeCell ref="E180:E183"/>
    <mergeCell ref="F180:F183"/>
    <mergeCell ref="AM180:AM181"/>
    <mergeCell ref="AN180:AN183"/>
    <mergeCell ref="AS180:AT180"/>
    <mergeCell ref="AV180:AW180"/>
    <mergeCell ref="AS181:AT181"/>
    <mergeCell ref="AV181:AW181"/>
    <mergeCell ref="B182:B183"/>
    <mergeCell ref="AM182:AM183"/>
    <mergeCell ref="AS182:AT182"/>
    <mergeCell ref="AV182:AW182"/>
    <mergeCell ref="AS183:AT183"/>
    <mergeCell ref="AV183:AW183"/>
    <mergeCell ref="AQ182:AR182"/>
    <mergeCell ref="AQ183:AR183"/>
    <mergeCell ref="AQ180:AR180"/>
    <mergeCell ref="AQ181:AR181"/>
    <mergeCell ref="AQ186:AR186"/>
    <mergeCell ref="AS186:AY186"/>
    <mergeCell ref="AQ187:AR187"/>
    <mergeCell ref="AS187:AY187"/>
    <mergeCell ref="A184:A185"/>
    <mergeCell ref="B184:B185"/>
    <mergeCell ref="C184:C185"/>
    <mergeCell ref="D184:D185"/>
    <mergeCell ref="E184:E185"/>
    <mergeCell ref="F184:F185"/>
    <mergeCell ref="AM184:AM185"/>
    <mergeCell ref="A186:A187"/>
    <mergeCell ref="B186:B187"/>
    <mergeCell ref="C186:C187"/>
    <mergeCell ref="D186:D187"/>
    <mergeCell ref="E186:E187"/>
    <mergeCell ref="F186:F187"/>
    <mergeCell ref="AM186:AM187"/>
    <mergeCell ref="AN186:AN187"/>
    <mergeCell ref="AO186:AO187"/>
    <mergeCell ref="AN184:AN185"/>
    <mergeCell ref="AO184:AO185"/>
    <mergeCell ref="AQ184:AR184"/>
    <mergeCell ref="AQ185:AR185"/>
    <mergeCell ref="AS184:AT184"/>
    <mergeCell ref="AV184:AW184"/>
    <mergeCell ref="AS185:AT185"/>
    <mergeCell ref="AV185:AW185"/>
    <mergeCell ref="AQ188:AR188"/>
    <mergeCell ref="AS188:AY188"/>
    <mergeCell ref="AS189:AY189"/>
    <mergeCell ref="AQ190:AR190"/>
    <mergeCell ref="AS190:AY190"/>
    <mergeCell ref="A190:A191"/>
    <mergeCell ref="B190:B191"/>
    <mergeCell ref="C190:C191"/>
    <mergeCell ref="D190:D191"/>
    <mergeCell ref="E190:E191"/>
    <mergeCell ref="F190:F191"/>
    <mergeCell ref="AM190:AM191"/>
    <mergeCell ref="AN190:AN191"/>
    <mergeCell ref="AO190:AO191"/>
    <mergeCell ref="A188:A189"/>
    <mergeCell ref="B188:B189"/>
    <mergeCell ref="C188:C189"/>
    <mergeCell ref="D188:D189"/>
    <mergeCell ref="E188:E189"/>
    <mergeCell ref="F188:F189"/>
    <mergeCell ref="AM188:AM189"/>
    <mergeCell ref="AN188:AN189"/>
    <mergeCell ref="AO188:AO189"/>
    <mergeCell ref="A192:A193"/>
    <mergeCell ref="B192:B193"/>
    <mergeCell ref="C192:C193"/>
    <mergeCell ref="D192:D193"/>
    <mergeCell ref="E192:E193"/>
    <mergeCell ref="F192:F193"/>
    <mergeCell ref="AM192:AM193"/>
    <mergeCell ref="AN192:AN193"/>
    <mergeCell ref="AO192:AO193"/>
    <mergeCell ref="A194:A195"/>
    <mergeCell ref="B194:B195"/>
    <mergeCell ref="C194:C195"/>
    <mergeCell ref="D194:D195"/>
    <mergeCell ref="E194:E195"/>
    <mergeCell ref="F194:F195"/>
    <mergeCell ref="AM194:AM195"/>
    <mergeCell ref="AN194:AN195"/>
    <mergeCell ref="AO194:AO195"/>
    <mergeCell ref="B204:F205"/>
    <mergeCell ref="J204:R205"/>
    <mergeCell ref="V204:AE205"/>
    <mergeCell ref="AM204:AN205"/>
    <mergeCell ref="AO204:AO205"/>
    <mergeCell ref="S205:T205"/>
    <mergeCell ref="AF205:AG205"/>
    <mergeCell ref="AM202:AM203"/>
    <mergeCell ref="AN202:AN203"/>
    <mergeCell ref="A196:A197"/>
    <mergeCell ref="B196:B197"/>
    <mergeCell ref="C196:C197"/>
    <mergeCell ref="D196:D197"/>
    <mergeCell ref="E196:E197"/>
    <mergeCell ref="F196:F197"/>
    <mergeCell ref="AM196:AM197"/>
    <mergeCell ref="AN196:AN197"/>
    <mergeCell ref="AO196:AO197"/>
    <mergeCell ref="D198:D199"/>
    <mergeCell ref="E198:E199"/>
    <mergeCell ref="F198:F199"/>
    <mergeCell ref="AN200:AN201"/>
    <mergeCell ref="AM198:AM199"/>
    <mergeCell ref="AN198:AN199"/>
    <mergeCell ref="A200:A201"/>
    <mergeCell ref="B200:B201"/>
    <mergeCell ref="C200:C201"/>
    <mergeCell ref="D200:D201"/>
    <mergeCell ref="E200:E201"/>
    <mergeCell ref="F200:F201"/>
    <mergeCell ref="AM200:AM201"/>
    <mergeCell ref="AO198:AO199"/>
    <mergeCell ref="AQ198:AS198"/>
    <mergeCell ref="AO200:AO201"/>
    <mergeCell ref="F202:F203"/>
    <mergeCell ref="A198:A199"/>
    <mergeCell ref="B198:B199"/>
    <mergeCell ref="C198:C199"/>
    <mergeCell ref="AQ200:AS200"/>
    <mergeCell ref="AT200:AV201"/>
    <mergeCell ref="AW200:AY201"/>
    <mergeCell ref="AQ201:AS201"/>
    <mergeCell ref="AO202:AO203"/>
    <mergeCell ref="AQ202:AS202"/>
    <mergeCell ref="A202:A203"/>
    <mergeCell ref="B202:B203"/>
    <mergeCell ref="C202:C203"/>
    <mergeCell ref="D202:D203"/>
    <mergeCell ref="E202:E203"/>
    <mergeCell ref="AT202:AV203"/>
    <mergeCell ref="AW202:AY203"/>
  </mergeCells>
  <phoneticPr fontId="2"/>
  <dataValidations count="1">
    <dataValidation type="list" allowBlank="1" showInputMessage="1" showErrorMessage="1" sqref="E14:E43 E130:E159 E94:E123 E174:E203 E50:E79 E210:E239">
      <formula1>$BA$10:$BA$13</formula1>
    </dataValidation>
  </dataValidations>
  <printOptions horizontalCentered="1"/>
  <pageMargins left="0.19685039370078741" right="0.19685039370078741" top="0.70866141732283472" bottom="0.19685039370078741" header="0.19685039370078741" footer="0.19685039370078741"/>
  <pageSetup paperSize="9" scale="89" fitToHeight="0" orientation="landscape" r:id="rId1"/>
  <headerFooter alignWithMargins="0">
    <oddFooter>&amp;C&amp;P／&amp;N</oddFooter>
  </headerFooter>
  <rowBreaks count="5" manualBreakCount="5">
    <brk id="47" min="1" max="50" man="1"/>
    <brk id="81" min="1" max="50" man="1"/>
    <brk id="127" min="1" max="50" man="1"/>
    <brk id="161" min="1" max="50" man="1"/>
    <brk id="207" min="1" max="50"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A240"/>
  <sheetViews>
    <sheetView showZeros="0" view="pageBreakPreview" zoomScaleNormal="130" zoomScaleSheetLayoutView="100" zoomScalePageLayoutView="115" workbookViewId="0">
      <pane xSplit="1" ySplit="7" topLeftCell="B14" activePane="bottomRight" state="frozen"/>
      <selection activeCell="B4" sqref="B4:AY4"/>
      <selection pane="topRight" activeCell="B4" sqref="B4:AY4"/>
      <selection pane="bottomLeft" activeCell="B4" sqref="B4:AY4"/>
      <selection pane="bottomRight" activeCell="AY2" sqref="AY2"/>
    </sheetView>
  </sheetViews>
  <sheetFormatPr defaultRowHeight="12"/>
  <cols>
    <col min="1" max="1" width="9" style="1"/>
    <col min="2" max="2" width="7.625" style="1" customWidth="1"/>
    <col min="3" max="4" width="4.625" style="1" customWidth="1"/>
    <col min="5" max="5" width="3.625" style="1" customWidth="1"/>
    <col min="6" max="6" width="11.375" style="1" customWidth="1"/>
    <col min="7" max="7" width="4.625" style="1" customWidth="1"/>
    <col min="8" max="38" width="2.625" style="1" customWidth="1"/>
    <col min="39" max="39" width="5.125" style="1" customWidth="1"/>
    <col min="40" max="40" width="5.625" style="1" customWidth="1"/>
    <col min="41" max="41" width="10.625" style="1" customWidth="1"/>
    <col min="42" max="42" width="0.875" style="1" customWidth="1"/>
    <col min="43" max="51" width="2.625" style="1" customWidth="1"/>
    <col min="52" max="16384" width="9" style="1"/>
  </cols>
  <sheetData>
    <row r="1" spans="1:53" ht="18" customHeight="1">
      <c r="B1" s="232"/>
      <c r="C1" s="232"/>
      <c r="D1" s="232"/>
      <c r="E1" s="232"/>
      <c r="AP1" s="11"/>
      <c r="AQ1" s="11"/>
      <c r="AR1" s="11"/>
      <c r="AY1" s="13"/>
    </row>
    <row r="2" spans="1:53" ht="18" customHeight="1">
      <c r="B2" s="2" t="s">
        <v>2</v>
      </c>
      <c r="C2" s="2"/>
      <c r="D2" s="2"/>
      <c r="E2" s="2"/>
      <c r="F2" s="2"/>
      <c r="G2" s="2"/>
      <c r="H2" s="2"/>
      <c r="I2" s="2"/>
      <c r="J2" s="2"/>
      <c r="AF2" s="3"/>
      <c r="AO2" s="3"/>
      <c r="AY2" s="3" t="s">
        <v>212</v>
      </c>
    </row>
    <row r="3" spans="1:53" ht="18" customHeight="1">
      <c r="B3" s="233" t="s">
        <v>22</v>
      </c>
      <c r="C3" s="234"/>
      <c r="D3" s="235">
        <f>【算定要件集計】!B3</f>
        <v>0</v>
      </c>
      <c r="E3" s="236"/>
      <c r="F3" s="236"/>
      <c r="G3" s="236"/>
      <c r="H3" s="236"/>
      <c r="I3" s="236"/>
      <c r="J3" s="236"/>
      <c r="K3" s="237"/>
      <c r="L3" s="238" t="s">
        <v>21</v>
      </c>
      <c r="M3" s="239"/>
      <c r="N3" s="239"/>
      <c r="O3" s="392" t="s">
        <v>215</v>
      </c>
      <c r="P3" s="393"/>
      <c r="Q3" s="393"/>
      <c r="R3" s="393"/>
      <c r="S3" s="393"/>
      <c r="T3" s="393"/>
      <c r="U3" s="394"/>
      <c r="V3" s="233" t="s">
        <v>23</v>
      </c>
      <c r="W3" s="243"/>
      <c r="X3" s="203"/>
      <c r="Y3" s="244"/>
      <c r="Z3" s="245"/>
      <c r="AA3" s="233" t="s">
        <v>40</v>
      </c>
      <c r="AB3" s="246"/>
      <c r="AC3" s="246"/>
      <c r="AD3" s="246"/>
      <c r="AE3" s="247"/>
      <c r="AF3" s="375" t="str">
        <f>【算定要件集計】!C7</f>
        <v/>
      </c>
      <c r="AG3" s="376"/>
      <c r="AH3" s="376"/>
      <c r="AI3" s="376"/>
      <c r="AJ3" s="377"/>
      <c r="AK3" s="378"/>
      <c r="AO3" s="5"/>
    </row>
    <row r="4" spans="1:53" ht="5.0999999999999996" customHeight="1"/>
    <row r="5" spans="1:53" ht="16.5" customHeight="1">
      <c r="G5" s="5" t="s">
        <v>44</v>
      </c>
      <c r="H5" s="46"/>
      <c r="I5" s="1" t="s">
        <v>43</v>
      </c>
      <c r="J5" s="46"/>
      <c r="K5" s="1" t="s">
        <v>24</v>
      </c>
      <c r="M5" s="46"/>
      <c r="N5" s="1" t="s">
        <v>43</v>
      </c>
      <c r="O5" s="46"/>
      <c r="P5" s="1" t="s">
        <v>25</v>
      </c>
      <c r="R5" s="7"/>
      <c r="U5" s="7"/>
      <c r="V5" s="7"/>
      <c r="W5" s="7"/>
      <c r="X5" s="7"/>
      <c r="Y5" s="7"/>
      <c r="AE5" s="5" t="s">
        <v>42</v>
      </c>
      <c r="AF5" s="220">
        <f>【算定要件集計】!$K$5</f>
        <v>0</v>
      </c>
      <c r="AG5" s="379"/>
      <c r="AH5" s="7" t="s">
        <v>31</v>
      </c>
      <c r="AI5" s="7"/>
      <c r="AJ5" s="7"/>
      <c r="AL5" s="5" t="s">
        <v>32</v>
      </c>
      <c r="AM5" s="47">
        <f>【算定要件集計】!$N$5</f>
        <v>0</v>
      </c>
      <c r="AN5" s="7" t="s">
        <v>31</v>
      </c>
      <c r="AQ5" s="1" t="s">
        <v>27</v>
      </c>
    </row>
    <row r="6" spans="1:53" s="6" customFormat="1" ht="18" customHeight="1">
      <c r="A6" s="248" t="s">
        <v>60</v>
      </c>
      <c r="B6" s="238" t="s">
        <v>0</v>
      </c>
      <c r="C6" s="250" t="s">
        <v>203</v>
      </c>
      <c r="D6" s="250" t="s">
        <v>62</v>
      </c>
      <c r="E6" s="250" t="s">
        <v>1</v>
      </c>
      <c r="F6" s="238" t="s">
        <v>3</v>
      </c>
      <c r="G6" s="252" t="s">
        <v>37</v>
      </c>
      <c r="H6" s="18" t="str">
        <f>AF3</f>
        <v/>
      </c>
      <c r="I6" s="18" t="str">
        <f>IFERROR(H6+1,"")</f>
        <v/>
      </c>
      <c r="J6" s="18" t="str">
        <f>IFERROR(I6+1,"")</f>
        <v/>
      </c>
      <c r="K6" s="18" t="str">
        <f t="shared" ref="K6:AI6" si="0">IFERROR(J6+1,"")</f>
        <v/>
      </c>
      <c r="L6" s="18" t="str">
        <f t="shared" si="0"/>
        <v/>
      </c>
      <c r="M6" s="18" t="str">
        <f t="shared" si="0"/>
        <v/>
      </c>
      <c r="N6" s="18" t="str">
        <f t="shared" si="0"/>
        <v/>
      </c>
      <c r="O6" s="18" t="str">
        <f t="shared" si="0"/>
        <v/>
      </c>
      <c r="P6" s="18" t="str">
        <f t="shared" si="0"/>
        <v/>
      </c>
      <c r="Q6" s="18" t="str">
        <f t="shared" si="0"/>
        <v/>
      </c>
      <c r="R6" s="18" t="str">
        <f t="shared" si="0"/>
        <v/>
      </c>
      <c r="S6" s="18" t="str">
        <f t="shared" si="0"/>
        <v/>
      </c>
      <c r="T6" s="18" t="str">
        <f t="shared" si="0"/>
        <v/>
      </c>
      <c r="U6" s="18" t="str">
        <f t="shared" si="0"/>
        <v/>
      </c>
      <c r="V6" s="18" t="str">
        <f t="shared" si="0"/>
        <v/>
      </c>
      <c r="W6" s="18" t="str">
        <f t="shared" si="0"/>
        <v/>
      </c>
      <c r="X6" s="18" t="str">
        <f t="shared" si="0"/>
        <v/>
      </c>
      <c r="Y6" s="18" t="str">
        <f t="shared" si="0"/>
        <v/>
      </c>
      <c r="Z6" s="18" t="str">
        <f t="shared" si="0"/>
        <v/>
      </c>
      <c r="AA6" s="18" t="str">
        <f t="shared" si="0"/>
        <v/>
      </c>
      <c r="AB6" s="18" t="str">
        <f t="shared" si="0"/>
        <v/>
      </c>
      <c r="AC6" s="18" t="str">
        <f t="shared" si="0"/>
        <v/>
      </c>
      <c r="AD6" s="18" t="str">
        <f t="shared" si="0"/>
        <v/>
      </c>
      <c r="AE6" s="18" t="str">
        <f t="shared" si="0"/>
        <v/>
      </c>
      <c r="AF6" s="18" t="str">
        <f t="shared" si="0"/>
        <v/>
      </c>
      <c r="AG6" s="18" t="str">
        <f t="shared" si="0"/>
        <v/>
      </c>
      <c r="AH6" s="18" t="str">
        <f t="shared" si="0"/>
        <v/>
      </c>
      <c r="AI6" s="18" t="str">
        <f t="shared" si="0"/>
        <v/>
      </c>
      <c r="AJ6" s="18" t="str">
        <f>IFERROR(IF(MONTH(AI6)&lt;&gt;MONTH(AI6+1),"",AI6+1),"")</f>
        <v/>
      </c>
      <c r="AK6" s="18" t="str">
        <f>IFERROR(IF(MONTH(AJ6)&lt;&gt;MONTH(AJ6+1),"",AJ6+1),"")</f>
        <v/>
      </c>
      <c r="AL6" s="18" t="str">
        <f>IFERROR(IF(MONTH(AK6)&lt;&gt;MONTH(AK6+1),"",AK6+1),"")</f>
        <v/>
      </c>
      <c r="AM6" s="263" t="s">
        <v>162</v>
      </c>
      <c r="AN6" s="263" t="s">
        <v>163</v>
      </c>
      <c r="AO6" s="206" t="s">
        <v>133</v>
      </c>
      <c r="AQ6" s="208" t="s">
        <v>36</v>
      </c>
      <c r="AR6" s="209"/>
      <c r="AS6" s="208" t="s">
        <v>39</v>
      </c>
      <c r="AT6" s="212"/>
      <c r="AU6" s="212"/>
      <c r="AV6" s="212"/>
      <c r="AW6" s="213"/>
      <c r="AX6" s="208" t="s">
        <v>16</v>
      </c>
      <c r="AY6" s="215"/>
    </row>
    <row r="7" spans="1:53" s="6" customFormat="1" ht="18" customHeight="1">
      <c r="A7" s="249"/>
      <c r="B7" s="238"/>
      <c r="C7" s="251"/>
      <c r="D7" s="251"/>
      <c r="E7" s="251"/>
      <c r="F7" s="238"/>
      <c r="G7" s="239"/>
      <c r="H7" s="19" t="str">
        <f>H6</f>
        <v/>
      </c>
      <c r="I7" s="19" t="str">
        <f>I6</f>
        <v/>
      </c>
      <c r="J7" s="19" t="str">
        <f t="shared" ref="J7:AL7" si="1">J6</f>
        <v/>
      </c>
      <c r="K7" s="19" t="str">
        <f t="shared" si="1"/>
        <v/>
      </c>
      <c r="L7" s="19" t="str">
        <f t="shared" si="1"/>
        <v/>
      </c>
      <c r="M7" s="19" t="str">
        <f t="shared" si="1"/>
        <v/>
      </c>
      <c r="N7" s="19" t="str">
        <f t="shared" si="1"/>
        <v/>
      </c>
      <c r="O7" s="19" t="str">
        <f t="shared" si="1"/>
        <v/>
      </c>
      <c r="P7" s="19" t="str">
        <f t="shared" si="1"/>
        <v/>
      </c>
      <c r="Q7" s="19" t="str">
        <f t="shared" si="1"/>
        <v/>
      </c>
      <c r="R7" s="19" t="str">
        <f t="shared" si="1"/>
        <v/>
      </c>
      <c r="S7" s="19" t="str">
        <f t="shared" si="1"/>
        <v/>
      </c>
      <c r="T7" s="19" t="str">
        <f t="shared" si="1"/>
        <v/>
      </c>
      <c r="U7" s="19" t="str">
        <f t="shared" si="1"/>
        <v/>
      </c>
      <c r="V7" s="19" t="str">
        <f t="shared" si="1"/>
        <v/>
      </c>
      <c r="W7" s="19" t="str">
        <f t="shared" si="1"/>
        <v/>
      </c>
      <c r="X7" s="19" t="str">
        <f t="shared" si="1"/>
        <v/>
      </c>
      <c r="Y7" s="19" t="str">
        <f t="shared" si="1"/>
        <v/>
      </c>
      <c r="Z7" s="19" t="str">
        <f t="shared" si="1"/>
        <v/>
      </c>
      <c r="AA7" s="19" t="str">
        <f t="shared" si="1"/>
        <v/>
      </c>
      <c r="AB7" s="19" t="str">
        <f t="shared" si="1"/>
        <v/>
      </c>
      <c r="AC7" s="19" t="str">
        <f t="shared" si="1"/>
        <v/>
      </c>
      <c r="AD7" s="19" t="str">
        <f t="shared" si="1"/>
        <v/>
      </c>
      <c r="AE7" s="19" t="str">
        <f t="shared" si="1"/>
        <v/>
      </c>
      <c r="AF7" s="19" t="str">
        <f t="shared" si="1"/>
        <v/>
      </c>
      <c r="AG7" s="19" t="str">
        <f t="shared" si="1"/>
        <v/>
      </c>
      <c r="AH7" s="19" t="str">
        <f t="shared" si="1"/>
        <v/>
      </c>
      <c r="AI7" s="19" t="str">
        <f t="shared" si="1"/>
        <v/>
      </c>
      <c r="AJ7" s="19" t="str">
        <f t="shared" si="1"/>
        <v/>
      </c>
      <c r="AK7" s="19" t="str">
        <f t="shared" si="1"/>
        <v/>
      </c>
      <c r="AL7" s="19" t="str">
        <f t="shared" si="1"/>
        <v/>
      </c>
      <c r="AM7" s="263"/>
      <c r="AN7" s="263"/>
      <c r="AO7" s="207"/>
      <c r="AQ7" s="210"/>
      <c r="AR7" s="211"/>
      <c r="AS7" s="210"/>
      <c r="AT7" s="214"/>
      <c r="AU7" s="214"/>
      <c r="AV7" s="214"/>
      <c r="AW7" s="211"/>
      <c r="AX7" s="210"/>
      <c r="AY7" s="211"/>
    </row>
    <row r="8" spans="1:53" s="6" customFormat="1" ht="13.5" customHeight="1">
      <c r="A8" s="248"/>
      <c r="B8" s="255" t="s">
        <v>4</v>
      </c>
      <c r="C8" s="257" t="s">
        <v>48</v>
      </c>
      <c r="D8" s="257" t="s">
        <v>48</v>
      </c>
      <c r="E8" s="259" t="s">
        <v>10</v>
      </c>
      <c r="F8" s="261"/>
      <c r="G8" s="70" t="s">
        <v>36</v>
      </c>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253">
        <f>SUM(H9:AL9)</f>
        <v>0</v>
      </c>
      <c r="AN8" s="254" t="s">
        <v>48</v>
      </c>
      <c r="AO8" s="223"/>
      <c r="AQ8" s="228"/>
      <c r="AR8" s="369"/>
      <c r="AS8" s="224"/>
      <c r="AT8" s="225"/>
      <c r="AU8" s="12" t="s">
        <v>26</v>
      </c>
      <c r="AV8" s="226"/>
      <c r="AW8" s="227"/>
      <c r="AX8" s="156"/>
      <c r="AY8" s="167" t="s">
        <v>34</v>
      </c>
      <c r="BA8" s="44" t="s">
        <v>95</v>
      </c>
    </row>
    <row r="9" spans="1:53" ht="13.5" customHeight="1">
      <c r="A9" s="249"/>
      <c r="B9" s="256"/>
      <c r="C9" s="258"/>
      <c r="D9" s="258"/>
      <c r="E9" s="260"/>
      <c r="F9" s="262"/>
      <c r="G9" s="70" t="s">
        <v>16</v>
      </c>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253"/>
      <c r="AN9" s="254"/>
      <c r="AO9" s="374"/>
      <c r="AQ9" s="228"/>
      <c r="AR9" s="369"/>
      <c r="AS9" s="224"/>
      <c r="AT9" s="225"/>
      <c r="AU9" s="12" t="s">
        <v>26</v>
      </c>
      <c r="AV9" s="226"/>
      <c r="AW9" s="227"/>
      <c r="AX9" s="156"/>
      <c r="AY9" s="167" t="s">
        <v>34</v>
      </c>
      <c r="BA9" s="165" t="s">
        <v>66</v>
      </c>
    </row>
    <row r="10" spans="1:53" ht="13.5" customHeight="1">
      <c r="A10" s="248"/>
      <c r="B10" s="273" t="s">
        <v>5</v>
      </c>
      <c r="C10" s="257" t="s">
        <v>48</v>
      </c>
      <c r="D10" s="257" t="s">
        <v>48</v>
      </c>
      <c r="E10" s="275" t="s">
        <v>10</v>
      </c>
      <c r="F10" s="262"/>
      <c r="G10" s="70" t="s">
        <v>36</v>
      </c>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253">
        <f>SUM(H11:AL11)</f>
        <v>0</v>
      </c>
      <c r="AN10" s="254" t="s">
        <v>48</v>
      </c>
      <c r="AO10" s="372"/>
      <c r="AQ10" s="228"/>
      <c r="AR10" s="369"/>
      <c r="AS10" s="224"/>
      <c r="AT10" s="225"/>
      <c r="AU10" s="12" t="s">
        <v>26</v>
      </c>
      <c r="AV10" s="226"/>
      <c r="AW10" s="227"/>
      <c r="AX10" s="156"/>
      <c r="AY10" s="167" t="s">
        <v>34</v>
      </c>
      <c r="BA10" s="69" t="s">
        <v>10</v>
      </c>
    </row>
    <row r="11" spans="1:53" ht="13.5" customHeight="1">
      <c r="A11" s="249"/>
      <c r="B11" s="274"/>
      <c r="C11" s="258"/>
      <c r="D11" s="258"/>
      <c r="E11" s="260"/>
      <c r="F11" s="262"/>
      <c r="G11" s="71" t="s">
        <v>41</v>
      </c>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276"/>
      <c r="AN11" s="272"/>
      <c r="AO11" s="374"/>
      <c r="AQ11" s="228"/>
      <c r="AR11" s="369"/>
      <c r="AS11" s="224"/>
      <c r="AT11" s="225"/>
      <c r="AU11" s="12" t="s">
        <v>26</v>
      </c>
      <c r="AV11" s="226"/>
      <c r="AW11" s="227"/>
      <c r="AX11" s="156"/>
      <c r="AY11" s="167" t="s">
        <v>34</v>
      </c>
      <c r="BA11" s="69" t="s">
        <v>64</v>
      </c>
    </row>
    <row r="12" spans="1:53" ht="13.5" customHeight="1">
      <c r="A12" s="248"/>
      <c r="B12" s="265" t="s">
        <v>38</v>
      </c>
      <c r="C12" s="257" t="s">
        <v>48</v>
      </c>
      <c r="D12" s="257" t="s">
        <v>48</v>
      </c>
      <c r="E12" s="268" t="s">
        <v>48</v>
      </c>
      <c r="F12" s="270"/>
      <c r="G12" s="70" t="s">
        <v>36</v>
      </c>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253">
        <f>SUM(H13:AL13)</f>
        <v>0</v>
      </c>
      <c r="AN12" s="254" t="s">
        <v>48</v>
      </c>
      <c r="AO12" s="372"/>
      <c r="AQ12" s="228"/>
      <c r="AR12" s="369"/>
      <c r="AS12" s="224"/>
      <c r="AT12" s="225"/>
      <c r="AU12" s="12" t="s">
        <v>26</v>
      </c>
      <c r="AV12" s="226"/>
      <c r="AW12" s="227"/>
      <c r="AX12" s="156"/>
      <c r="AY12" s="167" t="s">
        <v>34</v>
      </c>
      <c r="BA12" s="69" t="s">
        <v>15</v>
      </c>
    </row>
    <row r="13" spans="1:53" ht="13.5" customHeight="1" thickBot="1">
      <c r="A13" s="264"/>
      <c r="B13" s="266"/>
      <c r="C13" s="267"/>
      <c r="D13" s="267"/>
      <c r="E13" s="269"/>
      <c r="F13" s="271"/>
      <c r="G13" s="72" t="s">
        <v>41</v>
      </c>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1"/>
      <c r="AN13" s="341"/>
      <c r="AO13" s="373"/>
      <c r="AQ13" s="228"/>
      <c r="AR13" s="369"/>
      <c r="AS13" s="224"/>
      <c r="AT13" s="225"/>
      <c r="AU13" s="12" t="s">
        <v>26</v>
      </c>
      <c r="AV13" s="226"/>
      <c r="AW13" s="227"/>
      <c r="AX13" s="156"/>
      <c r="AY13" s="167" t="s">
        <v>34</v>
      </c>
      <c r="BA13" s="69" t="s">
        <v>65</v>
      </c>
    </row>
    <row r="14" spans="1:53" ht="13.5" customHeight="1" thickTop="1">
      <c r="A14" s="283" t="str">
        <f>IFERROR(INDEX(【従業者名簿】!F:F,MATCH(前2月!F14,【従業者名簿】!C:C,0)),"")</f>
        <v/>
      </c>
      <c r="B14" s="255" t="s">
        <v>4</v>
      </c>
      <c r="C14" s="285" t="str">
        <f>IF(AO14="介護福祉士","〇","")</f>
        <v/>
      </c>
      <c r="D14" s="367" t="str">
        <f>IF(A14="","",DATEDIF(A14,$AF$3,"m"))</f>
        <v/>
      </c>
      <c r="E14" s="290" t="s">
        <v>102</v>
      </c>
      <c r="F14" s="293"/>
      <c r="G14" s="73" t="s">
        <v>36</v>
      </c>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278">
        <f>SUM(H15:AL15)</f>
        <v>0</v>
      </c>
      <c r="AN14" s="280" t="str">
        <f>IFERROR(IF(SUM(AM14:AM19)&gt;$AF$45,1,ROUNDDOWN(SUM(AM14:AM19)/$AF$45,1)),"")</f>
        <v/>
      </c>
      <c r="AO14" s="343"/>
      <c r="AQ14" s="228"/>
      <c r="AR14" s="369"/>
      <c r="AS14" s="224"/>
      <c r="AT14" s="225"/>
      <c r="AU14" s="12" t="s">
        <v>26</v>
      </c>
      <c r="AV14" s="226"/>
      <c r="AW14" s="227"/>
      <c r="AX14" s="156"/>
      <c r="AY14" s="167" t="s">
        <v>34</v>
      </c>
    </row>
    <row r="15" spans="1:53" ht="13.5" customHeight="1">
      <c r="A15" s="284"/>
      <c r="B15" s="256"/>
      <c r="C15" s="286"/>
      <c r="D15" s="370"/>
      <c r="E15" s="291"/>
      <c r="F15" s="293"/>
      <c r="G15" s="70" t="s">
        <v>41</v>
      </c>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253"/>
      <c r="AN15" s="280"/>
      <c r="AO15" s="344"/>
      <c r="AQ15" s="228"/>
      <c r="AR15" s="369"/>
      <c r="AS15" s="224"/>
      <c r="AT15" s="225"/>
      <c r="AU15" s="12" t="s">
        <v>26</v>
      </c>
      <c r="AV15" s="226"/>
      <c r="AW15" s="227"/>
      <c r="AX15" s="156"/>
      <c r="AY15" s="167" t="s">
        <v>34</v>
      </c>
    </row>
    <row r="16" spans="1:53" ht="13.5" customHeight="1">
      <c r="A16" s="284"/>
      <c r="B16" s="273" t="s">
        <v>5</v>
      </c>
      <c r="C16" s="286"/>
      <c r="D16" s="370"/>
      <c r="E16" s="291"/>
      <c r="F16" s="293"/>
      <c r="G16" s="73" t="s">
        <v>36</v>
      </c>
      <c r="H16" s="38"/>
      <c r="I16" s="38"/>
      <c r="J16" s="38"/>
      <c r="K16" s="38"/>
      <c r="L16" s="164"/>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278">
        <f>SUM(H17:AL17)</f>
        <v>0</v>
      </c>
      <c r="AN16" s="280"/>
      <c r="AO16" s="345"/>
      <c r="AQ16" s="228"/>
      <c r="AR16" s="369"/>
      <c r="AS16" s="224"/>
      <c r="AT16" s="225"/>
      <c r="AU16" s="12" t="s">
        <v>26</v>
      </c>
      <c r="AV16" s="226"/>
      <c r="AW16" s="227"/>
      <c r="AX16" s="156"/>
      <c r="AY16" s="167" t="s">
        <v>34</v>
      </c>
    </row>
    <row r="17" spans="1:51" ht="13.5" customHeight="1">
      <c r="A17" s="284"/>
      <c r="B17" s="297"/>
      <c r="C17" s="286"/>
      <c r="D17" s="370"/>
      <c r="E17" s="291"/>
      <c r="F17" s="293"/>
      <c r="G17" s="70" t="s">
        <v>41</v>
      </c>
      <c r="H17" s="35"/>
      <c r="I17" s="35"/>
      <c r="J17" s="35"/>
      <c r="K17" s="35"/>
      <c r="L17" s="36"/>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253"/>
      <c r="AN17" s="280"/>
      <c r="AO17" s="344"/>
      <c r="AQ17" s="228"/>
      <c r="AR17" s="369"/>
      <c r="AS17" s="224"/>
      <c r="AT17" s="225"/>
      <c r="AU17" s="12" t="s">
        <v>26</v>
      </c>
      <c r="AV17" s="226"/>
      <c r="AW17" s="227"/>
      <c r="AX17" s="156"/>
      <c r="AY17" s="167" t="s">
        <v>34</v>
      </c>
    </row>
    <row r="18" spans="1:51" ht="13.5" customHeight="1">
      <c r="A18" s="284"/>
      <c r="B18" s="296" t="s">
        <v>33</v>
      </c>
      <c r="C18" s="286"/>
      <c r="D18" s="370"/>
      <c r="E18" s="291"/>
      <c r="F18" s="294"/>
      <c r="G18" s="73" t="s">
        <v>36</v>
      </c>
      <c r="H18" s="38"/>
      <c r="I18" s="38"/>
      <c r="J18" s="38"/>
      <c r="K18" s="38"/>
      <c r="L18" s="164"/>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278">
        <f>SUM(H19:AL19)</f>
        <v>0</v>
      </c>
      <c r="AN18" s="281"/>
      <c r="AO18" s="345"/>
      <c r="AQ18" s="228"/>
      <c r="AR18" s="369"/>
      <c r="AS18" s="224"/>
      <c r="AT18" s="225"/>
      <c r="AU18" s="12" t="s">
        <v>26</v>
      </c>
      <c r="AV18" s="226"/>
      <c r="AW18" s="227"/>
      <c r="AX18" s="156"/>
      <c r="AY18" s="167" t="s">
        <v>34</v>
      </c>
    </row>
    <row r="19" spans="1:51" ht="13.5" customHeight="1">
      <c r="A19" s="284"/>
      <c r="B19" s="255"/>
      <c r="C19" s="287"/>
      <c r="D19" s="370"/>
      <c r="E19" s="292"/>
      <c r="F19" s="295"/>
      <c r="G19" s="70" t="s">
        <v>41</v>
      </c>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253"/>
      <c r="AN19" s="281"/>
      <c r="AO19" s="346"/>
      <c r="AQ19" s="228"/>
      <c r="AR19" s="369"/>
      <c r="AS19" s="224"/>
      <c r="AT19" s="225"/>
      <c r="AU19" s="12" t="s">
        <v>26</v>
      </c>
      <c r="AV19" s="226"/>
      <c r="AW19" s="227"/>
      <c r="AX19" s="156"/>
      <c r="AY19" s="167" t="s">
        <v>34</v>
      </c>
    </row>
    <row r="20" spans="1:51" ht="13.5" customHeight="1">
      <c r="A20" s="305" t="str">
        <f>IFERROR(INDEX(【従業者名簿】!F:F,MATCH(前2月!F20,【従業者名簿】!C:C,0)),"")</f>
        <v/>
      </c>
      <c r="B20" s="273" t="s">
        <v>5</v>
      </c>
      <c r="C20" s="299" t="str">
        <f>IF(AO20="介護福祉士","〇","")</f>
        <v/>
      </c>
      <c r="D20" s="370" t="str">
        <f>IF(A20="","",DATEDIF(A20,$AF$3,"m"))</f>
        <v/>
      </c>
      <c r="E20" s="306" t="s">
        <v>102</v>
      </c>
      <c r="F20" s="262"/>
      <c r="G20" s="70" t="s">
        <v>36</v>
      </c>
      <c r="H20" s="164"/>
      <c r="I20" s="164"/>
      <c r="J20" s="164"/>
      <c r="K20" s="164"/>
      <c r="L20" s="164"/>
      <c r="M20" s="164"/>
      <c r="N20" s="164"/>
      <c r="O20" s="164"/>
      <c r="P20" s="164"/>
      <c r="Q20" s="164"/>
      <c r="R20" s="164"/>
      <c r="S20" s="164"/>
      <c r="T20" s="164"/>
      <c r="U20" s="164"/>
      <c r="V20" s="164"/>
      <c r="W20" s="164"/>
      <c r="X20" s="164"/>
      <c r="Y20" s="164"/>
      <c r="Z20" s="164"/>
      <c r="AA20" s="164"/>
      <c r="AB20" s="164"/>
      <c r="AC20" s="164"/>
      <c r="AD20" s="164"/>
      <c r="AE20" s="164"/>
      <c r="AF20" s="164"/>
      <c r="AG20" s="164"/>
      <c r="AH20" s="164"/>
      <c r="AI20" s="164"/>
      <c r="AJ20" s="164"/>
      <c r="AK20" s="164"/>
      <c r="AL20" s="164"/>
      <c r="AM20" s="278">
        <f>SUM(H21:AL21)</f>
        <v>0</v>
      </c>
      <c r="AN20" s="279" t="str">
        <f>IFERROR(IF(SUM(AM20:AM23)&gt;$AF$45,1,ROUNDDOWN(SUM(AM20:AM23)/$AF$45,1)),"")</f>
        <v/>
      </c>
      <c r="AO20" s="222"/>
      <c r="AP20" s="8"/>
      <c r="AQ20" s="228"/>
      <c r="AR20" s="369"/>
      <c r="AS20" s="224"/>
      <c r="AT20" s="225"/>
      <c r="AU20" s="12" t="s">
        <v>26</v>
      </c>
      <c r="AV20" s="226"/>
      <c r="AW20" s="227"/>
      <c r="AX20" s="156"/>
      <c r="AY20" s="167" t="s">
        <v>34</v>
      </c>
    </row>
    <row r="21" spans="1:51" ht="13.5" customHeight="1">
      <c r="A21" s="284"/>
      <c r="B21" s="297"/>
      <c r="C21" s="286"/>
      <c r="D21" s="370"/>
      <c r="E21" s="291"/>
      <c r="F21" s="262"/>
      <c r="G21" s="70" t="s">
        <v>41</v>
      </c>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253"/>
      <c r="AN21" s="280"/>
      <c r="AO21" s="344"/>
      <c r="AP21" s="8"/>
      <c r="AQ21" s="228"/>
      <c r="AR21" s="369"/>
      <c r="AS21" s="224"/>
      <c r="AT21" s="225"/>
      <c r="AU21" s="12" t="s">
        <v>26</v>
      </c>
      <c r="AV21" s="226"/>
      <c r="AW21" s="227"/>
      <c r="AX21" s="156"/>
      <c r="AY21" s="167" t="s">
        <v>34</v>
      </c>
    </row>
    <row r="22" spans="1:51" ht="13.5" customHeight="1">
      <c r="A22" s="284"/>
      <c r="B22" s="304" t="s">
        <v>33</v>
      </c>
      <c r="C22" s="286"/>
      <c r="D22" s="370"/>
      <c r="E22" s="291"/>
      <c r="F22" s="277"/>
      <c r="G22" s="70" t="s">
        <v>36</v>
      </c>
      <c r="H22" s="164"/>
      <c r="I22" s="164"/>
      <c r="J22" s="164"/>
      <c r="K22" s="164"/>
      <c r="L22" s="164"/>
      <c r="M22" s="164"/>
      <c r="N22" s="164"/>
      <c r="O22" s="164"/>
      <c r="P22" s="164"/>
      <c r="Q22" s="164"/>
      <c r="R22" s="164"/>
      <c r="S22" s="164"/>
      <c r="T22" s="164"/>
      <c r="U22" s="164"/>
      <c r="V22" s="164"/>
      <c r="W22" s="164"/>
      <c r="X22" s="164"/>
      <c r="Y22" s="164"/>
      <c r="Z22" s="164"/>
      <c r="AA22" s="164"/>
      <c r="AB22" s="164"/>
      <c r="AC22" s="164"/>
      <c r="AD22" s="164"/>
      <c r="AE22" s="164"/>
      <c r="AF22" s="164"/>
      <c r="AG22" s="164"/>
      <c r="AH22" s="164"/>
      <c r="AI22" s="164"/>
      <c r="AJ22" s="164"/>
      <c r="AK22" s="164"/>
      <c r="AL22" s="164"/>
      <c r="AM22" s="253">
        <f>SUM(H23:AL23)</f>
        <v>0</v>
      </c>
      <c r="AN22" s="281"/>
      <c r="AO22" s="345"/>
      <c r="AP22" s="8"/>
      <c r="AQ22" s="228"/>
      <c r="AR22" s="369"/>
      <c r="AS22" s="224"/>
      <c r="AT22" s="225"/>
      <c r="AU22" s="12" t="s">
        <v>26</v>
      </c>
      <c r="AV22" s="226"/>
      <c r="AW22" s="227"/>
      <c r="AX22" s="156"/>
      <c r="AY22" s="167" t="s">
        <v>34</v>
      </c>
    </row>
    <row r="23" spans="1:51" ht="13.5" customHeight="1">
      <c r="A23" s="284"/>
      <c r="B23" s="304"/>
      <c r="C23" s="287"/>
      <c r="D23" s="370"/>
      <c r="E23" s="292"/>
      <c r="F23" s="277"/>
      <c r="G23" s="70" t="s">
        <v>41</v>
      </c>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253"/>
      <c r="AN23" s="282"/>
      <c r="AO23" s="346"/>
      <c r="AP23" s="8"/>
      <c r="AQ23" s="228"/>
      <c r="AR23" s="369"/>
      <c r="AS23" s="224"/>
      <c r="AT23" s="225"/>
      <c r="AU23" s="12" t="s">
        <v>26</v>
      </c>
      <c r="AV23" s="226"/>
      <c r="AW23" s="227"/>
      <c r="AX23" s="156"/>
      <c r="AY23" s="167" t="s">
        <v>34</v>
      </c>
    </row>
    <row r="24" spans="1:51" ht="13.5" customHeight="1">
      <c r="A24" s="248" t="str">
        <f>IFERROR(INDEX(【従業者名簿】!F:F,MATCH(F24,【従業者名簿】!C:C,0)),"")</f>
        <v/>
      </c>
      <c r="B24" s="298" t="s">
        <v>33</v>
      </c>
      <c r="C24" s="299" t="str">
        <f>IF(AO24="介護福祉士","〇","")</f>
        <v/>
      </c>
      <c r="D24" s="366" t="str">
        <f>IF(A24="","",DATEDIF(A24,$AF$3,"m"))</f>
        <v/>
      </c>
      <c r="E24" s="301"/>
      <c r="F24" s="270"/>
      <c r="G24" s="70" t="s">
        <v>36</v>
      </c>
      <c r="H24" s="164"/>
      <c r="I24" s="164"/>
      <c r="J24" s="164"/>
      <c r="K24" s="164"/>
      <c r="L24" s="164"/>
      <c r="M24" s="164"/>
      <c r="N24" s="164"/>
      <c r="O24" s="40"/>
      <c r="P24" s="164"/>
      <c r="Q24" s="164"/>
      <c r="R24" s="164"/>
      <c r="S24" s="164"/>
      <c r="T24" s="164"/>
      <c r="U24" s="38"/>
      <c r="V24" s="38"/>
      <c r="W24" s="164"/>
      <c r="X24" s="164"/>
      <c r="Y24" s="164"/>
      <c r="Z24" s="164"/>
      <c r="AA24" s="164"/>
      <c r="AB24" s="164"/>
      <c r="AC24" s="164"/>
      <c r="AD24" s="164"/>
      <c r="AE24" s="164"/>
      <c r="AF24" s="164"/>
      <c r="AG24" s="164"/>
      <c r="AH24" s="164"/>
      <c r="AI24" s="164"/>
      <c r="AJ24" s="164"/>
      <c r="AK24" s="164"/>
      <c r="AL24" s="164"/>
      <c r="AM24" s="253">
        <f>SUM(H25:AL25)</f>
        <v>0</v>
      </c>
      <c r="AN24" s="368" t="str">
        <f>IFERROR(IF(OR(E24="Ａ",AM24&gt;$AF$45),1,ROUNDDOWN(AM24/$AF$45,1)),"")</f>
        <v/>
      </c>
      <c r="AO24" s="222"/>
      <c r="AP24" s="8"/>
      <c r="AQ24" s="228"/>
      <c r="AR24" s="369"/>
      <c r="AS24" s="224"/>
      <c r="AT24" s="226"/>
      <c r="AU24" s="12" t="s">
        <v>26</v>
      </c>
      <c r="AV24" s="226"/>
      <c r="AW24" s="311"/>
      <c r="AX24" s="156"/>
      <c r="AY24" s="167" t="s">
        <v>34</v>
      </c>
    </row>
    <row r="25" spans="1:51" ht="13.5" customHeight="1">
      <c r="A25" s="249"/>
      <c r="B25" s="255"/>
      <c r="C25" s="287"/>
      <c r="D25" s="367"/>
      <c r="E25" s="302"/>
      <c r="F25" s="261"/>
      <c r="G25" s="70" t="s">
        <v>41</v>
      </c>
      <c r="H25" s="35"/>
      <c r="I25" s="35"/>
      <c r="J25" s="35"/>
      <c r="K25" s="35"/>
      <c r="L25" s="35"/>
      <c r="M25" s="35"/>
      <c r="N25" s="35"/>
      <c r="O25" s="48"/>
      <c r="P25" s="35"/>
      <c r="Q25" s="35"/>
      <c r="R25" s="35"/>
      <c r="S25" s="35"/>
      <c r="T25" s="35"/>
      <c r="U25" s="35"/>
      <c r="V25" s="35"/>
      <c r="W25" s="35"/>
      <c r="X25" s="35"/>
      <c r="Y25" s="35"/>
      <c r="Z25" s="35"/>
      <c r="AA25" s="35"/>
      <c r="AB25" s="35"/>
      <c r="AC25" s="35"/>
      <c r="AD25" s="35"/>
      <c r="AE25" s="35"/>
      <c r="AF25" s="35"/>
      <c r="AG25" s="39"/>
      <c r="AH25" s="35"/>
      <c r="AI25" s="35"/>
      <c r="AJ25" s="35"/>
      <c r="AK25" s="35"/>
      <c r="AL25" s="35"/>
      <c r="AM25" s="253"/>
      <c r="AN25" s="368"/>
      <c r="AO25" s="223"/>
      <c r="AP25" s="8"/>
      <c r="AQ25" s="228"/>
      <c r="AR25" s="369"/>
      <c r="AS25" s="224"/>
      <c r="AT25" s="226"/>
      <c r="AU25" s="12" t="s">
        <v>26</v>
      </c>
      <c r="AV25" s="226"/>
      <c r="AW25" s="311"/>
      <c r="AX25" s="156"/>
      <c r="AY25" s="167" t="s">
        <v>34</v>
      </c>
    </row>
    <row r="26" spans="1:51" ht="13.5" customHeight="1">
      <c r="A26" s="248" t="str">
        <f>IFERROR(INDEX(【従業者名簿】!F:F,MATCH(F26,【従業者名簿】!C:C,0)),"")</f>
        <v/>
      </c>
      <c r="B26" s="298" t="s">
        <v>33</v>
      </c>
      <c r="C26" s="299" t="str">
        <f t="shared" ref="C26" si="2">IF(AO26="介護福祉士","〇","")</f>
        <v/>
      </c>
      <c r="D26" s="366" t="str">
        <f>IF(A26="","",DATEDIF(A26,$AF$3,"m"))</f>
        <v/>
      </c>
      <c r="E26" s="301"/>
      <c r="F26" s="270"/>
      <c r="G26" s="70" t="s">
        <v>36</v>
      </c>
      <c r="H26" s="164"/>
      <c r="I26" s="164"/>
      <c r="J26" s="164"/>
      <c r="K26" s="164"/>
      <c r="L26" s="164"/>
      <c r="M26" s="164"/>
      <c r="N26" s="164"/>
      <c r="O26" s="164"/>
      <c r="P26" s="164"/>
      <c r="Q26" s="40"/>
      <c r="R26" s="164"/>
      <c r="S26" s="164"/>
      <c r="T26" s="164"/>
      <c r="U26" s="164"/>
      <c r="V26" s="164"/>
      <c r="W26" s="164"/>
      <c r="X26" s="164"/>
      <c r="Y26" s="164"/>
      <c r="Z26" s="164"/>
      <c r="AA26" s="164"/>
      <c r="AB26" s="164"/>
      <c r="AC26" s="164"/>
      <c r="AD26" s="164"/>
      <c r="AE26" s="40"/>
      <c r="AF26" s="164"/>
      <c r="AG26" s="164"/>
      <c r="AH26" s="164"/>
      <c r="AI26" s="164"/>
      <c r="AJ26" s="164"/>
      <c r="AK26" s="164"/>
      <c r="AL26" s="164"/>
      <c r="AM26" s="253">
        <f>SUM(H27:AL27)</f>
        <v>0</v>
      </c>
      <c r="AN26" s="368" t="str">
        <f t="shared" ref="AN26" si="3">IFERROR(IF(OR(E26="Ａ",AM26&gt;$AF$45),1,ROUNDDOWN(AM26/$AF$45,1)),"")</f>
        <v/>
      </c>
      <c r="AO26" s="222"/>
      <c r="AP26" s="8"/>
      <c r="AQ26" s="228" t="s">
        <v>19</v>
      </c>
      <c r="AR26" s="307"/>
      <c r="AS26" s="308" t="s">
        <v>20</v>
      </c>
      <c r="AT26" s="309"/>
      <c r="AU26" s="309"/>
      <c r="AV26" s="309"/>
      <c r="AW26" s="309"/>
      <c r="AX26" s="309"/>
      <c r="AY26" s="310"/>
    </row>
    <row r="27" spans="1:51" ht="13.5" customHeight="1">
      <c r="A27" s="249"/>
      <c r="B27" s="255"/>
      <c r="C27" s="287"/>
      <c r="D27" s="367"/>
      <c r="E27" s="302"/>
      <c r="F27" s="261"/>
      <c r="G27" s="70" t="s">
        <v>41</v>
      </c>
      <c r="H27" s="35"/>
      <c r="I27" s="35"/>
      <c r="J27" s="35"/>
      <c r="K27" s="35"/>
      <c r="L27" s="35"/>
      <c r="M27" s="35"/>
      <c r="N27" s="35"/>
      <c r="O27" s="35"/>
      <c r="P27" s="35"/>
      <c r="Q27" s="48"/>
      <c r="R27" s="35"/>
      <c r="S27" s="35"/>
      <c r="T27" s="35"/>
      <c r="U27" s="35"/>
      <c r="V27" s="35"/>
      <c r="W27" s="35"/>
      <c r="X27" s="35"/>
      <c r="Y27" s="35"/>
      <c r="Z27" s="35"/>
      <c r="AA27" s="35"/>
      <c r="AB27" s="35"/>
      <c r="AC27" s="35"/>
      <c r="AD27" s="35"/>
      <c r="AE27" s="48"/>
      <c r="AF27" s="35"/>
      <c r="AG27" s="35"/>
      <c r="AH27" s="35"/>
      <c r="AI27" s="35"/>
      <c r="AJ27" s="35"/>
      <c r="AK27" s="35"/>
      <c r="AL27" s="35"/>
      <c r="AM27" s="253"/>
      <c r="AN27" s="368"/>
      <c r="AO27" s="223"/>
      <c r="AP27" s="8"/>
      <c r="AQ27" s="228" t="s">
        <v>28</v>
      </c>
      <c r="AR27" s="307"/>
      <c r="AS27" s="308" t="s">
        <v>29</v>
      </c>
      <c r="AT27" s="309"/>
      <c r="AU27" s="309"/>
      <c r="AV27" s="309"/>
      <c r="AW27" s="309"/>
      <c r="AX27" s="309"/>
      <c r="AY27" s="310"/>
    </row>
    <row r="28" spans="1:51" ht="13.5" customHeight="1">
      <c r="A28" s="248" t="str">
        <f>IFERROR(INDEX(【従業者名簿】!F:F,MATCH(F28,【従業者名簿】!C:C,0)),"")</f>
        <v/>
      </c>
      <c r="B28" s="298" t="s">
        <v>33</v>
      </c>
      <c r="C28" s="299" t="str">
        <f t="shared" ref="C28" si="4">IF(AO28="介護福祉士","〇","")</f>
        <v/>
      </c>
      <c r="D28" s="366" t="str">
        <f>IF(A28="","",DATEDIF(A28,$AF$3,"m"))</f>
        <v/>
      </c>
      <c r="E28" s="301"/>
      <c r="F28" s="270"/>
      <c r="G28" s="70" t="s">
        <v>36</v>
      </c>
      <c r="H28" s="164"/>
      <c r="I28" s="164"/>
      <c r="J28" s="164"/>
      <c r="K28" s="164"/>
      <c r="L28" s="164"/>
      <c r="M28" s="164"/>
      <c r="N28" s="164"/>
      <c r="O28" s="164"/>
      <c r="P28" s="164"/>
      <c r="Q28" s="164"/>
      <c r="R28" s="164"/>
      <c r="S28" s="164"/>
      <c r="T28" s="164"/>
      <c r="U28" s="164"/>
      <c r="V28" s="164"/>
      <c r="W28" s="164"/>
      <c r="X28" s="164"/>
      <c r="Y28" s="164"/>
      <c r="Z28" s="164"/>
      <c r="AA28" s="164"/>
      <c r="AB28" s="164"/>
      <c r="AC28" s="164"/>
      <c r="AD28" s="164"/>
      <c r="AE28" s="164"/>
      <c r="AF28" s="164"/>
      <c r="AG28" s="164"/>
      <c r="AH28" s="164"/>
      <c r="AI28" s="164"/>
      <c r="AJ28" s="164"/>
      <c r="AK28" s="164"/>
      <c r="AL28" s="164"/>
      <c r="AM28" s="253">
        <f>SUM(H29:AL29)</f>
        <v>0</v>
      </c>
      <c r="AN28" s="368" t="str">
        <f t="shared" ref="AN28" si="5">IFERROR(IF(OR(E28="Ａ",AM28&gt;$AF$45),1,ROUNDDOWN(AM28/$AF$45,1)),"")</f>
        <v/>
      </c>
      <c r="AO28" s="222"/>
      <c r="AP28" s="8"/>
      <c r="AQ28" s="228" t="s">
        <v>11</v>
      </c>
      <c r="AR28" s="307"/>
      <c r="AS28" s="308" t="s">
        <v>30</v>
      </c>
      <c r="AT28" s="309"/>
      <c r="AU28" s="309"/>
      <c r="AV28" s="309"/>
      <c r="AW28" s="309"/>
      <c r="AX28" s="309"/>
      <c r="AY28" s="310"/>
    </row>
    <row r="29" spans="1:51" ht="13.5" customHeight="1">
      <c r="A29" s="249"/>
      <c r="B29" s="255"/>
      <c r="C29" s="287"/>
      <c r="D29" s="367"/>
      <c r="E29" s="302"/>
      <c r="F29" s="261"/>
      <c r="G29" s="70" t="s">
        <v>41</v>
      </c>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253"/>
      <c r="AN29" s="368"/>
      <c r="AO29" s="223"/>
      <c r="AP29" s="8"/>
      <c r="AQ29" s="156"/>
      <c r="AR29" s="160"/>
      <c r="AS29" s="308"/>
      <c r="AT29" s="309"/>
      <c r="AU29" s="309"/>
      <c r="AV29" s="309"/>
      <c r="AW29" s="309"/>
      <c r="AX29" s="309"/>
      <c r="AY29" s="310"/>
    </row>
    <row r="30" spans="1:51" ht="13.5" customHeight="1">
      <c r="A30" s="248" t="str">
        <f>IFERROR(INDEX(【従業者名簿】!F:F,MATCH(F30,【従業者名簿】!C:C,0)),"")</f>
        <v/>
      </c>
      <c r="B30" s="298" t="s">
        <v>33</v>
      </c>
      <c r="C30" s="299" t="str">
        <f t="shared" ref="C30" si="6">IF(AO30="介護福祉士","〇","")</f>
        <v/>
      </c>
      <c r="D30" s="366" t="str">
        <f>IF(A30="","",DATEDIF(A30,$AF$3,"m"))</f>
        <v/>
      </c>
      <c r="E30" s="301"/>
      <c r="F30" s="270"/>
      <c r="G30" s="70" t="s">
        <v>36</v>
      </c>
      <c r="H30" s="164"/>
      <c r="I30" s="164"/>
      <c r="J30" s="164"/>
      <c r="K30" s="164"/>
      <c r="L30" s="164"/>
      <c r="M30" s="164"/>
      <c r="N30" s="164"/>
      <c r="O30" s="164"/>
      <c r="P30" s="164"/>
      <c r="Q30" s="164"/>
      <c r="R30" s="164"/>
      <c r="S30" s="164"/>
      <c r="T30" s="164"/>
      <c r="U30" s="164"/>
      <c r="V30" s="164"/>
      <c r="W30" s="164"/>
      <c r="X30" s="164"/>
      <c r="Y30" s="164"/>
      <c r="Z30" s="164"/>
      <c r="AA30" s="164"/>
      <c r="AB30" s="164"/>
      <c r="AC30" s="164"/>
      <c r="AD30" s="164"/>
      <c r="AE30" s="164"/>
      <c r="AF30" s="164"/>
      <c r="AG30" s="164"/>
      <c r="AH30" s="164"/>
      <c r="AI30" s="164"/>
      <c r="AJ30" s="164"/>
      <c r="AK30" s="164"/>
      <c r="AL30" s="164"/>
      <c r="AM30" s="253">
        <f>SUM(H31:AL31)</f>
        <v>0</v>
      </c>
      <c r="AN30" s="368" t="str">
        <f t="shared" ref="AN30" si="7">IFERROR(IF(OR(E30="Ａ",AM30&gt;$AF$45),1,ROUNDDOWN(AM30/$AF$45,1)),"")</f>
        <v/>
      </c>
      <c r="AO30" s="222"/>
      <c r="AP30" s="8"/>
      <c r="AQ30" s="228"/>
      <c r="AR30" s="307"/>
      <c r="AS30" s="308"/>
      <c r="AT30" s="309"/>
      <c r="AU30" s="309"/>
      <c r="AV30" s="309"/>
      <c r="AW30" s="309"/>
      <c r="AX30" s="309"/>
      <c r="AY30" s="310"/>
    </row>
    <row r="31" spans="1:51" ht="13.5" customHeight="1">
      <c r="A31" s="249"/>
      <c r="B31" s="255"/>
      <c r="C31" s="287"/>
      <c r="D31" s="367"/>
      <c r="E31" s="302"/>
      <c r="F31" s="261"/>
      <c r="G31" s="70" t="s">
        <v>41</v>
      </c>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253"/>
      <c r="AN31" s="368"/>
      <c r="AO31" s="223"/>
      <c r="AP31" s="8"/>
      <c r="AQ31" s="156"/>
      <c r="AR31" s="160"/>
      <c r="AS31" s="161"/>
      <c r="AT31" s="162"/>
      <c r="AU31" s="162"/>
      <c r="AV31" s="162"/>
      <c r="AW31" s="162"/>
      <c r="AX31" s="162"/>
      <c r="AY31" s="163"/>
    </row>
    <row r="32" spans="1:51" ht="13.5" customHeight="1">
      <c r="A32" s="248" t="str">
        <f>IFERROR(INDEX(【従業者名簿】!F:F,MATCH(F32,【従業者名簿】!C:C,0)),"")</f>
        <v/>
      </c>
      <c r="B32" s="298" t="s">
        <v>33</v>
      </c>
      <c r="C32" s="299" t="str">
        <f t="shared" ref="C32" si="8">IF(AO32="介護福祉士","〇","")</f>
        <v/>
      </c>
      <c r="D32" s="366" t="str">
        <f>IF(A32="","",DATEDIF(A32,$AF$3,"m"))</f>
        <v/>
      </c>
      <c r="E32" s="301"/>
      <c r="F32" s="270"/>
      <c r="G32" s="70" t="s">
        <v>36</v>
      </c>
      <c r="H32" s="164"/>
      <c r="I32" s="164"/>
      <c r="J32" s="164"/>
      <c r="K32" s="164"/>
      <c r="L32" s="164"/>
      <c r="M32" s="164"/>
      <c r="N32" s="164"/>
      <c r="O32" s="164"/>
      <c r="P32" s="164"/>
      <c r="Q32" s="164"/>
      <c r="R32" s="164"/>
      <c r="S32" s="164"/>
      <c r="T32" s="164"/>
      <c r="U32" s="164"/>
      <c r="V32" s="164"/>
      <c r="W32" s="164"/>
      <c r="X32" s="164"/>
      <c r="Y32" s="164"/>
      <c r="Z32" s="164"/>
      <c r="AA32" s="164"/>
      <c r="AB32" s="164"/>
      <c r="AC32" s="164"/>
      <c r="AD32" s="164"/>
      <c r="AE32" s="164"/>
      <c r="AF32" s="164"/>
      <c r="AG32" s="164"/>
      <c r="AH32" s="164"/>
      <c r="AI32" s="164"/>
      <c r="AJ32" s="164"/>
      <c r="AK32" s="164"/>
      <c r="AL32" s="164"/>
      <c r="AM32" s="253">
        <f>SUM(H33:AL33)</f>
        <v>0</v>
      </c>
      <c r="AN32" s="368" t="str">
        <f>IFERROR(IF(OR(E32="Ａ",AM32&gt;$AF$45),1,ROUNDDOWN(AM32/$AF$45,1)),"")</f>
        <v/>
      </c>
      <c r="AO32" s="222"/>
      <c r="AP32" s="8"/>
    </row>
    <row r="33" spans="1:53" ht="13.5" customHeight="1">
      <c r="A33" s="249"/>
      <c r="B33" s="255"/>
      <c r="C33" s="287"/>
      <c r="D33" s="367"/>
      <c r="E33" s="302"/>
      <c r="F33" s="261"/>
      <c r="G33" s="70" t="s">
        <v>41</v>
      </c>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253"/>
      <c r="AN33" s="368"/>
      <c r="AO33" s="223"/>
      <c r="AP33" s="8"/>
      <c r="AQ33" s="332" t="s">
        <v>199</v>
      </c>
      <c r="AR33" s="334"/>
      <c r="AS33" s="347"/>
      <c r="AT33" s="252" t="s">
        <v>200</v>
      </c>
      <c r="AU33" s="351"/>
      <c r="AV33" s="351"/>
      <c r="AW33" s="252" t="s">
        <v>201</v>
      </c>
      <c r="AX33" s="351"/>
      <c r="AY33" s="351"/>
    </row>
    <row r="34" spans="1:53" ht="13.5" customHeight="1">
      <c r="A34" s="248" t="str">
        <f>IFERROR(INDEX(【従業者名簿】!F:F,MATCH(F34,【従業者名簿】!C:C,0)),"")</f>
        <v/>
      </c>
      <c r="B34" s="298" t="s">
        <v>33</v>
      </c>
      <c r="C34" s="299" t="str">
        <f t="shared" ref="C34" si="9">IF(AO34="介護福祉士","〇","")</f>
        <v/>
      </c>
      <c r="D34" s="366" t="str">
        <f>IF(A34="","",DATEDIF(A34,$AF$3,"m"))</f>
        <v/>
      </c>
      <c r="E34" s="301"/>
      <c r="F34" s="270"/>
      <c r="G34" s="70" t="s">
        <v>36</v>
      </c>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4"/>
      <c r="AF34" s="164"/>
      <c r="AG34" s="164"/>
      <c r="AH34" s="164"/>
      <c r="AI34" s="164"/>
      <c r="AJ34" s="164"/>
      <c r="AK34" s="164"/>
      <c r="AL34" s="164"/>
      <c r="AM34" s="253">
        <f>SUM(H35:AL35)</f>
        <v>0</v>
      </c>
      <c r="AN34" s="368" t="str">
        <f>IFERROR(IF(OR(E34="Ａ",AM34&gt;$AF$45),1,ROUNDDOWN(AM34/$AF$45,1)),"")</f>
        <v/>
      </c>
      <c r="AO34" s="222"/>
      <c r="AP34" s="8"/>
      <c r="AQ34" s="348"/>
      <c r="AR34" s="349"/>
      <c r="AS34" s="350"/>
      <c r="AT34" s="352"/>
      <c r="AU34" s="352"/>
      <c r="AV34" s="352"/>
      <c r="AW34" s="352"/>
      <c r="AX34" s="352"/>
      <c r="AY34" s="352"/>
    </row>
    <row r="35" spans="1:53" ht="13.5" customHeight="1">
      <c r="A35" s="249"/>
      <c r="B35" s="255"/>
      <c r="C35" s="287"/>
      <c r="D35" s="367"/>
      <c r="E35" s="302"/>
      <c r="F35" s="261"/>
      <c r="G35" s="70" t="s">
        <v>41</v>
      </c>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253"/>
      <c r="AN35" s="368"/>
      <c r="AO35" s="223"/>
      <c r="AP35" s="8"/>
      <c r="AQ35" s="210"/>
      <c r="AR35" s="214"/>
      <c r="AS35" s="211"/>
      <c r="AT35" s="353" t="s">
        <v>166</v>
      </c>
      <c r="AU35" s="354"/>
      <c r="AV35" s="355"/>
      <c r="AW35" s="353" t="s">
        <v>167</v>
      </c>
      <c r="AX35" s="356"/>
      <c r="AY35" s="357"/>
    </row>
    <row r="36" spans="1:53" ht="13.5" customHeight="1">
      <c r="A36" s="248" t="str">
        <f>IFERROR(INDEX(【従業者名簿】!F:F,MATCH(F36,【従業者名簿】!C:C,0)),"")</f>
        <v/>
      </c>
      <c r="B36" s="298" t="s">
        <v>33</v>
      </c>
      <c r="C36" s="299" t="str">
        <f t="shared" ref="C36" si="10">IF(AO36="介護福祉士","〇","")</f>
        <v/>
      </c>
      <c r="D36" s="366" t="str">
        <f>IF(A36="","",DATEDIF(A36,$AF$3,"m"))</f>
        <v/>
      </c>
      <c r="E36" s="301"/>
      <c r="F36" s="262"/>
      <c r="G36" s="70" t="s">
        <v>36</v>
      </c>
      <c r="H36" s="45"/>
      <c r="I36" s="45"/>
      <c r="J36" s="45"/>
      <c r="K36" s="45"/>
      <c r="L36" s="45"/>
      <c r="M36" s="45"/>
      <c r="N36" s="45"/>
      <c r="O36" s="45"/>
      <c r="P36" s="45"/>
      <c r="Q36" s="45"/>
      <c r="R36" s="45"/>
      <c r="S36" s="45"/>
      <c r="T36" s="45"/>
      <c r="U36" s="45"/>
      <c r="V36" s="45"/>
      <c r="W36" s="45"/>
      <c r="X36" s="45"/>
      <c r="Y36" s="45"/>
      <c r="Z36" s="45"/>
      <c r="AA36" s="45"/>
      <c r="AB36" s="45"/>
      <c r="AC36" s="45"/>
      <c r="AD36" s="45"/>
      <c r="AE36" s="45"/>
      <c r="AF36" s="45"/>
      <c r="AG36" s="45"/>
      <c r="AH36" s="45"/>
      <c r="AI36" s="45"/>
      <c r="AJ36" s="45"/>
      <c r="AK36" s="45"/>
      <c r="AL36" s="45"/>
      <c r="AM36" s="253">
        <f>SUM(H37:AL37)</f>
        <v>0</v>
      </c>
      <c r="AN36" s="368" t="str">
        <f t="shared" ref="AN36" si="11">IFERROR(IF(OR(E36="Ａ",AM36&gt;$AF$45),1,ROUNDDOWN(AM36/$AF$45,1)),"")</f>
        <v/>
      </c>
      <c r="AO36" s="222"/>
      <c r="AP36" s="8"/>
      <c r="AQ36" s="312" t="s">
        <v>202</v>
      </c>
      <c r="AR36" s="313"/>
      <c r="AS36" s="314"/>
      <c r="AT36" s="315">
        <f>ROUNDDOWN(SUMIF(C14:C79,"〇",AN14:AN79),1)</f>
        <v>0</v>
      </c>
      <c r="AU36" s="316"/>
      <c r="AV36" s="316"/>
      <c r="AW36" s="317" t="e">
        <f>AT36/AM44</f>
        <v>#DIV/0!</v>
      </c>
      <c r="AX36" s="318"/>
      <c r="AY36" s="318"/>
    </row>
    <row r="37" spans="1:53" ht="13.5" customHeight="1">
      <c r="A37" s="249"/>
      <c r="B37" s="255"/>
      <c r="C37" s="287"/>
      <c r="D37" s="367"/>
      <c r="E37" s="302"/>
      <c r="F37" s="262"/>
      <c r="G37" s="70" t="s">
        <v>41</v>
      </c>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253"/>
      <c r="AN37" s="368"/>
      <c r="AO37" s="223"/>
      <c r="AP37" s="8"/>
      <c r="AQ37" s="319" t="s">
        <v>203</v>
      </c>
      <c r="AR37" s="320"/>
      <c r="AS37" s="321"/>
      <c r="AT37" s="316"/>
      <c r="AU37" s="316"/>
      <c r="AV37" s="316"/>
      <c r="AW37" s="318"/>
      <c r="AX37" s="318"/>
      <c r="AY37" s="318"/>
    </row>
    <row r="38" spans="1:53" ht="13.5" customHeight="1">
      <c r="A38" s="248" t="str">
        <f>IFERROR(INDEX(【従業者名簿】!F:F,MATCH(F38,【従業者名簿】!C:C,0)),"")</f>
        <v/>
      </c>
      <c r="B38" s="298" t="s">
        <v>33</v>
      </c>
      <c r="C38" s="299" t="str">
        <f t="shared" ref="C38" si="12">IF(AO38="介護福祉士","〇","")</f>
        <v/>
      </c>
      <c r="D38" s="366" t="str">
        <f>IF(A38="","",DATEDIF(A38,$AF$3,"m"))</f>
        <v/>
      </c>
      <c r="E38" s="301"/>
      <c r="F38" s="262"/>
      <c r="G38" s="70" t="s">
        <v>36</v>
      </c>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253">
        <f>SUM(H39:AL39)</f>
        <v>0</v>
      </c>
      <c r="AN38" s="368" t="str">
        <f t="shared" ref="AN38" si="13">IFERROR(IF(OR(E38="Ａ",AM38&gt;$AF$45),1,ROUNDDOWN(AM38/$AF$45,1)),"")</f>
        <v/>
      </c>
      <c r="AO38" s="222"/>
      <c r="AP38" s="8"/>
      <c r="AQ38" s="312" t="s">
        <v>204</v>
      </c>
      <c r="AR38" s="313"/>
      <c r="AS38" s="314"/>
      <c r="AT38" s="315">
        <f>ROUNDDOWN(SUMIFS(AN14:AN79,C14:C79,"〇",D14:D79,"&gt;="&amp;BA38),1)</f>
        <v>0</v>
      </c>
      <c r="AU38" s="316"/>
      <c r="AV38" s="316"/>
      <c r="AW38" s="317" t="e">
        <f>AT38/AM44</f>
        <v>#DIV/0!</v>
      </c>
      <c r="AX38" s="318"/>
      <c r="AY38" s="318"/>
      <c r="BA38" s="358">
        <f>[1]【算定要件集計】!T7</f>
        <v>120</v>
      </c>
    </row>
    <row r="39" spans="1:53" ht="13.5" customHeight="1">
      <c r="A39" s="249"/>
      <c r="B39" s="255"/>
      <c r="C39" s="287"/>
      <c r="D39" s="367"/>
      <c r="E39" s="302"/>
      <c r="F39" s="262"/>
      <c r="G39" s="70" t="s">
        <v>41</v>
      </c>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253"/>
      <c r="AN39" s="368"/>
      <c r="AO39" s="223"/>
      <c r="AP39" s="8"/>
      <c r="AQ39" s="319" t="s">
        <v>206</v>
      </c>
      <c r="AR39" s="320"/>
      <c r="AS39" s="321"/>
      <c r="AT39" s="316"/>
      <c r="AU39" s="316"/>
      <c r="AV39" s="316"/>
      <c r="AW39" s="318"/>
      <c r="AX39" s="318"/>
      <c r="AY39" s="318"/>
      <c r="BA39" s="359"/>
    </row>
    <row r="40" spans="1:53" ht="13.5" customHeight="1">
      <c r="A40" s="248" t="str">
        <f>IFERROR(INDEX(【従業者名簿】!F:F,MATCH(F40,【従業者名簿】!C:C,0)),"")</f>
        <v/>
      </c>
      <c r="B40" s="298" t="s">
        <v>33</v>
      </c>
      <c r="C40" s="299" t="str">
        <f t="shared" ref="C40" si="14">IF(AO40="介護福祉士","〇","")</f>
        <v/>
      </c>
      <c r="D40" s="366" t="str">
        <f>IF(A40="","",DATEDIF(A40,$AF$3,"m"))</f>
        <v/>
      </c>
      <c r="E40" s="301"/>
      <c r="F40" s="262"/>
      <c r="G40" s="70" t="s">
        <v>36</v>
      </c>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253">
        <f>SUM(H41:AL41)</f>
        <v>0</v>
      </c>
      <c r="AN40" s="368" t="str">
        <f t="shared" ref="AN40" si="15">IFERROR(IF(OR(E40="Ａ",AM40&gt;$AF$45),1,ROUNDDOWN(AM40/$AF$45,1)),"")</f>
        <v/>
      </c>
      <c r="AO40" s="222"/>
      <c r="AP40" s="8"/>
      <c r="AQ40" s="312" t="s">
        <v>207</v>
      </c>
      <c r="AR40" s="313"/>
      <c r="AS40" s="314"/>
      <c r="AT40" s="315">
        <f>ROUNDDOWN(SUM(SUMIF(E14:E79,{"Ａ","Ｂ"},AN14:AN79)),1)</f>
        <v>0</v>
      </c>
      <c r="AU40" s="316"/>
      <c r="AV40" s="316"/>
      <c r="AW40" s="360" t="e">
        <f>AT40/AM44</f>
        <v>#DIV/0!</v>
      </c>
      <c r="AX40" s="361"/>
      <c r="AY40" s="362"/>
      <c r="BA40" s="169"/>
    </row>
    <row r="41" spans="1:53" ht="13.5" customHeight="1">
      <c r="A41" s="249"/>
      <c r="B41" s="255"/>
      <c r="C41" s="287"/>
      <c r="D41" s="367"/>
      <c r="E41" s="302"/>
      <c r="F41" s="262"/>
      <c r="G41" s="70" t="s">
        <v>41</v>
      </c>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253"/>
      <c r="AN41" s="368"/>
      <c r="AO41" s="223"/>
      <c r="AP41" s="8"/>
      <c r="AQ41" s="319" t="s">
        <v>208</v>
      </c>
      <c r="AR41" s="320"/>
      <c r="AS41" s="321"/>
      <c r="AT41" s="316"/>
      <c r="AU41" s="316"/>
      <c r="AV41" s="316"/>
      <c r="AW41" s="363"/>
      <c r="AX41" s="364"/>
      <c r="AY41" s="365"/>
      <c r="BA41" s="170"/>
    </row>
    <row r="42" spans="1:53" ht="13.5" customHeight="1">
      <c r="A42" s="248" t="str">
        <f>IFERROR(INDEX(【従業者名簿】!F:F,MATCH(F42,【従業者名簿】!C:C,0)),"")</f>
        <v/>
      </c>
      <c r="B42" s="298" t="s">
        <v>33</v>
      </c>
      <c r="C42" s="299" t="str">
        <f t="shared" ref="C42" si="16">IF(AO42="介護福祉士","〇","")</f>
        <v/>
      </c>
      <c r="D42" s="366" t="str">
        <f>IF(A42="","",DATEDIF(A42,$AF$3,"m"))</f>
        <v/>
      </c>
      <c r="E42" s="275"/>
      <c r="F42" s="262"/>
      <c r="G42" s="70" t="s">
        <v>36</v>
      </c>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253">
        <f>SUM(H43:AL43)</f>
        <v>0</v>
      </c>
      <c r="AN42" s="368" t="str">
        <f>IFERROR(IF(OR(E42="Ａ",AM42&gt;$AF$45),1,ROUNDDOWN(AM42/$AF$45,1)),"")</f>
        <v/>
      </c>
      <c r="AO42" s="222"/>
      <c r="AP42" s="8"/>
      <c r="AQ42" s="312" t="s">
        <v>207</v>
      </c>
      <c r="AR42" s="313"/>
      <c r="AS42" s="314"/>
      <c r="AT42" s="315">
        <f>ROUNDDOWN(SUMIF(D14:D79,"&gt;="&amp;BA42,AN14:AN79),1)</f>
        <v>0</v>
      </c>
      <c r="AU42" s="316"/>
      <c r="AV42" s="316"/>
      <c r="AW42" s="360" t="e">
        <f>AT42/AM44</f>
        <v>#DIV/0!</v>
      </c>
      <c r="AX42" s="361"/>
      <c r="AY42" s="362"/>
      <c r="BA42" s="358">
        <f>[1]【算定要件集計】!T11</f>
        <v>84</v>
      </c>
    </row>
    <row r="43" spans="1:53" ht="13.5" customHeight="1">
      <c r="A43" s="249"/>
      <c r="B43" s="255"/>
      <c r="C43" s="287"/>
      <c r="D43" s="367"/>
      <c r="E43" s="260"/>
      <c r="F43" s="262"/>
      <c r="G43" s="70" t="s">
        <v>41</v>
      </c>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253"/>
      <c r="AN43" s="368"/>
      <c r="AO43" s="223"/>
      <c r="AP43" s="8"/>
      <c r="AQ43" s="319" t="s">
        <v>210</v>
      </c>
      <c r="AR43" s="320"/>
      <c r="AS43" s="321"/>
      <c r="AT43" s="316"/>
      <c r="AU43" s="316"/>
      <c r="AV43" s="316"/>
      <c r="AW43" s="363"/>
      <c r="AX43" s="364"/>
      <c r="AY43" s="365"/>
      <c r="BA43" s="359"/>
    </row>
    <row r="44" spans="1:53" ht="13.5" customHeight="1">
      <c r="B44" s="332" t="s">
        <v>51</v>
      </c>
      <c r="C44" s="333"/>
      <c r="D44" s="333"/>
      <c r="E44" s="333"/>
      <c r="F44" s="333"/>
      <c r="G44" s="25" t="s">
        <v>49</v>
      </c>
      <c r="H44" s="23"/>
      <c r="I44" s="15"/>
      <c r="J44" s="332" t="s">
        <v>46</v>
      </c>
      <c r="K44" s="334"/>
      <c r="L44" s="334"/>
      <c r="M44" s="334"/>
      <c r="N44" s="334"/>
      <c r="O44" s="334"/>
      <c r="P44" s="334"/>
      <c r="Q44" s="334"/>
      <c r="R44" s="334"/>
      <c r="S44" s="14"/>
      <c r="T44" s="26" t="s">
        <v>50</v>
      </c>
      <c r="U44" s="24"/>
      <c r="V44" s="332" t="s">
        <v>47</v>
      </c>
      <c r="W44" s="334"/>
      <c r="X44" s="334"/>
      <c r="Y44" s="334"/>
      <c r="Z44" s="334"/>
      <c r="AA44" s="334"/>
      <c r="AB44" s="334"/>
      <c r="AC44" s="333"/>
      <c r="AD44" s="333"/>
      <c r="AE44" s="333"/>
      <c r="AF44" s="14" t="s">
        <v>164</v>
      </c>
      <c r="AH44" s="27"/>
      <c r="AI44" s="27"/>
      <c r="AJ44" s="27"/>
      <c r="AK44" s="27"/>
      <c r="AL44" s="27"/>
      <c r="AM44" s="324">
        <f>ROUNDDOWN(SUM(AN14:AN43,AN50:AN79),1)</f>
        <v>0</v>
      </c>
      <c r="AN44" s="325"/>
      <c r="AO44" s="391" t="s">
        <v>173</v>
      </c>
      <c r="AP44" s="10"/>
      <c r="AQ44" s="322"/>
      <c r="AR44" s="323"/>
      <c r="AS44" s="323"/>
      <c r="AT44" s="322"/>
      <c r="AU44" s="323"/>
      <c r="AV44" s="323"/>
      <c r="AW44" s="322"/>
      <c r="AX44" s="323"/>
      <c r="AY44" s="323"/>
    </row>
    <row r="45" spans="1:53" ht="13.5" customHeight="1">
      <c r="B45" s="210"/>
      <c r="C45" s="214"/>
      <c r="D45" s="214"/>
      <c r="E45" s="214"/>
      <c r="F45" s="214"/>
      <c r="G45" s="41">
        <f>AF5</f>
        <v>0</v>
      </c>
      <c r="H45" s="21" t="s">
        <v>16</v>
      </c>
      <c r="I45" s="20"/>
      <c r="J45" s="335"/>
      <c r="K45" s="336"/>
      <c r="L45" s="336"/>
      <c r="M45" s="336"/>
      <c r="N45" s="336"/>
      <c r="O45" s="336"/>
      <c r="P45" s="336"/>
      <c r="Q45" s="336"/>
      <c r="R45" s="336"/>
      <c r="S45" s="330" t="str">
        <f>IFERROR((AM5/AF5*4)+(COUNT(H6:AL6)-28)*(AM5/AF5/7),"")</f>
        <v/>
      </c>
      <c r="T45" s="330"/>
      <c r="U45" s="22" t="s">
        <v>7</v>
      </c>
      <c r="V45" s="335"/>
      <c r="W45" s="336"/>
      <c r="X45" s="336"/>
      <c r="Y45" s="336"/>
      <c r="Z45" s="336"/>
      <c r="AA45" s="336"/>
      <c r="AB45" s="336"/>
      <c r="AC45" s="214"/>
      <c r="AD45" s="214"/>
      <c r="AE45" s="214"/>
      <c r="AF45" s="331" t="str">
        <f>IFERROR(ROUNDDOWN(G45*S45,0),"")</f>
        <v/>
      </c>
      <c r="AG45" s="331"/>
      <c r="AH45" s="21" t="s">
        <v>16</v>
      </c>
      <c r="AI45" s="21"/>
      <c r="AJ45" s="21"/>
      <c r="AK45" s="21"/>
      <c r="AL45" s="21"/>
      <c r="AM45" s="326"/>
      <c r="AN45" s="327"/>
      <c r="AO45" s="329"/>
      <c r="AP45" s="10"/>
      <c r="AQ45" s="323"/>
      <c r="AR45" s="323"/>
      <c r="AS45" s="323"/>
      <c r="AT45" s="323"/>
      <c r="AU45" s="323"/>
      <c r="AV45" s="323"/>
      <c r="AW45" s="323"/>
      <c r="AX45" s="323"/>
      <c r="AY45" s="323"/>
    </row>
    <row r="46" spans="1:53" ht="13.5" customHeight="1">
      <c r="B46" s="43"/>
      <c r="C46" s="43"/>
      <c r="D46" s="43"/>
      <c r="E46" s="7" t="s">
        <v>94</v>
      </c>
      <c r="F46" s="43"/>
      <c r="G46" s="51"/>
      <c r="H46" s="7"/>
      <c r="I46" s="52"/>
      <c r="J46" s="52"/>
      <c r="K46" s="52"/>
      <c r="L46" s="52"/>
      <c r="M46" s="52"/>
      <c r="N46" s="52"/>
      <c r="O46" s="52"/>
      <c r="P46" s="52"/>
      <c r="Q46" s="52"/>
      <c r="R46" s="52"/>
      <c r="S46" s="53"/>
      <c r="T46" s="53"/>
      <c r="U46" s="7"/>
      <c r="V46" s="52"/>
      <c r="W46" s="52"/>
      <c r="X46" s="52"/>
      <c r="Y46" s="52"/>
      <c r="Z46" s="52"/>
      <c r="AA46" s="52"/>
      <c r="AB46" s="52"/>
      <c r="AC46" s="43"/>
      <c r="AD46" s="43"/>
      <c r="AE46" s="43"/>
      <c r="AF46" s="54"/>
      <c r="AG46" s="54"/>
      <c r="AH46" s="7"/>
      <c r="AI46" s="7"/>
      <c r="AJ46" s="7"/>
      <c r="AK46" s="7"/>
      <c r="AL46" s="7"/>
      <c r="AM46" s="137" t="s">
        <v>149</v>
      </c>
      <c r="AN46" s="56"/>
      <c r="AO46" s="57"/>
      <c r="AP46" s="10"/>
      <c r="AQ46" s="159"/>
      <c r="AR46" s="159"/>
      <c r="AS46" s="159"/>
      <c r="AT46" s="58"/>
      <c r="AU46" s="58"/>
      <c r="AV46" s="58"/>
      <c r="AW46" s="59"/>
      <c r="AX46" s="59"/>
      <c r="AY46" s="59"/>
    </row>
    <row r="47" spans="1:53" ht="13.5" customHeight="1">
      <c r="B47" s="43"/>
      <c r="C47" s="43"/>
      <c r="D47" s="43"/>
      <c r="E47" s="7"/>
      <c r="F47" s="43"/>
      <c r="G47" s="51"/>
      <c r="H47" s="7"/>
      <c r="I47" s="52"/>
      <c r="J47" s="52"/>
      <c r="K47" s="52"/>
      <c r="L47" s="52"/>
      <c r="M47" s="52"/>
      <c r="N47" s="52"/>
      <c r="O47" s="52"/>
      <c r="P47" s="52"/>
      <c r="Q47" s="52"/>
      <c r="R47" s="52"/>
      <c r="S47" s="53"/>
      <c r="T47" s="53"/>
      <c r="U47" s="7"/>
      <c r="V47" s="52"/>
      <c r="W47" s="52"/>
      <c r="X47" s="52"/>
      <c r="Y47" s="52"/>
      <c r="Z47" s="52"/>
      <c r="AA47" s="52"/>
      <c r="AB47" s="52"/>
      <c r="AC47" s="43"/>
      <c r="AD47" s="43"/>
      <c r="AE47" s="43"/>
      <c r="AF47" s="54"/>
      <c r="AG47" s="54"/>
      <c r="AH47" s="7"/>
      <c r="AI47" s="7"/>
      <c r="AJ47" s="7"/>
      <c r="AK47" s="7"/>
      <c r="AL47" s="7"/>
      <c r="AM47" s="55"/>
      <c r="AN47" s="56"/>
      <c r="AO47" s="57"/>
      <c r="AP47" s="10"/>
      <c r="AQ47" s="159"/>
      <c r="AR47" s="159"/>
      <c r="AS47" s="159"/>
      <c r="AT47" s="58"/>
      <c r="AU47" s="58"/>
      <c r="AV47" s="58"/>
      <c r="AW47" s="59"/>
      <c r="AX47" s="59"/>
      <c r="AY47" s="59"/>
    </row>
    <row r="48" spans="1:53" s="6" customFormat="1" ht="18" customHeight="1">
      <c r="A48" s="248" t="s">
        <v>60</v>
      </c>
      <c r="B48" s="238" t="s">
        <v>0</v>
      </c>
      <c r="C48" s="250" t="s">
        <v>203</v>
      </c>
      <c r="D48" s="250" t="s">
        <v>62</v>
      </c>
      <c r="E48" s="250" t="s">
        <v>1</v>
      </c>
      <c r="F48" s="238" t="s">
        <v>3</v>
      </c>
      <c r="G48" s="252" t="s">
        <v>37</v>
      </c>
      <c r="H48" s="18" t="str">
        <f>AF3</f>
        <v/>
      </c>
      <c r="I48" s="18" t="str">
        <f>IFERROR(H48+1,"")</f>
        <v/>
      </c>
      <c r="J48" s="18" t="str">
        <f>IFERROR(I48+1,"")</f>
        <v/>
      </c>
      <c r="K48" s="18" t="str">
        <f t="shared" ref="K48:AI48" si="17">IFERROR(J48+1,"")</f>
        <v/>
      </c>
      <c r="L48" s="18" t="str">
        <f t="shared" si="17"/>
        <v/>
      </c>
      <c r="M48" s="18" t="str">
        <f t="shared" si="17"/>
        <v/>
      </c>
      <c r="N48" s="18" t="str">
        <f t="shared" si="17"/>
        <v/>
      </c>
      <c r="O48" s="18" t="str">
        <f t="shared" si="17"/>
        <v/>
      </c>
      <c r="P48" s="18" t="str">
        <f t="shared" si="17"/>
        <v/>
      </c>
      <c r="Q48" s="18" t="str">
        <f t="shared" si="17"/>
        <v/>
      </c>
      <c r="R48" s="18" t="str">
        <f t="shared" si="17"/>
        <v/>
      </c>
      <c r="S48" s="18" t="str">
        <f t="shared" si="17"/>
        <v/>
      </c>
      <c r="T48" s="18" t="str">
        <f t="shared" si="17"/>
        <v/>
      </c>
      <c r="U48" s="18" t="str">
        <f t="shared" si="17"/>
        <v/>
      </c>
      <c r="V48" s="18" t="str">
        <f t="shared" si="17"/>
        <v/>
      </c>
      <c r="W48" s="18" t="str">
        <f t="shared" si="17"/>
        <v/>
      </c>
      <c r="X48" s="18" t="str">
        <f t="shared" si="17"/>
        <v/>
      </c>
      <c r="Y48" s="18" t="str">
        <f t="shared" si="17"/>
        <v/>
      </c>
      <c r="Z48" s="18" t="str">
        <f t="shared" si="17"/>
        <v/>
      </c>
      <c r="AA48" s="18" t="str">
        <f t="shared" si="17"/>
        <v/>
      </c>
      <c r="AB48" s="18" t="str">
        <f t="shared" si="17"/>
        <v/>
      </c>
      <c r="AC48" s="18" t="str">
        <f t="shared" si="17"/>
        <v/>
      </c>
      <c r="AD48" s="18" t="str">
        <f t="shared" si="17"/>
        <v/>
      </c>
      <c r="AE48" s="18" t="str">
        <f t="shared" si="17"/>
        <v/>
      </c>
      <c r="AF48" s="18" t="str">
        <f t="shared" si="17"/>
        <v/>
      </c>
      <c r="AG48" s="18" t="str">
        <f t="shared" si="17"/>
        <v/>
      </c>
      <c r="AH48" s="18" t="str">
        <f t="shared" si="17"/>
        <v/>
      </c>
      <c r="AI48" s="18" t="str">
        <f t="shared" si="17"/>
        <v/>
      </c>
      <c r="AJ48" s="18" t="str">
        <f>IFERROR(IF(MONTH(AI48)&lt;&gt;MONTH(AI48+1),"",AI48+1),"")</f>
        <v/>
      </c>
      <c r="AK48" s="18" t="str">
        <f>IFERROR(IF(MONTH(AJ48)&lt;&gt;MONTH(AJ48+1),"",AJ48+1),"")</f>
        <v/>
      </c>
      <c r="AL48" s="18" t="str">
        <f>IFERROR(IF(MONTH(AK48)&lt;&gt;MONTH(AK48+1),"",AK48+1),"")</f>
        <v/>
      </c>
      <c r="AM48" s="263" t="s">
        <v>162</v>
      </c>
      <c r="AN48" s="263" t="s">
        <v>163</v>
      </c>
      <c r="AO48" s="206" t="s">
        <v>133</v>
      </c>
      <c r="AQ48" s="1"/>
      <c r="AR48" s="1"/>
      <c r="AS48" s="1"/>
      <c r="AT48" s="1"/>
      <c r="AU48" s="1"/>
      <c r="AV48" s="1"/>
      <c r="AW48" s="1"/>
      <c r="AX48" s="1"/>
      <c r="AY48" s="1"/>
    </row>
    <row r="49" spans="1:51" s="6" customFormat="1" ht="18" customHeight="1">
      <c r="A49" s="249"/>
      <c r="B49" s="238"/>
      <c r="C49" s="251"/>
      <c r="D49" s="251"/>
      <c r="E49" s="251"/>
      <c r="F49" s="238"/>
      <c r="G49" s="239"/>
      <c r="H49" s="19" t="str">
        <f>H48</f>
        <v/>
      </c>
      <c r="I49" s="19" t="str">
        <f>I48</f>
        <v/>
      </c>
      <c r="J49" s="19" t="str">
        <f t="shared" ref="J49:AL49" si="18">J48</f>
        <v/>
      </c>
      <c r="K49" s="19" t="str">
        <f t="shared" si="18"/>
        <v/>
      </c>
      <c r="L49" s="19" t="str">
        <f t="shared" si="18"/>
        <v/>
      </c>
      <c r="M49" s="19" t="str">
        <f t="shared" si="18"/>
        <v/>
      </c>
      <c r="N49" s="19" t="str">
        <f t="shared" si="18"/>
        <v/>
      </c>
      <c r="O49" s="19" t="str">
        <f t="shared" si="18"/>
        <v/>
      </c>
      <c r="P49" s="19" t="str">
        <f t="shared" si="18"/>
        <v/>
      </c>
      <c r="Q49" s="19" t="str">
        <f t="shared" si="18"/>
        <v/>
      </c>
      <c r="R49" s="19" t="str">
        <f t="shared" si="18"/>
        <v/>
      </c>
      <c r="S49" s="19" t="str">
        <f t="shared" si="18"/>
        <v/>
      </c>
      <c r="T49" s="19" t="str">
        <f t="shared" si="18"/>
        <v/>
      </c>
      <c r="U49" s="19" t="str">
        <f t="shared" si="18"/>
        <v/>
      </c>
      <c r="V49" s="19" t="str">
        <f t="shared" si="18"/>
        <v/>
      </c>
      <c r="W49" s="19" t="str">
        <f t="shared" si="18"/>
        <v/>
      </c>
      <c r="X49" s="19" t="str">
        <f t="shared" si="18"/>
        <v/>
      </c>
      <c r="Y49" s="19" t="str">
        <f t="shared" si="18"/>
        <v/>
      </c>
      <c r="Z49" s="19" t="str">
        <f t="shared" si="18"/>
        <v/>
      </c>
      <c r="AA49" s="19" t="str">
        <f t="shared" si="18"/>
        <v/>
      </c>
      <c r="AB49" s="19" t="str">
        <f t="shared" si="18"/>
        <v/>
      </c>
      <c r="AC49" s="19" t="str">
        <f t="shared" si="18"/>
        <v/>
      </c>
      <c r="AD49" s="19" t="str">
        <f t="shared" si="18"/>
        <v/>
      </c>
      <c r="AE49" s="19" t="str">
        <f t="shared" si="18"/>
        <v/>
      </c>
      <c r="AF49" s="19" t="str">
        <f t="shared" si="18"/>
        <v/>
      </c>
      <c r="AG49" s="19" t="str">
        <f t="shared" si="18"/>
        <v/>
      </c>
      <c r="AH49" s="19" t="str">
        <f t="shared" si="18"/>
        <v/>
      </c>
      <c r="AI49" s="19" t="str">
        <f t="shared" si="18"/>
        <v/>
      </c>
      <c r="AJ49" s="19" t="str">
        <f t="shared" si="18"/>
        <v/>
      </c>
      <c r="AK49" s="19" t="str">
        <f t="shared" si="18"/>
        <v/>
      </c>
      <c r="AL49" s="19" t="str">
        <f t="shared" si="18"/>
        <v/>
      </c>
      <c r="AM49" s="263"/>
      <c r="AN49" s="263"/>
      <c r="AO49" s="207"/>
      <c r="AQ49" s="1"/>
      <c r="AR49" s="1"/>
      <c r="AS49" s="1"/>
      <c r="AT49" s="1"/>
      <c r="AU49" s="1"/>
      <c r="AV49" s="1"/>
      <c r="AW49" s="1"/>
      <c r="AX49" s="1"/>
      <c r="AY49" s="1"/>
    </row>
    <row r="50" spans="1:51" ht="13.5" customHeight="1">
      <c r="A50" s="248" t="str">
        <f>IFERROR(INDEX(【従業者名簿】!F:F,MATCH(F50,【従業者名簿】!C:C,0)),"")</f>
        <v/>
      </c>
      <c r="B50" s="298" t="s">
        <v>33</v>
      </c>
      <c r="C50" s="299" t="str">
        <f>IF(AO50="介護福祉士","〇","")</f>
        <v/>
      </c>
      <c r="D50" s="366" t="str">
        <f>IF(A50="","",DATEDIF(A50,$AF$3,"m"))</f>
        <v/>
      </c>
      <c r="E50" s="301"/>
      <c r="F50" s="270"/>
      <c r="G50" s="70" t="s">
        <v>36</v>
      </c>
      <c r="H50" s="164"/>
      <c r="I50" s="164"/>
      <c r="J50" s="164"/>
      <c r="K50" s="164"/>
      <c r="L50" s="164"/>
      <c r="M50" s="164"/>
      <c r="N50" s="164"/>
      <c r="O50" s="164"/>
      <c r="P50" s="164"/>
      <c r="Q50" s="164"/>
      <c r="R50" s="164"/>
      <c r="S50" s="164"/>
      <c r="T50" s="164"/>
      <c r="U50" s="164"/>
      <c r="V50" s="164"/>
      <c r="W50" s="164"/>
      <c r="X50" s="164"/>
      <c r="Y50" s="164"/>
      <c r="Z50" s="164"/>
      <c r="AA50" s="164"/>
      <c r="AB50" s="164"/>
      <c r="AC50" s="164"/>
      <c r="AD50" s="164"/>
      <c r="AE50" s="164"/>
      <c r="AF50" s="164"/>
      <c r="AG50" s="164"/>
      <c r="AH50" s="164"/>
      <c r="AI50" s="164"/>
      <c r="AJ50" s="164"/>
      <c r="AK50" s="164"/>
      <c r="AL50" s="164"/>
      <c r="AM50" s="253">
        <f>SUM(H51:AL51)</f>
        <v>0</v>
      </c>
      <c r="AN50" s="389" t="str">
        <f>IFERROR(IF(OR(E50="Ａ",AM50&gt;$AF$45),1,ROUNDDOWN(AM50/$AF$45,1)),"")</f>
        <v/>
      </c>
      <c r="AO50" s="222"/>
      <c r="AP50" s="8"/>
    </row>
    <row r="51" spans="1:51" ht="13.5" customHeight="1">
      <c r="A51" s="249"/>
      <c r="B51" s="255"/>
      <c r="C51" s="287"/>
      <c r="D51" s="367"/>
      <c r="E51" s="302"/>
      <c r="F51" s="261"/>
      <c r="G51" s="70" t="s">
        <v>134</v>
      </c>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253"/>
      <c r="AN51" s="389"/>
      <c r="AO51" s="223"/>
      <c r="AP51" s="8"/>
    </row>
    <row r="52" spans="1:51" ht="13.5" customHeight="1">
      <c r="A52" s="248" t="str">
        <f>IFERROR(INDEX(【従業者名簿】!F:F,MATCH(F52,【従業者名簿】!C:C,0)),"")</f>
        <v/>
      </c>
      <c r="B52" s="298" t="s">
        <v>33</v>
      </c>
      <c r="C52" s="299" t="str">
        <f t="shared" ref="C52" si="19">IF(AO52="介護福祉士","〇","")</f>
        <v/>
      </c>
      <c r="D52" s="366" t="str">
        <f>IF(A52="","",DATEDIF(A52,$AF$3,"m"))</f>
        <v/>
      </c>
      <c r="E52" s="301"/>
      <c r="F52" s="262"/>
      <c r="G52" s="70" t="s">
        <v>36</v>
      </c>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c r="AI52" s="133"/>
      <c r="AJ52" s="133"/>
      <c r="AK52" s="133"/>
      <c r="AL52" s="133"/>
      <c r="AM52" s="253">
        <f>SUM(H53:AL53)</f>
        <v>0</v>
      </c>
      <c r="AN52" s="389" t="str">
        <f t="shared" ref="AN52" si="20">IFERROR(IF(OR(E52="Ａ",AM52&gt;$AF$45),1,ROUNDDOWN(AM52/$AF$45,1)),"")</f>
        <v/>
      </c>
      <c r="AO52" s="372"/>
      <c r="AP52" s="8"/>
    </row>
    <row r="53" spans="1:51" ht="13.5" customHeight="1">
      <c r="A53" s="249"/>
      <c r="B53" s="255"/>
      <c r="C53" s="287"/>
      <c r="D53" s="367"/>
      <c r="E53" s="302"/>
      <c r="F53" s="262"/>
      <c r="G53" s="70" t="s">
        <v>134</v>
      </c>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253"/>
      <c r="AN53" s="389"/>
      <c r="AO53" s="374"/>
      <c r="AP53" s="8"/>
    </row>
    <row r="54" spans="1:51" ht="13.5" customHeight="1">
      <c r="A54" s="248" t="str">
        <f>IFERROR(INDEX(【従業者名簿】!F:F,MATCH(F54,【従業者名簿】!C:C,0)),"")</f>
        <v/>
      </c>
      <c r="B54" s="298" t="s">
        <v>33</v>
      </c>
      <c r="C54" s="299" t="str">
        <f t="shared" ref="C54" si="21">IF(AO54="介護福祉士","〇","")</f>
        <v/>
      </c>
      <c r="D54" s="366" t="str">
        <f>IF(A54="","",DATEDIF(A54,$AF$3,"m"))</f>
        <v/>
      </c>
      <c r="E54" s="301"/>
      <c r="F54" s="262"/>
      <c r="G54" s="70" t="s">
        <v>36</v>
      </c>
      <c r="H54" s="133"/>
      <c r="I54" s="133"/>
      <c r="J54" s="133"/>
      <c r="K54" s="133"/>
      <c r="L54" s="133"/>
      <c r="M54" s="133"/>
      <c r="N54" s="133"/>
      <c r="O54" s="133"/>
      <c r="P54" s="133"/>
      <c r="Q54" s="133"/>
      <c r="R54" s="133"/>
      <c r="S54" s="133"/>
      <c r="T54" s="133"/>
      <c r="U54" s="133"/>
      <c r="V54" s="133"/>
      <c r="W54" s="133"/>
      <c r="X54" s="133"/>
      <c r="Y54" s="133"/>
      <c r="Z54" s="133"/>
      <c r="AA54" s="133"/>
      <c r="AB54" s="133"/>
      <c r="AC54" s="133"/>
      <c r="AD54" s="133"/>
      <c r="AE54" s="133"/>
      <c r="AF54" s="133"/>
      <c r="AG54" s="133"/>
      <c r="AH54" s="133"/>
      <c r="AI54" s="133"/>
      <c r="AJ54" s="133"/>
      <c r="AK54" s="133"/>
      <c r="AL54" s="133"/>
      <c r="AM54" s="253">
        <f>SUM(H55:AL55)</f>
        <v>0</v>
      </c>
      <c r="AN54" s="389" t="str">
        <f t="shared" ref="AN54" si="22">IFERROR(IF(OR(E54="Ａ",AM54&gt;$AF$45),1,ROUNDDOWN(AM54/$AF$45,1)),"")</f>
        <v/>
      </c>
      <c r="AO54" s="372"/>
      <c r="AP54" s="8"/>
    </row>
    <row r="55" spans="1:51" ht="13.5" customHeight="1">
      <c r="A55" s="249"/>
      <c r="B55" s="255"/>
      <c r="C55" s="287"/>
      <c r="D55" s="367"/>
      <c r="E55" s="302"/>
      <c r="F55" s="262"/>
      <c r="G55" s="70" t="s">
        <v>134</v>
      </c>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253"/>
      <c r="AN55" s="389"/>
      <c r="AO55" s="374"/>
      <c r="AP55" s="8"/>
    </row>
    <row r="56" spans="1:51" ht="13.5" customHeight="1">
      <c r="A56" s="248" t="str">
        <f>IFERROR(INDEX(【従業者名簿】!F:F,MATCH(F56,【従業者名簿】!C:C,0)),"")</f>
        <v/>
      </c>
      <c r="B56" s="298" t="s">
        <v>33</v>
      </c>
      <c r="C56" s="299" t="str">
        <f t="shared" ref="C56" si="23">IF(AO56="介護福祉士","〇","")</f>
        <v/>
      </c>
      <c r="D56" s="366" t="str">
        <f t="shared" ref="D56" si="24">IF(A56="","",DATEDIF(A56,$AF$3,"m"))</f>
        <v/>
      </c>
      <c r="E56" s="301"/>
      <c r="F56" s="262"/>
      <c r="G56" s="70" t="s">
        <v>36</v>
      </c>
      <c r="H56" s="133"/>
      <c r="I56" s="133"/>
      <c r="J56" s="133"/>
      <c r="K56" s="133"/>
      <c r="L56" s="133"/>
      <c r="M56" s="133"/>
      <c r="N56" s="133"/>
      <c r="O56" s="133"/>
      <c r="P56" s="133"/>
      <c r="Q56" s="133"/>
      <c r="R56" s="133"/>
      <c r="S56" s="133"/>
      <c r="T56" s="133"/>
      <c r="U56" s="133"/>
      <c r="V56" s="133"/>
      <c r="W56" s="133"/>
      <c r="X56" s="133"/>
      <c r="Y56" s="133"/>
      <c r="Z56" s="133"/>
      <c r="AA56" s="133"/>
      <c r="AB56" s="133"/>
      <c r="AC56" s="133"/>
      <c r="AD56" s="133"/>
      <c r="AE56" s="133"/>
      <c r="AF56" s="133"/>
      <c r="AG56" s="133"/>
      <c r="AH56" s="133"/>
      <c r="AI56" s="133"/>
      <c r="AJ56" s="133"/>
      <c r="AK56" s="133"/>
      <c r="AL56" s="133"/>
      <c r="AM56" s="253">
        <f t="shared" ref="AM56" si="25">SUM(H57:AL57)</f>
        <v>0</v>
      </c>
      <c r="AN56" s="389" t="str">
        <f t="shared" ref="AN56" si="26">IFERROR(IF(OR(E56="Ａ",AM56&gt;$AF$45),1,ROUNDDOWN(AM56/$AF$45,1)),"")</f>
        <v/>
      </c>
      <c r="AO56" s="372"/>
      <c r="AP56" s="8"/>
    </row>
    <row r="57" spans="1:51" ht="13.5" customHeight="1">
      <c r="A57" s="249"/>
      <c r="B57" s="255"/>
      <c r="C57" s="287"/>
      <c r="D57" s="367"/>
      <c r="E57" s="302"/>
      <c r="F57" s="262"/>
      <c r="G57" s="70" t="s">
        <v>134</v>
      </c>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253"/>
      <c r="AN57" s="389"/>
      <c r="AO57" s="374"/>
      <c r="AP57" s="8"/>
    </row>
    <row r="58" spans="1:51" ht="13.5" customHeight="1">
      <c r="A58" s="248" t="str">
        <f>IFERROR(INDEX(【従業者名簿】!F:F,MATCH(F58,【従業者名簿】!C:C,0)),"")</f>
        <v/>
      </c>
      <c r="B58" s="298" t="s">
        <v>33</v>
      </c>
      <c r="C58" s="299" t="str">
        <f t="shared" ref="C58" si="27">IF(AO58="介護福祉士","〇","")</f>
        <v/>
      </c>
      <c r="D58" s="366" t="str">
        <f t="shared" ref="D58" si="28">IF(A58="","",DATEDIF(A58,$AF$3,"m"))</f>
        <v/>
      </c>
      <c r="E58" s="301"/>
      <c r="F58" s="262"/>
      <c r="G58" s="70" t="s">
        <v>36</v>
      </c>
      <c r="H58" s="133"/>
      <c r="I58" s="133"/>
      <c r="J58" s="133"/>
      <c r="K58" s="133"/>
      <c r="L58" s="133"/>
      <c r="M58" s="133"/>
      <c r="N58" s="133"/>
      <c r="O58" s="133"/>
      <c r="P58" s="133"/>
      <c r="Q58" s="133"/>
      <c r="R58" s="133"/>
      <c r="S58" s="133"/>
      <c r="T58" s="133"/>
      <c r="U58" s="133"/>
      <c r="V58" s="133"/>
      <c r="W58" s="133"/>
      <c r="X58" s="133"/>
      <c r="Y58" s="133"/>
      <c r="Z58" s="133"/>
      <c r="AA58" s="133"/>
      <c r="AB58" s="133"/>
      <c r="AC58" s="133"/>
      <c r="AD58" s="133"/>
      <c r="AE58" s="133"/>
      <c r="AF58" s="133"/>
      <c r="AG58" s="133"/>
      <c r="AH58" s="133"/>
      <c r="AI58" s="133"/>
      <c r="AJ58" s="133"/>
      <c r="AK58" s="133"/>
      <c r="AL58" s="133"/>
      <c r="AM58" s="253">
        <f t="shared" ref="AM58" si="29">SUM(H59:AL59)</f>
        <v>0</v>
      </c>
      <c r="AN58" s="389" t="str">
        <f t="shared" ref="AN58" si="30">IFERROR(IF(OR(E58="Ａ",AM58&gt;$AF$45),1,ROUNDDOWN(AM58/$AF$45,1)),"")</f>
        <v/>
      </c>
      <c r="AO58" s="372"/>
      <c r="AP58" s="8"/>
    </row>
    <row r="59" spans="1:51" ht="13.5" customHeight="1">
      <c r="A59" s="249"/>
      <c r="B59" s="255"/>
      <c r="C59" s="287"/>
      <c r="D59" s="367"/>
      <c r="E59" s="302"/>
      <c r="F59" s="262"/>
      <c r="G59" s="70" t="s">
        <v>134</v>
      </c>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253"/>
      <c r="AN59" s="389"/>
      <c r="AO59" s="374"/>
      <c r="AP59" s="8"/>
    </row>
    <row r="60" spans="1:51" ht="13.5" customHeight="1">
      <c r="A60" s="248" t="str">
        <f>IFERROR(INDEX(【従業者名簿】!F:F,MATCH(F60,【従業者名簿】!C:C,0)),"")</f>
        <v/>
      </c>
      <c r="B60" s="298" t="s">
        <v>33</v>
      </c>
      <c r="C60" s="299" t="str">
        <f t="shared" ref="C60" si="31">IF(AO60="介護福祉士","〇","")</f>
        <v/>
      </c>
      <c r="D60" s="366" t="str">
        <f t="shared" ref="D60" si="32">IF(A60="","",DATEDIF(A60,$AF$3,"m"))</f>
        <v/>
      </c>
      <c r="E60" s="301"/>
      <c r="F60" s="262"/>
      <c r="G60" s="70" t="s">
        <v>36</v>
      </c>
      <c r="H60" s="133"/>
      <c r="I60" s="133"/>
      <c r="J60" s="133"/>
      <c r="K60" s="133"/>
      <c r="L60" s="133"/>
      <c r="M60" s="133"/>
      <c r="N60" s="133"/>
      <c r="O60" s="133"/>
      <c r="P60" s="133"/>
      <c r="Q60" s="133"/>
      <c r="R60" s="133"/>
      <c r="S60" s="133"/>
      <c r="T60" s="133"/>
      <c r="U60" s="133"/>
      <c r="V60" s="133"/>
      <c r="W60" s="133"/>
      <c r="X60" s="133"/>
      <c r="Y60" s="133"/>
      <c r="Z60" s="133"/>
      <c r="AA60" s="133"/>
      <c r="AB60" s="133"/>
      <c r="AC60" s="133"/>
      <c r="AD60" s="133"/>
      <c r="AE60" s="133"/>
      <c r="AF60" s="133"/>
      <c r="AG60" s="133"/>
      <c r="AH60" s="133"/>
      <c r="AI60" s="133"/>
      <c r="AJ60" s="133"/>
      <c r="AK60" s="133"/>
      <c r="AL60" s="133"/>
      <c r="AM60" s="253">
        <f t="shared" ref="AM60" si="33">SUM(H61:AL61)</f>
        <v>0</v>
      </c>
      <c r="AN60" s="389" t="str">
        <f t="shared" ref="AN60" si="34">IFERROR(IF(OR(E60="Ａ",AM60&gt;$AF$45),1,ROUNDDOWN(AM60/$AF$45,1)),"")</f>
        <v/>
      </c>
      <c r="AO60" s="372"/>
      <c r="AP60" s="8"/>
    </row>
    <row r="61" spans="1:51" ht="13.5" customHeight="1">
      <c r="A61" s="249"/>
      <c r="B61" s="255"/>
      <c r="C61" s="287"/>
      <c r="D61" s="367"/>
      <c r="E61" s="302"/>
      <c r="F61" s="262"/>
      <c r="G61" s="70" t="s">
        <v>134</v>
      </c>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253"/>
      <c r="AN61" s="389"/>
      <c r="AO61" s="374"/>
      <c r="AP61" s="8"/>
    </row>
    <row r="62" spans="1:51" ht="13.5" customHeight="1">
      <c r="A62" s="248" t="str">
        <f>IFERROR(INDEX(【従業者名簿】!F:F,MATCH(F62,【従業者名簿】!C:C,0)),"")</f>
        <v/>
      </c>
      <c r="B62" s="298" t="s">
        <v>33</v>
      </c>
      <c r="C62" s="299" t="str">
        <f t="shared" ref="C62" si="35">IF(AO62="介護福祉士","〇","")</f>
        <v/>
      </c>
      <c r="D62" s="366" t="str">
        <f t="shared" ref="D62" si="36">IF(A62="","",DATEDIF(A62,$AF$3,"m"))</f>
        <v/>
      </c>
      <c r="E62" s="301"/>
      <c r="F62" s="262"/>
      <c r="G62" s="70" t="s">
        <v>36</v>
      </c>
      <c r="H62" s="133"/>
      <c r="I62" s="133"/>
      <c r="J62" s="133"/>
      <c r="K62" s="133"/>
      <c r="L62" s="133"/>
      <c r="M62" s="133"/>
      <c r="N62" s="133"/>
      <c r="O62" s="133"/>
      <c r="P62" s="133"/>
      <c r="Q62" s="133"/>
      <c r="R62" s="133"/>
      <c r="S62" s="133"/>
      <c r="T62" s="133"/>
      <c r="U62" s="133"/>
      <c r="V62" s="133"/>
      <c r="W62" s="133"/>
      <c r="X62" s="133"/>
      <c r="Y62" s="133"/>
      <c r="Z62" s="133"/>
      <c r="AA62" s="133"/>
      <c r="AB62" s="133"/>
      <c r="AC62" s="133"/>
      <c r="AD62" s="133"/>
      <c r="AE62" s="133"/>
      <c r="AF62" s="133"/>
      <c r="AG62" s="133"/>
      <c r="AH62" s="133"/>
      <c r="AI62" s="133"/>
      <c r="AJ62" s="133"/>
      <c r="AK62" s="133"/>
      <c r="AL62" s="133"/>
      <c r="AM62" s="253">
        <f t="shared" ref="AM62" si="37">SUM(H63:AL63)</f>
        <v>0</v>
      </c>
      <c r="AN62" s="389" t="str">
        <f t="shared" ref="AN62" si="38">IFERROR(IF(OR(E62="Ａ",AM62&gt;$AF$45),1,ROUNDDOWN(AM62/$AF$45,1)),"")</f>
        <v/>
      </c>
      <c r="AO62" s="372"/>
      <c r="AP62" s="8"/>
    </row>
    <row r="63" spans="1:51" ht="13.5" customHeight="1">
      <c r="A63" s="249"/>
      <c r="B63" s="255"/>
      <c r="C63" s="287"/>
      <c r="D63" s="367"/>
      <c r="E63" s="302"/>
      <c r="F63" s="262"/>
      <c r="G63" s="70" t="s">
        <v>134</v>
      </c>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253"/>
      <c r="AN63" s="389"/>
      <c r="AO63" s="374"/>
      <c r="AP63" s="8"/>
    </row>
    <row r="64" spans="1:51" ht="13.5" customHeight="1">
      <c r="A64" s="248" t="str">
        <f>IFERROR(INDEX(【従業者名簿】!F:F,MATCH(F64,【従業者名簿】!C:C,0)),"")</f>
        <v/>
      </c>
      <c r="B64" s="298" t="s">
        <v>33</v>
      </c>
      <c r="C64" s="299" t="str">
        <f t="shared" ref="C64" si="39">IF(AO64="介護福祉士","〇","")</f>
        <v/>
      </c>
      <c r="D64" s="366" t="str">
        <f t="shared" ref="D64" si="40">IF(A64="","",DATEDIF(A64,$AF$3,"m"))</f>
        <v/>
      </c>
      <c r="E64" s="301"/>
      <c r="F64" s="262"/>
      <c r="G64" s="70" t="s">
        <v>36</v>
      </c>
      <c r="H64" s="133"/>
      <c r="I64" s="133"/>
      <c r="J64" s="133"/>
      <c r="K64" s="133"/>
      <c r="L64" s="133"/>
      <c r="M64" s="133"/>
      <c r="N64" s="133"/>
      <c r="O64" s="133"/>
      <c r="P64" s="133"/>
      <c r="Q64" s="133"/>
      <c r="R64" s="133"/>
      <c r="S64" s="133"/>
      <c r="T64" s="133"/>
      <c r="U64" s="133"/>
      <c r="V64" s="133"/>
      <c r="W64" s="133"/>
      <c r="X64" s="133"/>
      <c r="Y64" s="133"/>
      <c r="Z64" s="133"/>
      <c r="AA64" s="133"/>
      <c r="AB64" s="133"/>
      <c r="AC64" s="133"/>
      <c r="AD64" s="133"/>
      <c r="AE64" s="133"/>
      <c r="AF64" s="133"/>
      <c r="AG64" s="133"/>
      <c r="AH64" s="133"/>
      <c r="AI64" s="133"/>
      <c r="AJ64" s="133"/>
      <c r="AK64" s="133"/>
      <c r="AL64" s="133"/>
      <c r="AM64" s="253">
        <f t="shared" ref="AM64" si="41">SUM(H65:AL65)</f>
        <v>0</v>
      </c>
      <c r="AN64" s="389" t="str">
        <f t="shared" ref="AN64" si="42">IFERROR(IF(OR(E64="Ａ",AM64&gt;$AF$45),1,ROUNDDOWN(AM64/$AF$45,1)),"")</f>
        <v/>
      </c>
      <c r="AO64" s="372"/>
      <c r="AP64" s="8"/>
    </row>
    <row r="65" spans="1:51" ht="13.5" customHeight="1">
      <c r="A65" s="249"/>
      <c r="B65" s="255"/>
      <c r="C65" s="287"/>
      <c r="D65" s="367"/>
      <c r="E65" s="302"/>
      <c r="F65" s="262"/>
      <c r="G65" s="70" t="s">
        <v>134</v>
      </c>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253"/>
      <c r="AN65" s="389"/>
      <c r="AO65" s="374"/>
      <c r="AP65" s="8"/>
    </row>
    <row r="66" spans="1:51" ht="13.5" customHeight="1">
      <c r="A66" s="248" t="str">
        <f>IFERROR(INDEX(【従業者名簿】!F:F,MATCH(F66,【従業者名簿】!C:C,0)),"")</f>
        <v/>
      </c>
      <c r="B66" s="298" t="s">
        <v>33</v>
      </c>
      <c r="C66" s="299" t="str">
        <f t="shared" ref="C66" si="43">IF(AO66="介護福祉士","〇","")</f>
        <v/>
      </c>
      <c r="D66" s="366" t="str">
        <f t="shared" ref="D66" si="44">IF(A66="","",DATEDIF(A66,$AF$3,"m"))</f>
        <v/>
      </c>
      <c r="E66" s="301"/>
      <c r="F66" s="262"/>
      <c r="G66" s="70" t="s">
        <v>36</v>
      </c>
      <c r="H66" s="133"/>
      <c r="I66" s="133"/>
      <c r="J66" s="133"/>
      <c r="K66" s="133"/>
      <c r="L66" s="133"/>
      <c r="M66" s="133"/>
      <c r="N66" s="133"/>
      <c r="O66" s="133"/>
      <c r="P66" s="133"/>
      <c r="Q66" s="133"/>
      <c r="R66" s="133"/>
      <c r="S66" s="133"/>
      <c r="T66" s="133"/>
      <c r="U66" s="133"/>
      <c r="V66" s="133"/>
      <c r="W66" s="133"/>
      <c r="X66" s="133"/>
      <c r="Y66" s="133"/>
      <c r="Z66" s="133"/>
      <c r="AA66" s="133"/>
      <c r="AB66" s="133"/>
      <c r="AC66" s="133"/>
      <c r="AD66" s="133"/>
      <c r="AE66" s="133"/>
      <c r="AF66" s="133"/>
      <c r="AG66" s="133"/>
      <c r="AH66" s="133"/>
      <c r="AI66" s="133"/>
      <c r="AJ66" s="133"/>
      <c r="AK66" s="133"/>
      <c r="AL66" s="133"/>
      <c r="AM66" s="253">
        <f t="shared" ref="AM66" si="45">SUM(H67:AL67)</f>
        <v>0</v>
      </c>
      <c r="AN66" s="389" t="str">
        <f t="shared" ref="AN66" si="46">IFERROR(IF(OR(E66="Ａ",AM66&gt;$AF$45),1,ROUNDDOWN(AM66/$AF$45,1)),"")</f>
        <v/>
      </c>
      <c r="AO66" s="372"/>
      <c r="AP66" s="8"/>
    </row>
    <row r="67" spans="1:51" ht="13.5" customHeight="1">
      <c r="A67" s="249"/>
      <c r="B67" s="255"/>
      <c r="C67" s="287"/>
      <c r="D67" s="367"/>
      <c r="E67" s="302"/>
      <c r="F67" s="262"/>
      <c r="G67" s="70" t="s">
        <v>134</v>
      </c>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253"/>
      <c r="AN67" s="389"/>
      <c r="AO67" s="374"/>
      <c r="AP67" s="8"/>
    </row>
    <row r="68" spans="1:51" ht="13.5" customHeight="1">
      <c r="A68" s="248" t="str">
        <f>IFERROR(INDEX(【従業者名簿】!F:F,MATCH(F68,【従業者名簿】!C:C,0)),"")</f>
        <v/>
      </c>
      <c r="B68" s="298" t="s">
        <v>33</v>
      </c>
      <c r="C68" s="299" t="str">
        <f t="shared" ref="C68" si="47">IF(AO68="介護福祉士","〇","")</f>
        <v/>
      </c>
      <c r="D68" s="366" t="str">
        <f t="shared" ref="D68" si="48">IF(A68="","",DATEDIF(A68,$AF$3,"m"))</f>
        <v/>
      </c>
      <c r="E68" s="301"/>
      <c r="F68" s="262"/>
      <c r="G68" s="70" t="s">
        <v>36</v>
      </c>
      <c r="H68" s="133"/>
      <c r="I68" s="133"/>
      <c r="J68" s="133"/>
      <c r="K68" s="133"/>
      <c r="L68" s="133"/>
      <c r="M68" s="133"/>
      <c r="N68" s="133"/>
      <c r="O68" s="133"/>
      <c r="P68" s="133"/>
      <c r="Q68" s="133"/>
      <c r="R68" s="133"/>
      <c r="S68" s="133"/>
      <c r="T68" s="133"/>
      <c r="U68" s="133"/>
      <c r="V68" s="133"/>
      <c r="W68" s="133"/>
      <c r="X68" s="133"/>
      <c r="Y68" s="133"/>
      <c r="Z68" s="133"/>
      <c r="AA68" s="133"/>
      <c r="AB68" s="133"/>
      <c r="AC68" s="133"/>
      <c r="AD68" s="133"/>
      <c r="AE68" s="133"/>
      <c r="AF68" s="133"/>
      <c r="AG68" s="133"/>
      <c r="AH68" s="133"/>
      <c r="AI68" s="133"/>
      <c r="AJ68" s="133"/>
      <c r="AK68" s="133"/>
      <c r="AL68" s="133"/>
      <c r="AM68" s="253">
        <f t="shared" ref="AM68" si="49">SUM(H69:AL69)</f>
        <v>0</v>
      </c>
      <c r="AN68" s="389" t="str">
        <f t="shared" ref="AN68" si="50">IFERROR(IF(OR(E68="Ａ",AM68&gt;$AF$45),1,ROUNDDOWN(AM68/$AF$45,1)),"")</f>
        <v/>
      </c>
      <c r="AO68" s="372"/>
      <c r="AP68" s="8"/>
    </row>
    <row r="69" spans="1:51" ht="13.5" customHeight="1">
      <c r="A69" s="249"/>
      <c r="B69" s="255"/>
      <c r="C69" s="287"/>
      <c r="D69" s="367"/>
      <c r="E69" s="302"/>
      <c r="F69" s="262"/>
      <c r="G69" s="70" t="s">
        <v>134</v>
      </c>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253"/>
      <c r="AN69" s="389"/>
      <c r="AO69" s="374"/>
      <c r="AP69" s="8"/>
    </row>
    <row r="70" spans="1:51" ht="13.5" customHeight="1">
      <c r="A70" s="248" t="str">
        <f>IFERROR(INDEX(【従業者名簿】!F:F,MATCH(F70,【従業者名簿】!C:C,0)),"")</f>
        <v/>
      </c>
      <c r="B70" s="298" t="s">
        <v>33</v>
      </c>
      <c r="C70" s="299" t="str">
        <f t="shared" ref="C70" si="51">IF(AO70="介護福祉士","〇","")</f>
        <v/>
      </c>
      <c r="D70" s="366" t="str">
        <f t="shared" ref="D70" si="52">IF(A70="","",DATEDIF(A70,$AF$3,"m"))</f>
        <v/>
      </c>
      <c r="E70" s="301"/>
      <c r="F70" s="262"/>
      <c r="G70" s="70" t="s">
        <v>36</v>
      </c>
      <c r="H70" s="133"/>
      <c r="I70" s="133"/>
      <c r="J70" s="133"/>
      <c r="K70" s="133"/>
      <c r="L70" s="133"/>
      <c r="M70" s="133"/>
      <c r="N70" s="133"/>
      <c r="O70" s="133"/>
      <c r="P70" s="133"/>
      <c r="Q70" s="133"/>
      <c r="R70" s="133"/>
      <c r="S70" s="133"/>
      <c r="T70" s="133"/>
      <c r="U70" s="133"/>
      <c r="V70" s="133"/>
      <c r="W70" s="133"/>
      <c r="X70" s="133"/>
      <c r="Y70" s="133"/>
      <c r="Z70" s="133"/>
      <c r="AA70" s="133"/>
      <c r="AB70" s="133"/>
      <c r="AC70" s="133"/>
      <c r="AD70" s="133"/>
      <c r="AE70" s="133"/>
      <c r="AF70" s="133"/>
      <c r="AG70" s="133"/>
      <c r="AH70" s="133"/>
      <c r="AI70" s="133"/>
      <c r="AJ70" s="133"/>
      <c r="AK70" s="133"/>
      <c r="AL70" s="133"/>
      <c r="AM70" s="253">
        <f t="shared" ref="AM70" si="53">SUM(H71:AL71)</f>
        <v>0</v>
      </c>
      <c r="AN70" s="389" t="str">
        <f t="shared" ref="AN70" si="54">IFERROR(IF(OR(E70="Ａ",AM70&gt;$AF$45),1,ROUNDDOWN(AM70/$AF$45,1)),"")</f>
        <v/>
      </c>
      <c r="AO70" s="372"/>
      <c r="AP70" s="8"/>
    </row>
    <row r="71" spans="1:51" ht="13.5" customHeight="1">
      <c r="A71" s="249"/>
      <c r="B71" s="255"/>
      <c r="C71" s="287"/>
      <c r="D71" s="367"/>
      <c r="E71" s="302"/>
      <c r="F71" s="262"/>
      <c r="G71" s="70" t="s">
        <v>134</v>
      </c>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253"/>
      <c r="AN71" s="389"/>
      <c r="AO71" s="374"/>
      <c r="AP71" s="8"/>
    </row>
    <row r="72" spans="1:51" ht="13.5" customHeight="1">
      <c r="A72" s="248" t="str">
        <f>IFERROR(INDEX(【従業者名簿】!F:F,MATCH(F72,【従業者名簿】!C:C,0)),"")</f>
        <v/>
      </c>
      <c r="B72" s="298" t="s">
        <v>33</v>
      </c>
      <c r="C72" s="299" t="str">
        <f t="shared" ref="C72" si="55">IF(AO72="介護福祉士","〇","")</f>
        <v/>
      </c>
      <c r="D72" s="366" t="str">
        <f t="shared" ref="D72" si="56">IF(A72="","",DATEDIF(A72,$AF$3,"m"))</f>
        <v/>
      </c>
      <c r="E72" s="301"/>
      <c r="F72" s="262"/>
      <c r="G72" s="70" t="s">
        <v>36</v>
      </c>
      <c r="H72" s="133"/>
      <c r="I72" s="133"/>
      <c r="J72" s="133"/>
      <c r="K72" s="133"/>
      <c r="L72" s="133"/>
      <c r="M72" s="133"/>
      <c r="N72" s="133"/>
      <c r="O72" s="133"/>
      <c r="P72" s="133"/>
      <c r="Q72" s="133"/>
      <c r="R72" s="133"/>
      <c r="S72" s="133"/>
      <c r="T72" s="133"/>
      <c r="U72" s="133"/>
      <c r="V72" s="133"/>
      <c r="W72" s="133"/>
      <c r="X72" s="133"/>
      <c r="Y72" s="133"/>
      <c r="Z72" s="133"/>
      <c r="AA72" s="133"/>
      <c r="AB72" s="133"/>
      <c r="AC72" s="133"/>
      <c r="AD72" s="133"/>
      <c r="AE72" s="133"/>
      <c r="AF72" s="133"/>
      <c r="AG72" s="133"/>
      <c r="AH72" s="133"/>
      <c r="AI72" s="133"/>
      <c r="AJ72" s="133"/>
      <c r="AK72" s="133"/>
      <c r="AL72" s="133"/>
      <c r="AM72" s="253">
        <f t="shared" ref="AM72" si="57">SUM(H73:AL73)</f>
        <v>0</v>
      </c>
      <c r="AN72" s="389" t="str">
        <f t="shared" ref="AN72" si="58">IFERROR(IF(OR(E72="Ａ",AM72&gt;$AF$45),1,ROUNDDOWN(AM72/$AF$45,1)),"")</f>
        <v/>
      </c>
      <c r="AO72" s="372"/>
      <c r="AP72" s="8"/>
    </row>
    <row r="73" spans="1:51" ht="13.5" customHeight="1">
      <c r="A73" s="249"/>
      <c r="B73" s="255"/>
      <c r="C73" s="287"/>
      <c r="D73" s="367"/>
      <c r="E73" s="302"/>
      <c r="F73" s="262"/>
      <c r="G73" s="70" t="s">
        <v>134</v>
      </c>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253"/>
      <c r="AN73" s="389"/>
      <c r="AO73" s="374"/>
      <c r="AP73" s="8"/>
    </row>
    <row r="74" spans="1:51" ht="13.5" customHeight="1">
      <c r="A74" s="248" t="str">
        <f>IFERROR(INDEX(【従業者名簿】!F:F,MATCH(F74,【従業者名簿】!C:C,0)),"")</f>
        <v/>
      </c>
      <c r="B74" s="298" t="s">
        <v>33</v>
      </c>
      <c r="C74" s="299" t="str">
        <f t="shared" ref="C74" si="59">IF(AO74="介護福祉士","〇","")</f>
        <v/>
      </c>
      <c r="D74" s="366" t="str">
        <f t="shared" ref="D74" si="60">IF(A74="","",DATEDIF(A74,$AF$3,"m"))</f>
        <v/>
      </c>
      <c r="E74" s="301"/>
      <c r="F74" s="262"/>
      <c r="G74" s="70" t="s">
        <v>36</v>
      </c>
      <c r="H74" s="133"/>
      <c r="I74" s="133"/>
      <c r="J74" s="133"/>
      <c r="K74" s="133"/>
      <c r="L74" s="133"/>
      <c r="M74" s="133"/>
      <c r="N74" s="133"/>
      <c r="O74" s="133"/>
      <c r="P74" s="133"/>
      <c r="Q74" s="133"/>
      <c r="R74" s="133"/>
      <c r="S74" s="133"/>
      <c r="T74" s="133"/>
      <c r="U74" s="133"/>
      <c r="V74" s="133"/>
      <c r="W74" s="133"/>
      <c r="X74" s="133"/>
      <c r="Y74" s="133"/>
      <c r="Z74" s="133"/>
      <c r="AA74" s="133"/>
      <c r="AB74" s="133"/>
      <c r="AC74" s="133"/>
      <c r="AD74" s="133"/>
      <c r="AE74" s="133"/>
      <c r="AF74" s="133"/>
      <c r="AG74" s="133"/>
      <c r="AH74" s="133"/>
      <c r="AI74" s="133"/>
      <c r="AJ74" s="133"/>
      <c r="AK74" s="133"/>
      <c r="AL74" s="133"/>
      <c r="AM74" s="253">
        <f t="shared" ref="AM74" si="61">SUM(H75:AL75)</f>
        <v>0</v>
      </c>
      <c r="AN74" s="389" t="str">
        <f t="shared" ref="AN74" si="62">IFERROR(IF(OR(E74="Ａ",AM74&gt;$AF$45),1,ROUNDDOWN(AM74/$AF$45,1)),"")</f>
        <v/>
      </c>
      <c r="AO74" s="372"/>
      <c r="AP74" s="8"/>
    </row>
    <row r="75" spans="1:51" ht="13.5" customHeight="1">
      <c r="A75" s="249"/>
      <c r="B75" s="255"/>
      <c r="C75" s="287"/>
      <c r="D75" s="367"/>
      <c r="E75" s="302"/>
      <c r="F75" s="262"/>
      <c r="G75" s="70" t="s">
        <v>134</v>
      </c>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253"/>
      <c r="AN75" s="389"/>
      <c r="AO75" s="374"/>
      <c r="AP75" s="8"/>
    </row>
    <row r="76" spans="1:51" ht="13.5" customHeight="1">
      <c r="A76" s="248" t="str">
        <f>IFERROR(INDEX(【従業者名簿】!F:F,MATCH(F76,【従業者名簿】!C:C,0)),"")</f>
        <v/>
      </c>
      <c r="B76" s="298" t="s">
        <v>33</v>
      </c>
      <c r="C76" s="299" t="str">
        <f t="shared" ref="C76" si="63">IF(AO76="介護福祉士","〇","")</f>
        <v/>
      </c>
      <c r="D76" s="366" t="str">
        <f t="shared" ref="D76" si="64">IF(A76="","",DATEDIF(A76,$AF$3,"m"))</f>
        <v/>
      </c>
      <c r="E76" s="301"/>
      <c r="F76" s="270"/>
      <c r="G76" s="70" t="s">
        <v>36</v>
      </c>
      <c r="H76" s="133"/>
      <c r="I76" s="133"/>
      <c r="J76" s="133"/>
      <c r="K76" s="133"/>
      <c r="L76" s="133"/>
      <c r="M76" s="133"/>
      <c r="N76" s="133"/>
      <c r="O76" s="133"/>
      <c r="P76" s="133"/>
      <c r="Q76" s="133"/>
      <c r="R76" s="133"/>
      <c r="S76" s="133"/>
      <c r="T76" s="133"/>
      <c r="U76" s="133"/>
      <c r="V76" s="133"/>
      <c r="W76" s="133"/>
      <c r="X76" s="133"/>
      <c r="Y76" s="133"/>
      <c r="Z76" s="133"/>
      <c r="AA76" s="133"/>
      <c r="AB76" s="133"/>
      <c r="AC76" s="133"/>
      <c r="AD76" s="133"/>
      <c r="AE76" s="133"/>
      <c r="AF76" s="133"/>
      <c r="AG76" s="133"/>
      <c r="AH76" s="133"/>
      <c r="AI76" s="133"/>
      <c r="AJ76" s="133"/>
      <c r="AK76" s="133"/>
      <c r="AL76" s="133"/>
      <c r="AM76" s="253">
        <f t="shared" ref="AM76" si="65">SUM(H77:AL77)</f>
        <v>0</v>
      </c>
      <c r="AN76" s="389" t="str">
        <f t="shared" ref="AN76" si="66">IFERROR(IF(OR(E76="Ａ",AM76&gt;$AF$45),1,ROUNDDOWN(AM76/$AF$45,1)),"")</f>
        <v/>
      </c>
      <c r="AO76" s="372"/>
      <c r="AP76" s="8"/>
    </row>
    <row r="77" spans="1:51" ht="13.5" customHeight="1">
      <c r="A77" s="249"/>
      <c r="B77" s="255"/>
      <c r="C77" s="287"/>
      <c r="D77" s="367"/>
      <c r="E77" s="302"/>
      <c r="F77" s="261"/>
      <c r="G77" s="70" t="s">
        <v>134</v>
      </c>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253"/>
      <c r="AN77" s="389"/>
      <c r="AO77" s="374"/>
      <c r="AP77" s="8"/>
    </row>
    <row r="78" spans="1:51" ht="13.5" customHeight="1">
      <c r="A78" s="248" t="str">
        <f>IFERROR(INDEX(【従業者名簿】!F:F,MATCH(F78,【従業者名簿】!C:C,0)),"")</f>
        <v/>
      </c>
      <c r="B78" s="298" t="s">
        <v>33</v>
      </c>
      <c r="C78" s="299" t="str">
        <f t="shared" ref="C78" si="67">IF(AO78="介護福祉士","〇","")</f>
        <v/>
      </c>
      <c r="D78" s="366" t="str">
        <f>IF(A78="","",DATEDIF(A78,$AF$3,"m"))</f>
        <v/>
      </c>
      <c r="E78" s="301"/>
      <c r="F78" s="262"/>
      <c r="G78" s="70" t="s">
        <v>36</v>
      </c>
      <c r="H78" s="133"/>
      <c r="I78" s="133"/>
      <c r="J78" s="133"/>
      <c r="K78" s="133"/>
      <c r="L78" s="133"/>
      <c r="M78" s="133"/>
      <c r="N78" s="133"/>
      <c r="O78" s="133"/>
      <c r="P78" s="133"/>
      <c r="Q78" s="133"/>
      <c r="R78" s="133"/>
      <c r="S78" s="133"/>
      <c r="T78" s="133"/>
      <c r="U78" s="133"/>
      <c r="V78" s="133"/>
      <c r="W78" s="133"/>
      <c r="X78" s="133"/>
      <c r="Y78" s="133"/>
      <c r="Z78" s="133"/>
      <c r="AA78" s="133"/>
      <c r="AB78" s="133"/>
      <c r="AC78" s="133"/>
      <c r="AD78" s="133"/>
      <c r="AE78" s="133"/>
      <c r="AF78" s="133"/>
      <c r="AG78" s="133"/>
      <c r="AH78" s="133"/>
      <c r="AI78" s="133"/>
      <c r="AJ78" s="133"/>
      <c r="AK78" s="133"/>
      <c r="AL78" s="133"/>
      <c r="AM78" s="253">
        <f>SUM(H79:AL79)</f>
        <v>0</v>
      </c>
      <c r="AN78" s="389" t="str">
        <f>IFERROR(IF(OR(E78="Ａ",AM78&gt;$AF$45),1,ROUNDDOWN(AM78/$AF$45,1)),"")</f>
        <v/>
      </c>
      <c r="AO78" s="372"/>
      <c r="AP78" s="8"/>
    </row>
    <row r="79" spans="1:51" ht="13.5" customHeight="1">
      <c r="A79" s="249"/>
      <c r="B79" s="255"/>
      <c r="C79" s="287"/>
      <c r="D79" s="367"/>
      <c r="E79" s="302"/>
      <c r="F79" s="262"/>
      <c r="G79" s="70" t="s">
        <v>134</v>
      </c>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253"/>
      <c r="AN79" s="389"/>
      <c r="AO79" s="374"/>
      <c r="AP79" s="8"/>
    </row>
    <row r="80" spans="1:51" ht="13.5" customHeight="1">
      <c r="B80" s="132"/>
      <c r="C80" s="132"/>
      <c r="D80" s="132"/>
      <c r="E80" s="7" t="s">
        <v>137</v>
      </c>
      <c r="F80" s="132"/>
      <c r="G80" s="51"/>
      <c r="H80" s="7"/>
      <c r="I80" s="52"/>
      <c r="J80" s="52"/>
      <c r="K80" s="52"/>
      <c r="L80" s="52"/>
      <c r="M80" s="52"/>
      <c r="N80" s="52"/>
      <c r="O80" s="52"/>
      <c r="P80" s="52"/>
      <c r="Q80" s="52"/>
      <c r="R80" s="52"/>
      <c r="S80" s="53"/>
      <c r="T80" s="53"/>
      <c r="U80" s="7"/>
      <c r="V80" s="52"/>
      <c r="W80" s="52"/>
      <c r="X80" s="52"/>
      <c r="Y80" s="52"/>
      <c r="Z80" s="52"/>
      <c r="AA80" s="52"/>
      <c r="AB80" s="52"/>
      <c r="AC80" s="132"/>
      <c r="AD80" s="132"/>
      <c r="AE80" s="132"/>
      <c r="AF80" s="54"/>
      <c r="AG80" s="54"/>
      <c r="AH80" s="7"/>
      <c r="AI80" s="7"/>
      <c r="AJ80" s="7"/>
      <c r="AK80" s="7"/>
      <c r="AL80" s="7"/>
      <c r="AM80" s="55"/>
      <c r="AN80" s="56"/>
      <c r="AO80" s="57"/>
      <c r="AP80" s="10"/>
      <c r="AQ80" s="159"/>
      <c r="AR80" s="159"/>
      <c r="AS80" s="159"/>
      <c r="AT80" s="58"/>
      <c r="AU80" s="58"/>
      <c r="AV80" s="58"/>
      <c r="AW80" s="59"/>
      <c r="AX80" s="59"/>
      <c r="AY80" s="59"/>
    </row>
    <row r="81" spans="1:53" ht="13.5" customHeight="1">
      <c r="B81" s="132"/>
      <c r="C81" s="132"/>
      <c r="D81" s="132"/>
      <c r="E81" s="7"/>
      <c r="F81" s="132"/>
      <c r="G81" s="51"/>
      <c r="H81" s="7"/>
      <c r="I81" s="52"/>
      <c r="J81" s="52"/>
      <c r="K81" s="52"/>
      <c r="L81" s="52"/>
      <c r="M81" s="52"/>
      <c r="N81" s="52"/>
      <c r="O81" s="52"/>
      <c r="P81" s="52"/>
      <c r="Q81" s="52"/>
      <c r="R81" s="52"/>
      <c r="S81" s="53"/>
      <c r="T81" s="53"/>
      <c r="U81" s="7"/>
      <c r="V81" s="52"/>
      <c r="W81" s="52"/>
      <c r="X81" s="52"/>
      <c r="Y81" s="52"/>
      <c r="Z81" s="52"/>
      <c r="AA81" s="52"/>
      <c r="AB81" s="52"/>
      <c r="AC81" s="132"/>
      <c r="AD81" s="132"/>
      <c r="AE81" s="132"/>
      <c r="AF81" s="54"/>
      <c r="AG81" s="54"/>
      <c r="AH81" s="7"/>
      <c r="AI81" s="7"/>
      <c r="AJ81" s="7"/>
      <c r="AK81" s="7"/>
      <c r="AL81" s="7"/>
      <c r="AM81" s="55"/>
      <c r="AN81" s="56"/>
      <c r="AO81" s="57"/>
      <c r="AP81" s="10"/>
      <c r="AQ81" s="159"/>
      <c r="AR81" s="159"/>
      <c r="AS81" s="159"/>
      <c r="AT81" s="58"/>
      <c r="AU81" s="58"/>
      <c r="AV81" s="58"/>
      <c r="AW81" s="59"/>
      <c r="AX81" s="59"/>
      <c r="AY81" s="59"/>
    </row>
    <row r="82" spans="1:53" ht="18" customHeight="1">
      <c r="B82" s="2" t="s">
        <v>2</v>
      </c>
      <c r="C82" s="2"/>
      <c r="D82" s="2"/>
      <c r="E82" s="2"/>
      <c r="F82" s="2"/>
      <c r="G82" s="2"/>
      <c r="H82" s="2"/>
      <c r="I82" s="2"/>
      <c r="J82" s="2"/>
      <c r="AF82" s="3"/>
      <c r="AO82" s="3"/>
      <c r="AY82" s="3" t="s">
        <v>35</v>
      </c>
      <c r="BA82" s="9"/>
    </row>
    <row r="83" spans="1:53" ht="18" customHeight="1">
      <c r="B83" s="233" t="s">
        <v>22</v>
      </c>
      <c r="C83" s="234"/>
      <c r="D83" s="235">
        <f>【算定要件集計】!$B$3</f>
        <v>0</v>
      </c>
      <c r="E83" s="236"/>
      <c r="F83" s="236"/>
      <c r="G83" s="236"/>
      <c r="H83" s="236"/>
      <c r="I83" s="236"/>
      <c r="J83" s="236"/>
      <c r="K83" s="237"/>
      <c r="L83" s="238" t="s">
        <v>21</v>
      </c>
      <c r="M83" s="239"/>
      <c r="N83" s="239"/>
      <c r="O83" s="240"/>
      <c r="P83" s="241"/>
      <c r="Q83" s="241"/>
      <c r="R83" s="241"/>
      <c r="S83" s="241"/>
      <c r="T83" s="241"/>
      <c r="U83" s="242"/>
      <c r="V83" s="233" t="s">
        <v>23</v>
      </c>
      <c r="W83" s="243"/>
      <c r="X83" s="203"/>
      <c r="Y83" s="244"/>
      <c r="Z83" s="245"/>
      <c r="AA83" s="233" t="s">
        <v>40</v>
      </c>
      <c r="AB83" s="246"/>
      <c r="AC83" s="246"/>
      <c r="AD83" s="246"/>
      <c r="AE83" s="247"/>
      <c r="AF83" s="375" t="str">
        <f>$AF$3</f>
        <v/>
      </c>
      <c r="AG83" s="376"/>
      <c r="AH83" s="376"/>
      <c r="AI83" s="376"/>
      <c r="AJ83" s="377"/>
      <c r="AK83" s="378"/>
      <c r="AO83" s="5"/>
      <c r="BA83" s="9"/>
    </row>
    <row r="84" spans="1:53" ht="5.0999999999999996" customHeight="1">
      <c r="BA84" s="9"/>
    </row>
    <row r="85" spans="1:53" ht="16.5" customHeight="1">
      <c r="G85" s="5" t="s">
        <v>44</v>
      </c>
      <c r="H85" s="49">
        <f>$H$5</f>
        <v>0</v>
      </c>
      <c r="I85" s="50" t="s">
        <v>43</v>
      </c>
      <c r="J85" s="49">
        <f>$J$5</f>
        <v>0</v>
      </c>
      <c r="K85" s="50" t="s">
        <v>24</v>
      </c>
      <c r="L85" s="50"/>
      <c r="M85" s="49">
        <f>$M$5</f>
        <v>0</v>
      </c>
      <c r="N85" s="50" t="s">
        <v>43</v>
      </c>
      <c r="O85" s="49">
        <f>$O$5</f>
        <v>0</v>
      </c>
      <c r="P85" s="1" t="s">
        <v>25</v>
      </c>
      <c r="R85" s="7"/>
      <c r="U85" s="7"/>
      <c r="V85" s="7"/>
      <c r="W85" s="7"/>
      <c r="X85" s="7"/>
      <c r="Y85" s="7"/>
      <c r="AE85" s="5" t="s">
        <v>42</v>
      </c>
      <c r="AF85" s="220">
        <f>$AF$5</f>
        <v>0</v>
      </c>
      <c r="AG85" s="379"/>
      <c r="AH85" s="7" t="s">
        <v>31</v>
      </c>
      <c r="AI85" s="7"/>
      <c r="AJ85" s="7"/>
      <c r="AL85" s="5" t="s">
        <v>32</v>
      </c>
      <c r="AM85" s="47">
        <f>$AM$5</f>
        <v>0</v>
      </c>
      <c r="AN85" s="7" t="s">
        <v>31</v>
      </c>
      <c r="AQ85" s="1" t="s">
        <v>27</v>
      </c>
      <c r="BA85" s="9"/>
    </row>
    <row r="86" spans="1:53" s="6" customFormat="1" ht="18" customHeight="1">
      <c r="A86" s="248" t="s">
        <v>60</v>
      </c>
      <c r="B86" s="238" t="s">
        <v>0</v>
      </c>
      <c r="C86" s="250" t="s">
        <v>203</v>
      </c>
      <c r="D86" s="250" t="s">
        <v>62</v>
      </c>
      <c r="E86" s="250" t="s">
        <v>1</v>
      </c>
      <c r="F86" s="238" t="s">
        <v>3</v>
      </c>
      <c r="G86" s="252" t="s">
        <v>37</v>
      </c>
      <c r="H86" s="18" t="str">
        <f>AF83</f>
        <v/>
      </c>
      <c r="I86" s="18" t="str">
        <f>IFERROR(H86+1,"")</f>
        <v/>
      </c>
      <c r="J86" s="18" t="str">
        <f t="shared" ref="J86:AI86" si="68">IFERROR(I86+1,"")</f>
        <v/>
      </c>
      <c r="K86" s="18" t="str">
        <f t="shared" si="68"/>
        <v/>
      </c>
      <c r="L86" s="18" t="str">
        <f t="shared" si="68"/>
        <v/>
      </c>
      <c r="M86" s="18" t="str">
        <f t="shared" si="68"/>
        <v/>
      </c>
      <c r="N86" s="18" t="str">
        <f t="shared" si="68"/>
        <v/>
      </c>
      <c r="O86" s="18" t="str">
        <f t="shared" si="68"/>
        <v/>
      </c>
      <c r="P86" s="18" t="str">
        <f t="shared" si="68"/>
        <v/>
      </c>
      <c r="Q86" s="18" t="str">
        <f t="shared" si="68"/>
        <v/>
      </c>
      <c r="R86" s="18" t="str">
        <f t="shared" si="68"/>
        <v/>
      </c>
      <c r="S86" s="18" t="str">
        <f t="shared" si="68"/>
        <v/>
      </c>
      <c r="T86" s="18" t="str">
        <f t="shared" si="68"/>
        <v/>
      </c>
      <c r="U86" s="18" t="str">
        <f t="shared" si="68"/>
        <v/>
      </c>
      <c r="V86" s="18" t="str">
        <f t="shared" si="68"/>
        <v/>
      </c>
      <c r="W86" s="18" t="str">
        <f t="shared" si="68"/>
        <v/>
      </c>
      <c r="X86" s="18" t="str">
        <f t="shared" si="68"/>
        <v/>
      </c>
      <c r="Y86" s="18" t="str">
        <f t="shared" si="68"/>
        <v/>
      </c>
      <c r="Z86" s="18" t="str">
        <f t="shared" si="68"/>
        <v/>
      </c>
      <c r="AA86" s="18" t="str">
        <f t="shared" si="68"/>
        <v/>
      </c>
      <c r="AB86" s="18" t="str">
        <f t="shared" si="68"/>
        <v/>
      </c>
      <c r="AC86" s="18" t="str">
        <f t="shared" si="68"/>
        <v/>
      </c>
      <c r="AD86" s="18" t="str">
        <f t="shared" si="68"/>
        <v/>
      </c>
      <c r="AE86" s="18" t="str">
        <f t="shared" si="68"/>
        <v/>
      </c>
      <c r="AF86" s="18" t="str">
        <f t="shared" si="68"/>
        <v/>
      </c>
      <c r="AG86" s="18" t="str">
        <f t="shared" si="68"/>
        <v/>
      </c>
      <c r="AH86" s="18" t="str">
        <f t="shared" si="68"/>
        <v/>
      </c>
      <c r="AI86" s="18" t="str">
        <f t="shared" si="68"/>
        <v/>
      </c>
      <c r="AJ86" s="18" t="str">
        <f>IFERROR(IF(MONTH(AI86)&lt;&gt;MONTH(AI86+1),"",AI86+1),"")</f>
        <v/>
      </c>
      <c r="AK86" s="18" t="str">
        <f>IFERROR(IF(MONTH(AJ86)&lt;&gt;MONTH(AJ86+1),"",AJ86+1),"")</f>
        <v/>
      </c>
      <c r="AL86" s="18" t="str">
        <f>IFERROR(IF(MONTH(AK86)&lt;&gt;MONTH(AK86+1),"",AK86+1),"")</f>
        <v/>
      </c>
      <c r="AM86" s="263" t="s">
        <v>162</v>
      </c>
      <c r="AN86" s="263" t="s">
        <v>163</v>
      </c>
      <c r="AO86" s="206" t="s">
        <v>133</v>
      </c>
      <c r="AQ86" s="208" t="s">
        <v>36</v>
      </c>
      <c r="AR86" s="209"/>
      <c r="AS86" s="208" t="s">
        <v>39</v>
      </c>
      <c r="AT86" s="212"/>
      <c r="AU86" s="212"/>
      <c r="AV86" s="212"/>
      <c r="AW86" s="213"/>
      <c r="AX86" s="208" t="s">
        <v>16</v>
      </c>
      <c r="AY86" s="215"/>
      <c r="BA86" s="9"/>
    </row>
    <row r="87" spans="1:53" s="6" customFormat="1" ht="18" customHeight="1">
      <c r="A87" s="249"/>
      <c r="B87" s="238"/>
      <c r="C87" s="251"/>
      <c r="D87" s="251"/>
      <c r="E87" s="251"/>
      <c r="F87" s="238"/>
      <c r="G87" s="239"/>
      <c r="H87" s="19" t="str">
        <f>H86</f>
        <v/>
      </c>
      <c r="I87" s="19" t="str">
        <f>I86</f>
        <v/>
      </c>
      <c r="J87" s="19" t="str">
        <f t="shared" ref="J87:AL87" si="69">J86</f>
        <v/>
      </c>
      <c r="K87" s="19" t="str">
        <f t="shared" si="69"/>
        <v/>
      </c>
      <c r="L87" s="19" t="str">
        <f t="shared" si="69"/>
        <v/>
      </c>
      <c r="M87" s="19" t="str">
        <f t="shared" si="69"/>
        <v/>
      </c>
      <c r="N87" s="19" t="str">
        <f t="shared" si="69"/>
        <v/>
      </c>
      <c r="O87" s="19" t="str">
        <f t="shared" si="69"/>
        <v/>
      </c>
      <c r="P87" s="19" t="str">
        <f t="shared" si="69"/>
        <v/>
      </c>
      <c r="Q87" s="19" t="str">
        <f t="shared" si="69"/>
        <v/>
      </c>
      <c r="R87" s="19" t="str">
        <f t="shared" si="69"/>
        <v/>
      </c>
      <c r="S87" s="19" t="str">
        <f t="shared" si="69"/>
        <v/>
      </c>
      <c r="T87" s="19" t="str">
        <f t="shared" si="69"/>
        <v/>
      </c>
      <c r="U87" s="19" t="str">
        <f t="shared" si="69"/>
        <v/>
      </c>
      <c r="V87" s="19" t="str">
        <f t="shared" si="69"/>
        <v/>
      </c>
      <c r="W87" s="19" t="str">
        <f t="shared" si="69"/>
        <v/>
      </c>
      <c r="X87" s="19" t="str">
        <f t="shared" si="69"/>
        <v/>
      </c>
      <c r="Y87" s="19" t="str">
        <f t="shared" si="69"/>
        <v/>
      </c>
      <c r="Z87" s="19" t="str">
        <f t="shared" si="69"/>
        <v/>
      </c>
      <c r="AA87" s="19" t="str">
        <f t="shared" si="69"/>
        <v/>
      </c>
      <c r="AB87" s="19" t="str">
        <f t="shared" si="69"/>
        <v/>
      </c>
      <c r="AC87" s="19" t="str">
        <f t="shared" si="69"/>
        <v/>
      </c>
      <c r="AD87" s="19" t="str">
        <f t="shared" si="69"/>
        <v/>
      </c>
      <c r="AE87" s="19" t="str">
        <f t="shared" si="69"/>
        <v/>
      </c>
      <c r="AF87" s="19" t="str">
        <f t="shared" si="69"/>
        <v/>
      </c>
      <c r="AG87" s="19" t="str">
        <f t="shared" si="69"/>
        <v/>
      </c>
      <c r="AH87" s="19" t="str">
        <f t="shared" si="69"/>
        <v/>
      </c>
      <c r="AI87" s="19" t="str">
        <f t="shared" si="69"/>
        <v/>
      </c>
      <c r="AJ87" s="19" t="str">
        <f t="shared" si="69"/>
        <v/>
      </c>
      <c r="AK87" s="19" t="str">
        <f t="shared" si="69"/>
        <v/>
      </c>
      <c r="AL87" s="19" t="str">
        <f t="shared" si="69"/>
        <v/>
      </c>
      <c r="AM87" s="263"/>
      <c r="AN87" s="263"/>
      <c r="AO87" s="207"/>
      <c r="AQ87" s="210"/>
      <c r="AR87" s="211"/>
      <c r="AS87" s="210"/>
      <c r="AT87" s="214"/>
      <c r="AU87" s="214"/>
      <c r="AV87" s="214"/>
      <c r="AW87" s="211"/>
      <c r="AX87" s="210"/>
      <c r="AY87" s="211"/>
      <c r="BA87" s="9"/>
    </row>
    <row r="88" spans="1:53" s="6" customFormat="1" ht="13.5" customHeight="1">
      <c r="A88" s="248"/>
      <c r="B88" s="255" t="s">
        <v>4</v>
      </c>
      <c r="C88" s="257" t="s">
        <v>48</v>
      </c>
      <c r="D88" s="257" t="s">
        <v>48</v>
      </c>
      <c r="E88" s="259" t="s">
        <v>10</v>
      </c>
      <c r="F88" s="261"/>
      <c r="G88" s="70" t="s">
        <v>36</v>
      </c>
      <c r="H88" s="45"/>
      <c r="I88" s="45"/>
      <c r="J88" s="45"/>
      <c r="K88" s="45"/>
      <c r="L88" s="45"/>
      <c r="M88" s="45"/>
      <c r="N88" s="45"/>
      <c r="O88" s="45"/>
      <c r="P88" s="45"/>
      <c r="Q88" s="45"/>
      <c r="R88" s="45"/>
      <c r="S88" s="45"/>
      <c r="T88" s="45"/>
      <c r="U88" s="45"/>
      <c r="V88" s="45"/>
      <c r="W88" s="45"/>
      <c r="X88" s="45"/>
      <c r="Y88" s="45"/>
      <c r="Z88" s="45"/>
      <c r="AA88" s="45"/>
      <c r="AB88" s="45"/>
      <c r="AC88" s="45"/>
      <c r="AD88" s="45"/>
      <c r="AE88" s="45"/>
      <c r="AF88" s="45"/>
      <c r="AG88" s="45"/>
      <c r="AH88" s="45"/>
      <c r="AI88" s="45"/>
      <c r="AJ88" s="45"/>
      <c r="AK88" s="45"/>
      <c r="AL88" s="45"/>
      <c r="AM88" s="253">
        <f>SUM(H89:AL89)</f>
        <v>0</v>
      </c>
      <c r="AN88" s="254" t="s">
        <v>48</v>
      </c>
      <c r="AO88" s="223"/>
      <c r="AQ88" s="228"/>
      <c r="AR88" s="369"/>
      <c r="AS88" s="224"/>
      <c r="AT88" s="225"/>
      <c r="AU88" s="12" t="s">
        <v>26</v>
      </c>
      <c r="AV88" s="226"/>
      <c r="AW88" s="227"/>
      <c r="AX88" s="156"/>
      <c r="AY88" s="167" t="s">
        <v>34</v>
      </c>
      <c r="BA88" s="9"/>
    </row>
    <row r="89" spans="1:53" ht="13.5" customHeight="1">
      <c r="A89" s="249"/>
      <c r="B89" s="256"/>
      <c r="C89" s="258"/>
      <c r="D89" s="258"/>
      <c r="E89" s="260"/>
      <c r="F89" s="262"/>
      <c r="G89" s="70" t="s">
        <v>16</v>
      </c>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253"/>
      <c r="AN89" s="254"/>
      <c r="AO89" s="374"/>
      <c r="AQ89" s="228"/>
      <c r="AR89" s="369"/>
      <c r="AS89" s="224"/>
      <c r="AT89" s="225"/>
      <c r="AU89" s="12" t="s">
        <v>26</v>
      </c>
      <c r="AV89" s="226"/>
      <c r="AW89" s="227"/>
      <c r="AX89" s="156"/>
      <c r="AY89" s="167" t="s">
        <v>34</v>
      </c>
      <c r="BA89" s="9"/>
    </row>
    <row r="90" spans="1:53" ht="13.5" customHeight="1">
      <c r="A90" s="248"/>
      <c r="B90" s="273" t="s">
        <v>5</v>
      </c>
      <c r="C90" s="257" t="s">
        <v>48</v>
      </c>
      <c r="D90" s="257" t="s">
        <v>48</v>
      </c>
      <c r="E90" s="275" t="s">
        <v>10</v>
      </c>
      <c r="F90" s="262"/>
      <c r="G90" s="70" t="s">
        <v>36</v>
      </c>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253">
        <f>SUM(H91:AL91)</f>
        <v>0</v>
      </c>
      <c r="AN90" s="254" t="s">
        <v>48</v>
      </c>
      <c r="AO90" s="372"/>
      <c r="AQ90" s="228"/>
      <c r="AR90" s="369"/>
      <c r="AS90" s="224"/>
      <c r="AT90" s="225"/>
      <c r="AU90" s="12" t="s">
        <v>26</v>
      </c>
      <c r="AV90" s="226"/>
      <c r="AW90" s="227"/>
      <c r="AX90" s="156"/>
      <c r="AY90" s="167" t="s">
        <v>34</v>
      </c>
      <c r="BA90" s="9"/>
    </row>
    <row r="91" spans="1:53" ht="13.5" customHeight="1">
      <c r="A91" s="249"/>
      <c r="B91" s="274"/>
      <c r="C91" s="258"/>
      <c r="D91" s="258"/>
      <c r="E91" s="260"/>
      <c r="F91" s="262"/>
      <c r="G91" s="71" t="s">
        <v>41</v>
      </c>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276"/>
      <c r="AN91" s="272"/>
      <c r="AO91" s="374"/>
      <c r="AQ91" s="228"/>
      <c r="AR91" s="369"/>
      <c r="AS91" s="224"/>
      <c r="AT91" s="225"/>
      <c r="AU91" s="12" t="s">
        <v>26</v>
      </c>
      <c r="AV91" s="226"/>
      <c r="AW91" s="227"/>
      <c r="AX91" s="156"/>
      <c r="AY91" s="167" t="s">
        <v>34</v>
      </c>
      <c r="BA91" s="9"/>
    </row>
    <row r="92" spans="1:53" ht="13.5" customHeight="1">
      <c r="A92" s="248"/>
      <c r="B92" s="265" t="s">
        <v>38</v>
      </c>
      <c r="C92" s="257" t="s">
        <v>48</v>
      </c>
      <c r="D92" s="257" t="s">
        <v>48</v>
      </c>
      <c r="E92" s="268" t="s">
        <v>48</v>
      </c>
      <c r="F92" s="270"/>
      <c r="G92" s="70" t="s">
        <v>36</v>
      </c>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253">
        <f>SUM(H93:AL93)</f>
        <v>0</v>
      </c>
      <c r="AN92" s="254" t="s">
        <v>48</v>
      </c>
      <c r="AO92" s="372"/>
      <c r="AQ92" s="228"/>
      <c r="AR92" s="369"/>
      <c r="AS92" s="224"/>
      <c r="AT92" s="225"/>
      <c r="AU92" s="12" t="s">
        <v>26</v>
      </c>
      <c r="AV92" s="226"/>
      <c r="AW92" s="227"/>
      <c r="AX92" s="156"/>
      <c r="AY92" s="167" t="s">
        <v>34</v>
      </c>
      <c r="BA92" s="9"/>
    </row>
    <row r="93" spans="1:53" ht="13.5" customHeight="1" thickBot="1">
      <c r="A93" s="264"/>
      <c r="B93" s="266"/>
      <c r="C93" s="267"/>
      <c r="D93" s="267"/>
      <c r="E93" s="269"/>
      <c r="F93" s="271"/>
      <c r="G93" s="72" t="s">
        <v>41</v>
      </c>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1"/>
      <c r="AN93" s="341"/>
      <c r="AO93" s="373"/>
      <c r="AQ93" s="228"/>
      <c r="AR93" s="369"/>
      <c r="AS93" s="224"/>
      <c r="AT93" s="225"/>
      <c r="AU93" s="12" t="s">
        <v>26</v>
      </c>
      <c r="AV93" s="226"/>
      <c r="AW93" s="227"/>
      <c r="AX93" s="156"/>
      <c r="AY93" s="167" t="s">
        <v>34</v>
      </c>
      <c r="BA93" s="9"/>
    </row>
    <row r="94" spans="1:53" ht="13.5" customHeight="1" thickTop="1">
      <c r="A94" s="283" t="str">
        <f>IFERROR(INDEX(【従業者名簿】!F:F,MATCH(前2月!F94,【従業者名簿】!C:C,0)),"")</f>
        <v/>
      </c>
      <c r="B94" s="255" t="s">
        <v>4</v>
      </c>
      <c r="C94" s="285" t="str">
        <f>IF(AO94="介護福祉士","〇","")</f>
        <v/>
      </c>
      <c r="D94" s="367" t="str">
        <f>IF(A94="","",DATEDIF(A94,$AF$3,"m"))</f>
        <v/>
      </c>
      <c r="E94" s="290" t="s">
        <v>102</v>
      </c>
      <c r="F94" s="293"/>
      <c r="G94" s="73" t="s">
        <v>36</v>
      </c>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278">
        <f>SUM(H95:AL95)</f>
        <v>0</v>
      </c>
      <c r="AN94" s="386" t="str">
        <f>IFERROR(IF(SUM(AM94:AM99)&gt;$AF$125,1,ROUNDDOWN(SUM(AM94:AM99)/$AF$125,1)),"")</f>
        <v/>
      </c>
      <c r="AO94" s="343"/>
      <c r="AQ94" s="228"/>
      <c r="AR94" s="369"/>
      <c r="AS94" s="224"/>
      <c r="AT94" s="225"/>
      <c r="AU94" s="12" t="s">
        <v>26</v>
      </c>
      <c r="AV94" s="226"/>
      <c r="AW94" s="227"/>
      <c r="AX94" s="156"/>
      <c r="AY94" s="167" t="s">
        <v>34</v>
      </c>
      <c r="BA94" s="9"/>
    </row>
    <row r="95" spans="1:53" ht="13.5" customHeight="1">
      <c r="A95" s="284"/>
      <c r="B95" s="256"/>
      <c r="C95" s="286"/>
      <c r="D95" s="370"/>
      <c r="E95" s="291"/>
      <c r="F95" s="293"/>
      <c r="G95" s="70" t="s">
        <v>41</v>
      </c>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253"/>
      <c r="AN95" s="386"/>
      <c r="AO95" s="344"/>
      <c r="AQ95" s="228"/>
      <c r="AR95" s="369"/>
      <c r="AS95" s="224"/>
      <c r="AT95" s="225"/>
      <c r="AU95" s="12" t="s">
        <v>26</v>
      </c>
      <c r="AV95" s="226"/>
      <c r="AW95" s="227"/>
      <c r="AX95" s="156"/>
      <c r="AY95" s="167" t="s">
        <v>34</v>
      </c>
      <c r="BA95" s="9"/>
    </row>
    <row r="96" spans="1:53" ht="13.5" customHeight="1">
      <c r="A96" s="284"/>
      <c r="B96" s="273" t="s">
        <v>5</v>
      </c>
      <c r="C96" s="286"/>
      <c r="D96" s="370"/>
      <c r="E96" s="291"/>
      <c r="F96" s="293"/>
      <c r="G96" s="73" t="s">
        <v>36</v>
      </c>
      <c r="H96" s="38"/>
      <c r="I96" s="38"/>
      <c r="J96" s="38"/>
      <c r="K96" s="38"/>
      <c r="L96" s="164"/>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278">
        <f>SUM(H97:AL97)</f>
        <v>0</v>
      </c>
      <c r="AN96" s="386"/>
      <c r="AO96" s="345"/>
      <c r="AQ96" s="228"/>
      <c r="AR96" s="369"/>
      <c r="AS96" s="224"/>
      <c r="AT96" s="225"/>
      <c r="AU96" s="12" t="s">
        <v>26</v>
      </c>
      <c r="AV96" s="226"/>
      <c r="AW96" s="227"/>
      <c r="AX96" s="156"/>
      <c r="AY96" s="167" t="s">
        <v>34</v>
      </c>
      <c r="BA96" s="9"/>
    </row>
    <row r="97" spans="1:53" ht="13.5" customHeight="1">
      <c r="A97" s="284"/>
      <c r="B97" s="297"/>
      <c r="C97" s="286"/>
      <c r="D97" s="370"/>
      <c r="E97" s="291"/>
      <c r="F97" s="293"/>
      <c r="G97" s="70" t="s">
        <v>41</v>
      </c>
      <c r="H97" s="35"/>
      <c r="I97" s="35"/>
      <c r="J97" s="35"/>
      <c r="K97" s="35"/>
      <c r="L97" s="36"/>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253"/>
      <c r="AN97" s="386"/>
      <c r="AO97" s="344"/>
      <c r="AQ97" s="228"/>
      <c r="AR97" s="369"/>
      <c r="AS97" s="224"/>
      <c r="AT97" s="225"/>
      <c r="AU97" s="12" t="s">
        <v>26</v>
      </c>
      <c r="AV97" s="226"/>
      <c r="AW97" s="227"/>
      <c r="AX97" s="156"/>
      <c r="AY97" s="167" t="s">
        <v>34</v>
      </c>
      <c r="BA97" s="9"/>
    </row>
    <row r="98" spans="1:53" ht="13.5" customHeight="1">
      <c r="A98" s="284"/>
      <c r="B98" s="296" t="s">
        <v>33</v>
      </c>
      <c r="C98" s="286"/>
      <c r="D98" s="370"/>
      <c r="E98" s="291"/>
      <c r="F98" s="294"/>
      <c r="G98" s="73" t="s">
        <v>36</v>
      </c>
      <c r="H98" s="38"/>
      <c r="I98" s="38"/>
      <c r="J98" s="38"/>
      <c r="K98" s="38"/>
      <c r="L98" s="164"/>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278">
        <f>SUM(H99:AL99)</f>
        <v>0</v>
      </c>
      <c r="AN98" s="387"/>
      <c r="AO98" s="345"/>
      <c r="AQ98" s="228"/>
      <c r="AR98" s="369"/>
      <c r="AS98" s="224"/>
      <c r="AT98" s="225"/>
      <c r="AU98" s="12" t="s">
        <v>26</v>
      </c>
      <c r="AV98" s="226"/>
      <c r="AW98" s="227"/>
      <c r="AX98" s="156"/>
      <c r="AY98" s="167" t="s">
        <v>34</v>
      </c>
      <c r="BA98" s="9"/>
    </row>
    <row r="99" spans="1:53" ht="13.5" customHeight="1">
      <c r="A99" s="284"/>
      <c r="B99" s="255"/>
      <c r="C99" s="287"/>
      <c r="D99" s="370"/>
      <c r="E99" s="292"/>
      <c r="F99" s="295"/>
      <c r="G99" s="70" t="s">
        <v>41</v>
      </c>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253"/>
      <c r="AN99" s="387"/>
      <c r="AO99" s="346"/>
      <c r="AQ99" s="228"/>
      <c r="AR99" s="369"/>
      <c r="AS99" s="224"/>
      <c r="AT99" s="225"/>
      <c r="AU99" s="12" t="s">
        <v>26</v>
      </c>
      <c r="AV99" s="226"/>
      <c r="AW99" s="227"/>
      <c r="AX99" s="156"/>
      <c r="AY99" s="167" t="s">
        <v>34</v>
      </c>
      <c r="BA99" s="9"/>
    </row>
    <row r="100" spans="1:53" ht="13.5" customHeight="1">
      <c r="A100" s="305" t="str">
        <f>IFERROR(INDEX(【従業者名簿】!F:F,MATCH(前2月!F100,【従業者名簿】!C:C,0)),"")</f>
        <v/>
      </c>
      <c r="B100" s="273" t="s">
        <v>5</v>
      </c>
      <c r="C100" s="299" t="str">
        <f>IF(AO100="介護福祉士","〇","")</f>
        <v/>
      </c>
      <c r="D100" s="370" t="str">
        <f>IF(A100="","",DATEDIF(A100,$AF$3,"m"))</f>
        <v/>
      </c>
      <c r="E100" s="306" t="s">
        <v>102</v>
      </c>
      <c r="F100" s="262"/>
      <c r="G100" s="70" t="s">
        <v>36</v>
      </c>
      <c r="H100" s="164"/>
      <c r="I100" s="164"/>
      <c r="J100" s="164"/>
      <c r="K100" s="164"/>
      <c r="L100" s="164"/>
      <c r="M100" s="164"/>
      <c r="N100" s="164"/>
      <c r="O100" s="164"/>
      <c r="P100" s="164"/>
      <c r="Q100" s="164"/>
      <c r="R100" s="164"/>
      <c r="S100" s="164"/>
      <c r="T100" s="164"/>
      <c r="U100" s="164"/>
      <c r="V100" s="164"/>
      <c r="W100" s="164"/>
      <c r="X100" s="164"/>
      <c r="Y100" s="164"/>
      <c r="Z100" s="164"/>
      <c r="AA100" s="164"/>
      <c r="AB100" s="164"/>
      <c r="AC100" s="164"/>
      <c r="AD100" s="164"/>
      <c r="AE100" s="164"/>
      <c r="AF100" s="164"/>
      <c r="AG100" s="164"/>
      <c r="AH100" s="164"/>
      <c r="AI100" s="164"/>
      <c r="AJ100" s="164"/>
      <c r="AK100" s="164"/>
      <c r="AL100" s="164"/>
      <c r="AM100" s="278">
        <f>SUM(H101:AL101)</f>
        <v>0</v>
      </c>
      <c r="AN100" s="385" t="str">
        <f>IFERROR(IF(SUM(AM100:AM103)&gt;$AF$125,1,ROUNDDOWN(SUM(AM100:AM103)/$AF$125,1)),"")</f>
        <v/>
      </c>
      <c r="AO100" s="222"/>
      <c r="AP100" s="8"/>
      <c r="AQ100" s="228"/>
      <c r="AR100" s="369"/>
      <c r="AS100" s="224"/>
      <c r="AT100" s="225"/>
      <c r="AU100" s="12" t="s">
        <v>26</v>
      </c>
      <c r="AV100" s="226"/>
      <c r="AW100" s="227"/>
      <c r="AX100" s="156"/>
      <c r="AY100" s="167" t="s">
        <v>34</v>
      </c>
      <c r="BA100" s="9"/>
    </row>
    <row r="101" spans="1:53" ht="13.5" customHeight="1">
      <c r="A101" s="284"/>
      <c r="B101" s="297"/>
      <c r="C101" s="286"/>
      <c r="D101" s="370"/>
      <c r="E101" s="291"/>
      <c r="F101" s="262"/>
      <c r="G101" s="70" t="s">
        <v>41</v>
      </c>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253"/>
      <c r="AN101" s="386"/>
      <c r="AO101" s="344"/>
      <c r="AP101" s="8"/>
      <c r="AQ101" s="228"/>
      <c r="AR101" s="369"/>
      <c r="AS101" s="224"/>
      <c r="AT101" s="225"/>
      <c r="AU101" s="12" t="s">
        <v>26</v>
      </c>
      <c r="AV101" s="226"/>
      <c r="AW101" s="227"/>
      <c r="AX101" s="156"/>
      <c r="AY101" s="167" t="s">
        <v>34</v>
      </c>
      <c r="BA101" s="9"/>
    </row>
    <row r="102" spans="1:53" ht="13.5" customHeight="1">
      <c r="A102" s="284"/>
      <c r="B102" s="304" t="s">
        <v>33</v>
      </c>
      <c r="C102" s="286"/>
      <c r="D102" s="370"/>
      <c r="E102" s="291"/>
      <c r="F102" s="277"/>
      <c r="G102" s="70" t="s">
        <v>36</v>
      </c>
      <c r="H102" s="164"/>
      <c r="I102" s="164"/>
      <c r="J102" s="164"/>
      <c r="K102" s="164"/>
      <c r="L102" s="164"/>
      <c r="M102" s="164"/>
      <c r="N102" s="164"/>
      <c r="O102" s="164"/>
      <c r="P102" s="164"/>
      <c r="Q102" s="164"/>
      <c r="R102" s="164"/>
      <c r="S102" s="164"/>
      <c r="T102" s="164"/>
      <c r="U102" s="164"/>
      <c r="V102" s="164"/>
      <c r="W102" s="164"/>
      <c r="X102" s="164"/>
      <c r="Y102" s="164"/>
      <c r="Z102" s="164"/>
      <c r="AA102" s="164"/>
      <c r="AB102" s="164"/>
      <c r="AC102" s="164"/>
      <c r="AD102" s="164"/>
      <c r="AE102" s="164"/>
      <c r="AF102" s="164"/>
      <c r="AG102" s="164"/>
      <c r="AH102" s="164"/>
      <c r="AI102" s="164"/>
      <c r="AJ102" s="164"/>
      <c r="AK102" s="164"/>
      <c r="AL102" s="164"/>
      <c r="AM102" s="253">
        <f>SUM(H103:AL103)</f>
        <v>0</v>
      </c>
      <c r="AN102" s="387"/>
      <c r="AO102" s="345"/>
      <c r="AP102" s="8"/>
      <c r="AQ102" s="228"/>
      <c r="AR102" s="369"/>
      <c r="AS102" s="224"/>
      <c r="AT102" s="225"/>
      <c r="AU102" s="12" t="s">
        <v>26</v>
      </c>
      <c r="AV102" s="226"/>
      <c r="AW102" s="227"/>
      <c r="AX102" s="156"/>
      <c r="AY102" s="167" t="s">
        <v>34</v>
      </c>
      <c r="BA102" s="9"/>
    </row>
    <row r="103" spans="1:53" ht="13.5" customHeight="1">
      <c r="A103" s="284"/>
      <c r="B103" s="304"/>
      <c r="C103" s="287"/>
      <c r="D103" s="370"/>
      <c r="E103" s="292"/>
      <c r="F103" s="277"/>
      <c r="G103" s="70" t="s">
        <v>41</v>
      </c>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253"/>
      <c r="AN103" s="388"/>
      <c r="AO103" s="346"/>
      <c r="AP103" s="8"/>
      <c r="AQ103" s="228"/>
      <c r="AR103" s="369"/>
      <c r="AS103" s="224"/>
      <c r="AT103" s="225"/>
      <c r="AU103" s="12" t="s">
        <v>26</v>
      </c>
      <c r="AV103" s="226"/>
      <c r="AW103" s="227"/>
      <c r="AX103" s="156"/>
      <c r="AY103" s="167" t="s">
        <v>34</v>
      </c>
      <c r="BA103" s="9"/>
    </row>
    <row r="104" spans="1:53" ht="13.5" customHeight="1">
      <c r="A104" s="248" t="str">
        <f>IFERROR(INDEX(【従業者名簿】!F:F,MATCH(F104,【従業者名簿】!C:C,0)),"")</f>
        <v/>
      </c>
      <c r="B104" s="298" t="s">
        <v>33</v>
      </c>
      <c r="C104" s="299" t="str">
        <f>IF(AO104="介護福祉士","〇","")</f>
        <v/>
      </c>
      <c r="D104" s="366" t="str">
        <f>IF(A104="","",DATEDIF(A104,$AF$3,"m"))</f>
        <v/>
      </c>
      <c r="E104" s="301"/>
      <c r="F104" s="270"/>
      <c r="G104" s="70" t="s">
        <v>36</v>
      </c>
      <c r="H104" s="164"/>
      <c r="I104" s="164"/>
      <c r="J104" s="164"/>
      <c r="K104" s="164"/>
      <c r="L104" s="164"/>
      <c r="M104" s="164"/>
      <c r="N104" s="164"/>
      <c r="O104" s="40"/>
      <c r="P104" s="164"/>
      <c r="Q104" s="164"/>
      <c r="R104" s="164"/>
      <c r="S104" s="164"/>
      <c r="T104" s="164"/>
      <c r="U104" s="38"/>
      <c r="V104" s="38"/>
      <c r="W104" s="164"/>
      <c r="X104" s="164"/>
      <c r="Y104" s="164"/>
      <c r="Z104" s="164"/>
      <c r="AA104" s="164"/>
      <c r="AB104" s="164"/>
      <c r="AC104" s="164"/>
      <c r="AD104" s="164"/>
      <c r="AE104" s="164"/>
      <c r="AF104" s="164"/>
      <c r="AG104" s="164"/>
      <c r="AH104" s="164"/>
      <c r="AI104" s="164"/>
      <c r="AJ104" s="164"/>
      <c r="AK104" s="164"/>
      <c r="AL104" s="164"/>
      <c r="AM104" s="253">
        <f>SUM(H105:AL105)</f>
        <v>0</v>
      </c>
      <c r="AN104" s="380" t="str">
        <f>IFERROR(IF(OR(E104="Ａ",AM104&gt;$AF$125),1,ROUNDDOWN(AM104/$AF$125,1)),"")</f>
        <v/>
      </c>
      <c r="AO104" s="222"/>
      <c r="AP104" s="8"/>
      <c r="AQ104" s="228"/>
      <c r="AR104" s="369"/>
      <c r="AS104" s="224"/>
      <c r="AT104" s="226"/>
      <c r="AU104" s="12" t="s">
        <v>26</v>
      </c>
      <c r="AV104" s="226"/>
      <c r="AW104" s="311"/>
      <c r="AX104" s="156"/>
      <c r="AY104" s="167" t="s">
        <v>34</v>
      </c>
      <c r="BA104" s="9"/>
    </row>
    <row r="105" spans="1:53" ht="13.5" customHeight="1">
      <c r="A105" s="249"/>
      <c r="B105" s="255"/>
      <c r="C105" s="287"/>
      <c r="D105" s="367"/>
      <c r="E105" s="302"/>
      <c r="F105" s="261"/>
      <c r="G105" s="70" t="s">
        <v>41</v>
      </c>
      <c r="H105" s="35"/>
      <c r="I105" s="35"/>
      <c r="J105" s="35"/>
      <c r="K105" s="35"/>
      <c r="L105" s="35"/>
      <c r="M105" s="35"/>
      <c r="N105" s="35"/>
      <c r="O105" s="48"/>
      <c r="P105" s="35"/>
      <c r="Q105" s="35"/>
      <c r="R105" s="35"/>
      <c r="S105" s="35"/>
      <c r="T105" s="35"/>
      <c r="U105" s="35"/>
      <c r="V105" s="35"/>
      <c r="W105" s="35"/>
      <c r="X105" s="35"/>
      <c r="Y105" s="35"/>
      <c r="Z105" s="35"/>
      <c r="AA105" s="35"/>
      <c r="AB105" s="35"/>
      <c r="AC105" s="35"/>
      <c r="AD105" s="35"/>
      <c r="AE105" s="35"/>
      <c r="AF105" s="35"/>
      <c r="AG105" s="39"/>
      <c r="AH105" s="35"/>
      <c r="AI105" s="35"/>
      <c r="AJ105" s="35"/>
      <c r="AK105" s="35"/>
      <c r="AL105" s="35"/>
      <c r="AM105" s="253"/>
      <c r="AN105" s="380"/>
      <c r="AO105" s="223"/>
      <c r="AP105" s="8"/>
      <c r="AQ105" s="228"/>
      <c r="AR105" s="369"/>
      <c r="AS105" s="224"/>
      <c r="AT105" s="226"/>
      <c r="AU105" s="12" t="s">
        <v>26</v>
      </c>
      <c r="AV105" s="226"/>
      <c r="AW105" s="311"/>
      <c r="AX105" s="156"/>
      <c r="AY105" s="167" t="s">
        <v>34</v>
      </c>
      <c r="BA105" s="9"/>
    </row>
    <row r="106" spans="1:53" ht="13.5" customHeight="1">
      <c r="A106" s="248" t="str">
        <f>IFERROR(INDEX(【従業者名簿】!F:F,MATCH(F106,【従業者名簿】!C:C,0)),"")</f>
        <v/>
      </c>
      <c r="B106" s="298" t="s">
        <v>33</v>
      </c>
      <c r="C106" s="299" t="str">
        <f t="shared" ref="C106" si="70">IF(AO106="介護福祉士","〇","")</f>
        <v/>
      </c>
      <c r="D106" s="366" t="str">
        <f>IF(A106="","",DATEDIF(A106,$AF$3,"m"))</f>
        <v/>
      </c>
      <c r="E106" s="301"/>
      <c r="F106" s="270"/>
      <c r="G106" s="70" t="s">
        <v>36</v>
      </c>
      <c r="H106" s="164"/>
      <c r="I106" s="164"/>
      <c r="J106" s="164"/>
      <c r="K106" s="164"/>
      <c r="L106" s="164"/>
      <c r="M106" s="164"/>
      <c r="N106" s="164"/>
      <c r="O106" s="164"/>
      <c r="P106" s="164"/>
      <c r="Q106" s="40"/>
      <c r="R106" s="164"/>
      <c r="S106" s="164"/>
      <c r="T106" s="164"/>
      <c r="U106" s="164"/>
      <c r="V106" s="164"/>
      <c r="W106" s="164"/>
      <c r="X106" s="164"/>
      <c r="Y106" s="164"/>
      <c r="Z106" s="164"/>
      <c r="AA106" s="164"/>
      <c r="AB106" s="164"/>
      <c r="AC106" s="164"/>
      <c r="AD106" s="164"/>
      <c r="AE106" s="40"/>
      <c r="AF106" s="164"/>
      <c r="AG106" s="164"/>
      <c r="AH106" s="164"/>
      <c r="AI106" s="164"/>
      <c r="AJ106" s="164"/>
      <c r="AK106" s="164"/>
      <c r="AL106" s="164"/>
      <c r="AM106" s="253">
        <f>SUM(H107:AL107)</f>
        <v>0</v>
      </c>
      <c r="AN106" s="380" t="str">
        <f t="shared" ref="AN106" si="71">IFERROR(IF(OR(E106="Ａ",AM106&gt;$AF$125),1,ROUNDDOWN(AM106/$AF$125,1)),"")</f>
        <v/>
      </c>
      <c r="AO106" s="222"/>
      <c r="AP106" s="8"/>
      <c r="AQ106" s="228" t="s">
        <v>19</v>
      </c>
      <c r="AR106" s="307"/>
      <c r="AS106" s="308" t="s">
        <v>20</v>
      </c>
      <c r="AT106" s="309"/>
      <c r="AU106" s="309"/>
      <c r="AV106" s="309"/>
      <c r="AW106" s="309"/>
      <c r="AX106" s="309"/>
      <c r="AY106" s="310"/>
      <c r="BA106" s="9"/>
    </row>
    <row r="107" spans="1:53" ht="13.5" customHeight="1">
      <c r="A107" s="249"/>
      <c r="B107" s="255"/>
      <c r="C107" s="287"/>
      <c r="D107" s="367"/>
      <c r="E107" s="302"/>
      <c r="F107" s="261"/>
      <c r="G107" s="70" t="s">
        <v>41</v>
      </c>
      <c r="H107" s="35"/>
      <c r="I107" s="35"/>
      <c r="J107" s="35"/>
      <c r="K107" s="35"/>
      <c r="L107" s="35"/>
      <c r="M107" s="35"/>
      <c r="N107" s="35"/>
      <c r="O107" s="35"/>
      <c r="P107" s="35"/>
      <c r="Q107" s="48"/>
      <c r="R107" s="35"/>
      <c r="S107" s="35"/>
      <c r="T107" s="35"/>
      <c r="U107" s="35"/>
      <c r="V107" s="35"/>
      <c r="W107" s="35"/>
      <c r="X107" s="35"/>
      <c r="Y107" s="35"/>
      <c r="Z107" s="35"/>
      <c r="AA107" s="35"/>
      <c r="AB107" s="35"/>
      <c r="AC107" s="35"/>
      <c r="AD107" s="35"/>
      <c r="AE107" s="48"/>
      <c r="AF107" s="35"/>
      <c r="AG107" s="35"/>
      <c r="AH107" s="35"/>
      <c r="AI107" s="35"/>
      <c r="AJ107" s="35"/>
      <c r="AK107" s="35"/>
      <c r="AL107" s="35"/>
      <c r="AM107" s="253"/>
      <c r="AN107" s="380"/>
      <c r="AO107" s="223"/>
      <c r="AP107" s="8"/>
      <c r="AQ107" s="228" t="s">
        <v>28</v>
      </c>
      <c r="AR107" s="307"/>
      <c r="AS107" s="308" t="s">
        <v>29</v>
      </c>
      <c r="AT107" s="309"/>
      <c r="AU107" s="309"/>
      <c r="AV107" s="309"/>
      <c r="AW107" s="309"/>
      <c r="AX107" s="309"/>
      <c r="AY107" s="310"/>
      <c r="BA107" s="9"/>
    </row>
    <row r="108" spans="1:53" ht="13.5" customHeight="1">
      <c r="A108" s="248" t="str">
        <f>IFERROR(INDEX(【従業者名簿】!F:F,MATCH(F108,【従業者名簿】!C:C,0)),"")</f>
        <v/>
      </c>
      <c r="B108" s="298" t="s">
        <v>33</v>
      </c>
      <c r="C108" s="299" t="str">
        <f t="shared" ref="C108" si="72">IF(AO108="介護福祉士","〇","")</f>
        <v/>
      </c>
      <c r="D108" s="366" t="str">
        <f>IF(A108="","",DATEDIF(A108,$AF$3,"m"))</f>
        <v/>
      </c>
      <c r="E108" s="301"/>
      <c r="F108" s="270"/>
      <c r="G108" s="70" t="s">
        <v>36</v>
      </c>
      <c r="H108" s="164"/>
      <c r="I108" s="164"/>
      <c r="J108" s="164"/>
      <c r="K108" s="164"/>
      <c r="L108" s="164"/>
      <c r="M108" s="164"/>
      <c r="N108" s="164"/>
      <c r="O108" s="164"/>
      <c r="P108" s="164"/>
      <c r="Q108" s="164"/>
      <c r="R108" s="164"/>
      <c r="S108" s="164"/>
      <c r="T108" s="164"/>
      <c r="U108" s="164"/>
      <c r="V108" s="164"/>
      <c r="W108" s="164"/>
      <c r="X108" s="164"/>
      <c r="Y108" s="164"/>
      <c r="Z108" s="164"/>
      <c r="AA108" s="164"/>
      <c r="AB108" s="164"/>
      <c r="AC108" s="164"/>
      <c r="AD108" s="164"/>
      <c r="AE108" s="164"/>
      <c r="AF108" s="164"/>
      <c r="AG108" s="164"/>
      <c r="AH108" s="164"/>
      <c r="AI108" s="164"/>
      <c r="AJ108" s="164"/>
      <c r="AK108" s="164"/>
      <c r="AL108" s="164"/>
      <c r="AM108" s="253">
        <f>SUM(H109:AL109)</f>
        <v>0</v>
      </c>
      <c r="AN108" s="380" t="str">
        <f t="shared" ref="AN108" si="73">IFERROR(IF(OR(E108="Ａ",AM108&gt;$AF$125),1,ROUNDDOWN(AM108/$AF$125,1)),"")</f>
        <v/>
      </c>
      <c r="AO108" s="222"/>
      <c r="AP108" s="8"/>
      <c r="AQ108" s="228" t="s">
        <v>11</v>
      </c>
      <c r="AR108" s="307"/>
      <c r="AS108" s="308" t="s">
        <v>30</v>
      </c>
      <c r="AT108" s="309"/>
      <c r="AU108" s="309"/>
      <c r="AV108" s="309"/>
      <c r="AW108" s="309"/>
      <c r="AX108" s="309"/>
      <c r="AY108" s="310"/>
      <c r="BA108" s="9"/>
    </row>
    <row r="109" spans="1:53" ht="13.5" customHeight="1">
      <c r="A109" s="249"/>
      <c r="B109" s="255"/>
      <c r="C109" s="287"/>
      <c r="D109" s="367"/>
      <c r="E109" s="302"/>
      <c r="F109" s="261"/>
      <c r="G109" s="70" t="s">
        <v>41</v>
      </c>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253"/>
      <c r="AN109" s="380"/>
      <c r="AO109" s="223"/>
      <c r="AP109" s="8"/>
      <c r="AQ109" s="156"/>
      <c r="AR109" s="160"/>
      <c r="AS109" s="308"/>
      <c r="AT109" s="309"/>
      <c r="AU109" s="309"/>
      <c r="AV109" s="309"/>
      <c r="AW109" s="309"/>
      <c r="AX109" s="309"/>
      <c r="AY109" s="310"/>
      <c r="BA109" s="9"/>
    </row>
    <row r="110" spans="1:53" ht="13.5" customHeight="1">
      <c r="A110" s="248" t="str">
        <f>IFERROR(INDEX(【従業者名簿】!F:F,MATCH(F110,【従業者名簿】!C:C,0)),"")</f>
        <v/>
      </c>
      <c r="B110" s="298" t="s">
        <v>33</v>
      </c>
      <c r="C110" s="299" t="str">
        <f t="shared" ref="C110" si="74">IF(AO110="介護福祉士","〇","")</f>
        <v/>
      </c>
      <c r="D110" s="366" t="str">
        <f>IF(A110="","",DATEDIF(A110,$AF$3,"m"))</f>
        <v/>
      </c>
      <c r="E110" s="301"/>
      <c r="F110" s="270"/>
      <c r="G110" s="70" t="s">
        <v>36</v>
      </c>
      <c r="H110" s="164"/>
      <c r="I110" s="164"/>
      <c r="J110" s="164"/>
      <c r="K110" s="164"/>
      <c r="L110" s="164"/>
      <c r="M110" s="164"/>
      <c r="N110" s="164"/>
      <c r="O110" s="164"/>
      <c r="P110" s="164"/>
      <c r="Q110" s="164"/>
      <c r="R110" s="164"/>
      <c r="S110" s="164"/>
      <c r="T110" s="164"/>
      <c r="U110" s="164"/>
      <c r="V110" s="164"/>
      <c r="W110" s="164"/>
      <c r="X110" s="164"/>
      <c r="Y110" s="164"/>
      <c r="Z110" s="164"/>
      <c r="AA110" s="164"/>
      <c r="AB110" s="164"/>
      <c r="AC110" s="164"/>
      <c r="AD110" s="164"/>
      <c r="AE110" s="164"/>
      <c r="AF110" s="164"/>
      <c r="AG110" s="164"/>
      <c r="AH110" s="164"/>
      <c r="AI110" s="164"/>
      <c r="AJ110" s="164"/>
      <c r="AK110" s="164"/>
      <c r="AL110" s="164"/>
      <c r="AM110" s="253">
        <f>SUM(H111:AL111)</f>
        <v>0</v>
      </c>
      <c r="AN110" s="380" t="str">
        <f t="shared" ref="AN110" si="75">IFERROR(IF(OR(E110="Ａ",AM110&gt;$AF$125),1,ROUNDDOWN(AM110/$AF$125,1)),"")</f>
        <v/>
      </c>
      <c r="AO110" s="222"/>
      <c r="AP110" s="8"/>
      <c r="AQ110" s="228"/>
      <c r="AR110" s="307"/>
      <c r="AS110" s="308"/>
      <c r="AT110" s="309"/>
      <c r="AU110" s="309"/>
      <c r="AV110" s="309"/>
      <c r="AW110" s="309"/>
      <c r="AX110" s="309"/>
      <c r="AY110" s="310"/>
      <c r="BA110" s="9"/>
    </row>
    <row r="111" spans="1:53" ht="13.5" customHeight="1">
      <c r="A111" s="249"/>
      <c r="B111" s="255"/>
      <c r="C111" s="287"/>
      <c r="D111" s="367"/>
      <c r="E111" s="302"/>
      <c r="F111" s="261"/>
      <c r="G111" s="70" t="s">
        <v>41</v>
      </c>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253"/>
      <c r="AN111" s="380"/>
      <c r="AO111" s="223"/>
      <c r="AP111" s="8"/>
      <c r="AQ111" s="156"/>
      <c r="AR111" s="160"/>
      <c r="AS111" s="161"/>
      <c r="AT111" s="162"/>
      <c r="AU111" s="162"/>
      <c r="AV111" s="162"/>
      <c r="AW111" s="162"/>
      <c r="AX111" s="162"/>
      <c r="AY111" s="163"/>
      <c r="BA111" s="9"/>
    </row>
    <row r="112" spans="1:53" ht="13.5" customHeight="1">
      <c r="A112" s="248" t="str">
        <f>IFERROR(INDEX(【従業者名簿】!F:F,MATCH(F112,【従業者名簿】!C:C,0)),"")</f>
        <v/>
      </c>
      <c r="B112" s="298" t="s">
        <v>33</v>
      </c>
      <c r="C112" s="299" t="str">
        <f t="shared" ref="C112" si="76">IF(AO112="介護福祉士","〇","")</f>
        <v/>
      </c>
      <c r="D112" s="366" t="str">
        <f>IF(A112="","",DATEDIF(A112,$AF$3,"m"))</f>
        <v/>
      </c>
      <c r="E112" s="301"/>
      <c r="F112" s="270"/>
      <c r="G112" s="70" t="s">
        <v>36</v>
      </c>
      <c r="H112" s="164"/>
      <c r="I112" s="164"/>
      <c r="J112" s="164"/>
      <c r="K112" s="164"/>
      <c r="L112" s="164"/>
      <c r="M112" s="164"/>
      <c r="N112" s="164"/>
      <c r="O112" s="164"/>
      <c r="P112" s="164"/>
      <c r="Q112" s="164"/>
      <c r="R112" s="164"/>
      <c r="S112" s="164"/>
      <c r="T112" s="164"/>
      <c r="U112" s="164"/>
      <c r="V112" s="164"/>
      <c r="W112" s="164"/>
      <c r="X112" s="164"/>
      <c r="Y112" s="164"/>
      <c r="Z112" s="164"/>
      <c r="AA112" s="164"/>
      <c r="AB112" s="164"/>
      <c r="AC112" s="164"/>
      <c r="AD112" s="164"/>
      <c r="AE112" s="164"/>
      <c r="AF112" s="164"/>
      <c r="AG112" s="164"/>
      <c r="AH112" s="164"/>
      <c r="AI112" s="164"/>
      <c r="AJ112" s="164"/>
      <c r="AK112" s="164"/>
      <c r="AL112" s="164"/>
      <c r="AM112" s="253">
        <f>SUM(H113:AL113)</f>
        <v>0</v>
      </c>
      <c r="AN112" s="380" t="str">
        <f t="shared" ref="AN112" si="77">IFERROR(IF(OR(E112="Ａ",AM112&gt;$AF$125),1,ROUNDDOWN(AM112/$AF$125,1)),"")</f>
        <v/>
      </c>
      <c r="AO112" s="222"/>
      <c r="AP112" s="8"/>
      <c r="BA112" s="9"/>
    </row>
    <row r="113" spans="1:53" ht="13.5" customHeight="1">
      <c r="A113" s="249"/>
      <c r="B113" s="255"/>
      <c r="C113" s="287"/>
      <c r="D113" s="367"/>
      <c r="E113" s="302"/>
      <c r="F113" s="261"/>
      <c r="G113" s="70" t="s">
        <v>41</v>
      </c>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253"/>
      <c r="AN113" s="380"/>
      <c r="AO113" s="223"/>
      <c r="AP113" s="8"/>
      <c r="AQ113" s="332" t="s">
        <v>199</v>
      </c>
      <c r="AR113" s="334"/>
      <c r="AS113" s="347"/>
      <c r="AT113" s="252" t="s">
        <v>200</v>
      </c>
      <c r="AU113" s="351"/>
      <c r="AV113" s="351"/>
      <c r="AW113" s="252" t="s">
        <v>201</v>
      </c>
      <c r="AX113" s="351"/>
      <c r="AY113" s="351"/>
    </row>
    <row r="114" spans="1:53" ht="13.5" customHeight="1">
      <c r="A114" s="248" t="str">
        <f>IFERROR(INDEX(【従業者名簿】!F:F,MATCH(F114,【従業者名簿】!C:C,0)),"")</f>
        <v/>
      </c>
      <c r="B114" s="298" t="s">
        <v>33</v>
      </c>
      <c r="C114" s="299" t="str">
        <f t="shared" ref="C114" si="78">IF(AO114="介護福祉士","〇","")</f>
        <v/>
      </c>
      <c r="D114" s="366" t="str">
        <f>IF(A114="","",DATEDIF(A114,$AF$3,"m"))</f>
        <v/>
      </c>
      <c r="E114" s="301"/>
      <c r="F114" s="270"/>
      <c r="G114" s="70" t="s">
        <v>36</v>
      </c>
      <c r="H114" s="164"/>
      <c r="I114" s="164"/>
      <c r="J114" s="164"/>
      <c r="K114" s="164"/>
      <c r="L114" s="164"/>
      <c r="M114" s="164"/>
      <c r="N114" s="164"/>
      <c r="O114" s="164"/>
      <c r="P114" s="164"/>
      <c r="Q114" s="164"/>
      <c r="R114" s="164"/>
      <c r="S114" s="164"/>
      <c r="T114" s="164"/>
      <c r="U114" s="164"/>
      <c r="V114" s="164"/>
      <c r="W114" s="164"/>
      <c r="X114" s="164"/>
      <c r="Y114" s="164"/>
      <c r="Z114" s="164"/>
      <c r="AA114" s="164"/>
      <c r="AB114" s="164"/>
      <c r="AC114" s="164"/>
      <c r="AD114" s="164"/>
      <c r="AE114" s="164"/>
      <c r="AF114" s="164"/>
      <c r="AG114" s="164"/>
      <c r="AH114" s="164"/>
      <c r="AI114" s="164"/>
      <c r="AJ114" s="164"/>
      <c r="AK114" s="164"/>
      <c r="AL114" s="164"/>
      <c r="AM114" s="253">
        <f>SUM(H115:AL115)</f>
        <v>0</v>
      </c>
      <c r="AN114" s="380" t="str">
        <f t="shared" ref="AN114" si="79">IFERROR(IF(OR(E114="Ａ",AM114&gt;$AF$125),1,ROUNDDOWN(AM114/$AF$125,1)),"")</f>
        <v/>
      </c>
      <c r="AO114" s="222"/>
      <c r="AP114" s="8"/>
      <c r="AQ114" s="348"/>
      <c r="AR114" s="349"/>
      <c r="AS114" s="350"/>
      <c r="AT114" s="352"/>
      <c r="AU114" s="352"/>
      <c r="AV114" s="352"/>
      <c r="AW114" s="352"/>
      <c r="AX114" s="352"/>
      <c r="AY114" s="352"/>
    </row>
    <row r="115" spans="1:53" ht="13.5" customHeight="1">
      <c r="A115" s="249"/>
      <c r="B115" s="255"/>
      <c r="C115" s="287"/>
      <c r="D115" s="367"/>
      <c r="E115" s="302"/>
      <c r="F115" s="261"/>
      <c r="G115" s="70" t="s">
        <v>41</v>
      </c>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253"/>
      <c r="AN115" s="380"/>
      <c r="AO115" s="223"/>
      <c r="AP115" s="8"/>
      <c r="AQ115" s="210"/>
      <c r="AR115" s="214"/>
      <c r="AS115" s="211"/>
      <c r="AT115" s="353" t="s">
        <v>166</v>
      </c>
      <c r="AU115" s="354"/>
      <c r="AV115" s="355"/>
      <c r="AW115" s="353" t="s">
        <v>167</v>
      </c>
      <c r="AX115" s="356"/>
      <c r="AY115" s="357"/>
    </row>
    <row r="116" spans="1:53" ht="13.5" customHeight="1">
      <c r="A116" s="248" t="str">
        <f>IFERROR(INDEX(【従業者名簿】!F:F,MATCH(F116,【従業者名簿】!C:C,0)),"")</f>
        <v/>
      </c>
      <c r="B116" s="298" t="s">
        <v>33</v>
      </c>
      <c r="C116" s="299" t="str">
        <f t="shared" ref="C116" si="80">IF(AO116="介護福祉士","〇","")</f>
        <v/>
      </c>
      <c r="D116" s="366" t="str">
        <f>IF(A116="","",DATEDIF(A116,$AF$3,"m"))</f>
        <v/>
      </c>
      <c r="E116" s="275"/>
      <c r="F116" s="262"/>
      <c r="G116" s="70" t="s">
        <v>36</v>
      </c>
      <c r="H116" s="45"/>
      <c r="I116" s="45"/>
      <c r="J116" s="45"/>
      <c r="K116" s="45"/>
      <c r="L116" s="45"/>
      <c r="M116" s="45"/>
      <c r="N116" s="45"/>
      <c r="O116" s="45"/>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253">
        <f>SUM(H117:AL117)</f>
        <v>0</v>
      </c>
      <c r="AN116" s="380" t="str">
        <f t="shared" ref="AN116" si="81">IFERROR(IF(OR(E116="Ａ",AM116&gt;$AF$125),1,ROUNDDOWN(AM116/$AF$125,1)),"")</f>
        <v/>
      </c>
      <c r="AO116" s="222"/>
      <c r="AP116" s="8"/>
      <c r="AQ116" s="312" t="s">
        <v>202</v>
      </c>
      <c r="AR116" s="313"/>
      <c r="AS116" s="314"/>
      <c r="AT116" s="315">
        <f>ROUNDDOWN(SUMIF(C94:C159,"〇",AN94:AN159),1)</f>
        <v>0</v>
      </c>
      <c r="AU116" s="316"/>
      <c r="AV116" s="316"/>
      <c r="AW116" s="317" t="e">
        <f>AT116/AM124</f>
        <v>#DIV/0!</v>
      </c>
      <c r="AX116" s="318"/>
      <c r="AY116" s="318"/>
    </row>
    <row r="117" spans="1:53" ht="13.5" customHeight="1">
      <c r="A117" s="249"/>
      <c r="B117" s="255"/>
      <c r="C117" s="287"/>
      <c r="D117" s="367"/>
      <c r="E117" s="260"/>
      <c r="F117" s="262"/>
      <c r="G117" s="70" t="s">
        <v>41</v>
      </c>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253"/>
      <c r="AN117" s="380"/>
      <c r="AO117" s="223"/>
      <c r="AP117" s="8"/>
      <c r="AQ117" s="319" t="s">
        <v>203</v>
      </c>
      <c r="AR117" s="320"/>
      <c r="AS117" s="321"/>
      <c r="AT117" s="316"/>
      <c r="AU117" s="316"/>
      <c r="AV117" s="316"/>
      <c r="AW117" s="318"/>
      <c r="AX117" s="318"/>
      <c r="AY117" s="318"/>
    </row>
    <row r="118" spans="1:53" ht="13.5" customHeight="1">
      <c r="A118" s="248" t="str">
        <f>IFERROR(INDEX(【従業者名簿】!F:F,MATCH(F118,【従業者名簿】!C:C,0)),"")</f>
        <v/>
      </c>
      <c r="B118" s="298" t="s">
        <v>33</v>
      </c>
      <c r="C118" s="299" t="str">
        <f t="shared" ref="C118" si="82">IF(AO118="介護福祉士","〇","")</f>
        <v/>
      </c>
      <c r="D118" s="366" t="str">
        <f>IF(A118="","",DATEDIF(A118,$AF$3,"m"))</f>
        <v/>
      </c>
      <c r="E118" s="275"/>
      <c r="F118" s="262"/>
      <c r="G118" s="70" t="s">
        <v>36</v>
      </c>
      <c r="H118" s="45"/>
      <c r="I118" s="45"/>
      <c r="J118" s="45"/>
      <c r="K118" s="45"/>
      <c r="L118" s="45"/>
      <c r="M118" s="45"/>
      <c r="N118" s="45"/>
      <c r="O118" s="45"/>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253">
        <f>SUM(H119:AL119)</f>
        <v>0</v>
      </c>
      <c r="AN118" s="380" t="str">
        <f t="shared" ref="AN118" si="83">IFERROR(IF(OR(E118="Ａ",AM118&gt;$AF$125),1,ROUNDDOWN(AM118/$AF$125,1)),"")</f>
        <v/>
      </c>
      <c r="AO118" s="222"/>
      <c r="AP118" s="8"/>
      <c r="AQ118" s="312" t="s">
        <v>204</v>
      </c>
      <c r="AR118" s="313"/>
      <c r="AS118" s="314"/>
      <c r="AT118" s="315">
        <f>ROUNDDOWN(SUMIFS(AN94:AN159,C94:C159,"〇",D94:D159,"&gt;="&amp;BA118),1)</f>
        <v>0</v>
      </c>
      <c r="AU118" s="316"/>
      <c r="AV118" s="316"/>
      <c r="AW118" s="317" t="e">
        <f>AT118/AM124</f>
        <v>#DIV/0!</v>
      </c>
      <c r="AX118" s="318"/>
      <c r="AY118" s="318"/>
      <c r="BA118" s="358">
        <f>[1]【算定要件集計】!T7</f>
        <v>120</v>
      </c>
    </row>
    <row r="119" spans="1:53" ht="13.5" customHeight="1">
      <c r="A119" s="249"/>
      <c r="B119" s="255"/>
      <c r="C119" s="287"/>
      <c r="D119" s="367"/>
      <c r="E119" s="260"/>
      <c r="F119" s="262"/>
      <c r="G119" s="70" t="s">
        <v>41</v>
      </c>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253"/>
      <c r="AN119" s="380"/>
      <c r="AO119" s="223"/>
      <c r="AP119" s="8"/>
      <c r="AQ119" s="319" t="s">
        <v>206</v>
      </c>
      <c r="AR119" s="320"/>
      <c r="AS119" s="321"/>
      <c r="AT119" s="316"/>
      <c r="AU119" s="316"/>
      <c r="AV119" s="316"/>
      <c r="AW119" s="318"/>
      <c r="AX119" s="318"/>
      <c r="AY119" s="318"/>
      <c r="BA119" s="359"/>
    </row>
    <row r="120" spans="1:53" ht="13.5" customHeight="1">
      <c r="A120" s="248" t="str">
        <f>IFERROR(INDEX(【従業者名簿】!F:F,MATCH(F120,【従業者名簿】!C:C,0)),"")</f>
        <v/>
      </c>
      <c r="B120" s="298" t="s">
        <v>33</v>
      </c>
      <c r="C120" s="299" t="str">
        <f t="shared" ref="C120" si="84">IF(AO120="介護福祉士","〇","")</f>
        <v/>
      </c>
      <c r="D120" s="366" t="str">
        <f>IF(A120="","",DATEDIF(A120,$AF$3,"m"))</f>
        <v/>
      </c>
      <c r="E120" s="275"/>
      <c r="F120" s="262"/>
      <c r="G120" s="70" t="s">
        <v>36</v>
      </c>
      <c r="H120" s="45"/>
      <c r="I120" s="45"/>
      <c r="J120" s="45"/>
      <c r="K120" s="45"/>
      <c r="L120" s="45"/>
      <c r="M120" s="45"/>
      <c r="N120" s="45"/>
      <c r="O120" s="45"/>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253">
        <f>SUM(H121:AL121)</f>
        <v>0</v>
      </c>
      <c r="AN120" s="380" t="str">
        <f t="shared" ref="AN120" si="85">IFERROR(IF(OR(E120="Ａ",AM120&gt;$AF$125),1,ROUNDDOWN(AM120/$AF$125,1)),"")</f>
        <v/>
      </c>
      <c r="AO120" s="222"/>
      <c r="AP120" s="8"/>
      <c r="AQ120" s="312" t="s">
        <v>207</v>
      </c>
      <c r="AR120" s="313"/>
      <c r="AS120" s="314"/>
      <c r="AT120" s="315">
        <f>ROUNDDOWN(SUM(SUMIF(E94:E159,{"Ａ","Ｂ"},AN94:AN159)),1)</f>
        <v>0</v>
      </c>
      <c r="AU120" s="316"/>
      <c r="AV120" s="316"/>
      <c r="AW120" s="360" t="e">
        <f>AT120/AM124</f>
        <v>#DIV/0!</v>
      </c>
      <c r="AX120" s="361"/>
      <c r="AY120" s="362"/>
      <c r="BA120" s="169"/>
    </row>
    <row r="121" spans="1:53" ht="13.5" customHeight="1">
      <c r="A121" s="249"/>
      <c r="B121" s="255"/>
      <c r="C121" s="287"/>
      <c r="D121" s="367"/>
      <c r="E121" s="260"/>
      <c r="F121" s="262"/>
      <c r="G121" s="70" t="s">
        <v>41</v>
      </c>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253"/>
      <c r="AN121" s="380"/>
      <c r="AO121" s="223"/>
      <c r="AP121" s="8"/>
      <c r="AQ121" s="319" t="s">
        <v>208</v>
      </c>
      <c r="AR121" s="320"/>
      <c r="AS121" s="321"/>
      <c r="AT121" s="316"/>
      <c r="AU121" s="316"/>
      <c r="AV121" s="316"/>
      <c r="AW121" s="363"/>
      <c r="AX121" s="364"/>
      <c r="AY121" s="365"/>
      <c r="BA121" s="170"/>
    </row>
    <row r="122" spans="1:53" ht="13.5" customHeight="1">
      <c r="A122" s="248" t="str">
        <f>IFERROR(INDEX(【従業者名簿】!F:F,MATCH(F122,【従業者名簿】!C:C,0)),"")</f>
        <v/>
      </c>
      <c r="B122" s="298" t="s">
        <v>33</v>
      </c>
      <c r="C122" s="299" t="str">
        <f t="shared" ref="C122" si="86">IF(AO122="介護福祉士","〇","")</f>
        <v/>
      </c>
      <c r="D122" s="366" t="str">
        <f>IF(A122="","",DATEDIF(A122,$AF$3,"m"))</f>
        <v/>
      </c>
      <c r="E122" s="275"/>
      <c r="F122" s="262"/>
      <c r="G122" s="70" t="s">
        <v>36</v>
      </c>
      <c r="H122" s="45"/>
      <c r="I122" s="45"/>
      <c r="J122" s="45"/>
      <c r="K122" s="45"/>
      <c r="L122" s="45"/>
      <c r="M122" s="45"/>
      <c r="N122" s="45"/>
      <c r="O122" s="45"/>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253">
        <f>SUM(H123:AL123)</f>
        <v>0</v>
      </c>
      <c r="AN122" s="380" t="str">
        <f t="shared" ref="AN122" si="87">IFERROR(IF(OR(E122="Ａ",AM122&gt;$AF$125),1,ROUNDDOWN(AM122/$AF$125,1)),"")</f>
        <v/>
      </c>
      <c r="AO122" s="222"/>
      <c r="AP122" s="8"/>
      <c r="AQ122" s="312" t="s">
        <v>207</v>
      </c>
      <c r="AR122" s="313"/>
      <c r="AS122" s="314"/>
      <c r="AT122" s="315">
        <f>ROUNDDOWN(SUMIF(D94:D159,"&gt;="&amp;BA122,AN94:AN159),1)</f>
        <v>0</v>
      </c>
      <c r="AU122" s="316"/>
      <c r="AV122" s="316"/>
      <c r="AW122" s="360" t="e">
        <f>AT122/AM124</f>
        <v>#DIV/0!</v>
      </c>
      <c r="AX122" s="361"/>
      <c r="AY122" s="362"/>
      <c r="BA122" s="358">
        <f>[1]【算定要件集計】!T11</f>
        <v>84</v>
      </c>
    </row>
    <row r="123" spans="1:53" ht="13.5" customHeight="1">
      <c r="A123" s="249"/>
      <c r="B123" s="255"/>
      <c r="C123" s="287"/>
      <c r="D123" s="367"/>
      <c r="E123" s="260"/>
      <c r="F123" s="262"/>
      <c r="G123" s="70" t="s">
        <v>41</v>
      </c>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253"/>
      <c r="AN123" s="380"/>
      <c r="AO123" s="223"/>
      <c r="AP123" s="8"/>
      <c r="AQ123" s="319" t="s">
        <v>210</v>
      </c>
      <c r="AR123" s="320"/>
      <c r="AS123" s="321"/>
      <c r="AT123" s="316"/>
      <c r="AU123" s="316"/>
      <c r="AV123" s="316"/>
      <c r="AW123" s="363"/>
      <c r="AX123" s="364"/>
      <c r="AY123" s="365"/>
      <c r="BA123" s="359"/>
    </row>
    <row r="124" spans="1:53" ht="13.5" customHeight="1">
      <c r="B124" s="332" t="s">
        <v>51</v>
      </c>
      <c r="C124" s="333"/>
      <c r="D124" s="333"/>
      <c r="E124" s="333"/>
      <c r="F124" s="333"/>
      <c r="G124" s="25" t="s">
        <v>49</v>
      </c>
      <c r="H124" s="23"/>
      <c r="I124" s="15"/>
      <c r="J124" s="332" t="s">
        <v>46</v>
      </c>
      <c r="K124" s="334"/>
      <c r="L124" s="334"/>
      <c r="M124" s="334"/>
      <c r="N124" s="334"/>
      <c r="O124" s="334"/>
      <c r="P124" s="334"/>
      <c r="Q124" s="334"/>
      <c r="R124" s="334"/>
      <c r="S124" s="14"/>
      <c r="T124" s="26" t="s">
        <v>50</v>
      </c>
      <c r="U124" s="24"/>
      <c r="V124" s="332" t="s">
        <v>47</v>
      </c>
      <c r="W124" s="334"/>
      <c r="X124" s="334"/>
      <c r="Y124" s="334"/>
      <c r="Z124" s="334"/>
      <c r="AA124" s="334"/>
      <c r="AB124" s="334"/>
      <c r="AC124" s="333"/>
      <c r="AD124" s="333"/>
      <c r="AE124" s="333"/>
      <c r="AF124" s="14" t="s">
        <v>164</v>
      </c>
      <c r="AH124" s="27"/>
      <c r="AI124" s="27"/>
      <c r="AJ124" s="27"/>
      <c r="AK124" s="27"/>
      <c r="AL124" s="27"/>
      <c r="AM124" s="381">
        <f>ROUNDDOWN(SUM(AN94:AN123,AN130:AN159),1)</f>
        <v>0</v>
      </c>
      <c r="AN124" s="382"/>
      <c r="AO124" s="391" t="s">
        <v>173</v>
      </c>
      <c r="AP124" s="10"/>
      <c r="AQ124" s="322"/>
      <c r="AR124" s="323"/>
      <c r="AS124" s="323"/>
      <c r="AT124" s="322"/>
      <c r="AU124" s="323"/>
      <c r="AV124" s="323"/>
      <c r="AW124" s="322"/>
      <c r="AX124" s="323"/>
      <c r="AY124" s="323"/>
    </row>
    <row r="125" spans="1:53" ht="13.5" customHeight="1">
      <c r="B125" s="210"/>
      <c r="C125" s="214"/>
      <c r="D125" s="214"/>
      <c r="E125" s="214"/>
      <c r="F125" s="214"/>
      <c r="G125" s="41">
        <f>$G$45</f>
        <v>0</v>
      </c>
      <c r="H125" s="21" t="s">
        <v>16</v>
      </c>
      <c r="I125" s="20"/>
      <c r="J125" s="335"/>
      <c r="K125" s="336"/>
      <c r="L125" s="336"/>
      <c r="M125" s="336"/>
      <c r="N125" s="336"/>
      <c r="O125" s="336"/>
      <c r="P125" s="336"/>
      <c r="Q125" s="336"/>
      <c r="R125" s="336"/>
      <c r="S125" s="330" t="str">
        <f>$S$45</f>
        <v/>
      </c>
      <c r="T125" s="330"/>
      <c r="U125" s="22" t="s">
        <v>7</v>
      </c>
      <c r="V125" s="335"/>
      <c r="W125" s="336"/>
      <c r="X125" s="336"/>
      <c r="Y125" s="336"/>
      <c r="Z125" s="336"/>
      <c r="AA125" s="336"/>
      <c r="AB125" s="336"/>
      <c r="AC125" s="214"/>
      <c r="AD125" s="214"/>
      <c r="AE125" s="214"/>
      <c r="AF125" s="331" t="str">
        <f>$AF$45</f>
        <v/>
      </c>
      <c r="AG125" s="331"/>
      <c r="AH125" s="21" t="s">
        <v>16</v>
      </c>
      <c r="AI125" s="21"/>
      <c r="AJ125" s="21"/>
      <c r="AK125" s="21"/>
      <c r="AL125" s="21"/>
      <c r="AM125" s="383"/>
      <c r="AN125" s="384"/>
      <c r="AO125" s="329"/>
      <c r="AP125" s="10"/>
      <c r="AQ125" s="323"/>
      <c r="AR125" s="323"/>
      <c r="AS125" s="323"/>
      <c r="AT125" s="323"/>
      <c r="AU125" s="323"/>
      <c r="AV125" s="323"/>
      <c r="AW125" s="323"/>
      <c r="AX125" s="323"/>
      <c r="AY125" s="323"/>
    </row>
    <row r="126" spans="1:53" ht="13.5" customHeight="1">
      <c r="B126" s="43"/>
      <c r="C126" s="43"/>
      <c r="D126" s="43"/>
      <c r="E126" s="7" t="s">
        <v>94</v>
      </c>
      <c r="F126" s="43"/>
      <c r="G126" s="51"/>
      <c r="H126" s="7"/>
      <c r="I126" s="52"/>
      <c r="J126" s="52"/>
      <c r="K126" s="52"/>
      <c r="L126" s="52"/>
      <c r="M126" s="52"/>
      <c r="N126" s="52"/>
      <c r="O126" s="52"/>
      <c r="P126" s="52"/>
      <c r="Q126" s="52"/>
      <c r="R126" s="52"/>
      <c r="S126" s="53"/>
      <c r="T126" s="53"/>
      <c r="U126" s="7"/>
      <c r="V126" s="52"/>
      <c r="W126" s="52"/>
      <c r="X126" s="52"/>
      <c r="Y126" s="52"/>
      <c r="Z126" s="52"/>
      <c r="AA126" s="52"/>
      <c r="AB126" s="52"/>
      <c r="AC126" s="43"/>
      <c r="AD126" s="43"/>
      <c r="AE126" s="43"/>
      <c r="AF126" s="54"/>
      <c r="AG126" s="54"/>
      <c r="AH126" s="7"/>
      <c r="AI126" s="7"/>
      <c r="AJ126" s="7"/>
      <c r="AK126" s="7"/>
      <c r="AL126" s="7"/>
      <c r="AM126" s="137" t="s">
        <v>149</v>
      </c>
      <c r="AN126" s="56"/>
      <c r="AO126" s="57"/>
      <c r="AP126" s="10"/>
      <c r="AQ126" s="159"/>
      <c r="AR126" s="159"/>
      <c r="AS126" s="159"/>
      <c r="AT126" s="58"/>
      <c r="AU126" s="58"/>
      <c r="AV126" s="58"/>
      <c r="AW126" s="59"/>
      <c r="AX126" s="59"/>
      <c r="AY126" s="59"/>
      <c r="BA126" s="9"/>
    </row>
    <row r="127" spans="1:53" ht="13.5" customHeight="1">
      <c r="B127" s="43"/>
      <c r="C127" s="43"/>
      <c r="D127" s="43"/>
      <c r="E127" s="43"/>
      <c r="F127" s="43"/>
      <c r="G127" s="51"/>
      <c r="H127" s="7"/>
      <c r="I127" s="52"/>
      <c r="J127" s="52"/>
      <c r="K127" s="52"/>
      <c r="L127" s="52"/>
      <c r="M127" s="52"/>
      <c r="N127" s="52"/>
      <c r="O127" s="52"/>
      <c r="P127" s="52"/>
      <c r="Q127" s="52"/>
      <c r="R127" s="52"/>
      <c r="S127" s="53"/>
      <c r="T127" s="53"/>
      <c r="U127" s="7"/>
      <c r="V127" s="52"/>
      <c r="W127" s="52"/>
      <c r="X127" s="52"/>
      <c r="Y127" s="52"/>
      <c r="Z127" s="52"/>
      <c r="AA127" s="52"/>
      <c r="AB127" s="52"/>
      <c r="AC127" s="43"/>
      <c r="AD127" s="43"/>
      <c r="AE127" s="43"/>
      <c r="AF127" s="54"/>
      <c r="AG127" s="54"/>
      <c r="AH127" s="7"/>
      <c r="AI127" s="7"/>
      <c r="AJ127" s="7"/>
      <c r="AK127" s="7"/>
      <c r="AL127" s="7"/>
      <c r="AM127" s="55"/>
      <c r="AN127" s="56"/>
      <c r="AO127" s="57"/>
      <c r="AP127" s="10"/>
      <c r="AQ127" s="42"/>
      <c r="AR127" s="42"/>
      <c r="AS127" s="42"/>
      <c r="AT127" s="58"/>
      <c r="AU127" s="58"/>
      <c r="AV127" s="58"/>
      <c r="AW127" s="59"/>
      <c r="AX127" s="59"/>
      <c r="AY127" s="59"/>
      <c r="BA127" s="9"/>
    </row>
    <row r="128" spans="1:53" s="6" customFormat="1" ht="18" customHeight="1">
      <c r="A128" s="248" t="s">
        <v>60</v>
      </c>
      <c r="B128" s="238" t="s">
        <v>0</v>
      </c>
      <c r="C128" s="250" t="s">
        <v>203</v>
      </c>
      <c r="D128" s="250" t="s">
        <v>62</v>
      </c>
      <c r="E128" s="250" t="s">
        <v>1</v>
      </c>
      <c r="F128" s="238" t="s">
        <v>3</v>
      </c>
      <c r="G128" s="252" t="s">
        <v>37</v>
      </c>
      <c r="H128" s="18" t="str">
        <f>AF83</f>
        <v/>
      </c>
      <c r="I128" s="18" t="str">
        <f>IFERROR(H128+1,"")</f>
        <v/>
      </c>
      <c r="J128" s="18" t="str">
        <f>IFERROR(I128+1,"")</f>
        <v/>
      </c>
      <c r="K128" s="18" t="str">
        <f t="shared" ref="K128" si="88">IFERROR(J128+1,"")</f>
        <v/>
      </c>
      <c r="L128" s="18" t="str">
        <f t="shared" ref="L128" si="89">IFERROR(K128+1,"")</f>
        <v/>
      </c>
      <c r="M128" s="18" t="str">
        <f t="shared" ref="M128" si="90">IFERROR(L128+1,"")</f>
        <v/>
      </c>
      <c r="N128" s="18" t="str">
        <f t="shared" ref="N128" si="91">IFERROR(M128+1,"")</f>
        <v/>
      </c>
      <c r="O128" s="18" t="str">
        <f t="shared" ref="O128" si="92">IFERROR(N128+1,"")</f>
        <v/>
      </c>
      <c r="P128" s="18" t="str">
        <f t="shared" ref="P128" si="93">IFERROR(O128+1,"")</f>
        <v/>
      </c>
      <c r="Q128" s="18" t="str">
        <f t="shared" ref="Q128" si="94">IFERROR(P128+1,"")</f>
        <v/>
      </c>
      <c r="R128" s="18" t="str">
        <f t="shared" ref="R128" si="95">IFERROR(Q128+1,"")</f>
        <v/>
      </c>
      <c r="S128" s="18" t="str">
        <f t="shared" ref="S128" si="96">IFERROR(R128+1,"")</f>
        <v/>
      </c>
      <c r="T128" s="18" t="str">
        <f t="shared" ref="T128" si="97">IFERROR(S128+1,"")</f>
        <v/>
      </c>
      <c r="U128" s="18" t="str">
        <f t="shared" ref="U128" si="98">IFERROR(T128+1,"")</f>
        <v/>
      </c>
      <c r="V128" s="18" t="str">
        <f t="shared" ref="V128" si="99">IFERROR(U128+1,"")</f>
        <v/>
      </c>
      <c r="W128" s="18" t="str">
        <f t="shared" ref="W128" si="100">IFERROR(V128+1,"")</f>
        <v/>
      </c>
      <c r="X128" s="18" t="str">
        <f t="shared" ref="X128" si="101">IFERROR(W128+1,"")</f>
        <v/>
      </c>
      <c r="Y128" s="18" t="str">
        <f t="shared" ref="Y128" si="102">IFERROR(X128+1,"")</f>
        <v/>
      </c>
      <c r="Z128" s="18" t="str">
        <f t="shared" ref="Z128" si="103">IFERROR(Y128+1,"")</f>
        <v/>
      </c>
      <c r="AA128" s="18" t="str">
        <f t="shared" ref="AA128" si="104">IFERROR(Z128+1,"")</f>
        <v/>
      </c>
      <c r="AB128" s="18" t="str">
        <f t="shared" ref="AB128" si="105">IFERROR(AA128+1,"")</f>
        <v/>
      </c>
      <c r="AC128" s="18" t="str">
        <f t="shared" ref="AC128" si="106">IFERROR(AB128+1,"")</f>
        <v/>
      </c>
      <c r="AD128" s="18" t="str">
        <f t="shared" ref="AD128" si="107">IFERROR(AC128+1,"")</f>
        <v/>
      </c>
      <c r="AE128" s="18" t="str">
        <f t="shared" ref="AE128" si="108">IFERROR(AD128+1,"")</f>
        <v/>
      </c>
      <c r="AF128" s="18" t="str">
        <f t="shared" ref="AF128" si="109">IFERROR(AE128+1,"")</f>
        <v/>
      </c>
      <c r="AG128" s="18" t="str">
        <f t="shared" ref="AG128" si="110">IFERROR(AF128+1,"")</f>
        <v/>
      </c>
      <c r="AH128" s="18" t="str">
        <f t="shared" ref="AH128" si="111">IFERROR(AG128+1,"")</f>
        <v/>
      </c>
      <c r="AI128" s="18" t="str">
        <f t="shared" ref="AI128" si="112">IFERROR(AH128+1,"")</f>
        <v/>
      </c>
      <c r="AJ128" s="18" t="str">
        <f>IFERROR(IF(MONTH(AI128)&lt;&gt;MONTH(AI128+1),"",AI128+1),"")</f>
        <v/>
      </c>
      <c r="AK128" s="18" t="str">
        <f>IFERROR(IF(MONTH(AJ128)&lt;&gt;MONTH(AJ128+1),"",AJ128+1),"")</f>
        <v/>
      </c>
      <c r="AL128" s="18" t="str">
        <f>IFERROR(IF(MONTH(AK128)&lt;&gt;MONTH(AK128+1),"",AK128+1),"")</f>
        <v/>
      </c>
      <c r="AM128" s="263" t="s">
        <v>162</v>
      </c>
      <c r="AN128" s="263" t="s">
        <v>163</v>
      </c>
      <c r="AO128" s="206" t="s">
        <v>133</v>
      </c>
      <c r="AQ128" s="1"/>
      <c r="AR128" s="1"/>
      <c r="AS128" s="1"/>
      <c r="AT128" s="1"/>
      <c r="AU128" s="1"/>
      <c r="AV128" s="1"/>
      <c r="AW128" s="1"/>
      <c r="AX128" s="1"/>
      <c r="AY128" s="1"/>
    </row>
    <row r="129" spans="1:51" s="6" customFormat="1" ht="18" customHeight="1">
      <c r="A129" s="249"/>
      <c r="B129" s="238"/>
      <c r="C129" s="251"/>
      <c r="D129" s="251"/>
      <c r="E129" s="251"/>
      <c r="F129" s="238"/>
      <c r="G129" s="239"/>
      <c r="H129" s="19" t="str">
        <f>H128</f>
        <v/>
      </c>
      <c r="I129" s="19" t="str">
        <f>I128</f>
        <v/>
      </c>
      <c r="J129" s="19" t="str">
        <f t="shared" ref="J129:AL129" si="113">J128</f>
        <v/>
      </c>
      <c r="K129" s="19" t="str">
        <f t="shared" si="113"/>
        <v/>
      </c>
      <c r="L129" s="19" t="str">
        <f t="shared" si="113"/>
        <v/>
      </c>
      <c r="M129" s="19" t="str">
        <f t="shared" si="113"/>
        <v/>
      </c>
      <c r="N129" s="19" t="str">
        <f t="shared" si="113"/>
        <v/>
      </c>
      <c r="O129" s="19" t="str">
        <f t="shared" si="113"/>
        <v/>
      </c>
      <c r="P129" s="19" t="str">
        <f t="shared" si="113"/>
        <v/>
      </c>
      <c r="Q129" s="19" t="str">
        <f t="shared" si="113"/>
        <v/>
      </c>
      <c r="R129" s="19" t="str">
        <f t="shared" si="113"/>
        <v/>
      </c>
      <c r="S129" s="19" t="str">
        <f t="shared" si="113"/>
        <v/>
      </c>
      <c r="T129" s="19" t="str">
        <f t="shared" si="113"/>
        <v/>
      </c>
      <c r="U129" s="19" t="str">
        <f t="shared" si="113"/>
        <v/>
      </c>
      <c r="V129" s="19" t="str">
        <f t="shared" si="113"/>
        <v/>
      </c>
      <c r="W129" s="19" t="str">
        <f t="shared" si="113"/>
        <v/>
      </c>
      <c r="X129" s="19" t="str">
        <f t="shared" si="113"/>
        <v/>
      </c>
      <c r="Y129" s="19" t="str">
        <f t="shared" si="113"/>
        <v/>
      </c>
      <c r="Z129" s="19" t="str">
        <f t="shared" si="113"/>
        <v/>
      </c>
      <c r="AA129" s="19" t="str">
        <f t="shared" si="113"/>
        <v/>
      </c>
      <c r="AB129" s="19" t="str">
        <f t="shared" si="113"/>
        <v/>
      </c>
      <c r="AC129" s="19" t="str">
        <f t="shared" si="113"/>
        <v/>
      </c>
      <c r="AD129" s="19" t="str">
        <f t="shared" si="113"/>
        <v/>
      </c>
      <c r="AE129" s="19" t="str">
        <f t="shared" si="113"/>
        <v/>
      </c>
      <c r="AF129" s="19" t="str">
        <f t="shared" si="113"/>
        <v/>
      </c>
      <c r="AG129" s="19" t="str">
        <f t="shared" si="113"/>
        <v/>
      </c>
      <c r="AH129" s="19" t="str">
        <f t="shared" si="113"/>
        <v/>
      </c>
      <c r="AI129" s="19" t="str">
        <f t="shared" si="113"/>
        <v/>
      </c>
      <c r="AJ129" s="19" t="str">
        <f t="shared" si="113"/>
        <v/>
      </c>
      <c r="AK129" s="19" t="str">
        <f t="shared" si="113"/>
        <v/>
      </c>
      <c r="AL129" s="19" t="str">
        <f t="shared" si="113"/>
        <v/>
      </c>
      <c r="AM129" s="263"/>
      <c r="AN129" s="263"/>
      <c r="AO129" s="207"/>
      <c r="AQ129" s="1"/>
      <c r="AR129" s="1"/>
      <c r="AS129" s="1"/>
      <c r="AT129" s="1"/>
      <c r="AU129" s="1"/>
      <c r="AV129" s="1"/>
      <c r="AW129" s="1"/>
      <c r="AX129" s="1"/>
      <c r="AY129" s="1"/>
    </row>
    <row r="130" spans="1:51" ht="13.5" customHeight="1">
      <c r="A130" s="248" t="str">
        <f>IFERROR(INDEX(【従業者名簿】!F:F,MATCH(F130,【従業者名簿】!C:C,0)),"")</f>
        <v/>
      </c>
      <c r="B130" s="298" t="s">
        <v>33</v>
      </c>
      <c r="C130" s="299" t="str">
        <f>IF(AO130="介護福祉士","〇","")</f>
        <v/>
      </c>
      <c r="D130" s="366" t="str">
        <f>IF(A130="","",DATEDIF(A130,$AF$3,"m"))</f>
        <v/>
      </c>
      <c r="E130" s="301"/>
      <c r="F130" s="270"/>
      <c r="G130" s="70" t="s">
        <v>36</v>
      </c>
      <c r="H130" s="164"/>
      <c r="I130" s="164"/>
      <c r="J130" s="164"/>
      <c r="K130" s="164"/>
      <c r="L130" s="164"/>
      <c r="M130" s="164"/>
      <c r="N130" s="164"/>
      <c r="O130" s="164"/>
      <c r="P130" s="164"/>
      <c r="Q130" s="164"/>
      <c r="R130" s="164"/>
      <c r="S130" s="164"/>
      <c r="T130" s="164"/>
      <c r="U130" s="164"/>
      <c r="V130" s="164"/>
      <c r="W130" s="164"/>
      <c r="X130" s="164"/>
      <c r="Y130" s="164"/>
      <c r="Z130" s="164"/>
      <c r="AA130" s="164"/>
      <c r="AB130" s="164"/>
      <c r="AC130" s="164"/>
      <c r="AD130" s="164"/>
      <c r="AE130" s="164"/>
      <c r="AF130" s="164"/>
      <c r="AG130" s="164"/>
      <c r="AH130" s="164"/>
      <c r="AI130" s="164"/>
      <c r="AJ130" s="164"/>
      <c r="AK130" s="164"/>
      <c r="AL130" s="164"/>
      <c r="AM130" s="253">
        <f>SUM(H131:AL131)</f>
        <v>0</v>
      </c>
      <c r="AN130" s="390" t="str">
        <f>IFERROR(IF(OR(E130="Ａ",AM130&gt;$AF$125),1,ROUNDDOWN(AM130/$AF$125,1)),"")</f>
        <v/>
      </c>
      <c r="AO130" s="222"/>
      <c r="AP130" s="8"/>
    </row>
    <row r="131" spans="1:51" ht="13.5" customHeight="1">
      <c r="A131" s="249"/>
      <c r="B131" s="255"/>
      <c r="C131" s="287"/>
      <c r="D131" s="367"/>
      <c r="E131" s="302"/>
      <c r="F131" s="261"/>
      <c r="G131" s="70" t="s">
        <v>134</v>
      </c>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253"/>
      <c r="AN131" s="390"/>
      <c r="AO131" s="223"/>
      <c r="AP131" s="8"/>
    </row>
    <row r="132" spans="1:51" ht="13.5" customHeight="1">
      <c r="A132" s="248" t="str">
        <f>IFERROR(INDEX(【従業者名簿】!F:F,MATCH(F132,【従業者名簿】!C:C,0)),"")</f>
        <v/>
      </c>
      <c r="B132" s="298" t="s">
        <v>33</v>
      </c>
      <c r="C132" s="299" t="str">
        <f t="shared" ref="C132" si="114">IF(AO132="介護福祉士","〇","")</f>
        <v/>
      </c>
      <c r="D132" s="366" t="str">
        <f>IF(A132="","",DATEDIF(A132,$AF$3,"m"))</f>
        <v/>
      </c>
      <c r="E132" s="301"/>
      <c r="F132" s="262"/>
      <c r="G132" s="70" t="s">
        <v>36</v>
      </c>
      <c r="H132" s="133"/>
      <c r="I132" s="133"/>
      <c r="J132" s="133"/>
      <c r="K132" s="133"/>
      <c r="L132" s="133"/>
      <c r="M132" s="133"/>
      <c r="N132" s="133"/>
      <c r="O132" s="133"/>
      <c r="P132" s="133"/>
      <c r="Q132" s="133"/>
      <c r="R132" s="133"/>
      <c r="S132" s="133"/>
      <c r="T132" s="133"/>
      <c r="U132" s="133"/>
      <c r="V132" s="133"/>
      <c r="W132" s="133"/>
      <c r="X132" s="133"/>
      <c r="Y132" s="133"/>
      <c r="Z132" s="133"/>
      <c r="AA132" s="133"/>
      <c r="AB132" s="133"/>
      <c r="AC132" s="133"/>
      <c r="AD132" s="133"/>
      <c r="AE132" s="133"/>
      <c r="AF132" s="133"/>
      <c r="AG132" s="133"/>
      <c r="AH132" s="133"/>
      <c r="AI132" s="133"/>
      <c r="AJ132" s="133"/>
      <c r="AK132" s="133"/>
      <c r="AL132" s="133"/>
      <c r="AM132" s="253">
        <f>SUM(H133:AL133)</f>
        <v>0</v>
      </c>
      <c r="AN132" s="390" t="str">
        <f t="shared" ref="AN132" si="115">IFERROR(IF(OR(E132="Ａ",AM132&gt;$AF$125),1,ROUNDDOWN(AM132/$AF$125,1)),"")</f>
        <v/>
      </c>
      <c r="AO132" s="372"/>
      <c r="AP132" s="8"/>
    </row>
    <row r="133" spans="1:51" ht="13.5" customHeight="1">
      <c r="A133" s="249"/>
      <c r="B133" s="255"/>
      <c r="C133" s="287"/>
      <c r="D133" s="367"/>
      <c r="E133" s="302"/>
      <c r="F133" s="262"/>
      <c r="G133" s="70" t="s">
        <v>134</v>
      </c>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253"/>
      <c r="AN133" s="390"/>
      <c r="AO133" s="374"/>
      <c r="AP133" s="8"/>
    </row>
    <row r="134" spans="1:51" ht="13.5" customHeight="1">
      <c r="A134" s="248" t="str">
        <f>IFERROR(INDEX(【従業者名簿】!F:F,MATCH(F134,【従業者名簿】!C:C,0)),"")</f>
        <v/>
      </c>
      <c r="B134" s="298" t="s">
        <v>33</v>
      </c>
      <c r="C134" s="299" t="str">
        <f t="shared" ref="C134" si="116">IF(AO134="介護福祉士","〇","")</f>
        <v/>
      </c>
      <c r="D134" s="366" t="str">
        <f>IF(A134="","",DATEDIF(A134,$AF$3,"m"))</f>
        <v/>
      </c>
      <c r="E134" s="301"/>
      <c r="F134" s="262"/>
      <c r="G134" s="70" t="s">
        <v>36</v>
      </c>
      <c r="H134" s="133"/>
      <c r="I134" s="133"/>
      <c r="J134" s="133"/>
      <c r="K134" s="133"/>
      <c r="L134" s="133"/>
      <c r="M134" s="133"/>
      <c r="N134" s="133"/>
      <c r="O134" s="133"/>
      <c r="P134" s="133"/>
      <c r="Q134" s="133"/>
      <c r="R134" s="133"/>
      <c r="S134" s="133"/>
      <c r="T134" s="133"/>
      <c r="U134" s="133"/>
      <c r="V134" s="133"/>
      <c r="W134" s="133"/>
      <c r="X134" s="133"/>
      <c r="Y134" s="133"/>
      <c r="Z134" s="133"/>
      <c r="AA134" s="133"/>
      <c r="AB134" s="133"/>
      <c r="AC134" s="133"/>
      <c r="AD134" s="133"/>
      <c r="AE134" s="133"/>
      <c r="AF134" s="133"/>
      <c r="AG134" s="133"/>
      <c r="AH134" s="133"/>
      <c r="AI134" s="133"/>
      <c r="AJ134" s="133"/>
      <c r="AK134" s="133"/>
      <c r="AL134" s="133"/>
      <c r="AM134" s="253">
        <f>SUM(H135:AL135)</f>
        <v>0</v>
      </c>
      <c r="AN134" s="390" t="str">
        <f t="shared" ref="AN134" si="117">IFERROR(IF(OR(E134="Ａ",AM134&gt;$AF$125),1,ROUNDDOWN(AM134/$AF$125,1)),"")</f>
        <v/>
      </c>
      <c r="AO134" s="372"/>
      <c r="AP134" s="8"/>
    </row>
    <row r="135" spans="1:51" ht="13.5" customHeight="1">
      <c r="A135" s="249"/>
      <c r="B135" s="255"/>
      <c r="C135" s="287"/>
      <c r="D135" s="367"/>
      <c r="E135" s="302"/>
      <c r="F135" s="262"/>
      <c r="G135" s="70" t="s">
        <v>134</v>
      </c>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253"/>
      <c r="AN135" s="390"/>
      <c r="AO135" s="374"/>
      <c r="AP135" s="8"/>
    </row>
    <row r="136" spans="1:51" ht="13.5" customHeight="1">
      <c r="A136" s="248" t="str">
        <f>IFERROR(INDEX(【従業者名簿】!F:F,MATCH(F136,【従業者名簿】!C:C,0)),"")</f>
        <v/>
      </c>
      <c r="B136" s="298" t="s">
        <v>33</v>
      </c>
      <c r="C136" s="299" t="str">
        <f t="shared" ref="C136" si="118">IF(AO136="介護福祉士","〇","")</f>
        <v/>
      </c>
      <c r="D136" s="366" t="str">
        <f t="shared" ref="D136" si="119">IF(A136="","",DATEDIF(A136,$AF$3,"m"))</f>
        <v/>
      </c>
      <c r="E136" s="301"/>
      <c r="F136" s="262"/>
      <c r="G136" s="70" t="s">
        <v>36</v>
      </c>
      <c r="H136" s="133"/>
      <c r="I136" s="133"/>
      <c r="J136" s="133"/>
      <c r="K136" s="133"/>
      <c r="L136" s="133"/>
      <c r="M136" s="133"/>
      <c r="N136" s="133"/>
      <c r="O136" s="133"/>
      <c r="P136" s="133"/>
      <c r="Q136" s="133"/>
      <c r="R136" s="133"/>
      <c r="S136" s="133"/>
      <c r="T136" s="133"/>
      <c r="U136" s="133"/>
      <c r="V136" s="133"/>
      <c r="W136" s="133"/>
      <c r="X136" s="133"/>
      <c r="Y136" s="133"/>
      <c r="Z136" s="133"/>
      <c r="AA136" s="133"/>
      <c r="AB136" s="133"/>
      <c r="AC136" s="133"/>
      <c r="AD136" s="133"/>
      <c r="AE136" s="133"/>
      <c r="AF136" s="133"/>
      <c r="AG136" s="133"/>
      <c r="AH136" s="133"/>
      <c r="AI136" s="133"/>
      <c r="AJ136" s="133"/>
      <c r="AK136" s="133"/>
      <c r="AL136" s="133"/>
      <c r="AM136" s="253">
        <f t="shared" ref="AM136" si="120">SUM(H137:AL137)</f>
        <v>0</v>
      </c>
      <c r="AN136" s="390" t="str">
        <f t="shared" ref="AN136" si="121">IFERROR(IF(OR(E136="Ａ",AM136&gt;$AF$125),1,ROUNDDOWN(AM136/$AF$125,1)),"")</f>
        <v/>
      </c>
      <c r="AO136" s="372"/>
      <c r="AP136" s="8"/>
    </row>
    <row r="137" spans="1:51" ht="13.5" customHeight="1">
      <c r="A137" s="249"/>
      <c r="B137" s="255"/>
      <c r="C137" s="287"/>
      <c r="D137" s="367"/>
      <c r="E137" s="302"/>
      <c r="F137" s="262"/>
      <c r="G137" s="70" t="s">
        <v>134</v>
      </c>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253"/>
      <c r="AN137" s="390"/>
      <c r="AO137" s="374"/>
      <c r="AP137" s="8"/>
    </row>
    <row r="138" spans="1:51" ht="13.5" customHeight="1">
      <c r="A138" s="248" t="str">
        <f>IFERROR(INDEX(【従業者名簿】!F:F,MATCH(F138,【従業者名簿】!C:C,0)),"")</f>
        <v/>
      </c>
      <c r="B138" s="298" t="s">
        <v>33</v>
      </c>
      <c r="C138" s="299" t="str">
        <f t="shared" ref="C138" si="122">IF(AO138="介護福祉士","〇","")</f>
        <v/>
      </c>
      <c r="D138" s="366" t="str">
        <f t="shared" ref="D138" si="123">IF(A138="","",DATEDIF(A138,$AF$3,"m"))</f>
        <v/>
      </c>
      <c r="E138" s="301"/>
      <c r="F138" s="262"/>
      <c r="G138" s="70" t="s">
        <v>36</v>
      </c>
      <c r="H138" s="133"/>
      <c r="I138" s="133"/>
      <c r="J138" s="133"/>
      <c r="K138" s="133"/>
      <c r="L138" s="133"/>
      <c r="M138" s="133"/>
      <c r="N138" s="133"/>
      <c r="O138" s="133"/>
      <c r="P138" s="133"/>
      <c r="Q138" s="133"/>
      <c r="R138" s="133"/>
      <c r="S138" s="133"/>
      <c r="T138" s="133"/>
      <c r="U138" s="133"/>
      <c r="V138" s="133"/>
      <c r="W138" s="133"/>
      <c r="X138" s="133"/>
      <c r="Y138" s="133"/>
      <c r="Z138" s="133"/>
      <c r="AA138" s="133"/>
      <c r="AB138" s="133"/>
      <c r="AC138" s="133"/>
      <c r="AD138" s="133"/>
      <c r="AE138" s="133"/>
      <c r="AF138" s="133"/>
      <c r="AG138" s="133"/>
      <c r="AH138" s="133"/>
      <c r="AI138" s="133"/>
      <c r="AJ138" s="133"/>
      <c r="AK138" s="133"/>
      <c r="AL138" s="133"/>
      <c r="AM138" s="253">
        <f t="shared" ref="AM138" si="124">SUM(H139:AL139)</f>
        <v>0</v>
      </c>
      <c r="AN138" s="390" t="str">
        <f t="shared" ref="AN138" si="125">IFERROR(IF(OR(E138="Ａ",AM138&gt;$AF$125),1,ROUNDDOWN(AM138/$AF$125,1)),"")</f>
        <v/>
      </c>
      <c r="AO138" s="372"/>
      <c r="AP138" s="8"/>
    </row>
    <row r="139" spans="1:51" ht="13.5" customHeight="1">
      <c r="A139" s="249"/>
      <c r="B139" s="255"/>
      <c r="C139" s="287"/>
      <c r="D139" s="367"/>
      <c r="E139" s="302"/>
      <c r="F139" s="262"/>
      <c r="G139" s="70" t="s">
        <v>134</v>
      </c>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253"/>
      <c r="AN139" s="390"/>
      <c r="AO139" s="374"/>
      <c r="AP139" s="8"/>
    </row>
    <row r="140" spans="1:51" ht="13.5" customHeight="1">
      <c r="A140" s="248" t="str">
        <f>IFERROR(INDEX(【従業者名簿】!F:F,MATCH(F140,【従業者名簿】!C:C,0)),"")</f>
        <v/>
      </c>
      <c r="B140" s="298" t="s">
        <v>33</v>
      </c>
      <c r="C140" s="299" t="str">
        <f t="shared" ref="C140" si="126">IF(AO140="介護福祉士","〇","")</f>
        <v/>
      </c>
      <c r="D140" s="366" t="str">
        <f t="shared" ref="D140" si="127">IF(A140="","",DATEDIF(A140,$AF$3,"m"))</f>
        <v/>
      </c>
      <c r="E140" s="301"/>
      <c r="F140" s="262"/>
      <c r="G140" s="70" t="s">
        <v>36</v>
      </c>
      <c r="H140" s="133"/>
      <c r="I140" s="133"/>
      <c r="J140" s="133"/>
      <c r="K140" s="133"/>
      <c r="L140" s="133"/>
      <c r="M140" s="133"/>
      <c r="N140" s="133"/>
      <c r="O140" s="133"/>
      <c r="P140" s="133"/>
      <c r="Q140" s="133"/>
      <c r="R140" s="133"/>
      <c r="S140" s="133"/>
      <c r="T140" s="133"/>
      <c r="U140" s="133"/>
      <c r="V140" s="133"/>
      <c r="W140" s="133"/>
      <c r="X140" s="133"/>
      <c r="Y140" s="133"/>
      <c r="Z140" s="133"/>
      <c r="AA140" s="133"/>
      <c r="AB140" s="133"/>
      <c r="AC140" s="133"/>
      <c r="AD140" s="133"/>
      <c r="AE140" s="133"/>
      <c r="AF140" s="133"/>
      <c r="AG140" s="133"/>
      <c r="AH140" s="133"/>
      <c r="AI140" s="133"/>
      <c r="AJ140" s="133"/>
      <c r="AK140" s="133"/>
      <c r="AL140" s="133"/>
      <c r="AM140" s="253">
        <f t="shared" ref="AM140" si="128">SUM(H141:AL141)</f>
        <v>0</v>
      </c>
      <c r="AN140" s="390" t="str">
        <f t="shared" ref="AN140" si="129">IFERROR(IF(OR(E140="Ａ",AM140&gt;$AF$125),1,ROUNDDOWN(AM140/$AF$125,1)),"")</f>
        <v/>
      </c>
      <c r="AO140" s="372"/>
      <c r="AP140" s="8"/>
    </row>
    <row r="141" spans="1:51" ht="13.5" customHeight="1">
      <c r="A141" s="249"/>
      <c r="B141" s="255"/>
      <c r="C141" s="287"/>
      <c r="D141" s="367"/>
      <c r="E141" s="302"/>
      <c r="F141" s="262"/>
      <c r="G141" s="70" t="s">
        <v>134</v>
      </c>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253"/>
      <c r="AN141" s="390"/>
      <c r="AO141" s="374"/>
      <c r="AP141" s="8"/>
    </row>
    <row r="142" spans="1:51" ht="13.5" customHeight="1">
      <c r="A142" s="248" t="str">
        <f>IFERROR(INDEX(【従業者名簿】!F:F,MATCH(F142,【従業者名簿】!C:C,0)),"")</f>
        <v/>
      </c>
      <c r="B142" s="298" t="s">
        <v>33</v>
      </c>
      <c r="C142" s="299" t="str">
        <f t="shared" ref="C142" si="130">IF(AO142="介護福祉士","〇","")</f>
        <v/>
      </c>
      <c r="D142" s="366" t="str">
        <f t="shared" ref="D142" si="131">IF(A142="","",DATEDIF(A142,$AF$3,"m"))</f>
        <v/>
      </c>
      <c r="E142" s="301"/>
      <c r="F142" s="262"/>
      <c r="G142" s="70" t="s">
        <v>36</v>
      </c>
      <c r="H142" s="133"/>
      <c r="I142" s="133"/>
      <c r="J142" s="133"/>
      <c r="K142" s="133"/>
      <c r="L142" s="133"/>
      <c r="M142" s="133"/>
      <c r="N142" s="133"/>
      <c r="O142" s="133"/>
      <c r="P142" s="133"/>
      <c r="Q142" s="133"/>
      <c r="R142" s="133"/>
      <c r="S142" s="133"/>
      <c r="T142" s="133"/>
      <c r="U142" s="133"/>
      <c r="V142" s="133"/>
      <c r="W142" s="133"/>
      <c r="X142" s="133"/>
      <c r="Y142" s="133"/>
      <c r="Z142" s="133"/>
      <c r="AA142" s="133"/>
      <c r="AB142" s="133"/>
      <c r="AC142" s="133"/>
      <c r="AD142" s="133"/>
      <c r="AE142" s="133"/>
      <c r="AF142" s="133"/>
      <c r="AG142" s="133"/>
      <c r="AH142" s="133"/>
      <c r="AI142" s="133"/>
      <c r="AJ142" s="133"/>
      <c r="AK142" s="133"/>
      <c r="AL142" s="133"/>
      <c r="AM142" s="253">
        <f t="shared" ref="AM142" si="132">SUM(H143:AL143)</f>
        <v>0</v>
      </c>
      <c r="AN142" s="390" t="str">
        <f t="shared" ref="AN142" si="133">IFERROR(IF(OR(E142="Ａ",AM142&gt;$AF$125),1,ROUNDDOWN(AM142/$AF$125,1)),"")</f>
        <v/>
      </c>
      <c r="AO142" s="372"/>
      <c r="AP142" s="8"/>
    </row>
    <row r="143" spans="1:51" ht="13.5" customHeight="1">
      <c r="A143" s="249"/>
      <c r="B143" s="255"/>
      <c r="C143" s="287"/>
      <c r="D143" s="367"/>
      <c r="E143" s="302"/>
      <c r="F143" s="262"/>
      <c r="G143" s="70" t="s">
        <v>134</v>
      </c>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253"/>
      <c r="AN143" s="390"/>
      <c r="AO143" s="374"/>
      <c r="AP143" s="8"/>
    </row>
    <row r="144" spans="1:51" ht="13.5" customHeight="1">
      <c r="A144" s="248" t="str">
        <f>IFERROR(INDEX(【従業者名簿】!F:F,MATCH(F144,【従業者名簿】!C:C,0)),"")</f>
        <v/>
      </c>
      <c r="B144" s="298" t="s">
        <v>33</v>
      </c>
      <c r="C144" s="299" t="str">
        <f t="shared" ref="C144" si="134">IF(AO144="介護福祉士","〇","")</f>
        <v/>
      </c>
      <c r="D144" s="366" t="str">
        <f t="shared" ref="D144" si="135">IF(A144="","",DATEDIF(A144,$AF$3,"m"))</f>
        <v/>
      </c>
      <c r="E144" s="301"/>
      <c r="F144" s="262"/>
      <c r="G144" s="70" t="s">
        <v>36</v>
      </c>
      <c r="H144" s="133"/>
      <c r="I144" s="133"/>
      <c r="J144" s="133"/>
      <c r="K144" s="133"/>
      <c r="L144" s="133"/>
      <c r="M144" s="133"/>
      <c r="N144" s="133"/>
      <c r="O144" s="133"/>
      <c r="P144" s="133"/>
      <c r="Q144" s="133"/>
      <c r="R144" s="133"/>
      <c r="S144" s="133"/>
      <c r="T144" s="133"/>
      <c r="U144" s="133"/>
      <c r="V144" s="133"/>
      <c r="W144" s="133"/>
      <c r="X144" s="133"/>
      <c r="Y144" s="133"/>
      <c r="Z144" s="133"/>
      <c r="AA144" s="133"/>
      <c r="AB144" s="133"/>
      <c r="AC144" s="133"/>
      <c r="AD144" s="133"/>
      <c r="AE144" s="133"/>
      <c r="AF144" s="133"/>
      <c r="AG144" s="133"/>
      <c r="AH144" s="133"/>
      <c r="AI144" s="133"/>
      <c r="AJ144" s="133"/>
      <c r="AK144" s="133"/>
      <c r="AL144" s="133"/>
      <c r="AM144" s="253">
        <f t="shared" ref="AM144" si="136">SUM(H145:AL145)</f>
        <v>0</v>
      </c>
      <c r="AN144" s="390" t="str">
        <f t="shared" ref="AN144" si="137">IFERROR(IF(OR(E144="Ａ",AM144&gt;$AF$125),1,ROUNDDOWN(AM144/$AF$125,1)),"")</f>
        <v/>
      </c>
      <c r="AO144" s="372"/>
      <c r="AP144" s="8"/>
    </row>
    <row r="145" spans="1:51" ht="13.5" customHeight="1">
      <c r="A145" s="249"/>
      <c r="B145" s="255"/>
      <c r="C145" s="287"/>
      <c r="D145" s="367"/>
      <c r="E145" s="302"/>
      <c r="F145" s="262"/>
      <c r="G145" s="70" t="s">
        <v>134</v>
      </c>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253"/>
      <c r="AN145" s="390"/>
      <c r="AO145" s="374"/>
      <c r="AP145" s="8"/>
    </row>
    <row r="146" spans="1:51" ht="13.5" customHeight="1">
      <c r="A146" s="248" t="str">
        <f>IFERROR(INDEX(【従業者名簿】!F:F,MATCH(F146,【従業者名簿】!C:C,0)),"")</f>
        <v/>
      </c>
      <c r="B146" s="298" t="s">
        <v>33</v>
      </c>
      <c r="C146" s="299" t="str">
        <f t="shared" ref="C146" si="138">IF(AO146="介護福祉士","〇","")</f>
        <v/>
      </c>
      <c r="D146" s="366" t="str">
        <f t="shared" ref="D146" si="139">IF(A146="","",DATEDIF(A146,$AF$3,"m"))</f>
        <v/>
      </c>
      <c r="E146" s="301"/>
      <c r="F146" s="262"/>
      <c r="G146" s="70" t="s">
        <v>36</v>
      </c>
      <c r="H146" s="133"/>
      <c r="I146" s="133"/>
      <c r="J146" s="133"/>
      <c r="K146" s="133"/>
      <c r="L146" s="133"/>
      <c r="M146" s="133"/>
      <c r="N146" s="133"/>
      <c r="O146" s="133"/>
      <c r="P146" s="133"/>
      <c r="Q146" s="133"/>
      <c r="R146" s="133"/>
      <c r="S146" s="133"/>
      <c r="T146" s="133"/>
      <c r="U146" s="133"/>
      <c r="V146" s="133"/>
      <c r="W146" s="133"/>
      <c r="X146" s="133"/>
      <c r="Y146" s="133"/>
      <c r="Z146" s="133"/>
      <c r="AA146" s="133"/>
      <c r="AB146" s="133"/>
      <c r="AC146" s="133"/>
      <c r="AD146" s="133"/>
      <c r="AE146" s="133"/>
      <c r="AF146" s="133"/>
      <c r="AG146" s="133"/>
      <c r="AH146" s="133"/>
      <c r="AI146" s="133"/>
      <c r="AJ146" s="133"/>
      <c r="AK146" s="133"/>
      <c r="AL146" s="133"/>
      <c r="AM146" s="253">
        <f t="shared" ref="AM146" si="140">SUM(H147:AL147)</f>
        <v>0</v>
      </c>
      <c r="AN146" s="390" t="str">
        <f t="shared" ref="AN146" si="141">IFERROR(IF(OR(E146="Ａ",AM146&gt;$AF$125),1,ROUNDDOWN(AM146/$AF$125,1)),"")</f>
        <v/>
      </c>
      <c r="AO146" s="372"/>
      <c r="AP146" s="8"/>
    </row>
    <row r="147" spans="1:51" ht="13.5" customHeight="1">
      <c r="A147" s="249"/>
      <c r="B147" s="255"/>
      <c r="C147" s="287"/>
      <c r="D147" s="367"/>
      <c r="E147" s="302"/>
      <c r="F147" s="262"/>
      <c r="G147" s="70" t="s">
        <v>134</v>
      </c>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253"/>
      <c r="AN147" s="390"/>
      <c r="AO147" s="374"/>
      <c r="AP147" s="8"/>
    </row>
    <row r="148" spans="1:51" ht="13.5" customHeight="1">
      <c r="A148" s="248" t="str">
        <f>IFERROR(INDEX(【従業者名簿】!F:F,MATCH(F148,【従業者名簿】!C:C,0)),"")</f>
        <v/>
      </c>
      <c r="B148" s="298" t="s">
        <v>33</v>
      </c>
      <c r="C148" s="299" t="str">
        <f t="shared" ref="C148" si="142">IF(AO148="介護福祉士","〇","")</f>
        <v/>
      </c>
      <c r="D148" s="366" t="str">
        <f t="shared" ref="D148" si="143">IF(A148="","",DATEDIF(A148,$AF$3,"m"))</f>
        <v/>
      </c>
      <c r="E148" s="301"/>
      <c r="F148" s="262"/>
      <c r="G148" s="70" t="s">
        <v>36</v>
      </c>
      <c r="H148" s="133"/>
      <c r="I148" s="133"/>
      <c r="J148" s="133"/>
      <c r="K148" s="133"/>
      <c r="L148" s="133"/>
      <c r="M148" s="133"/>
      <c r="N148" s="133"/>
      <c r="O148" s="133"/>
      <c r="P148" s="133"/>
      <c r="Q148" s="133"/>
      <c r="R148" s="133"/>
      <c r="S148" s="133"/>
      <c r="T148" s="133"/>
      <c r="U148" s="133"/>
      <c r="V148" s="133"/>
      <c r="W148" s="133"/>
      <c r="X148" s="133"/>
      <c r="Y148" s="133"/>
      <c r="Z148" s="133"/>
      <c r="AA148" s="133"/>
      <c r="AB148" s="133"/>
      <c r="AC148" s="133"/>
      <c r="AD148" s="133"/>
      <c r="AE148" s="133"/>
      <c r="AF148" s="133"/>
      <c r="AG148" s="133"/>
      <c r="AH148" s="133"/>
      <c r="AI148" s="133"/>
      <c r="AJ148" s="133"/>
      <c r="AK148" s="133"/>
      <c r="AL148" s="133"/>
      <c r="AM148" s="253">
        <f t="shared" ref="AM148" si="144">SUM(H149:AL149)</f>
        <v>0</v>
      </c>
      <c r="AN148" s="390" t="str">
        <f t="shared" ref="AN148" si="145">IFERROR(IF(OR(E148="Ａ",AM148&gt;$AF$125),1,ROUNDDOWN(AM148/$AF$125,1)),"")</f>
        <v/>
      </c>
      <c r="AO148" s="372"/>
      <c r="AP148" s="8"/>
    </row>
    <row r="149" spans="1:51" ht="13.5" customHeight="1">
      <c r="A149" s="249"/>
      <c r="B149" s="255"/>
      <c r="C149" s="287"/>
      <c r="D149" s="367"/>
      <c r="E149" s="302"/>
      <c r="F149" s="262"/>
      <c r="G149" s="70" t="s">
        <v>134</v>
      </c>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253"/>
      <c r="AN149" s="390"/>
      <c r="AO149" s="374"/>
      <c r="AP149" s="8"/>
    </row>
    <row r="150" spans="1:51" ht="13.5" customHeight="1">
      <c r="A150" s="248" t="str">
        <f>IFERROR(INDEX(【従業者名簿】!F:F,MATCH(F150,【従業者名簿】!C:C,0)),"")</f>
        <v/>
      </c>
      <c r="B150" s="298" t="s">
        <v>33</v>
      </c>
      <c r="C150" s="299" t="str">
        <f t="shared" ref="C150" si="146">IF(AO150="介護福祉士","〇","")</f>
        <v/>
      </c>
      <c r="D150" s="366" t="str">
        <f t="shared" ref="D150" si="147">IF(A150="","",DATEDIF(A150,$AF$3,"m"))</f>
        <v/>
      </c>
      <c r="E150" s="301"/>
      <c r="F150" s="262"/>
      <c r="G150" s="70" t="s">
        <v>36</v>
      </c>
      <c r="H150" s="133"/>
      <c r="I150" s="133"/>
      <c r="J150" s="133"/>
      <c r="K150" s="133"/>
      <c r="L150" s="133"/>
      <c r="M150" s="133"/>
      <c r="N150" s="133"/>
      <c r="O150" s="133"/>
      <c r="P150" s="133"/>
      <c r="Q150" s="133"/>
      <c r="R150" s="133"/>
      <c r="S150" s="133"/>
      <c r="T150" s="133"/>
      <c r="U150" s="133"/>
      <c r="V150" s="133"/>
      <c r="W150" s="133"/>
      <c r="X150" s="133"/>
      <c r="Y150" s="133"/>
      <c r="Z150" s="133"/>
      <c r="AA150" s="133"/>
      <c r="AB150" s="133"/>
      <c r="AC150" s="133"/>
      <c r="AD150" s="133"/>
      <c r="AE150" s="133"/>
      <c r="AF150" s="133"/>
      <c r="AG150" s="133"/>
      <c r="AH150" s="133"/>
      <c r="AI150" s="133"/>
      <c r="AJ150" s="133"/>
      <c r="AK150" s="133"/>
      <c r="AL150" s="133"/>
      <c r="AM150" s="253">
        <f t="shared" ref="AM150" si="148">SUM(H151:AL151)</f>
        <v>0</v>
      </c>
      <c r="AN150" s="390" t="str">
        <f t="shared" ref="AN150" si="149">IFERROR(IF(OR(E150="Ａ",AM150&gt;$AF$125),1,ROUNDDOWN(AM150/$AF$125,1)),"")</f>
        <v/>
      </c>
      <c r="AO150" s="372"/>
      <c r="AP150" s="8"/>
    </row>
    <row r="151" spans="1:51" ht="13.5" customHeight="1">
      <c r="A151" s="249"/>
      <c r="B151" s="255"/>
      <c r="C151" s="287"/>
      <c r="D151" s="367"/>
      <c r="E151" s="302"/>
      <c r="F151" s="262"/>
      <c r="G151" s="70" t="s">
        <v>134</v>
      </c>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253"/>
      <c r="AN151" s="390"/>
      <c r="AO151" s="374"/>
      <c r="AP151" s="8"/>
    </row>
    <row r="152" spans="1:51" ht="13.5" customHeight="1">
      <c r="A152" s="248" t="str">
        <f>IFERROR(INDEX(【従業者名簿】!F:F,MATCH(F152,【従業者名簿】!C:C,0)),"")</f>
        <v/>
      </c>
      <c r="B152" s="298" t="s">
        <v>33</v>
      </c>
      <c r="C152" s="299" t="str">
        <f t="shared" ref="C152" si="150">IF(AO152="介護福祉士","〇","")</f>
        <v/>
      </c>
      <c r="D152" s="366" t="str">
        <f t="shared" ref="D152" si="151">IF(A152="","",DATEDIF(A152,$AF$3,"m"))</f>
        <v/>
      </c>
      <c r="E152" s="301"/>
      <c r="F152" s="262"/>
      <c r="G152" s="70" t="s">
        <v>36</v>
      </c>
      <c r="H152" s="133"/>
      <c r="I152" s="133"/>
      <c r="J152" s="133"/>
      <c r="K152" s="133"/>
      <c r="L152" s="133"/>
      <c r="M152" s="13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253">
        <f t="shared" ref="AM152" si="152">SUM(H153:AL153)</f>
        <v>0</v>
      </c>
      <c r="AN152" s="390" t="str">
        <f t="shared" ref="AN152" si="153">IFERROR(IF(OR(E152="Ａ",AM152&gt;$AF$125),1,ROUNDDOWN(AM152/$AF$125,1)),"")</f>
        <v/>
      </c>
      <c r="AO152" s="372"/>
      <c r="AP152" s="8"/>
    </row>
    <row r="153" spans="1:51" ht="13.5" customHeight="1">
      <c r="A153" s="249"/>
      <c r="B153" s="255"/>
      <c r="C153" s="287"/>
      <c r="D153" s="367"/>
      <c r="E153" s="302"/>
      <c r="F153" s="262"/>
      <c r="G153" s="70" t="s">
        <v>134</v>
      </c>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253"/>
      <c r="AN153" s="390"/>
      <c r="AO153" s="374"/>
      <c r="AP153" s="8"/>
    </row>
    <row r="154" spans="1:51" ht="13.5" customHeight="1">
      <c r="A154" s="248" t="str">
        <f>IFERROR(INDEX(【従業者名簿】!F:F,MATCH(F154,【従業者名簿】!C:C,0)),"")</f>
        <v/>
      </c>
      <c r="B154" s="298" t="s">
        <v>33</v>
      </c>
      <c r="C154" s="299" t="str">
        <f t="shared" ref="C154" si="154">IF(AO154="介護福祉士","〇","")</f>
        <v/>
      </c>
      <c r="D154" s="366" t="str">
        <f t="shared" ref="D154" si="155">IF(A154="","",DATEDIF(A154,$AF$3,"m"))</f>
        <v/>
      </c>
      <c r="E154" s="301"/>
      <c r="F154" s="262"/>
      <c r="G154" s="70" t="s">
        <v>36</v>
      </c>
      <c r="H154" s="133"/>
      <c r="I154" s="133"/>
      <c r="J154" s="133"/>
      <c r="K154" s="133"/>
      <c r="L154" s="133"/>
      <c r="M154" s="133"/>
      <c r="N154" s="133"/>
      <c r="O154" s="133"/>
      <c r="P154" s="133"/>
      <c r="Q154" s="133"/>
      <c r="R154" s="133"/>
      <c r="S154" s="133"/>
      <c r="T154" s="133"/>
      <c r="U154" s="133"/>
      <c r="V154" s="133"/>
      <c r="W154" s="133"/>
      <c r="X154" s="133"/>
      <c r="Y154" s="133"/>
      <c r="Z154" s="133"/>
      <c r="AA154" s="133"/>
      <c r="AB154" s="133"/>
      <c r="AC154" s="133"/>
      <c r="AD154" s="133"/>
      <c r="AE154" s="133"/>
      <c r="AF154" s="133"/>
      <c r="AG154" s="133"/>
      <c r="AH154" s="133"/>
      <c r="AI154" s="133"/>
      <c r="AJ154" s="133"/>
      <c r="AK154" s="133"/>
      <c r="AL154" s="133"/>
      <c r="AM154" s="253">
        <f t="shared" ref="AM154" si="156">SUM(H155:AL155)</f>
        <v>0</v>
      </c>
      <c r="AN154" s="390" t="str">
        <f t="shared" ref="AN154" si="157">IFERROR(IF(OR(E154="Ａ",AM154&gt;$AF$125),1,ROUNDDOWN(AM154/$AF$125,1)),"")</f>
        <v/>
      </c>
      <c r="AO154" s="372"/>
      <c r="AP154" s="8"/>
    </row>
    <row r="155" spans="1:51" ht="13.5" customHeight="1">
      <c r="A155" s="249"/>
      <c r="B155" s="255"/>
      <c r="C155" s="287"/>
      <c r="D155" s="367"/>
      <c r="E155" s="302"/>
      <c r="F155" s="262"/>
      <c r="G155" s="70" t="s">
        <v>134</v>
      </c>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253"/>
      <c r="AN155" s="390"/>
      <c r="AO155" s="374"/>
      <c r="AP155" s="8"/>
    </row>
    <row r="156" spans="1:51" ht="13.5" customHeight="1">
      <c r="A156" s="248" t="str">
        <f>IFERROR(INDEX(【従業者名簿】!F:F,MATCH(F156,【従業者名簿】!C:C,0)),"")</f>
        <v/>
      </c>
      <c r="B156" s="298" t="s">
        <v>33</v>
      </c>
      <c r="C156" s="299" t="str">
        <f t="shared" ref="C156" si="158">IF(AO156="介護福祉士","〇","")</f>
        <v/>
      </c>
      <c r="D156" s="366" t="str">
        <f t="shared" ref="D156" si="159">IF(A156="","",DATEDIF(A156,$AF$3,"m"))</f>
        <v/>
      </c>
      <c r="E156" s="301"/>
      <c r="F156" s="270"/>
      <c r="G156" s="70" t="s">
        <v>36</v>
      </c>
      <c r="H156" s="133"/>
      <c r="I156" s="133"/>
      <c r="J156" s="133"/>
      <c r="K156" s="133"/>
      <c r="L156" s="133"/>
      <c r="M156" s="133"/>
      <c r="N156" s="133"/>
      <c r="O156" s="133"/>
      <c r="P156" s="133"/>
      <c r="Q156" s="133"/>
      <c r="R156" s="133"/>
      <c r="S156" s="133"/>
      <c r="T156" s="133"/>
      <c r="U156" s="133"/>
      <c r="V156" s="133"/>
      <c r="W156" s="133"/>
      <c r="X156" s="133"/>
      <c r="Y156" s="133"/>
      <c r="Z156" s="133"/>
      <c r="AA156" s="133"/>
      <c r="AB156" s="133"/>
      <c r="AC156" s="133"/>
      <c r="AD156" s="133"/>
      <c r="AE156" s="133"/>
      <c r="AF156" s="133"/>
      <c r="AG156" s="133"/>
      <c r="AH156" s="133"/>
      <c r="AI156" s="133"/>
      <c r="AJ156" s="133"/>
      <c r="AK156" s="133"/>
      <c r="AL156" s="133"/>
      <c r="AM156" s="253">
        <f t="shared" ref="AM156" si="160">SUM(H157:AL157)</f>
        <v>0</v>
      </c>
      <c r="AN156" s="390" t="str">
        <f t="shared" ref="AN156" si="161">IFERROR(IF(OR(E156="Ａ",AM156&gt;$AF$125),1,ROUNDDOWN(AM156/$AF$125,1)),"")</f>
        <v/>
      </c>
      <c r="AO156" s="372"/>
      <c r="AP156" s="8"/>
    </row>
    <row r="157" spans="1:51" ht="13.5" customHeight="1">
      <c r="A157" s="249"/>
      <c r="B157" s="255"/>
      <c r="C157" s="287"/>
      <c r="D157" s="367"/>
      <c r="E157" s="302"/>
      <c r="F157" s="261"/>
      <c r="G157" s="70" t="s">
        <v>134</v>
      </c>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253"/>
      <c r="AN157" s="390"/>
      <c r="AO157" s="374"/>
      <c r="AP157" s="8"/>
    </row>
    <row r="158" spans="1:51" ht="13.5" customHeight="1">
      <c r="A158" s="248" t="str">
        <f>IFERROR(INDEX(【従業者名簿】!F:F,MATCH(F158,【従業者名簿】!C:C,0)),"")</f>
        <v/>
      </c>
      <c r="B158" s="298" t="s">
        <v>33</v>
      </c>
      <c r="C158" s="299" t="str">
        <f t="shared" ref="C158" si="162">IF(AO158="介護福祉士","〇","")</f>
        <v/>
      </c>
      <c r="D158" s="366" t="str">
        <f>IF(A158="","",DATEDIF(A158,$AF$3,"m"))</f>
        <v/>
      </c>
      <c r="E158" s="301"/>
      <c r="F158" s="262"/>
      <c r="G158" s="70" t="s">
        <v>36</v>
      </c>
      <c r="H158" s="133"/>
      <c r="I158" s="133"/>
      <c r="J158" s="133"/>
      <c r="K158" s="133"/>
      <c r="L158" s="133"/>
      <c r="M158" s="133"/>
      <c r="N158" s="133"/>
      <c r="O158" s="133"/>
      <c r="P158" s="133"/>
      <c r="Q158" s="133"/>
      <c r="R158" s="133"/>
      <c r="S158" s="133"/>
      <c r="T158" s="133"/>
      <c r="U158" s="133"/>
      <c r="V158" s="133"/>
      <c r="W158" s="133"/>
      <c r="X158" s="133"/>
      <c r="Y158" s="133"/>
      <c r="Z158" s="133"/>
      <c r="AA158" s="133"/>
      <c r="AB158" s="133"/>
      <c r="AC158" s="133"/>
      <c r="AD158" s="133"/>
      <c r="AE158" s="133"/>
      <c r="AF158" s="133"/>
      <c r="AG158" s="133"/>
      <c r="AH158" s="133"/>
      <c r="AI158" s="133"/>
      <c r="AJ158" s="133"/>
      <c r="AK158" s="133"/>
      <c r="AL158" s="133"/>
      <c r="AM158" s="253">
        <f>SUM(H159:AL159)</f>
        <v>0</v>
      </c>
      <c r="AN158" s="390" t="str">
        <f>IFERROR(IF(OR(E158="Ａ",AM158&gt;$AF$125),1,ROUNDDOWN(AM158/$AF$125,1)),"")</f>
        <v/>
      </c>
      <c r="AO158" s="372"/>
      <c r="AP158" s="8"/>
    </row>
    <row r="159" spans="1:51" ht="13.5" customHeight="1">
      <c r="A159" s="249"/>
      <c r="B159" s="255"/>
      <c r="C159" s="287"/>
      <c r="D159" s="367"/>
      <c r="E159" s="302"/>
      <c r="F159" s="262"/>
      <c r="G159" s="70" t="s">
        <v>134</v>
      </c>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253"/>
      <c r="AN159" s="390"/>
      <c r="AO159" s="374"/>
      <c r="AP159" s="8"/>
    </row>
    <row r="160" spans="1:51" ht="13.5" customHeight="1">
      <c r="B160" s="132"/>
      <c r="C160" s="132"/>
      <c r="D160" s="132"/>
      <c r="E160" s="7" t="s">
        <v>137</v>
      </c>
      <c r="F160" s="132"/>
      <c r="G160" s="51"/>
      <c r="H160" s="7"/>
      <c r="I160" s="52"/>
      <c r="J160" s="52"/>
      <c r="K160" s="52"/>
      <c r="L160" s="52"/>
      <c r="M160" s="52"/>
      <c r="N160" s="52"/>
      <c r="O160" s="52"/>
      <c r="P160" s="52"/>
      <c r="Q160" s="52"/>
      <c r="R160" s="52"/>
      <c r="S160" s="53"/>
      <c r="T160" s="53"/>
      <c r="U160" s="7"/>
      <c r="V160" s="52"/>
      <c r="W160" s="52"/>
      <c r="X160" s="52"/>
      <c r="Y160" s="52"/>
      <c r="Z160" s="52"/>
      <c r="AA160" s="52"/>
      <c r="AB160" s="52"/>
      <c r="AC160" s="132"/>
      <c r="AD160" s="132"/>
      <c r="AE160" s="132"/>
      <c r="AF160" s="54"/>
      <c r="AG160" s="54"/>
      <c r="AH160" s="7"/>
      <c r="AI160" s="7"/>
      <c r="AJ160" s="7"/>
      <c r="AK160" s="7"/>
      <c r="AL160" s="7"/>
      <c r="AM160" s="55"/>
      <c r="AN160" s="56"/>
      <c r="AO160" s="57"/>
      <c r="AP160" s="10"/>
      <c r="AQ160" s="159"/>
      <c r="AR160" s="159"/>
      <c r="AS160" s="159"/>
      <c r="AT160" s="58"/>
      <c r="AU160" s="58"/>
      <c r="AV160" s="58"/>
      <c r="AW160" s="59"/>
      <c r="AX160" s="59"/>
      <c r="AY160" s="59"/>
    </row>
    <row r="161" spans="1:53" ht="13.5" customHeight="1">
      <c r="B161" s="132"/>
      <c r="C161" s="132"/>
      <c r="D161" s="132"/>
      <c r="E161" s="7"/>
      <c r="F161" s="132"/>
      <c r="G161" s="51"/>
      <c r="H161" s="7"/>
      <c r="I161" s="52"/>
      <c r="J161" s="52"/>
      <c r="K161" s="52"/>
      <c r="L161" s="52"/>
      <c r="M161" s="52"/>
      <c r="N161" s="52"/>
      <c r="O161" s="52"/>
      <c r="P161" s="52"/>
      <c r="Q161" s="52"/>
      <c r="R161" s="52"/>
      <c r="S161" s="53"/>
      <c r="T161" s="53"/>
      <c r="U161" s="7"/>
      <c r="V161" s="52"/>
      <c r="W161" s="52"/>
      <c r="X161" s="52"/>
      <c r="Y161" s="52"/>
      <c r="Z161" s="52"/>
      <c r="AA161" s="52"/>
      <c r="AB161" s="52"/>
      <c r="AC161" s="132"/>
      <c r="AD161" s="132"/>
      <c r="AE161" s="132"/>
      <c r="AF161" s="54"/>
      <c r="AG161" s="54"/>
      <c r="AH161" s="7"/>
      <c r="AI161" s="7"/>
      <c r="AJ161" s="7"/>
      <c r="AK161" s="7"/>
      <c r="AL161" s="7"/>
      <c r="AM161" s="55"/>
      <c r="AN161" s="56"/>
      <c r="AO161" s="57"/>
      <c r="AP161" s="10"/>
      <c r="AQ161" s="159"/>
      <c r="AR161" s="159"/>
      <c r="AS161" s="159"/>
      <c r="AT161" s="58"/>
      <c r="AU161" s="58"/>
      <c r="AV161" s="58"/>
      <c r="AW161" s="59"/>
      <c r="AX161" s="59"/>
      <c r="AY161" s="59"/>
    </row>
    <row r="162" spans="1:53" ht="18" customHeight="1">
      <c r="B162" s="2" t="s">
        <v>2</v>
      </c>
      <c r="C162" s="2"/>
      <c r="D162" s="2"/>
      <c r="E162" s="2"/>
      <c r="F162" s="2"/>
      <c r="G162" s="2"/>
      <c r="H162" s="2"/>
      <c r="I162" s="2"/>
      <c r="J162" s="2"/>
      <c r="AF162" s="3"/>
      <c r="AO162" s="3"/>
      <c r="AY162" s="3" t="s">
        <v>35</v>
      </c>
      <c r="BA162" s="9"/>
    </row>
    <row r="163" spans="1:53" ht="18" customHeight="1">
      <c r="B163" s="233" t="s">
        <v>22</v>
      </c>
      <c r="C163" s="234"/>
      <c r="D163" s="235">
        <f>【算定要件集計】!$B$3</f>
        <v>0</v>
      </c>
      <c r="E163" s="236"/>
      <c r="F163" s="236"/>
      <c r="G163" s="236"/>
      <c r="H163" s="236"/>
      <c r="I163" s="236"/>
      <c r="J163" s="236"/>
      <c r="K163" s="237"/>
      <c r="L163" s="238" t="s">
        <v>21</v>
      </c>
      <c r="M163" s="239"/>
      <c r="N163" s="239"/>
      <c r="O163" s="240"/>
      <c r="P163" s="241"/>
      <c r="Q163" s="241"/>
      <c r="R163" s="241"/>
      <c r="S163" s="241"/>
      <c r="T163" s="241"/>
      <c r="U163" s="242"/>
      <c r="V163" s="233" t="s">
        <v>23</v>
      </c>
      <c r="W163" s="243"/>
      <c r="X163" s="203"/>
      <c r="Y163" s="244"/>
      <c r="Z163" s="245"/>
      <c r="AA163" s="233" t="s">
        <v>40</v>
      </c>
      <c r="AB163" s="246"/>
      <c r="AC163" s="246"/>
      <c r="AD163" s="246"/>
      <c r="AE163" s="247"/>
      <c r="AF163" s="375" t="str">
        <f>$AF$3</f>
        <v/>
      </c>
      <c r="AG163" s="376"/>
      <c r="AH163" s="376"/>
      <c r="AI163" s="376"/>
      <c r="AJ163" s="377"/>
      <c r="AK163" s="378"/>
      <c r="AO163" s="5"/>
      <c r="BA163" s="9"/>
    </row>
    <row r="164" spans="1:53" ht="5.0999999999999996" customHeight="1">
      <c r="BA164" s="9"/>
    </row>
    <row r="165" spans="1:53" ht="16.5" customHeight="1">
      <c r="G165" s="5" t="s">
        <v>44</v>
      </c>
      <c r="H165" s="49">
        <f>$H$5</f>
        <v>0</v>
      </c>
      <c r="I165" s="50" t="s">
        <v>43</v>
      </c>
      <c r="J165" s="49">
        <f>J$5</f>
        <v>0</v>
      </c>
      <c r="K165" s="50" t="s">
        <v>24</v>
      </c>
      <c r="L165" s="50"/>
      <c r="M165" s="49">
        <f>$M$5</f>
        <v>0</v>
      </c>
      <c r="N165" s="50" t="s">
        <v>43</v>
      </c>
      <c r="O165" s="49">
        <f>$O$5</f>
        <v>0</v>
      </c>
      <c r="P165" s="1" t="s">
        <v>25</v>
      </c>
      <c r="R165" s="7"/>
      <c r="U165" s="7"/>
      <c r="V165" s="7"/>
      <c r="W165" s="7"/>
      <c r="X165" s="7"/>
      <c r="Y165" s="7"/>
      <c r="AE165" s="5" t="s">
        <v>42</v>
      </c>
      <c r="AF165" s="220">
        <f>$AF$5</f>
        <v>0</v>
      </c>
      <c r="AG165" s="379"/>
      <c r="AH165" s="7" t="s">
        <v>31</v>
      </c>
      <c r="AI165" s="7"/>
      <c r="AJ165" s="7"/>
      <c r="AL165" s="5" t="s">
        <v>32</v>
      </c>
      <c r="AM165" s="47">
        <f>$AM$5</f>
        <v>0</v>
      </c>
      <c r="AN165" s="7" t="s">
        <v>31</v>
      </c>
      <c r="AQ165" s="1" t="s">
        <v>27</v>
      </c>
      <c r="BA165" s="9"/>
    </row>
    <row r="166" spans="1:53" s="6" customFormat="1" ht="18" customHeight="1">
      <c r="A166" s="248" t="s">
        <v>60</v>
      </c>
      <c r="B166" s="238" t="s">
        <v>0</v>
      </c>
      <c r="C166" s="250" t="s">
        <v>203</v>
      </c>
      <c r="D166" s="250" t="s">
        <v>62</v>
      </c>
      <c r="E166" s="250" t="s">
        <v>1</v>
      </c>
      <c r="F166" s="238" t="s">
        <v>3</v>
      </c>
      <c r="G166" s="252" t="s">
        <v>37</v>
      </c>
      <c r="H166" s="18" t="str">
        <f>AF163</f>
        <v/>
      </c>
      <c r="I166" s="18" t="str">
        <f>IFERROR(H166+1,"")</f>
        <v/>
      </c>
      <c r="J166" s="18" t="str">
        <f t="shared" ref="J166:AI166" si="163">IFERROR(I166+1,"")</f>
        <v/>
      </c>
      <c r="K166" s="18" t="str">
        <f t="shared" si="163"/>
        <v/>
      </c>
      <c r="L166" s="18" t="str">
        <f t="shared" si="163"/>
        <v/>
      </c>
      <c r="M166" s="18" t="str">
        <f t="shared" si="163"/>
        <v/>
      </c>
      <c r="N166" s="18" t="str">
        <f t="shared" si="163"/>
        <v/>
      </c>
      <c r="O166" s="18" t="str">
        <f t="shared" si="163"/>
        <v/>
      </c>
      <c r="P166" s="18" t="str">
        <f t="shared" si="163"/>
        <v/>
      </c>
      <c r="Q166" s="18" t="str">
        <f t="shared" si="163"/>
        <v/>
      </c>
      <c r="R166" s="18" t="str">
        <f t="shared" si="163"/>
        <v/>
      </c>
      <c r="S166" s="18" t="str">
        <f t="shared" si="163"/>
        <v/>
      </c>
      <c r="T166" s="18" t="str">
        <f t="shared" si="163"/>
        <v/>
      </c>
      <c r="U166" s="18" t="str">
        <f t="shared" si="163"/>
        <v/>
      </c>
      <c r="V166" s="18" t="str">
        <f t="shared" si="163"/>
        <v/>
      </c>
      <c r="W166" s="18" t="str">
        <f t="shared" si="163"/>
        <v/>
      </c>
      <c r="X166" s="18" t="str">
        <f t="shared" si="163"/>
        <v/>
      </c>
      <c r="Y166" s="18" t="str">
        <f t="shared" si="163"/>
        <v/>
      </c>
      <c r="Z166" s="18" t="str">
        <f t="shared" si="163"/>
        <v/>
      </c>
      <c r="AA166" s="18" t="str">
        <f t="shared" si="163"/>
        <v/>
      </c>
      <c r="AB166" s="18" t="str">
        <f t="shared" si="163"/>
        <v/>
      </c>
      <c r="AC166" s="18" t="str">
        <f t="shared" si="163"/>
        <v/>
      </c>
      <c r="AD166" s="18" t="str">
        <f t="shared" si="163"/>
        <v/>
      </c>
      <c r="AE166" s="18" t="str">
        <f t="shared" si="163"/>
        <v/>
      </c>
      <c r="AF166" s="18" t="str">
        <f t="shared" si="163"/>
        <v/>
      </c>
      <c r="AG166" s="18" t="str">
        <f t="shared" si="163"/>
        <v/>
      </c>
      <c r="AH166" s="18" t="str">
        <f t="shared" si="163"/>
        <v/>
      </c>
      <c r="AI166" s="18" t="str">
        <f t="shared" si="163"/>
        <v/>
      </c>
      <c r="AJ166" s="18" t="str">
        <f>IFERROR(IF(MONTH(AI166)&lt;&gt;MONTH(AI166+1),"",AI166+1),"")</f>
        <v/>
      </c>
      <c r="AK166" s="18" t="str">
        <f>IFERROR(IF(MONTH(AJ166)&lt;&gt;MONTH(AJ166+1),"",AJ166+1),"")</f>
        <v/>
      </c>
      <c r="AL166" s="18" t="str">
        <f>IFERROR(IF(MONTH(AK166)&lt;&gt;MONTH(AK166+1),"",AK166+1),"")</f>
        <v/>
      </c>
      <c r="AM166" s="263" t="s">
        <v>162</v>
      </c>
      <c r="AN166" s="263" t="s">
        <v>163</v>
      </c>
      <c r="AO166" s="206" t="s">
        <v>133</v>
      </c>
      <c r="AQ166" s="208" t="s">
        <v>36</v>
      </c>
      <c r="AR166" s="209"/>
      <c r="AS166" s="208" t="s">
        <v>39</v>
      </c>
      <c r="AT166" s="212"/>
      <c r="AU166" s="212"/>
      <c r="AV166" s="212"/>
      <c r="AW166" s="213"/>
      <c r="AX166" s="208" t="s">
        <v>16</v>
      </c>
      <c r="AY166" s="215"/>
      <c r="BA166" s="9"/>
    </row>
    <row r="167" spans="1:53" s="6" customFormat="1" ht="18" customHeight="1">
      <c r="A167" s="249"/>
      <c r="B167" s="238"/>
      <c r="C167" s="251"/>
      <c r="D167" s="251"/>
      <c r="E167" s="251"/>
      <c r="F167" s="238"/>
      <c r="G167" s="239"/>
      <c r="H167" s="19" t="str">
        <f>H166</f>
        <v/>
      </c>
      <c r="I167" s="19" t="str">
        <f>I166</f>
        <v/>
      </c>
      <c r="J167" s="19" t="str">
        <f t="shared" ref="J167:AL167" si="164">J166</f>
        <v/>
      </c>
      <c r="K167" s="19" t="str">
        <f t="shared" si="164"/>
        <v/>
      </c>
      <c r="L167" s="19" t="str">
        <f t="shared" si="164"/>
        <v/>
      </c>
      <c r="M167" s="19" t="str">
        <f t="shared" si="164"/>
        <v/>
      </c>
      <c r="N167" s="19" t="str">
        <f t="shared" si="164"/>
        <v/>
      </c>
      <c r="O167" s="19" t="str">
        <f t="shared" si="164"/>
        <v/>
      </c>
      <c r="P167" s="19" t="str">
        <f t="shared" si="164"/>
        <v/>
      </c>
      <c r="Q167" s="19" t="str">
        <f t="shared" si="164"/>
        <v/>
      </c>
      <c r="R167" s="19" t="str">
        <f t="shared" si="164"/>
        <v/>
      </c>
      <c r="S167" s="19" t="str">
        <f t="shared" si="164"/>
        <v/>
      </c>
      <c r="T167" s="19" t="str">
        <f t="shared" si="164"/>
        <v/>
      </c>
      <c r="U167" s="19" t="str">
        <f t="shared" si="164"/>
        <v/>
      </c>
      <c r="V167" s="19" t="str">
        <f t="shared" si="164"/>
        <v/>
      </c>
      <c r="W167" s="19" t="str">
        <f t="shared" si="164"/>
        <v/>
      </c>
      <c r="X167" s="19" t="str">
        <f t="shared" si="164"/>
        <v/>
      </c>
      <c r="Y167" s="19" t="str">
        <f t="shared" si="164"/>
        <v/>
      </c>
      <c r="Z167" s="19" t="str">
        <f t="shared" si="164"/>
        <v/>
      </c>
      <c r="AA167" s="19" t="str">
        <f t="shared" si="164"/>
        <v/>
      </c>
      <c r="AB167" s="19" t="str">
        <f t="shared" si="164"/>
        <v/>
      </c>
      <c r="AC167" s="19" t="str">
        <f t="shared" si="164"/>
        <v/>
      </c>
      <c r="AD167" s="19" t="str">
        <f t="shared" si="164"/>
        <v/>
      </c>
      <c r="AE167" s="19" t="str">
        <f t="shared" si="164"/>
        <v/>
      </c>
      <c r="AF167" s="19" t="str">
        <f t="shared" si="164"/>
        <v/>
      </c>
      <c r="AG167" s="19" t="str">
        <f t="shared" si="164"/>
        <v/>
      </c>
      <c r="AH167" s="19" t="str">
        <f t="shared" si="164"/>
        <v/>
      </c>
      <c r="AI167" s="19" t="str">
        <f t="shared" si="164"/>
        <v/>
      </c>
      <c r="AJ167" s="19" t="str">
        <f t="shared" si="164"/>
        <v/>
      </c>
      <c r="AK167" s="19" t="str">
        <f t="shared" si="164"/>
        <v/>
      </c>
      <c r="AL167" s="19" t="str">
        <f t="shared" si="164"/>
        <v/>
      </c>
      <c r="AM167" s="263"/>
      <c r="AN167" s="263"/>
      <c r="AO167" s="207"/>
      <c r="AQ167" s="210"/>
      <c r="AR167" s="211"/>
      <c r="AS167" s="210"/>
      <c r="AT167" s="214"/>
      <c r="AU167" s="214"/>
      <c r="AV167" s="214"/>
      <c r="AW167" s="211"/>
      <c r="AX167" s="210"/>
      <c r="AY167" s="211"/>
      <c r="BA167" s="9"/>
    </row>
    <row r="168" spans="1:53" s="6" customFormat="1" ht="13.5" customHeight="1">
      <c r="A168" s="248"/>
      <c r="B168" s="255" t="s">
        <v>4</v>
      </c>
      <c r="C168" s="257" t="s">
        <v>48</v>
      </c>
      <c r="D168" s="257" t="s">
        <v>48</v>
      </c>
      <c r="E168" s="259" t="s">
        <v>10</v>
      </c>
      <c r="F168" s="261"/>
      <c r="G168" s="70" t="s">
        <v>36</v>
      </c>
      <c r="H168" s="45"/>
      <c r="I168" s="45"/>
      <c r="J168" s="45"/>
      <c r="K168" s="45"/>
      <c r="L168" s="45"/>
      <c r="M168" s="45"/>
      <c r="N168" s="45"/>
      <c r="O168" s="45"/>
      <c r="P168" s="45"/>
      <c r="Q168" s="45"/>
      <c r="R168" s="45"/>
      <c r="S168" s="45"/>
      <c r="T168" s="45"/>
      <c r="U168" s="45"/>
      <c r="V168" s="45"/>
      <c r="W168" s="45"/>
      <c r="X168" s="45"/>
      <c r="Y168" s="45"/>
      <c r="Z168" s="45"/>
      <c r="AA168" s="45"/>
      <c r="AB168" s="45"/>
      <c r="AC168" s="45"/>
      <c r="AD168" s="45"/>
      <c r="AE168" s="45"/>
      <c r="AF168" s="45"/>
      <c r="AG168" s="45"/>
      <c r="AH168" s="45"/>
      <c r="AI168" s="45"/>
      <c r="AJ168" s="45"/>
      <c r="AK168" s="45"/>
      <c r="AL168" s="45"/>
      <c r="AM168" s="253">
        <f>SUM(H169:AL169)</f>
        <v>0</v>
      </c>
      <c r="AN168" s="254" t="s">
        <v>48</v>
      </c>
      <c r="AO168" s="223"/>
      <c r="AQ168" s="228"/>
      <c r="AR168" s="369"/>
      <c r="AS168" s="224"/>
      <c r="AT168" s="225"/>
      <c r="AU168" s="12" t="s">
        <v>26</v>
      </c>
      <c r="AV168" s="226"/>
      <c r="AW168" s="227"/>
      <c r="AX168" s="156"/>
      <c r="AY168" s="167" t="s">
        <v>34</v>
      </c>
      <c r="BA168" s="9"/>
    </row>
    <row r="169" spans="1:53" ht="13.5" customHeight="1">
      <c r="A169" s="249"/>
      <c r="B169" s="256"/>
      <c r="C169" s="258"/>
      <c r="D169" s="258"/>
      <c r="E169" s="260"/>
      <c r="F169" s="262"/>
      <c r="G169" s="70" t="s">
        <v>16</v>
      </c>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253"/>
      <c r="AN169" s="254"/>
      <c r="AO169" s="374"/>
      <c r="AQ169" s="228"/>
      <c r="AR169" s="369"/>
      <c r="AS169" s="224"/>
      <c r="AT169" s="225"/>
      <c r="AU169" s="12" t="s">
        <v>26</v>
      </c>
      <c r="AV169" s="226"/>
      <c r="AW169" s="227"/>
      <c r="AX169" s="156"/>
      <c r="AY169" s="167" t="s">
        <v>34</v>
      </c>
      <c r="BA169" s="9"/>
    </row>
    <row r="170" spans="1:53" ht="13.5" customHeight="1">
      <c r="A170" s="248"/>
      <c r="B170" s="273" t="s">
        <v>5</v>
      </c>
      <c r="C170" s="257" t="s">
        <v>48</v>
      </c>
      <c r="D170" s="257" t="s">
        <v>48</v>
      </c>
      <c r="E170" s="275" t="s">
        <v>10</v>
      </c>
      <c r="F170" s="262"/>
      <c r="G170" s="70" t="s">
        <v>36</v>
      </c>
      <c r="H170" s="45"/>
      <c r="I170" s="45"/>
      <c r="J170" s="45"/>
      <c r="K170" s="45"/>
      <c r="L170" s="45"/>
      <c r="M170" s="45"/>
      <c r="N170" s="45"/>
      <c r="O170" s="45"/>
      <c r="P170" s="45"/>
      <c r="Q170" s="45"/>
      <c r="R170" s="45"/>
      <c r="S170" s="45"/>
      <c r="T170" s="45"/>
      <c r="U170" s="45"/>
      <c r="V170" s="45"/>
      <c r="W170" s="45"/>
      <c r="X170" s="45"/>
      <c r="Y170" s="45"/>
      <c r="Z170" s="45"/>
      <c r="AA170" s="45"/>
      <c r="AB170" s="45"/>
      <c r="AC170" s="45"/>
      <c r="AD170" s="45"/>
      <c r="AE170" s="45"/>
      <c r="AF170" s="45"/>
      <c r="AG170" s="45"/>
      <c r="AH170" s="45"/>
      <c r="AI170" s="45"/>
      <c r="AJ170" s="45"/>
      <c r="AK170" s="45"/>
      <c r="AL170" s="45"/>
      <c r="AM170" s="253">
        <f>SUM(H171:AL171)</f>
        <v>0</v>
      </c>
      <c r="AN170" s="254" t="s">
        <v>48</v>
      </c>
      <c r="AO170" s="372"/>
      <c r="AQ170" s="228"/>
      <c r="AR170" s="369"/>
      <c r="AS170" s="224"/>
      <c r="AT170" s="225"/>
      <c r="AU170" s="12" t="s">
        <v>26</v>
      </c>
      <c r="AV170" s="226"/>
      <c r="AW170" s="227"/>
      <c r="AX170" s="156"/>
      <c r="AY170" s="167" t="s">
        <v>34</v>
      </c>
      <c r="BA170" s="9"/>
    </row>
    <row r="171" spans="1:53" ht="13.5" customHeight="1">
      <c r="A171" s="249"/>
      <c r="B171" s="274"/>
      <c r="C171" s="258"/>
      <c r="D171" s="258"/>
      <c r="E171" s="260"/>
      <c r="F171" s="262"/>
      <c r="G171" s="71" t="s">
        <v>41</v>
      </c>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276"/>
      <c r="AN171" s="272"/>
      <c r="AO171" s="374"/>
      <c r="AQ171" s="228"/>
      <c r="AR171" s="369"/>
      <c r="AS171" s="224"/>
      <c r="AT171" s="225"/>
      <c r="AU171" s="12" t="s">
        <v>26</v>
      </c>
      <c r="AV171" s="226"/>
      <c r="AW171" s="227"/>
      <c r="AX171" s="156"/>
      <c r="AY171" s="167" t="s">
        <v>34</v>
      </c>
      <c r="BA171" s="9"/>
    </row>
    <row r="172" spans="1:53" ht="13.5" customHeight="1">
      <c r="A172" s="248"/>
      <c r="B172" s="265" t="s">
        <v>38</v>
      </c>
      <c r="C172" s="257" t="s">
        <v>48</v>
      </c>
      <c r="D172" s="257" t="s">
        <v>48</v>
      </c>
      <c r="E172" s="268" t="s">
        <v>48</v>
      </c>
      <c r="F172" s="270"/>
      <c r="G172" s="70" t="s">
        <v>36</v>
      </c>
      <c r="H172" s="45"/>
      <c r="I172" s="45"/>
      <c r="J172" s="45"/>
      <c r="K172" s="45"/>
      <c r="L172" s="45"/>
      <c r="M172" s="45"/>
      <c r="N172" s="45"/>
      <c r="O172" s="45"/>
      <c r="P172" s="45"/>
      <c r="Q172" s="45"/>
      <c r="R172" s="45"/>
      <c r="S172" s="45"/>
      <c r="T172" s="45"/>
      <c r="U172" s="45"/>
      <c r="V172" s="45"/>
      <c r="W172" s="45"/>
      <c r="X172" s="45"/>
      <c r="Y172" s="45"/>
      <c r="Z172" s="45"/>
      <c r="AA172" s="45"/>
      <c r="AB172" s="45"/>
      <c r="AC172" s="45"/>
      <c r="AD172" s="45"/>
      <c r="AE172" s="45"/>
      <c r="AF172" s="45"/>
      <c r="AG172" s="45"/>
      <c r="AH172" s="45"/>
      <c r="AI172" s="45"/>
      <c r="AJ172" s="45"/>
      <c r="AK172" s="45"/>
      <c r="AL172" s="45"/>
      <c r="AM172" s="253">
        <f>SUM(H173:AL173)</f>
        <v>0</v>
      </c>
      <c r="AN172" s="254" t="s">
        <v>48</v>
      </c>
      <c r="AO172" s="372"/>
      <c r="AQ172" s="228"/>
      <c r="AR172" s="369"/>
      <c r="AS172" s="224"/>
      <c r="AT172" s="225"/>
      <c r="AU172" s="12" t="s">
        <v>26</v>
      </c>
      <c r="AV172" s="226"/>
      <c r="AW172" s="227"/>
      <c r="AX172" s="156"/>
      <c r="AY172" s="167" t="s">
        <v>34</v>
      </c>
      <c r="BA172" s="9"/>
    </row>
    <row r="173" spans="1:53" ht="13.5" customHeight="1" thickBot="1">
      <c r="A173" s="264"/>
      <c r="B173" s="266"/>
      <c r="C173" s="267"/>
      <c r="D173" s="267"/>
      <c r="E173" s="269"/>
      <c r="F173" s="271"/>
      <c r="G173" s="72" t="s">
        <v>41</v>
      </c>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1"/>
      <c r="AN173" s="341"/>
      <c r="AO173" s="373"/>
      <c r="AQ173" s="228"/>
      <c r="AR173" s="369"/>
      <c r="AS173" s="224"/>
      <c r="AT173" s="225"/>
      <c r="AU173" s="12" t="s">
        <v>26</v>
      </c>
      <c r="AV173" s="226"/>
      <c r="AW173" s="227"/>
      <c r="AX173" s="156"/>
      <c r="AY173" s="167" t="s">
        <v>34</v>
      </c>
      <c r="BA173" s="9"/>
    </row>
    <row r="174" spans="1:53" ht="13.5" customHeight="1" thickTop="1">
      <c r="A174" s="283" t="str">
        <f>IFERROR(INDEX(【従業者名簿】!F:F,MATCH(前2月!F174,【従業者名簿】!C:C,0)),"")</f>
        <v/>
      </c>
      <c r="B174" s="255" t="s">
        <v>4</v>
      </c>
      <c r="C174" s="285" t="str">
        <f>IF(AO174="介護福祉士","〇","")</f>
        <v/>
      </c>
      <c r="D174" s="367" t="str">
        <f>IF(A174="","",DATEDIF(A174,$AF$3,"m"))</f>
        <v/>
      </c>
      <c r="E174" s="290" t="s">
        <v>102</v>
      </c>
      <c r="F174" s="293"/>
      <c r="G174" s="73" t="s">
        <v>36</v>
      </c>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278">
        <f>SUM(H175:AL175)</f>
        <v>0</v>
      </c>
      <c r="AN174" s="280" t="str">
        <f>IFERROR(IF(SUM(AM174:AM179)&gt;$AF$205,1,ROUNDDOWN(SUM(AM174:AM179)/$AF$205,1)),"")</f>
        <v/>
      </c>
      <c r="AO174" s="343"/>
      <c r="AQ174" s="228"/>
      <c r="AR174" s="369"/>
      <c r="AS174" s="224"/>
      <c r="AT174" s="225"/>
      <c r="AU174" s="12" t="s">
        <v>26</v>
      </c>
      <c r="AV174" s="226"/>
      <c r="AW174" s="227"/>
      <c r="AX174" s="156"/>
      <c r="AY174" s="167" t="s">
        <v>34</v>
      </c>
      <c r="BA174" s="9"/>
    </row>
    <row r="175" spans="1:53" ht="13.5" customHeight="1">
      <c r="A175" s="284"/>
      <c r="B175" s="256"/>
      <c r="C175" s="286"/>
      <c r="D175" s="370"/>
      <c r="E175" s="291"/>
      <c r="F175" s="293"/>
      <c r="G175" s="70" t="s">
        <v>41</v>
      </c>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253"/>
      <c r="AN175" s="280"/>
      <c r="AO175" s="344"/>
      <c r="AQ175" s="228"/>
      <c r="AR175" s="369"/>
      <c r="AS175" s="224"/>
      <c r="AT175" s="225"/>
      <c r="AU175" s="12" t="s">
        <v>26</v>
      </c>
      <c r="AV175" s="226"/>
      <c r="AW175" s="227"/>
      <c r="AX175" s="156"/>
      <c r="AY175" s="167" t="s">
        <v>34</v>
      </c>
      <c r="BA175" s="9"/>
    </row>
    <row r="176" spans="1:53" ht="13.5" customHeight="1">
      <c r="A176" s="284"/>
      <c r="B176" s="273" t="s">
        <v>5</v>
      </c>
      <c r="C176" s="286"/>
      <c r="D176" s="370"/>
      <c r="E176" s="291"/>
      <c r="F176" s="293"/>
      <c r="G176" s="73" t="s">
        <v>36</v>
      </c>
      <c r="H176" s="38"/>
      <c r="I176" s="38"/>
      <c r="J176" s="38"/>
      <c r="K176" s="38"/>
      <c r="L176" s="164"/>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278">
        <f>SUM(H177:AL177)</f>
        <v>0</v>
      </c>
      <c r="AN176" s="280"/>
      <c r="AO176" s="345"/>
      <c r="AQ176" s="228"/>
      <c r="AR176" s="369"/>
      <c r="AS176" s="224"/>
      <c r="AT176" s="225"/>
      <c r="AU176" s="12" t="s">
        <v>26</v>
      </c>
      <c r="AV176" s="226"/>
      <c r="AW176" s="227"/>
      <c r="AX176" s="156"/>
      <c r="AY176" s="167" t="s">
        <v>34</v>
      </c>
      <c r="BA176" s="9"/>
    </row>
    <row r="177" spans="1:53" ht="13.5" customHeight="1">
      <c r="A177" s="284"/>
      <c r="B177" s="297"/>
      <c r="C177" s="286"/>
      <c r="D177" s="370"/>
      <c r="E177" s="291"/>
      <c r="F177" s="293"/>
      <c r="G177" s="70" t="s">
        <v>41</v>
      </c>
      <c r="H177" s="35"/>
      <c r="I177" s="35"/>
      <c r="J177" s="35"/>
      <c r="K177" s="35"/>
      <c r="L177" s="36"/>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253"/>
      <c r="AN177" s="280"/>
      <c r="AO177" s="344"/>
      <c r="AQ177" s="228"/>
      <c r="AR177" s="369"/>
      <c r="AS177" s="224"/>
      <c r="AT177" s="225"/>
      <c r="AU177" s="12" t="s">
        <v>26</v>
      </c>
      <c r="AV177" s="226"/>
      <c r="AW177" s="227"/>
      <c r="AX177" s="156"/>
      <c r="AY177" s="167" t="s">
        <v>34</v>
      </c>
      <c r="BA177" s="9"/>
    </row>
    <row r="178" spans="1:53" ht="13.5" customHeight="1">
      <c r="A178" s="284"/>
      <c r="B178" s="296" t="s">
        <v>33</v>
      </c>
      <c r="C178" s="286"/>
      <c r="D178" s="370"/>
      <c r="E178" s="291"/>
      <c r="F178" s="294"/>
      <c r="G178" s="73" t="s">
        <v>36</v>
      </c>
      <c r="H178" s="38"/>
      <c r="I178" s="38"/>
      <c r="J178" s="38"/>
      <c r="K178" s="38"/>
      <c r="L178" s="164"/>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278">
        <f>SUM(H179:AL179)</f>
        <v>0</v>
      </c>
      <c r="AN178" s="281"/>
      <c r="AO178" s="345"/>
      <c r="AQ178" s="228"/>
      <c r="AR178" s="369"/>
      <c r="AS178" s="224"/>
      <c r="AT178" s="225"/>
      <c r="AU178" s="12" t="s">
        <v>26</v>
      </c>
      <c r="AV178" s="226"/>
      <c r="AW178" s="227"/>
      <c r="AX178" s="156"/>
      <c r="AY178" s="167" t="s">
        <v>34</v>
      </c>
      <c r="BA178" s="9"/>
    </row>
    <row r="179" spans="1:53" ht="13.5" customHeight="1">
      <c r="A179" s="284"/>
      <c r="B179" s="255"/>
      <c r="C179" s="287"/>
      <c r="D179" s="370"/>
      <c r="E179" s="292"/>
      <c r="F179" s="295"/>
      <c r="G179" s="70" t="s">
        <v>41</v>
      </c>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253"/>
      <c r="AN179" s="281"/>
      <c r="AO179" s="346"/>
      <c r="AQ179" s="228"/>
      <c r="AR179" s="369"/>
      <c r="AS179" s="224"/>
      <c r="AT179" s="225"/>
      <c r="AU179" s="12" t="s">
        <v>26</v>
      </c>
      <c r="AV179" s="226"/>
      <c r="AW179" s="227"/>
      <c r="AX179" s="156"/>
      <c r="AY179" s="167" t="s">
        <v>34</v>
      </c>
      <c r="BA179" s="9"/>
    </row>
    <row r="180" spans="1:53" ht="13.5" customHeight="1">
      <c r="A180" s="305" t="str">
        <f>IFERROR(INDEX(【従業者名簿】!F:F,MATCH(前2月!F180,【従業者名簿】!C:C,0)),"")</f>
        <v/>
      </c>
      <c r="B180" s="273" t="s">
        <v>5</v>
      </c>
      <c r="C180" s="299" t="str">
        <f>IF(AO180="介護福祉士","〇","")</f>
        <v/>
      </c>
      <c r="D180" s="370" t="str">
        <f>IF(A180="","",DATEDIF(A180,$AF$3,"m"))</f>
        <v/>
      </c>
      <c r="E180" s="306" t="s">
        <v>102</v>
      </c>
      <c r="F180" s="262"/>
      <c r="G180" s="70" t="s">
        <v>36</v>
      </c>
      <c r="H180" s="164"/>
      <c r="I180" s="164"/>
      <c r="J180" s="164"/>
      <c r="K180" s="164"/>
      <c r="L180" s="164"/>
      <c r="M180" s="164"/>
      <c r="N180" s="164"/>
      <c r="O180" s="164"/>
      <c r="P180" s="164"/>
      <c r="Q180" s="164"/>
      <c r="R180" s="164"/>
      <c r="S180" s="164"/>
      <c r="T180" s="164"/>
      <c r="U180" s="164"/>
      <c r="V180" s="164"/>
      <c r="W180" s="164"/>
      <c r="X180" s="164"/>
      <c r="Y180" s="164"/>
      <c r="Z180" s="164"/>
      <c r="AA180" s="164"/>
      <c r="AB180" s="164"/>
      <c r="AC180" s="164"/>
      <c r="AD180" s="164"/>
      <c r="AE180" s="164"/>
      <c r="AF180" s="164"/>
      <c r="AG180" s="164"/>
      <c r="AH180" s="164"/>
      <c r="AI180" s="164"/>
      <c r="AJ180" s="164"/>
      <c r="AK180" s="164"/>
      <c r="AL180" s="164"/>
      <c r="AM180" s="278">
        <f>SUM(H181:AL181)</f>
        <v>0</v>
      </c>
      <c r="AN180" s="279" t="str">
        <f>IFERROR(IF(SUM(AM180:AM183)&gt;$AF$205,1,ROUNDDOWN(SUM(AM180:AM183)/$AF$205,1)),"")</f>
        <v/>
      </c>
      <c r="AO180" s="222"/>
      <c r="AP180" s="8"/>
      <c r="AQ180" s="228"/>
      <c r="AR180" s="369"/>
      <c r="AS180" s="224"/>
      <c r="AT180" s="225"/>
      <c r="AU180" s="12" t="s">
        <v>26</v>
      </c>
      <c r="AV180" s="226"/>
      <c r="AW180" s="227"/>
      <c r="AX180" s="156"/>
      <c r="AY180" s="167" t="s">
        <v>34</v>
      </c>
      <c r="BA180" s="9"/>
    </row>
    <row r="181" spans="1:53" ht="13.5" customHeight="1">
      <c r="A181" s="284"/>
      <c r="B181" s="297"/>
      <c r="C181" s="286"/>
      <c r="D181" s="370"/>
      <c r="E181" s="291"/>
      <c r="F181" s="262"/>
      <c r="G181" s="70" t="s">
        <v>41</v>
      </c>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253"/>
      <c r="AN181" s="280"/>
      <c r="AO181" s="344"/>
      <c r="AP181" s="8"/>
      <c r="AQ181" s="228"/>
      <c r="AR181" s="369"/>
      <c r="AS181" s="224"/>
      <c r="AT181" s="225"/>
      <c r="AU181" s="12" t="s">
        <v>26</v>
      </c>
      <c r="AV181" s="226"/>
      <c r="AW181" s="227"/>
      <c r="AX181" s="156"/>
      <c r="AY181" s="167" t="s">
        <v>34</v>
      </c>
      <c r="BA181" s="9"/>
    </row>
    <row r="182" spans="1:53" ht="13.5" customHeight="1">
      <c r="A182" s="284"/>
      <c r="B182" s="304" t="s">
        <v>33</v>
      </c>
      <c r="C182" s="286"/>
      <c r="D182" s="370"/>
      <c r="E182" s="291"/>
      <c r="F182" s="277"/>
      <c r="G182" s="70" t="s">
        <v>36</v>
      </c>
      <c r="H182" s="164"/>
      <c r="I182" s="164"/>
      <c r="J182" s="164"/>
      <c r="K182" s="164"/>
      <c r="L182" s="164"/>
      <c r="M182" s="164"/>
      <c r="N182" s="164"/>
      <c r="O182" s="164"/>
      <c r="P182" s="164"/>
      <c r="Q182" s="164"/>
      <c r="R182" s="164"/>
      <c r="S182" s="164"/>
      <c r="T182" s="164"/>
      <c r="U182" s="164"/>
      <c r="V182" s="164"/>
      <c r="W182" s="164"/>
      <c r="X182" s="164"/>
      <c r="Y182" s="164"/>
      <c r="Z182" s="164"/>
      <c r="AA182" s="164"/>
      <c r="AB182" s="164"/>
      <c r="AC182" s="164"/>
      <c r="AD182" s="164"/>
      <c r="AE182" s="164"/>
      <c r="AF182" s="164"/>
      <c r="AG182" s="164"/>
      <c r="AH182" s="164"/>
      <c r="AI182" s="164"/>
      <c r="AJ182" s="164"/>
      <c r="AK182" s="164"/>
      <c r="AL182" s="164"/>
      <c r="AM182" s="253">
        <f>SUM(H183:AL183)</f>
        <v>0</v>
      </c>
      <c r="AN182" s="281"/>
      <c r="AO182" s="345"/>
      <c r="AP182" s="8"/>
      <c r="AQ182" s="228"/>
      <c r="AR182" s="369"/>
      <c r="AS182" s="224"/>
      <c r="AT182" s="225"/>
      <c r="AU182" s="12" t="s">
        <v>26</v>
      </c>
      <c r="AV182" s="226"/>
      <c r="AW182" s="227"/>
      <c r="AX182" s="156"/>
      <c r="AY182" s="167" t="s">
        <v>34</v>
      </c>
      <c r="BA182" s="9"/>
    </row>
    <row r="183" spans="1:53" ht="13.5" customHeight="1">
      <c r="A183" s="284"/>
      <c r="B183" s="304"/>
      <c r="C183" s="287"/>
      <c r="D183" s="370"/>
      <c r="E183" s="292"/>
      <c r="F183" s="277"/>
      <c r="G183" s="70" t="s">
        <v>41</v>
      </c>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253"/>
      <c r="AN183" s="282"/>
      <c r="AO183" s="346"/>
      <c r="AP183" s="8"/>
      <c r="AQ183" s="228"/>
      <c r="AR183" s="369"/>
      <c r="AS183" s="224"/>
      <c r="AT183" s="225"/>
      <c r="AU183" s="12" t="s">
        <v>26</v>
      </c>
      <c r="AV183" s="226"/>
      <c r="AW183" s="227"/>
      <c r="AX183" s="156"/>
      <c r="AY183" s="167" t="s">
        <v>34</v>
      </c>
      <c r="BA183" s="9"/>
    </row>
    <row r="184" spans="1:53" ht="13.5" customHeight="1">
      <c r="A184" s="248" t="str">
        <f>IFERROR(INDEX(【従業者名簿】!F:F,MATCH(F184,【従業者名簿】!C:C,0)),"")</f>
        <v/>
      </c>
      <c r="B184" s="298" t="s">
        <v>33</v>
      </c>
      <c r="C184" s="299" t="str">
        <f>IF(AO184="介護福祉士","〇","")</f>
        <v/>
      </c>
      <c r="D184" s="366" t="str">
        <f>IF(A184="","",DATEDIF(A184,$AF$3,"m"))</f>
        <v/>
      </c>
      <c r="E184" s="301"/>
      <c r="F184" s="270"/>
      <c r="G184" s="70" t="s">
        <v>36</v>
      </c>
      <c r="H184" s="164"/>
      <c r="I184" s="164"/>
      <c r="J184" s="164"/>
      <c r="K184" s="164"/>
      <c r="L184" s="164"/>
      <c r="M184" s="164"/>
      <c r="N184" s="164"/>
      <c r="O184" s="40"/>
      <c r="P184" s="164"/>
      <c r="Q184" s="164"/>
      <c r="R184" s="164"/>
      <c r="S184" s="164"/>
      <c r="T184" s="164"/>
      <c r="U184" s="38"/>
      <c r="V184" s="38"/>
      <c r="W184" s="164"/>
      <c r="X184" s="164"/>
      <c r="Y184" s="164"/>
      <c r="Z184" s="164"/>
      <c r="AA184" s="164"/>
      <c r="AB184" s="164"/>
      <c r="AC184" s="164"/>
      <c r="AD184" s="164"/>
      <c r="AE184" s="164"/>
      <c r="AF184" s="164"/>
      <c r="AG184" s="164"/>
      <c r="AH184" s="164"/>
      <c r="AI184" s="164"/>
      <c r="AJ184" s="164"/>
      <c r="AK184" s="164"/>
      <c r="AL184" s="164"/>
      <c r="AM184" s="253">
        <f>SUM(H185:AL185)</f>
        <v>0</v>
      </c>
      <c r="AN184" s="368" t="str">
        <f>IFERROR(IF(OR(E184="Ａ",AM184&gt;$AF$205),1,ROUNDDOWN(AM184/$AF$45,1)),"")</f>
        <v/>
      </c>
      <c r="AO184" s="222"/>
      <c r="AP184" s="8"/>
      <c r="AQ184" s="228"/>
      <c r="AR184" s="369"/>
      <c r="AS184" s="224"/>
      <c r="AT184" s="226"/>
      <c r="AU184" s="12" t="s">
        <v>26</v>
      </c>
      <c r="AV184" s="226"/>
      <c r="AW184" s="311"/>
      <c r="AX184" s="156"/>
      <c r="AY184" s="167" t="s">
        <v>34</v>
      </c>
      <c r="BA184" s="9"/>
    </row>
    <row r="185" spans="1:53" ht="13.5" customHeight="1">
      <c r="A185" s="249"/>
      <c r="B185" s="255"/>
      <c r="C185" s="287"/>
      <c r="D185" s="367"/>
      <c r="E185" s="302"/>
      <c r="F185" s="261"/>
      <c r="G185" s="70" t="s">
        <v>41</v>
      </c>
      <c r="H185" s="35"/>
      <c r="I185" s="35"/>
      <c r="J185" s="35"/>
      <c r="K185" s="35"/>
      <c r="L185" s="35"/>
      <c r="M185" s="35"/>
      <c r="N185" s="35"/>
      <c r="O185" s="48"/>
      <c r="P185" s="35"/>
      <c r="Q185" s="35"/>
      <c r="R185" s="35"/>
      <c r="S185" s="35"/>
      <c r="T185" s="35"/>
      <c r="U185" s="35"/>
      <c r="V185" s="35"/>
      <c r="W185" s="35"/>
      <c r="X185" s="35"/>
      <c r="Y185" s="35"/>
      <c r="Z185" s="35"/>
      <c r="AA185" s="35"/>
      <c r="AB185" s="35"/>
      <c r="AC185" s="35"/>
      <c r="AD185" s="35"/>
      <c r="AE185" s="35"/>
      <c r="AF185" s="35"/>
      <c r="AG185" s="39"/>
      <c r="AH185" s="35"/>
      <c r="AI185" s="35"/>
      <c r="AJ185" s="35"/>
      <c r="AK185" s="35"/>
      <c r="AL185" s="35"/>
      <c r="AM185" s="253"/>
      <c r="AN185" s="368"/>
      <c r="AO185" s="223"/>
      <c r="AP185" s="8"/>
      <c r="AQ185" s="228"/>
      <c r="AR185" s="369"/>
      <c r="AS185" s="224"/>
      <c r="AT185" s="226"/>
      <c r="AU185" s="12" t="s">
        <v>26</v>
      </c>
      <c r="AV185" s="226"/>
      <c r="AW185" s="311"/>
      <c r="AX185" s="156"/>
      <c r="AY185" s="167" t="s">
        <v>34</v>
      </c>
      <c r="BA185" s="9"/>
    </row>
    <row r="186" spans="1:53" ht="13.5" customHeight="1">
      <c r="A186" s="248" t="str">
        <f>IFERROR(INDEX(【従業者名簿】!F:F,MATCH(F186,【従業者名簿】!C:C,0)),"")</f>
        <v/>
      </c>
      <c r="B186" s="298" t="s">
        <v>33</v>
      </c>
      <c r="C186" s="299" t="str">
        <f t="shared" ref="C186" si="165">IF(AO186="介護福祉士","〇","")</f>
        <v/>
      </c>
      <c r="D186" s="366" t="str">
        <f>IF(A186="","",DATEDIF(A186,$AF$3,"m"))</f>
        <v/>
      </c>
      <c r="E186" s="301"/>
      <c r="F186" s="270"/>
      <c r="G186" s="70" t="s">
        <v>36</v>
      </c>
      <c r="H186" s="164"/>
      <c r="I186" s="164"/>
      <c r="J186" s="164"/>
      <c r="K186" s="164"/>
      <c r="L186" s="164"/>
      <c r="M186" s="164"/>
      <c r="N186" s="164"/>
      <c r="O186" s="164"/>
      <c r="P186" s="164"/>
      <c r="Q186" s="40"/>
      <c r="R186" s="164"/>
      <c r="S186" s="164"/>
      <c r="T186" s="164"/>
      <c r="U186" s="164"/>
      <c r="V186" s="164"/>
      <c r="W186" s="164"/>
      <c r="X186" s="164"/>
      <c r="Y186" s="164"/>
      <c r="Z186" s="164"/>
      <c r="AA186" s="164"/>
      <c r="AB186" s="164"/>
      <c r="AC186" s="164"/>
      <c r="AD186" s="164"/>
      <c r="AE186" s="40"/>
      <c r="AF186" s="164"/>
      <c r="AG186" s="164"/>
      <c r="AH186" s="164"/>
      <c r="AI186" s="164"/>
      <c r="AJ186" s="164"/>
      <c r="AK186" s="164"/>
      <c r="AL186" s="164"/>
      <c r="AM186" s="253">
        <f>SUM(H187:AL187)</f>
        <v>0</v>
      </c>
      <c r="AN186" s="368" t="str">
        <f t="shared" ref="AN186" si="166">IFERROR(IF(OR(E186="Ａ",AM186&gt;$AF$205),1,ROUNDDOWN(AM186/$AF$45,1)),"")</f>
        <v/>
      </c>
      <c r="AO186" s="222"/>
      <c r="AP186" s="8"/>
      <c r="AQ186" s="228" t="s">
        <v>19</v>
      </c>
      <c r="AR186" s="307"/>
      <c r="AS186" s="308" t="s">
        <v>20</v>
      </c>
      <c r="AT186" s="309"/>
      <c r="AU186" s="309"/>
      <c r="AV186" s="309"/>
      <c r="AW186" s="309"/>
      <c r="AX186" s="309"/>
      <c r="AY186" s="310"/>
      <c r="BA186" s="9"/>
    </row>
    <row r="187" spans="1:53" ht="13.5" customHeight="1">
      <c r="A187" s="249"/>
      <c r="B187" s="255"/>
      <c r="C187" s="287"/>
      <c r="D187" s="367"/>
      <c r="E187" s="302"/>
      <c r="F187" s="261"/>
      <c r="G187" s="70" t="s">
        <v>41</v>
      </c>
      <c r="H187" s="35"/>
      <c r="I187" s="35"/>
      <c r="J187" s="35"/>
      <c r="K187" s="35"/>
      <c r="L187" s="35"/>
      <c r="M187" s="35"/>
      <c r="N187" s="35"/>
      <c r="O187" s="35"/>
      <c r="P187" s="35"/>
      <c r="Q187" s="48"/>
      <c r="R187" s="35"/>
      <c r="S187" s="35"/>
      <c r="T187" s="35"/>
      <c r="U187" s="35"/>
      <c r="V187" s="35"/>
      <c r="W187" s="35"/>
      <c r="X187" s="35"/>
      <c r="Y187" s="35"/>
      <c r="Z187" s="35"/>
      <c r="AA187" s="35"/>
      <c r="AB187" s="35"/>
      <c r="AC187" s="35"/>
      <c r="AD187" s="35"/>
      <c r="AE187" s="48"/>
      <c r="AF187" s="35"/>
      <c r="AG187" s="35"/>
      <c r="AH187" s="35"/>
      <c r="AI187" s="35"/>
      <c r="AJ187" s="35"/>
      <c r="AK187" s="35"/>
      <c r="AL187" s="35"/>
      <c r="AM187" s="253"/>
      <c r="AN187" s="368"/>
      <c r="AO187" s="223"/>
      <c r="AP187" s="8"/>
      <c r="AQ187" s="228" t="s">
        <v>28</v>
      </c>
      <c r="AR187" s="307"/>
      <c r="AS187" s="308" t="s">
        <v>29</v>
      </c>
      <c r="AT187" s="309"/>
      <c r="AU187" s="309"/>
      <c r="AV187" s="309"/>
      <c r="AW187" s="309"/>
      <c r="AX187" s="309"/>
      <c r="AY187" s="310"/>
      <c r="BA187" s="9"/>
    </row>
    <row r="188" spans="1:53" ht="13.5" customHeight="1">
      <c r="A188" s="248" t="str">
        <f>IFERROR(INDEX(【従業者名簿】!F:F,MATCH(F188,【従業者名簿】!C:C,0)),"")</f>
        <v/>
      </c>
      <c r="B188" s="298" t="s">
        <v>33</v>
      </c>
      <c r="C188" s="299" t="str">
        <f t="shared" ref="C188" si="167">IF(AO188="介護福祉士","〇","")</f>
        <v/>
      </c>
      <c r="D188" s="366" t="str">
        <f>IF(A188="","",DATEDIF(A188,$AF$3,"m"))</f>
        <v/>
      </c>
      <c r="E188" s="301"/>
      <c r="F188" s="270"/>
      <c r="G188" s="70" t="s">
        <v>36</v>
      </c>
      <c r="H188" s="164"/>
      <c r="I188" s="164"/>
      <c r="J188" s="164"/>
      <c r="K188" s="164"/>
      <c r="L188" s="164"/>
      <c r="M188" s="164"/>
      <c r="N188" s="164"/>
      <c r="O188" s="164"/>
      <c r="P188" s="164"/>
      <c r="Q188" s="164"/>
      <c r="R188" s="164"/>
      <c r="S188" s="164"/>
      <c r="T188" s="164"/>
      <c r="U188" s="164"/>
      <c r="V188" s="164"/>
      <c r="W188" s="164"/>
      <c r="X188" s="164"/>
      <c r="Y188" s="164"/>
      <c r="Z188" s="164"/>
      <c r="AA188" s="164"/>
      <c r="AB188" s="164"/>
      <c r="AC188" s="164"/>
      <c r="AD188" s="164"/>
      <c r="AE188" s="164"/>
      <c r="AF188" s="164"/>
      <c r="AG188" s="164"/>
      <c r="AH188" s="164"/>
      <c r="AI188" s="164"/>
      <c r="AJ188" s="164"/>
      <c r="AK188" s="164"/>
      <c r="AL188" s="164"/>
      <c r="AM188" s="253">
        <f>SUM(H189:AL189)</f>
        <v>0</v>
      </c>
      <c r="AN188" s="368" t="str">
        <f t="shared" ref="AN188" si="168">IFERROR(IF(OR(E188="Ａ",AM188&gt;$AF$205),1,ROUNDDOWN(AM188/$AF$45,1)),"")</f>
        <v/>
      </c>
      <c r="AO188" s="222"/>
      <c r="AP188" s="8"/>
      <c r="AQ188" s="228" t="s">
        <v>11</v>
      </c>
      <c r="AR188" s="307"/>
      <c r="AS188" s="308" t="s">
        <v>30</v>
      </c>
      <c r="AT188" s="309"/>
      <c r="AU188" s="309"/>
      <c r="AV188" s="309"/>
      <c r="AW188" s="309"/>
      <c r="AX188" s="309"/>
      <c r="AY188" s="310"/>
      <c r="BA188" s="9"/>
    </row>
    <row r="189" spans="1:53" ht="13.5" customHeight="1">
      <c r="A189" s="249"/>
      <c r="B189" s="255"/>
      <c r="C189" s="287"/>
      <c r="D189" s="367"/>
      <c r="E189" s="302"/>
      <c r="F189" s="261"/>
      <c r="G189" s="70" t="s">
        <v>41</v>
      </c>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253"/>
      <c r="AN189" s="368"/>
      <c r="AO189" s="223"/>
      <c r="AP189" s="8"/>
      <c r="AQ189" s="156"/>
      <c r="AR189" s="160"/>
      <c r="AS189" s="308"/>
      <c r="AT189" s="309"/>
      <c r="AU189" s="309"/>
      <c r="AV189" s="309"/>
      <c r="AW189" s="309"/>
      <c r="AX189" s="309"/>
      <c r="AY189" s="310"/>
      <c r="BA189" s="9"/>
    </row>
    <row r="190" spans="1:53" ht="13.5" customHeight="1">
      <c r="A190" s="248" t="str">
        <f>IFERROR(INDEX(【従業者名簿】!F:F,MATCH(F190,【従業者名簿】!C:C,0)),"")</f>
        <v/>
      </c>
      <c r="B190" s="298" t="s">
        <v>33</v>
      </c>
      <c r="C190" s="299" t="str">
        <f t="shared" ref="C190" si="169">IF(AO190="介護福祉士","〇","")</f>
        <v/>
      </c>
      <c r="D190" s="366" t="str">
        <f>IF(A190="","",DATEDIF(A190,$AF$3,"m"))</f>
        <v/>
      </c>
      <c r="E190" s="301"/>
      <c r="F190" s="270"/>
      <c r="G190" s="70" t="s">
        <v>36</v>
      </c>
      <c r="H190" s="164"/>
      <c r="I190" s="164"/>
      <c r="J190" s="164"/>
      <c r="K190" s="164"/>
      <c r="L190" s="164"/>
      <c r="M190" s="164"/>
      <c r="N190" s="164"/>
      <c r="O190" s="164"/>
      <c r="P190" s="164"/>
      <c r="Q190" s="164"/>
      <c r="R190" s="164"/>
      <c r="S190" s="164"/>
      <c r="T190" s="164"/>
      <c r="U190" s="164"/>
      <c r="V190" s="164"/>
      <c r="W190" s="164"/>
      <c r="X190" s="164"/>
      <c r="Y190" s="164"/>
      <c r="Z190" s="164"/>
      <c r="AA190" s="164"/>
      <c r="AB190" s="164"/>
      <c r="AC190" s="164"/>
      <c r="AD190" s="164"/>
      <c r="AE190" s="164"/>
      <c r="AF190" s="164"/>
      <c r="AG190" s="164"/>
      <c r="AH190" s="164"/>
      <c r="AI190" s="164"/>
      <c r="AJ190" s="164"/>
      <c r="AK190" s="164"/>
      <c r="AL190" s="164"/>
      <c r="AM190" s="253">
        <f>SUM(H191:AL191)</f>
        <v>0</v>
      </c>
      <c r="AN190" s="368" t="str">
        <f t="shared" ref="AN190" si="170">IFERROR(IF(OR(E190="Ａ",AM190&gt;$AF$205),1,ROUNDDOWN(AM190/$AF$45,1)),"")</f>
        <v/>
      </c>
      <c r="AO190" s="222"/>
      <c r="AP190" s="8"/>
      <c r="AQ190" s="228"/>
      <c r="AR190" s="307"/>
      <c r="AS190" s="308"/>
      <c r="AT190" s="309"/>
      <c r="AU190" s="309"/>
      <c r="AV190" s="309"/>
      <c r="AW190" s="309"/>
      <c r="AX190" s="309"/>
      <c r="AY190" s="310"/>
      <c r="BA190" s="9"/>
    </row>
    <row r="191" spans="1:53" ht="13.5" customHeight="1">
      <c r="A191" s="249"/>
      <c r="B191" s="255"/>
      <c r="C191" s="287"/>
      <c r="D191" s="367"/>
      <c r="E191" s="302"/>
      <c r="F191" s="261"/>
      <c r="G191" s="70" t="s">
        <v>41</v>
      </c>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253"/>
      <c r="AN191" s="368"/>
      <c r="AO191" s="223"/>
      <c r="AP191" s="8"/>
      <c r="AQ191" s="156"/>
      <c r="AR191" s="160"/>
      <c r="AS191" s="161"/>
      <c r="AT191" s="162"/>
      <c r="AU191" s="162"/>
      <c r="AV191" s="162"/>
      <c r="AW191" s="162"/>
      <c r="AX191" s="162"/>
      <c r="AY191" s="163"/>
      <c r="BA191" s="9"/>
    </row>
    <row r="192" spans="1:53" ht="13.5" customHeight="1">
      <c r="A192" s="248" t="str">
        <f>IFERROR(INDEX(【従業者名簿】!F:F,MATCH(F192,【従業者名簿】!C:C,0)),"")</f>
        <v/>
      </c>
      <c r="B192" s="298" t="s">
        <v>33</v>
      </c>
      <c r="C192" s="299" t="str">
        <f t="shared" ref="C192" si="171">IF(AO192="介護福祉士","〇","")</f>
        <v/>
      </c>
      <c r="D192" s="366" t="str">
        <f>IF(A192="","",DATEDIF(A192,$AF$3,"m"))</f>
        <v/>
      </c>
      <c r="E192" s="301"/>
      <c r="F192" s="270"/>
      <c r="G192" s="70" t="s">
        <v>36</v>
      </c>
      <c r="H192" s="164"/>
      <c r="I192" s="164"/>
      <c r="J192" s="164"/>
      <c r="K192" s="164"/>
      <c r="L192" s="164"/>
      <c r="M192" s="164"/>
      <c r="N192" s="164"/>
      <c r="O192" s="164"/>
      <c r="P192" s="164"/>
      <c r="Q192" s="164"/>
      <c r="R192" s="164"/>
      <c r="S192" s="164"/>
      <c r="T192" s="164"/>
      <c r="U192" s="164"/>
      <c r="V192" s="164"/>
      <c r="W192" s="164"/>
      <c r="X192" s="164"/>
      <c r="Y192" s="164"/>
      <c r="Z192" s="164"/>
      <c r="AA192" s="164"/>
      <c r="AB192" s="164"/>
      <c r="AC192" s="164"/>
      <c r="AD192" s="164"/>
      <c r="AE192" s="164"/>
      <c r="AF192" s="164"/>
      <c r="AG192" s="164"/>
      <c r="AH192" s="164"/>
      <c r="AI192" s="164"/>
      <c r="AJ192" s="164"/>
      <c r="AK192" s="164"/>
      <c r="AL192" s="164"/>
      <c r="AM192" s="253">
        <f>SUM(H193:AL193)</f>
        <v>0</v>
      </c>
      <c r="AN192" s="368" t="str">
        <f t="shared" ref="AN192" si="172">IFERROR(IF(OR(E192="Ａ",AM192&gt;$AF$205),1,ROUNDDOWN(AM192/$AF$45,1)),"")</f>
        <v/>
      </c>
      <c r="AO192" s="222"/>
      <c r="AP192" s="8"/>
      <c r="BA192" s="9"/>
    </row>
    <row r="193" spans="1:53" ht="13.5" customHeight="1">
      <c r="A193" s="249"/>
      <c r="B193" s="255"/>
      <c r="C193" s="287"/>
      <c r="D193" s="367"/>
      <c r="E193" s="302"/>
      <c r="F193" s="261"/>
      <c r="G193" s="70" t="s">
        <v>41</v>
      </c>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253"/>
      <c r="AN193" s="368"/>
      <c r="AO193" s="223"/>
      <c r="AP193" s="8"/>
      <c r="AQ193" s="332" t="s">
        <v>199</v>
      </c>
      <c r="AR193" s="334"/>
      <c r="AS193" s="347"/>
      <c r="AT193" s="252" t="s">
        <v>200</v>
      </c>
      <c r="AU193" s="351"/>
      <c r="AV193" s="351"/>
      <c r="AW193" s="252" t="s">
        <v>201</v>
      </c>
      <c r="AX193" s="351"/>
      <c r="AY193" s="351"/>
    </row>
    <row r="194" spans="1:53" ht="13.5" customHeight="1">
      <c r="A194" s="248" t="str">
        <f>IFERROR(INDEX(【従業者名簿】!F:F,MATCH(F194,【従業者名簿】!C:C,0)),"")</f>
        <v/>
      </c>
      <c r="B194" s="298" t="s">
        <v>33</v>
      </c>
      <c r="C194" s="299" t="str">
        <f t="shared" ref="C194" si="173">IF(AO194="介護福祉士","〇","")</f>
        <v/>
      </c>
      <c r="D194" s="366" t="str">
        <f>IF(A194="","",DATEDIF(A194,$AF$3,"m"))</f>
        <v/>
      </c>
      <c r="E194" s="301"/>
      <c r="F194" s="270"/>
      <c r="G194" s="70" t="s">
        <v>36</v>
      </c>
      <c r="H194" s="164"/>
      <c r="I194" s="164"/>
      <c r="J194" s="164"/>
      <c r="K194" s="164"/>
      <c r="L194" s="164"/>
      <c r="M194" s="164"/>
      <c r="N194" s="164"/>
      <c r="O194" s="164"/>
      <c r="P194" s="164"/>
      <c r="Q194" s="164"/>
      <c r="R194" s="164"/>
      <c r="S194" s="164"/>
      <c r="T194" s="164"/>
      <c r="U194" s="164"/>
      <c r="V194" s="164"/>
      <c r="W194" s="164"/>
      <c r="X194" s="164"/>
      <c r="Y194" s="164"/>
      <c r="Z194" s="164"/>
      <c r="AA194" s="164"/>
      <c r="AB194" s="164"/>
      <c r="AC194" s="164"/>
      <c r="AD194" s="164"/>
      <c r="AE194" s="164"/>
      <c r="AF194" s="164"/>
      <c r="AG194" s="164"/>
      <c r="AH194" s="164"/>
      <c r="AI194" s="164"/>
      <c r="AJ194" s="164"/>
      <c r="AK194" s="164"/>
      <c r="AL194" s="164"/>
      <c r="AM194" s="253">
        <f>SUM(H195:AL195)</f>
        <v>0</v>
      </c>
      <c r="AN194" s="368" t="str">
        <f t="shared" ref="AN194" si="174">IFERROR(IF(OR(E194="Ａ",AM194&gt;$AF$205),1,ROUNDDOWN(AM194/$AF$45,1)),"")</f>
        <v/>
      </c>
      <c r="AO194" s="222"/>
      <c r="AP194" s="8"/>
      <c r="AQ194" s="348"/>
      <c r="AR194" s="349"/>
      <c r="AS194" s="350"/>
      <c r="AT194" s="352"/>
      <c r="AU194" s="352"/>
      <c r="AV194" s="352"/>
      <c r="AW194" s="352"/>
      <c r="AX194" s="352"/>
      <c r="AY194" s="352"/>
    </row>
    <row r="195" spans="1:53" ht="13.5" customHeight="1">
      <c r="A195" s="249"/>
      <c r="B195" s="255"/>
      <c r="C195" s="287"/>
      <c r="D195" s="367"/>
      <c r="E195" s="302"/>
      <c r="F195" s="261"/>
      <c r="G195" s="70" t="s">
        <v>41</v>
      </c>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253"/>
      <c r="AN195" s="368"/>
      <c r="AO195" s="223"/>
      <c r="AP195" s="8"/>
      <c r="AQ195" s="210"/>
      <c r="AR195" s="214"/>
      <c r="AS195" s="211"/>
      <c r="AT195" s="353" t="s">
        <v>166</v>
      </c>
      <c r="AU195" s="354"/>
      <c r="AV195" s="355"/>
      <c r="AW195" s="353" t="s">
        <v>167</v>
      </c>
      <c r="AX195" s="356"/>
      <c r="AY195" s="357"/>
    </row>
    <row r="196" spans="1:53" ht="13.5" customHeight="1">
      <c r="A196" s="248" t="str">
        <f>IFERROR(INDEX(【従業者名簿】!F:F,MATCH(F196,【従業者名簿】!C:C,0)),"")</f>
        <v/>
      </c>
      <c r="B196" s="298" t="s">
        <v>33</v>
      </c>
      <c r="C196" s="299" t="str">
        <f t="shared" ref="C196" si="175">IF(AO196="介護福祉士","〇","")</f>
        <v/>
      </c>
      <c r="D196" s="366" t="str">
        <f>IF(A196="","",DATEDIF(A196,$AF$3,"m"))</f>
        <v/>
      </c>
      <c r="E196" s="275"/>
      <c r="F196" s="262"/>
      <c r="G196" s="70" t="s">
        <v>36</v>
      </c>
      <c r="H196" s="45"/>
      <c r="I196" s="45"/>
      <c r="J196" s="45"/>
      <c r="K196" s="45"/>
      <c r="L196" s="45"/>
      <c r="M196" s="45"/>
      <c r="N196" s="45"/>
      <c r="O196" s="45"/>
      <c r="P196" s="45"/>
      <c r="Q196" s="45"/>
      <c r="R196" s="45"/>
      <c r="S196" s="45"/>
      <c r="T196" s="45"/>
      <c r="U196" s="45"/>
      <c r="V196" s="45"/>
      <c r="W196" s="45"/>
      <c r="X196" s="45"/>
      <c r="Y196" s="45"/>
      <c r="Z196" s="45"/>
      <c r="AA196" s="45"/>
      <c r="AB196" s="45"/>
      <c r="AC196" s="45"/>
      <c r="AD196" s="45"/>
      <c r="AE196" s="45"/>
      <c r="AF196" s="45"/>
      <c r="AG196" s="45"/>
      <c r="AH196" s="45"/>
      <c r="AI196" s="45"/>
      <c r="AJ196" s="45"/>
      <c r="AK196" s="45"/>
      <c r="AL196" s="45"/>
      <c r="AM196" s="253">
        <f>SUM(H197:AL197)</f>
        <v>0</v>
      </c>
      <c r="AN196" s="368" t="str">
        <f t="shared" ref="AN196" si="176">IFERROR(IF(OR(E196="Ａ",AM196&gt;$AF$205),1,ROUNDDOWN(AM196/$AF$45,1)),"")</f>
        <v/>
      </c>
      <c r="AO196" s="222"/>
      <c r="AP196" s="8"/>
      <c r="AQ196" s="312" t="s">
        <v>202</v>
      </c>
      <c r="AR196" s="313"/>
      <c r="AS196" s="314"/>
      <c r="AT196" s="315">
        <f>ROUNDDOWN(SUMIF(C174:C239,"〇",AN174:AN239),1)</f>
        <v>0</v>
      </c>
      <c r="AU196" s="316"/>
      <c r="AV196" s="316"/>
      <c r="AW196" s="317" t="e">
        <f>AT196/AM204</f>
        <v>#DIV/0!</v>
      </c>
      <c r="AX196" s="318"/>
      <c r="AY196" s="318"/>
    </row>
    <row r="197" spans="1:53" ht="13.5" customHeight="1">
      <c r="A197" s="249"/>
      <c r="B197" s="255"/>
      <c r="C197" s="287"/>
      <c r="D197" s="367"/>
      <c r="E197" s="260"/>
      <c r="F197" s="262"/>
      <c r="G197" s="70" t="s">
        <v>41</v>
      </c>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253"/>
      <c r="AN197" s="368"/>
      <c r="AO197" s="223"/>
      <c r="AP197" s="8"/>
      <c r="AQ197" s="319" t="s">
        <v>203</v>
      </c>
      <c r="AR197" s="320"/>
      <c r="AS197" s="321"/>
      <c r="AT197" s="316"/>
      <c r="AU197" s="316"/>
      <c r="AV197" s="316"/>
      <c r="AW197" s="318"/>
      <c r="AX197" s="318"/>
      <c r="AY197" s="318"/>
    </row>
    <row r="198" spans="1:53" ht="13.5" customHeight="1">
      <c r="A198" s="248" t="str">
        <f>IFERROR(INDEX(【従業者名簿】!F:F,MATCH(F198,【従業者名簿】!C:C,0)),"")</f>
        <v/>
      </c>
      <c r="B198" s="298" t="s">
        <v>33</v>
      </c>
      <c r="C198" s="299" t="str">
        <f t="shared" ref="C198" si="177">IF(AO198="介護福祉士","〇","")</f>
        <v/>
      </c>
      <c r="D198" s="366" t="str">
        <f>IF(A198="","",DATEDIF(A198,$AF$3,"m"))</f>
        <v/>
      </c>
      <c r="E198" s="275"/>
      <c r="F198" s="262"/>
      <c r="G198" s="70" t="s">
        <v>36</v>
      </c>
      <c r="H198" s="45"/>
      <c r="I198" s="45"/>
      <c r="J198" s="45"/>
      <c r="K198" s="45"/>
      <c r="L198" s="45"/>
      <c r="M198" s="45"/>
      <c r="N198" s="45"/>
      <c r="O198" s="45"/>
      <c r="P198" s="45"/>
      <c r="Q198" s="45"/>
      <c r="R198" s="45"/>
      <c r="S198" s="45"/>
      <c r="T198" s="45"/>
      <c r="U198" s="45"/>
      <c r="V198" s="45"/>
      <c r="W198" s="45"/>
      <c r="X198" s="45"/>
      <c r="Y198" s="45"/>
      <c r="Z198" s="45"/>
      <c r="AA198" s="45"/>
      <c r="AB198" s="45"/>
      <c r="AC198" s="45"/>
      <c r="AD198" s="45"/>
      <c r="AE198" s="45"/>
      <c r="AF198" s="45"/>
      <c r="AG198" s="45"/>
      <c r="AH198" s="45"/>
      <c r="AI198" s="45"/>
      <c r="AJ198" s="45"/>
      <c r="AK198" s="45"/>
      <c r="AL198" s="45"/>
      <c r="AM198" s="253">
        <f>SUM(H199:AL199)</f>
        <v>0</v>
      </c>
      <c r="AN198" s="368" t="str">
        <f t="shared" ref="AN198" si="178">IFERROR(IF(OR(E198="Ａ",AM198&gt;$AF$205),1,ROUNDDOWN(AM198/$AF$45,1)),"")</f>
        <v/>
      </c>
      <c r="AO198" s="222"/>
      <c r="AP198" s="8"/>
      <c r="AQ198" s="312" t="s">
        <v>204</v>
      </c>
      <c r="AR198" s="313"/>
      <c r="AS198" s="314"/>
      <c r="AT198" s="315">
        <f>ROUNDDOWN(SUMIFS(AN174:AN239,C174:C239,"〇",D174:D239,"&gt;="&amp;BA198),1)</f>
        <v>0</v>
      </c>
      <c r="AU198" s="316"/>
      <c r="AV198" s="316"/>
      <c r="AW198" s="317" t="e">
        <f>AT198/AM204</f>
        <v>#DIV/0!</v>
      </c>
      <c r="AX198" s="318"/>
      <c r="AY198" s="318"/>
      <c r="BA198" s="358">
        <f>[1]【算定要件集計】!T7</f>
        <v>120</v>
      </c>
    </row>
    <row r="199" spans="1:53" ht="13.5" customHeight="1">
      <c r="A199" s="249"/>
      <c r="B199" s="255"/>
      <c r="C199" s="287"/>
      <c r="D199" s="367"/>
      <c r="E199" s="260"/>
      <c r="F199" s="262"/>
      <c r="G199" s="70" t="s">
        <v>41</v>
      </c>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253"/>
      <c r="AN199" s="368"/>
      <c r="AO199" s="223"/>
      <c r="AP199" s="8"/>
      <c r="AQ199" s="319" t="s">
        <v>206</v>
      </c>
      <c r="AR199" s="320"/>
      <c r="AS199" s="321"/>
      <c r="AT199" s="316"/>
      <c r="AU199" s="316"/>
      <c r="AV199" s="316"/>
      <c r="AW199" s="318"/>
      <c r="AX199" s="318"/>
      <c r="AY199" s="318"/>
      <c r="BA199" s="359"/>
    </row>
    <row r="200" spans="1:53" ht="13.5" customHeight="1">
      <c r="A200" s="248" t="str">
        <f>IFERROR(INDEX(【従業者名簿】!F:F,MATCH(F200,【従業者名簿】!C:C,0)),"")</f>
        <v/>
      </c>
      <c r="B200" s="298" t="s">
        <v>33</v>
      </c>
      <c r="C200" s="299" t="str">
        <f t="shared" ref="C200" si="179">IF(AO200="介護福祉士","〇","")</f>
        <v/>
      </c>
      <c r="D200" s="366" t="str">
        <f>IF(A200="","",DATEDIF(A200,$AF$3,"m"))</f>
        <v/>
      </c>
      <c r="E200" s="275"/>
      <c r="F200" s="262"/>
      <c r="G200" s="70" t="s">
        <v>36</v>
      </c>
      <c r="H200" s="45"/>
      <c r="I200" s="45"/>
      <c r="J200" s="45"/>
      <c r="K200" s="45"/>
      <c r="L200" s="45"/>
      <c r="M200" s="45"/>
      <c r="N200" s="45"/>
      <c r="O200" s="45"/>
      <c r="P200" s="45"/>
      <c r="Q200" s="45"/>
      <c r="R200" s="45"/>
      <c r="S200" s="45"/>
      <c r="T200" s="45"/>
      <c r="U200" s="45"/>
      <c r="V200" s="45"/>
      <c r="W200" s="45"/>
      <c r="X200" s="45"/>
      <c r="Y200" s="45"/>
      <c r="Z200" s="45"/>
      <c r="AA200" s="45"/>
      <c r="AB200" s="45"/>
      <c r="AC200" s="45"/>
      <c r="AD200" s="45"/>
      <c r="AE200" s="45"/>
      <c r="AF200" s="45"/>
      <c r="AG200" s="45"/>
      <c r="AH200" s="45"/>
      <c r="AI200" s="45"/>
      <c r="AJ200" s="45"/>
      <c r="AK200" s="45"/>
      <c r="AL200" s="45"/>
      <c r="AM200" s="253">
        <f>SUM(H201:AL201)</f>
        <v>0</v>
      </c>
      <c r="AN200" s="368" t="str">
        <f t="shared" ref="AN200" si="180">IFERROR(IF(OR(E200="Ａ",AM200&gt;$AF$205),1,ROUNDDOWN(AM200/$AF$45,1)),"")</f>
        <v/>
      </c>
      <c r="AO200" s="222"/>
      <c r="AP200" s="8"/>
      <c r="AQ200" s="312" t="s">
        <v>207</v>
      </c>
      <c r="AR200" s="313"/>
      <c r="AS200" s="314"/>
      <c r="AT200" s="315">
        <f>ROUNDDOWN(SUM(SUMIF(E174:E239,{"Ａ","Ｂ"},AN174:AN239)),1)</f>
        <v>0</v>
      </c>
      <c r="AU200" s="316"/>
      <c r="AV200" s="316"/>
      <c r="AW200" s="360" t="e">
        <f>AT200/AM204</f>
        <v>#DIV/0!</v>
      </c>
      <c r="AX200" s="361"/>
      <c r="AY200" s="362"/>
      <c r="BA200" s="169"/>
    </row>
    <row r="201" spans="1:53" ht="13.5" customHeight="1">
      <c r="A201" s="249"/>
      <c r="B201" s="255"/>
      <c r="C201" s="287"/>
      <c r="D201" s="367"/>
      <c r="E201" s="260"/>
      <c r="F201" s="262"/>
      <c r="G201" s="70" t="s">
        <v>41</v>
      </c>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253"/>
      <c r="AN201" s="368"/>
      <c r="AO201" s="223"/>
      <c r="AP201" s="8"/>
      <c r="AQ201" s="319" t="s">
        <v>208</v>
      </c>
      <c r="AR201" s="320"/>
      <c r="AS201" s="321"/>
      <c r="AT201" s="316"/>
      <c r="AU201" s="316"/>
      <c r="AV201" s="316"/>
      <c r="AW201" s="363"/>
      <c r="AX201" s="364"/>
      <c r="AY201" s="365"/>
      <c r="BA201" s="170"/>
    </row>
    <row r="202" spans="1:53" ht="13.5" customHeight="1">
      <c r="A202" s="248" t="str">
        <f>IFERROR(INDEX(【従業者名簿】!F:F,MATCH(F202,【従業者名簿】!C:C,0)),"")</f>
        <v/>
      </c>
      <c r="B202" s="298" t="s">
        <v>33</v>
      </c>
      <c r="C202" s="299" t="str">
        <f t="shared" ref="C202" si="181">IF(AO202="介護福祉士","〇","")</f>
        <v/>
      </c>
      <c r="D202" s="366" t="str">
        <f>IF(A202="","",DATEDIF(A202,$AF$3,"m"))</f>
        <v/>
      </c>
      <c r="E202" s="275"/>
      <c r="F202" s="262"/>
      <c r="G202" s="70" t="s">
        <v>36</v>
      </c>
      <c r="H202" s="45"/>
      <c r="I202" s="45"/>
      <c r="J202" s="45"/>
      <c r="K202" s="45"/>
      <c r="L202" s="45"/>
      <c r="M202" s="45"/>
      <c r="N202" s="45"/>
      <c r="O202" s="45"/>
      <c r="P202" s="45"/>
      <c r="Q202" s="45"/>
      <c r="R202" s="45"/>
      <c r="S202" s="45"/>
      <c r="T202" s="45"/>
      <c r="U202" s="45"/>
      <c r="V202" s="45"/>
      <c r="W202" s="45"/>
      <c r="X202" s="45"/>
      <c r="Y202" s="45"/>
      <c r="Z202" s="45"/>
      <c r="AA202" s="45"/>
      <c r="AB202" s="45"/>
      <c r="AC202" s="45"/>
      <c r="AD202" s="45"/>
      <c r="AE202" s="45"/>
      <c r="AF202" s="45"/>
      <c r="AG202" s="45"/>
      <c r="AH202" s="45"/>
      <c r="AI202" s="45"/>
      <c r="AJ202" s="45"/>
      <c r="AK202" s="45"/>
      <c r="AL202" s="45"/>
      <c r="AM202" s="253">
        <f>SUM(H203:AL203)</f>
        <v>0</v>
      </c>
      <c r="AN202" s="368" t="str">
        <f>IFERROR(IF(OR(E202="Ａ",AM202&gt;$AF$205),1,ROUNDDOWN(AM202/$AF$45,1)),"")</f>
        <v/>
      </c>
      <c r="AO202" s="222"/>
      <c r="AP202" s="8"/>
      <c r="AQ202" s="312" t="s">
        <v>207</v>
      </c>
      <c r="AR202" s="313"/>
      <c r="AS202" s="314"/>
      <c r="AT202" s="315">
        <f>ROUNDDOWN(SUMIF(D174:D239,"&gt;="&amp;BA202,AN174:AN239),1)</f>
        <v>0</v>
      </c>
      <c r="AU202" s="316"/>
      <c r="AV202" s="316"/>
      <c r="AW202" s="360" t="e">
        <f>AT202/AM204</f>
        <v>#DIV/0!</v>
      </c>
      <c r="AX202" s="361"/>
      <c r="AY202" s="362"/>
      <c r="BA202" s="358">
        <f>[1]【算定要件集計】!T11</f>
        <v>84</v>
      </c>
    </row>
    <row r="203" spans="1:53" ht="13.5" customHeight="1">
      <c r="A203" s="249"/>
      <c r="B203" s="255"/>
      <c r="C203" s="287"/>
      <c r="D203" s="367"/>
      <c r="E203" s="260"/>
      <c r="F203" s="262"/>
      <c r="G203" s="70" t="s">
        <v>41</v>
      </c>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253"/>
      <c r="AN203" s="368"/>
      <c r="AO203" s="223"/>
      <c r="AP203" s="8"/>
      <c r="AQ203" s="319" t="s">
        <v>210</v>
      </c>
      <c r="AR203" s="320"/>
      <c r="AS203" s="321"/>
      <c r="AT203" s="316"/>
      <c r="AU203" s="316"/>
      <c r="AV203" s="316"/>
      <c r="AW203" s="363"/>
      <c r="AX203" s="364"/>
      <c r="AY203" s="365"/>
      <c r="BA203" s="359"/>
    </row>
    <row r="204" spans="1:53" ht="13.5" customHeight="1">
      <c r="B204" s="332" t="s">
        <v>51</v>
      </c>
      <c r="C204" s="333"/>
      <c r="D204" s="333"/>
      <c r="E204" s="333"/>
      <c r="F204" s="333"/>
      <c r="G204" s="25" t="s">
        <v>49</v>
      </c>
      <c r="H204" s="23"/>
      <c r="I204" s="15"/>
      <c r="J204" s="332" t="s">
        <v>46</v>
      </c>
      <c r="K204" s="334"/>
      <c r="L204" s="334"/>
      <c r="M204" s="334"/>
      <c r="N204" s="334"/>
      <c r="O204" s="334"/>
      <c r="P204" s="334"/>
      <c r="Q204" s="334"/>
      <c r="R204" s="334"/>
      <c r="S204" s="14"/>
      <c r="T204" s="26" t="s">
        <v>50</v>
      </c>
      <c r="U204" s="24"/>
      <c r="V204" s="332" t="s">
        <v>47</v>
      </c>
      <c r="W204" s="334"/>
      <c r="X204" s="334"/>
      <c r="Y204" s="334"/>
      <c r="Z204" s="334"/>
      <c r="AA204" s="334"/>
      <c r="AB204" s="334"/>
      <c r="AC204" s="333"/>
      <c r="AD204" s="333"/>
      <c r="AE204" s="333"/>
      <c r="AF204" s="14" t="s">
        <v>164</v>
      </c>
      <c r="AH204" s="27"/>
      <c r="AI204" s="27"/>
      <c r="AJ204" s="27"/>
      <c r="AK204" s="27"/>
      <c r="AL204" s="27"/>
      <c r="AM204" s="324">
        <f>ROUNDDOWN(SUM(AN174:AN203,AN210:AN239),1)</f>
        <v>0</v>
      </c>
      <c r="AN204" s="325"/>
      <c r="AO204" s="391" t="s">
        <v>173</v>
      </c>
      <c r="AP204" s="10"/>
      <c r="AQ204" s="322"/>
      <c r="AR204" s="323"/>
      <c r="AS204" s="323"/>
      <c r="AT204" s="322"/>
      <c r="AU204" s="323"/>
      <c r="AV204" s="323"/>
      <c r="AW204" s="322"/>
      <c r="AX204" s="323"/>
      <c r="AY204" s="323"/>
    </row>
    <row r="205" spans="1:53" ht="13.5" customHeight="1">
      <c r="B205" s="210"/>
      <c r="C205" s="214"/>
      <c r="D205" s="214"/>
      <c r="E205" s="214"/>
      <c r="F205" s="214"/>
      <c r="G205" s="41">
        <f>$G$45</f>
        <v>0</v>
      </c>
      <c r="H205" s="21" t="s">
        <v>16</v>
      </c>
      <c r="I205" s="20"/>
      <c r="J205" s="335"/>
      <c r="K205" s="336"/>
      <c r="L205" s="336"/>
      <c r="M205" s="336"/>
      <c r="N205" s="336"/>
      <c r="O205" s="336"/>
      <c r="P205" s="336"/>
      <c r="Q205" s="336"/>
      <c r="R205" s="336"/>
      <c r="S205" s="330" t="str">
        <f>$S$45</f>
        <v/>
      </c>
      <c r="T205" s="330"/>
      <c r="U205" s="22" t="s">
        <v>7</v>
      </c>
      <c r="V205" s="335"/>
      <c r="W205" s="336"/>
      <c r="X205" s="336"/>
      <c r="Y205" s="336"/>
      <c r="Z205" s="336"/>
      <c r="AA205" s="336"/>
      <c r="AB205" s="336"/>
      <c r="AC205" s="214"/>
      <c r="AD205" s="214"/>
      <c r="AE205" s="214"/>
      <c r="AF205" s="331" t="str">
        <f>$AF$45</f>
        <v/>
      </c>
      <c r="AG205" s="331"/>
      <c r="AH205" s="21" t="s">
        <v>16</v>
      </c>
      <c r="AI205" s="21"/>
      <c r="AJ205" s="21"/>
      <c r="AK205" s="21"/>
      <c r="AL205" s="21"/>
      <c r="AM205" s="326"/>
      <c r="AN205" s="327"/>
      <c r="AO205" s="329"/>
      <c r="AP205" s="10"/>
      <c r="AQ205" s="323"/>
      <c r="AR205" s="323"/>
      <c r="AS205" s="323"/>
      <c r="AT205" s="323"/>
      <c r="AU205" s="323"/>
      <c r="AV205" s="323"/>
      <c r="AW205" s="323"/>
      <c r="AX205" s="323"/>
      <c r="AY205" s="323"/>
    </row>
    <row r="206" spans="1:53" ht="13.5" customHeight="1">
      <c r="B206" s="43"/>
      <c r="C206" s="43"/>
      <c r="D206" s="43"/>
      <c r="E206" s="7" t="s">
        <v>94</v>
      </c>
      <c r="F206" s="43"/>
      <c r="G206" s="51"/>
      <c r="H206" s="7"/>
      <c r="I206" s="52"/>
      <c r="J206" s="52"/>
      <c r="K206" s="52"/>
      <c r="L206" s="52"/>
      <c r="M206" s="52"/>
      <c r="N206" s="52"/>
      <c r="O206" s="52"/>
      <c r="P206" s="52"/>
      <c r="Q206" s="52"/>
      <c r="R206" s="52"/>
      <c r="S206" s="53"/>
      <c r="T206" s="53"/>
      <c r="U206" s="7"/>
      <c r="V206" s="52"/>
      <c r="W206" s="52"/>
      <c r="X206" s="52"/>
      <c r="Y206" s="52"/>
      <c r="Z206" s="52"/>
      <c r="AA206" s="52"/>
      <c r="AB206" s="52"/>
      <c r="AC206" s="43"/>
      <c r="AD206" s="43"/>
      <c r="AE206" s="43"/>
      <c r="AF206" s="54"/>
      <c r="AG206" s="54"/>
      <c r="AH206" s="7"/>
      <c r="AI206" s="7"/>
      <c r="AJ206" s="7"/>
      <c r="AK206" s="7"/>
      <c r="AL206" s="7"/>
      <c r="AM206" s="137" t="s">
        <v>149</v>
      </c>
      <c r="AN206" s="56"/>
      <c r="AO206" s="57"/>
      <c r="AP206" s="10"/>
    </row>
    <row r="207" spans="1:53" ht="13.5" customHeight="1">
      <c r="B207" s="43"/>
      <c r="C207" s="43"/>
      <c r="D207" s="43"/>
      <c r="E207" s="43"/>
      <c r="F207" s="43"/>
      <c r="G207" s="51"/>
      <c r="H207" s="7"/>
      <c r="I207" s="52"/>
      <c r="J207" s="52"/>
      <c r="K207" s="52"/>
      <c r="L207" s="52"/>
      <c r="M207" s="52"/>
      <c r="N207" s="52"/>
      <c r="O207" s="52"/>
      <c r="P207" s="52"/>
      <c r="Q207" s="52"/>
      <c r="R207" s="52"/>
      <c r="S207" s="53"/>
      <c r="T207" s="53"/>
      <c r="U207" s="7"/>
      <c r="V207" s="52"/>
      <c r="W207" s="52"/>
      <c r="X207" s="52"/>
      <c r="Y207" s="52"/>
      <c r="Z207" s="52"/>
      <c r="AA207" s="52"/>
      <c r="AB207" s="52"/>
      <c r="AC207" s="43"/>
      <c r="AD207" s="43"/>
      <c r="AE207" s="43"/>
      <c r="AF207" s="54"/>
      <c r="AG207" s="54"/>
      <c r="AH207" s="7"/>
      <c r="AI207" s="7"/>
      <c r="AJ207" s="7"/>
      <c r="AK207" s="7"/>
      <c r="AL207" s="7"/>
      <c r="AM207" s="55"/>
      <c r="AN207" s="56"/>
      <c r="AO207" s="57"/>
      <c r="AP207" s="10"/>
    </row>
    <row r="208" spans="1:53" s="6" customFormat="1" ht="18" customHeight="1">
      <c r="A208" s="248" t="s">
        <v>60</v>
      </c>
      <c r="B208" s="238" t="s">
        <v>0</v>
      </c>
      <c r="C208" s="250" t="s">
        <v>203</v>
      </c>
      <c r="D208" s="250" t="s">
        <v>62</v>
      </c>
      <c r="E208" s="250" t="s">
        <v>1</v>
      </c>
      <c r="F208" s="238" t="s">
        <v>3</v>
      </c>
      <c r="G208" s="252" t="s">
        <v>37</v>
      </c>
      <c r="H208" s="18" t="str">
        <f>AF163</f>
        <v/>
      </c>
      <c r="I208" s="18" t="str">
        <f>IFERROR(H208+1,"")</f>
        <v/>
      </c>
      <c r="J208" s="18" t="str">
        <f>IFERROR(I208+1,"")</f>
        <v/>
      </c>
      <c r="K208" s="18" t="str">
        <f t="shared" ref="K208" si="182">IFERROR(J208+1,"")</f>
        <v/>
      </c>
      <c r="L208" s="18" t="str">
        <f t="shared" ref="L208" si="183">IFERROR(K208+1,"")</f>
        <v/>
      </c>
      <c r="M208" s="18" t="str">
        <f t="shared" ref="M208" si="184">IFERROR(L208+1,"")</f>
        <v/>
      </c>
      <c r="N208" s="18" t="str">
        <f t="shared" ref="N208" si="185">IFERROR(M208+1,"")</f>
        <v/>
      </c>
      <c r="O208" s="18" t="str">
        <f t="shared" ref="O208" si="186">IFERROR(N208+1,"")</f>
        <v/>
      </c>
      <c r="P208" s="18" t="str">
        <f t="shared" ref="P208" si="187">IFERROR(O208+1,"")</f>
        <v/>
      </c>
      <c r="Q208" s="18" t="str">
        <f t="shared" ref="Q208" si="188">IFERROR(P208+1,"")</f>
        <v/>
      </c>
      <c r="R208" s="18" t="str">
        <f t="shared" ref="R208" si="189">IFERROR(Q208+1,"")</f>
        <v/>
      </c>
      <c r="S208" s="18" t="str">
        <f t="shared" ref="S208" si="190">IFERROR(R208+1,"")</f>
        <v/>
      </c>
      <c r="T208" s="18" t="str">
        <f t="shared" ref="T208" si="191">IFERROR(S208+1,"")</f>
        <v/>
      </c>
      <c r="U208" s="18" t="str">
        <f t="shared" ref="U208" si="192">IFERROR(T208+1,"")</f>
        <v/>
      </c>
      <c r="V208" s="18" t="str">
        <f t="shared" ref="V208" si="193">IFERROR(U208+1,"")</f>
        <v/>
      </c>
      <c r="W208" s="18" t="str">
        <f t="shared" ref="W208" si="194">IFERROR(V208+1,"")</f>
        <v/>
      </c>
      <c r="X208" s="18" t="str">
        <f t="shared" ref="X208" si="195">IFERROR(W208+1,"")</f>
        <v/>
      </c>
      <c r="Y208" s="18" t="str">
        <f t="shared" ref="Y208" si="196">IFERROR(X208+1,"")</f>
        <v/>
      </c>
      <c r="Z208" s="18" t="str">
        <f t="shared" ref="Z208" si="197">IFERROR(Y208+1,"")</f>
        <v/>
      </c>
      <c r="AA208" s="18" t="str">
        <f t="shared" ref="AA208" si="198">IFERROR(Z208+1,"")</f>
        <v/>
      </c>
      <c r="AB208" s="18" t="str">
        <f t="shared" ref="AB208" si="199">IFERROR(AA208+1,"")</f>
        <v/>
      </c>
      <c r="AC208" s="18" t="str">
        <f t="shared" ref="AC208" si="200">IFERROR(AB208+1,"")</f>
        <v/>
      </c>
      <c r="AD208" s="18" t="str">
        <f t="shared" ref="AD208" si="201">IFERROR(AC208+1,"")</f>
        <v/>
      </c>
      <c r="AE208" s="18" t="str">
        <f t="shared" ref="AE208" si="202">IFERROR(AD208+1,"")</f>
        <v/>
      </c>
      <c r="AF208" s="18" t="str">
        <f t="shared" ref="AF208" si="203">IFERROR(AE208+1,"")</f>
        <v/>
      </c>
      <c r="AG208" s="18" t="str">
        <f t="shared" ref="AG208" si="204">IFERROR(AF208+1,"")</f>
        <v/>
      </c>
      <c r="AH208" s="18" t="str">
        <f t="shared" ref="AH208" si="205">IFERROR(AG208+1,"")</f>
        <v/>
      </c>
      <c r="AI208" s="18" t="str">
        <f t="shared" ref="AI208" si="206">IFERROR(AH208+1,"")</f>
        <v/>
      </c>
      <c r="AJ208" s="18" t="str">
        <f>IFERROR(IF(MONTH(AI208)&lt;&gt;MONTH(AI208+1),"",AI208+1),"")</f>
        <v/>
      </c>
      <c r="AK208" s="18" t="str">
        <f>IFERROR(IF(MONTH(AJ208)&lt;&gt;MONTH(AJ208+1),"",AJ208+1),"")</f>
        <v/>
      </c>
      <c r="AL208" s="18" t="str">
        <f>IFERROR(IF(MONTH(AK208)&lt;&gt;MONTH(AK208+1),"",AK208+1),"")</f>
        <v/>
      </c>
      <c r="AM208" s="263" t="s">
        <v>162</v>
      </c>
      <c r="AN208" s="263" t="s">
        <v>163</v>
      </c>
      <c r="AO208" s="206" t="s">
        <v>133</v>
      </c>
      <c r="AQ208" s="1"/>
      <c r="AR208" s="1"/>
      <c r="AS208" s="1"/>
      <c r="AT208" s="1"/>
      <c r="AU208" s="1"/>
      <c r="AV208" s="1"/>
      <c r="AW208" s="1"/>
      <c r="AX208" s="1"/>
      <c r="AY208" s="1"/>
    </row>
    <row r="209" spans="1:51" s="6" customFormat="1" ht="18" customHeight="1">
      <c r="A209" s="249"/>
      <c r="B209" s="238"/>
      <c r="C209" s="251"/>
      <c r="D209" s="251"/>
      <c r="E209" s="251"/>
      <c r="F209" s="238"/>
      <c r="G209" s="239"/>
      <c r="H209" s="19" t="str">
        <f>H208</f>
        <v/>
      </c>
      <c r="I209" s="19" t="str">
        <f>I208</f>
        <v/>
      </c>
      <c r="J209" s="19" t="str">
        <f t="shared" ref="J209:AL209" si="207">J208</f>
        <v/>
      </c>
      <c r="K209" s="19" t="str">
        <f t="shared" si="207"/>
        <v/>
      </c>
      <c r="L209" s="19" t="str">
        <f t="shared" si="207"/>
        <v/>
      </c>
      <c r="M209" s="19" t="str">
        <f t="shared" si="207"/>
        <v/>
      </c>
      <c r="N209" s="19" t="str">
        <f t="shared" si="207"/>
        <v/>
      </c>
      <c r="O209" s="19" t="str">
        <f t="shared" si="207"/>
        <v/>
      </c>
      <c r="P209" s="19" t="str">
        <f t="shared" si="207"/>
        <v/>
      </c>
      <c r="Q209" s="19" t="str">
        <f t="shared" si="207"/>
        <v/>
      </c>
      <c r="R209" s="19" t="str">
        <f t="shared" si="207"/>
        <v/>
      </c>
      <c r="S209" s="19" t="str">
        <f t="shared" si="207"/>
        <v/>
      </c>
      <c r="T209" s="19" t="str">
        <f t="shared" si="207"/>
        <v/>
      </c>
      <c r="U209" s="19" t="str">
        <f t="shared" si="207"/>
        <v/>
      </c>
      <c r="V209" s="19" t="str">
        <f t="shared" si="207"/>
        <v/>
      </c>
      <c r="W209" s="19" t="str">
        <f t="shared" si="207"/>
        <v/>
      </c>
      <c r="X209" s="19" t="str">
        <f t="shared" si="207"/>
        <v/>
      </c>
      <c r="Y209" s="19" t="str">
        <f t="shared" si="207"/>
        <v/>
      </c>
      <c r="Z209" s="19" t="str">
        <f t="shared" si="207"/>
        <v/>
      </c>
      <c r="AA209" s="19" t="str">
        <f t="shared" si="207"/>
        <v/>
      </c>
      <c r="AB209" s="19" t="str">
        <f t="shared" si="207"/>
        <v/>
      </c>
      <c r="AC209" s="19" t="str">
        <f t="shared" si="207"/>
        <v/>
      </c>
      <c r="AD209" s="19" t="str">
        <f t="shared" si="207"/>
        <v/>
      </c>
      <c r="AE209" s="19" t="str">
        <f t="shared" si="207"/>
        <v/>
      </c>
      <c r="AF209" s="19" t="str">
        <f t="shared" si="207"/>
        <v/>
      </c>
      <c r="AG209" s="19" t="str">
        <f t="shared" si="207"/>
        <v/>
      </c>
      <c r="AH209" s="19" t="str">
        <f t="shared" si="207"/>
        <v/>
      </c>
      <c r="AI209" s="19" t="str">
        <f t="shared" si="207"/>
        <v/>
      </c>
      <c r="AJ209" s="19" t="str">
        <f t="shared" si="207"/>
        <v/>
      </c>
      <c r="AK209" s="19" t="str">
        <f t="shared" si="207"/>
        <v/>
      </c>
      <c r="AL209" s="19" t="str">
        <f t="shared" si="207"/>
        <v/>
      </c>
      <c r="AM209" s="263"/>
      <c r="AN209" s="263"/>
      <c r="AO209" s="207"/>
      <c r="AQ209" s="1"/>
      <c r="AR209" s="1"/>
      <c r="AS209" s="1"/>
      <c r="AT209" s="1"/>
      <c r="AU209" s="1"/>
      <c r="AV209" s="1"/>
      <c r="AW209" s="1"/>
      <c r="AX209" s="1"/>
      <c r="AY209" s="1"/>
    </row>
    <row r="210" spans="1:51" ht="13.5" customHeight="1">
      <c r="A210" s="248" t="str">
        <f>IFERROR(INDEX(【従業者名簿】!F:F,MATCH(F210,【従業者名簿】!C:C,0)),"")</f>
        <v/>
      </c>
      <c r="B210" s="298" t="s">
        <v>33</v>
      </c>
      <c r="C210" s="299" t="str">
        <f>IF(AO210="介護福祉士","〇","")</f>
        <v/>
      </c>
      <c r="D210" s="366" t="str">
        <f>IF(A210="","",DATEDIF(A210,$AF$3,"m"))</f>
        <v/>
      </c>
      <c r="E210" s="301"/>
      <c r="F210" s="270"/>
      <c r="G210" s="70" t="s">
        <v>36</v>
      </c>
      <c r="H210" s="164"/>
      <c r="I210" s="164"/>
      <c r="J210" s="164"/>
      <c r="K210" s="164"/>
      <c r="L210" s="164"/>
      <c r="M210" s="164"/>
      <c r="N210" s="164"/>
      <c r="O210" s="164"/>
      <c r="P210" s="164"/>
      <c r="Q210" s="164"/>
      <c r="R210" s="164"/>
      <c r="S210" s="164"/>
      <c r="T210" s="164"/>
      <c r="U210" s="164"/>
      <c r="V210" s="164"/>
      <c r="W210" s="164"/>
      <c r="X210" s="164"/>
      <c r="Y210" s="164"/>
      <c r="Z210" s="164"/>
      <c r="AA210" s="164"/>
      <c r="AB210" s="164"/>
      <c r="AC210" s="164"/>
      <c r="AD210" s="164"/>
      <c r="AE210" s="164"/>
      <c r="AF210" s="164"/>
      <c r="AG210" s="164"/>
      <c r="AH210" s="164"/>
      <c r="AI210" s="164"/>
      <c r="AJ210" s="164"/>
      <c r="AK210" s="164"/>
      <c r="AL210" s="164"/>
      <c r="AM210" s="253">
        <f>SUM(H211:AL211)</f>
        <v>0</v>
      </c>
      <c r="AN210" s="368" t="str">
        <f>IFERROR(IF(OR(E210="Ａ",AM210&gt;$AF$205),1,ROUNDDOWN(AM210/$AF$205,1)),"")</f>
        <v/>
      </c>
      <c r="AO210" s="222"/>
      <c r="AP210" s="8"/>
    </row>
    <row r="211" spans="1:51" ht="13.5" customHeight="1">
      <c r="A211" s="249"/>
      <c r="B211" s="255"/>
      <c r="C211" s="287"/>
      <c r="D211" s="367"/>
      <c r="E211" s="302"/>
      <c r="F211" s="261"/>
      <c r="G211" s="70" t="s">
        <v>134</v>
      </c>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253"/>
      <c r="AN211" s="368"/>
      <c r="AO211" s="223"/>
      <c r="AP211" s="8"/>
    </row>
    <row r="212" spans="1:51" ht="13.5" customHeight="1">
      <c r="A212" s="248" t="str">
        <f>IFERROR(INDEX(【従業者名簿】!F:F,MATCH(F212,【従業者名簿】!C:C,0)),"")</f>
        <v/>
      </c>
      <c r="B212" s="298" t="s">
        <v>33</v>
      </c>
      <c r="C212" s="299" t="str">
        <f t="shared" ref="C212" si="208">IF(AO212="介護福祉士","〇","")</f>
        <v/>
      </c>
      <c r="D212" s="366" t="str">
        <f>IF(A212="","",DATEDIF(A212,$AF$3,"m"))</f>
        <v/>
      </c>
      <c r="E212" s="301"/>
      <c r="F212" s="262"/>
      <c r="G212" s="70" t="s">
        <v>36</v>
      </c>
      <c r="H212" s="133"/>
      <c r="I212" s="133"/>
      <c r="J212" s="133"/>
      <c r="K212" s="133"/>
      <c r="L212" s="133"/>
      <c r="M212" s="133"/>
      <c r="N212" s="133"/>
      <c r="O212" s="133"/>
      <c r="P212" s="133"/>
      <c r="Q212" s="133"/>
      <c r="R212" s="133"/>
      <c r="S212" s="133"/>
      <c r="T212" s="133"/>
      <c r="U212" s="133"/>
      <c r="V212" s="133"/>
      <c r="W212" s="133"/>
      <c r="X212" s="133"/>
      <c r="Y212" s="133"/>
      <c r="Z212" s="133"/>
      <c r="AA212" s="133"/>
      <c r="AB212" s="133"/>
      <c r="AC212" s="133"/>
      <c r="AD212" s="133"/>
      <c r="AE212" s="133"/>
      <c r="AF212" s="133"/>
      <c r="AG212" s="133"/>
      <c r="AH212" s="133"/>
      <c r="AI212" s="133"/>
      <c r="AJ212" s="133"/>
      <c r="AK212" s="133"/>
      <c r="AL212" s="133"/>
      <c r="AM212" s="253">
        <f>SUM(H213:AL213)</f>
        <v>0</v>
      </c>
      <c r="AN212" s="368" t="str">
        <f t="shared" ref="AN212" si="209">IFERROR(IF(OR(E212="Ａ",AM212&gt;$AF$205),1,ROUNDDOWN(AM212/$AF$205,1)),"")</f>
        <v/>
      </c>
      <c r="AO212" s="372"/>
      <c r="AP212" s="8"/>
    </row>
    <row r="213" spans="1:51" ht="13.5" customHeight="1">
      <c r="A213" s="249"/>
      <c r="B213" s="255"/>
      <c r="C213" s="287"/>
      <c r="D213" s="367"/>
      <c r="E213" s="302"/>
      <c r="F213" s="262"/>
      <c r="G213" s="70" t="s">
        <v>134</v>
      </c>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253"/>
      <c r="AN213" s="368"/>
      <c r="AO213" s="374"/>
      <c r="AP213" s="8"/>
    </row>
    <row r="214" spans="1:51" ht="13.5" customHeight="1">
      <c r="A214" s="248" t="str">
        <f>IFERROR(INDEX(【従業者名簿】!F:F,MATCH(F214,【従業者名簿】!C:C,0)),"")</f>
        <v/>
      </c>
      <c r="B214" s="298" t="s">
        <v>33</v>
      </c>
      <c r="C214" s="299" t="str">
        <f t="shared" ref="C214" si="210">IF(AO214="介護福祉士","〇","")</f>
        <v/>
      </c>
      <c r="D214" s="366" t="str">
        <f>IF(A214="","",DATEDIF(A214,$AF$3,"m"))</f>
        <v/>
      </c>
      <c r="E214" s="301"/>
      <c r="F214" s="262"/>
      <c r="G214" s="70" t="s">
        <v>36</v>
      </c>
      <c r="H214" s="133"/>
      <c r="I214" s="133"/>
      <c r="J214" s="133"/>
      <c r="K214" s="133"/>
      <c r="L214" s="133"/>
      <c r="M214" s="133"/>
      <c r="N214" s="133"/>
      <c r="O214" s="133"/>
      <c r="P214" s="133"/>
      <c r="Q214" s="133"/>
      <c r="R214" s="133"/>
      <c r="S214" s="133"/>
      <c r="T214" s="133"/>
      <c r="U214" s="133"/>
      <c r="V214" s="133"/>
      <c r="W214" s="133"/>
      <c r="X214" s="133"/>
      <c r="Y214" s="133"/>
      <c r="Z214" s="133"/>
      <c r="AA214" s="133"/>
      <c r="AB214" s="133"/>
      <c r="AC214" s="133"/>
      <c r="AD214" s="133"/>
      <c r="AE214" s="133"/>
      <c r="AF214" s="133"/>
      <c r="AG214" s="133"/>
      <c r="AH214" s="133"/>
      <c r="AI214" s="133"/>
      <c r="AJ214" s="133"/>
      <c r="AK214" s="133"/>
      <c r="AL214" s="133"/>
      <c r="AM214" s="253">
        <f>SUM(H215:AL215)</f>
        <v>0</v>
      </c>
      <c r="AN214" s="368" t="str">
        <f t="shared" ref="AN214" si="211">IFERROR(IF(OR(E214="Ａ",AM214&gt;$AF$205),1,ROUNDDOWN(AM214/$AF$205,1)),"")</f>
        <v/>
      </c>
      <c r="AO214" s="372"/>
      <c r="AP214" s="8"/>
    </row>
    <row r="215" spans="1:51" ht="13.5" customHeight="1">
      <c r="A215" s="249"/>
      <c r="B215" s="255"/>
      <c r="C215" s="287"/>
      <c r="D215" s="367"/>
      <c r="E215" s="302"/>
      <c r="F215" s="262"/>
      <c r="G215" s="70" t="s">
        <v>134</v>
      </c>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253"/>
      <c r="AN215" s="368"/>
      <c r="AO215" s="374"/>
      <c r="AP215" s="8"/>
    </row>
    <row r="216" spans="1:51" ht="13.5" customHeight="1">
      <c r="A216" s="248" t="str">
        <f>IFERROR(INDEX(【従業者名簿】!F:F,MATCH(F216,【従業者名簿】!C:C,0)),"")</f>
        <v/>
      </c>
      <c r="B216" s="298" t="s">
        <v>33</v>
      </c>
      <c r="C216" s="299" t="str">
        <f t="shared" ref="C216" si="212">IF(AO216="介護福祉士","〇","")</f>
        <v/>
      </c>
      <c r="D216" s="366" t="str">
        <f t="shared" ref="D216" si="213">IF(A216="","",DATEDIF(A216,$AF$3,"m"))</f>
        <v/>
      </c>
      <c r="E216" s="301"/>
      <c r="F216" s="262"/>
      <c r="G216" s="70" t="s">
        <v>36</v>
      </c>
      <c r="H216" s="133"/>
      <c r="I216" s="133"/>
      <c r="J216" s="133"/>
      <c r="K216" s="133"/>
      <c r="L216" s="133"/>
      <c r="M216" s="133"/>
      <c r="N216" s="133"/>
      <c r="O216" s="133"/>
      <c r="P216" s="133"/>
      <c r="Q216" s="133"/>
      <c r="R216" s="133"/>
      <c r="S216" s="133"/>
      <c r="T216" s="133"/>
      <c r="U216" s="133"/>
      <c r="V216" s="133"/>
      <c r="W216" s="133"/>
      <c r="X216" s="133"/>
      <c r="Y216" s="133"/>
      <c r="Z216" s="133"/>
      <c r="AA216" s="133"/>
      <c r="AB216" s="133"/>
      <c r="AC216" s="133"/>
      <c r="AD216" s="133"/>
      <c r="AE216" s="133"/>
      <c r="AF216" s="133"/>
      <c r="AG216" s="133"/>
      <c r="AH216" s="133"/>
      <c r="AI216" s="133"/>
      <c r="AJ216" s="133"/>
      <c r="AK216" s="133"/>
      <c r="AL216" s="133"/>
      <c r="AM216" s="253">
        <f t="shared" ref="AM216" si="214">SUM(H217:AL217)</f>
        <v>0</v>
      </c>
      <c r="AN216" s="368" t="str">
        <f t="shared" ref="AN216" si="215">IFERROR(IF(OR(E216="Ａ",AM216&gt;$AF$205),1,ROUNDDOWN(AM216/$AF$205,1)),"")</f>
        <v/>
      </c>
      <c r="AO216" s="372"/>
      <c r="AP216" s="8"/>
    </row>
    <row r="217" spans="1:51" ht="13.5" customHeight="1">
      <c r="A217" s="249"/>
      <c r="B217" s="255"/>
      <c r="C217" s="287"/>
      <c r="D217" s="367"/>
      <c r="E217" s="302"/>
      <c r="F217" s="262"/>
      <c r="G217" s="70" t="s">
        <v>134</v>
      </c>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253"/>
      <c r="AN217" s="368"/>
      <c r="AO217" s="374"/>
      <c r="AP217" s="8"/>
    </row>
    <row r="218" spans="1:51" ht="13.5" customHeight="1">
      <c r="A218" s="248" t="str">
        <f>IFERROR(INDEX(【従業者名簿】!F:F,MATCH(F218,【従業者名簿】!C:C,0)),"")</f>
        <v/>
      </c>
      <c r="B218" s="298" t="s">
        <v>33</v>
      </c>
      <c r="C218" s="299" t="str">
        <f t="shared" ref="C218" si="216">IF(AO218="介護福祉士","〇","")</f>
        <v/>
      </c>
      <c r="D218" s="366" t="str">
        <f t="shared" ref="D218" si="217">IF(A218="","",DATEDIF(A218,$AF$3,"m"))</f>
        <v/>
      </c>
      <c r="E218" s="301"/>
      <c r="F218" s="262"/>
      <c r="G218" s="70" t="s">
        <v>36</v>
      </c>
      <c r="H218" s="133"/>
      <c r="I218" s="133"/>
      <c r="J218" s="133"/>
      <c r="K218" s="133"/>
      <c r="L218" s="133"/>
      <c r="M218" s="133"/>
      <c r="N218" s="133"/>
      <c r="O218" s="133"/>
      <c r="P218" s="133"/>
      <c r="Q218" s="133"/>
      <c r="R218" s="133"/>
      <c r="S218" s="133"/>
      <c r="T218" s="133"/>
      <c r="U218" s="133"/>
      <c r="V218" s="133"/>
      <c r="W218" s="133"/>
      <c r="X218" s="133"/>
      <c r="Y218" s="133"/>
      <c r="Z218" s="133"/>
      <c r="AA218" s="133"/>
      <c r="AB218" s="133"/>
      <c r="AC218" s="133"/>
      <c r="AD218" s="133"/>
      <c r="AE218" s="133"/>
      <c r="AF218" s="133"/>
      <c r="AG218" s="133"/>
      <c r="AH218" s="133"/>
      <c r="AI218" s="133"/>
      <c r="AJ218" s="133"/>
      <c r="AK218" s="133"/>
      <c r="AL218" s="133"/>
      <c r="AM218" s="253">
        <f t="shared" ref="AM218" si="218">SUM(H219:AL219)</f>
        <v>0</v>
      </c>
      <c r="AN218" s="368" t="str">
        <f t="shared" ref="AN218" si="219">IFERROR(IF(OR(E218="Ａ",AM218&gt;$AF$205),1,ROUNDDOWN(AM218/$AF$205,1)),"")</f>
        <v/>
      </c>
      <c r="AO218" s="372"/>
      <c r="AP218" s="8"/>
    </row>
    <row r="219" spans="1:51" ht="13.5" customHeight="1">
      <c r="A219" s="249"/>
      <c r="B219" s="255"/>
      <c r="C219" s="287"/>
      <c r="D219" s="367"/>
      <c r="E219" s="302"/>
      <c r="F219" s="262"/>
      <c r="G219" s="70" t="s">
        <v>134</v>
      </c>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253"/>
      <c r="AN219" s="368"/>
      <c r="AO219" s="374"/>
      <c r="AP219" s="8"/>
    </row>
    <row r="220" spans="1:51" ht="13.5" customHeight="1">
      <c r="A220" s="248" t="str">
        <f>IFERROR(INDEX(【従業者名簿】!F:F,MATCH(F220,【従業者名簿】!C:C,0)),"")</f>
        <v/>
      </c>
      <c r="B220" s="298" t="s">
        <v>33</v>
      </c>
      <c r="C220" s="299" t="str">
        <f t="shared" ref="C220" si="220">IF(AO220="介護福祉士","〇","")</f>
        <v/>
      </c>
      <c r="D220" s="366" t="str">
        <f t="shared" ref="D220" si="221">IF(A220="","",DATEDIF(A220,$AF$3,"m"))</f>
        <v/>
      </c>
      <c r="E220" s="301"/>
      <c r="F220" s="262"/>
      <c r="G220" s="70" t="s">
        <v>36</v>
      </c>
      <c r="H220" s="133"/>
      <c r="I220" s="133"/>
      <c r="J220" s="133"/>
      <c r="K220" s="133"/>
      <c r="L220" s="133"/>
      <c r="M220" s="133"/>
      <c r="N220" s="133"/>
      <c r="O220" s="133"/>
      <c r="P220" s="133"/>
      <c r="Q220" s="133"/>
      <c r="R220" s="133"/>
      <c r="S220" s="133"/>
      <c r="T220" s="133"/>
      <c r="U220" s="133"/>
      <c r="V220" s="133"/>
      <c r="W220" s="133"/>
      <c r="X220" s="133"/>
      <c r="Y220" s="133"/>
      <c r="Z220" s="133"/>
      <c r="AA220" s="133"/>
      <c r="AB220" s="133"/>
      <c r="AC220" s="133"/>
      <c r="AD220" s="133"/>
      <c r="AE220" s="133"/>
      <c r="AF220" s="133"/>
      <c r="AG220" s="133"/>
      <c r="AH220" s="133"/>
      <c r="AI220" s="133"/>
      <c r="AJ220" s="133"/>
      <c r="AK220" s="133"/>
      <c r="AL220" s="133"/>
      <c r="AM220" s="253">
        <f t="shared" ref="AM220" si="222">SUM(H221:AL221)</f>
        <v>0</v>
      </c>
      <c r="AN220" s="368" t="str">
        <f t="shared" ref="AN220" si="223">IFERROR(IF(OR(E220="Ａ",AM220&gt;$AF$205),1,ROUNDDOWN(AM220/$AF$205,1)),"")</f>
        <v/>
      </c>
      <c r="AO220" s="372"/>
      <c r="AP220" s="8"/>
    </row>
    <row r="221" spans="1:51" ht="13.5" customHeight="1">
      <c r="A221" s="249"/>
      <c r="B221" s="255"/>
      <c r="C221" s="287"/>
      <c r="D221" s="367"/>
      <c r="E221" s="302"/>
      <c r="F221" s="262"/>
      <c r="G221" s="70" t="s">
        <v>134</v>
      </c>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253"/>
      <c r="AN221" s="368"/>
      <c r="AO221" s="374"/>
      <c r="AP221" s="8"/>
    </row>
    <row r="222" spans="1:51" ht="13.5" customHeight="1">
      <c r="A222" s="248" t="str">
        <f>IFERROR(INDEX(【従業者名簿】!F:F,MATCH(F222,【従業者名簿】!C:C,0)),"")</f>
        <v/>
      </c>
      <c r="B222" s="298" t="s">
        <v>33</v>
      </c>
      <c r="C222" s="299" t="str">
        <f t="shared" ref="C222" si="224">IF(AO222="介護福祉士","〇","")</f>
        <v/>
      </c>
      <c r="D222" s="366" t="str">
        <f t="shared" ref="D222" si="225">IF(A222="","",DATEDIF(A222,$AF$3,"m"))</f>
        <v/>
      </c>
      <c r="E222" s="301"/>
      <c r="F222" s="262"/>
      <c r="G222" s="70" t="s">
        <v>36</v>
      </c>
      <c r="H222" s="133"/>
      <c r="I222" s="133"/>
      <c r="J222" s="133"/>
      <c r="K222" s="133"/>
      <c r="L222" s="133"/>
      <c r="M222" s="133"/>
      <c r="N222" s="133"/>
      <c r="O222" s="133"/>
      <c r="P222" s="133"/>
      <c r="Q222" s="133"/>
      <c r="R222" s="133"/>
      <c r="S222" s="133"/>
      <c r="T222" s="133"/>
      <c r="U222" s="133"/>
      <c r="V222" s="133"/>
      <c r="W222" s="133"/>
      <c r="X222" s="133"/>
      <c r="Y222" s="133"/>
      <c r="Z222" s="133"/>
      <c r="AA222" s="133"/>
      <c r="AB222" s="133"/>
      <c r="AC222" s="133"/>
      <c r="AD222" s="133"/>
      <c r="AE222" s="133"/>
      <c r="AF222" s="133"/>
      <c r="AG222" s="133"/>
      <c r="AH222" s="133"/>
      <c r="AI222" s="133"/>
      <c r="AJ222" s="133"/>
      <c r="AK222" s="133"/>
      <c r="AL222" s="133"/>
      <c r="AM222" s="253">
        <f t="shared" ref="AM222" si="226">SUM(H223:AL223)</f>
        <v>0</v>
      </c>
      <c r="AN222" s="368" t="str">
        <f t="shared" ref="AN222" si="227">IFERROR(IF(OR(E222="Ａ",AM222&gt;$AF$205),1,ROUNDDOWN(AM222/$AF$205,1)),"")</f>
        <v/>
      </c>
      <c r="AO222" s="372"/>
      <c r="AP222" s="8"/>
    </row>
    <row r="223" spans="1:51" ht="13.5" customHeight="1">
      <c r="A223" s="249"/>
      <c r="B223" s="255"/>
      <c r="C223" s="287"/>
      <c r="D223" s="367"/>
      <c r="E223" s="302"/>
      <c r="F223" s="262"/>
      <c r="G223" s="70" t="s">
        <v>134</v>
      </c>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253"/>
      <c r="AN223" s="368"/>
      <c r="AO223" s="374"/>
      <c r="AP223" s="8"/>
    </row>
    <row r="224" spans="1:51" ht="13.5" customHeight="1">
      <c r="A224" s="248" t="str">
        <f>IFERROR(INDEX(【従業者名簿】!F:F,MATCH(F224,【従業者名簿】!C:C,0)),"")</f>
        <v/>
      </c>
      <c r="B224" s="298" t="s">
        <v>33</v>
      </c>
      <c r="C224" s="299" t="str">
        <f t="shared" ref="C224" si="228">IF(AO224="介護福祉士","〇","")</f>
        <v/>
      </c>
      <c r="D224" s="366" t="str">
        <f t="shared" ref="D224" si="229">IF(A224="","",DATEDIF(A224,$AF$3,"m"))</f>
        <v/>
      </c>
      <c r="E224" s="301"/>
      <c r="F224" s="262"/>
      <c r="G224" s="70" t="s">
        <v>36</v>
      </c>
      <c r="H224" s="133"/>
      <c r="I224" s="133"/>
      <c r="J224" s="133"/>
      <c r="K224" s="133"/>
      <c r="L224" s="133"/>
      <c r="M224" s="133"/>
      <c r="N224" s="133"/>
      <c r="O224" s="133"/>
      <c r="P224" s="133"/>
      <c r="Q224" s="133"/>
      <c r="R224" s="133"/>
      <c r="S224" s="133"/>
      <c r="T224" s="133"/>
      <c r="U224" s="133"/>
      <c r="V224" s="133"/>
      <c r="W224" s="133"/>
      <c r="X224" s="133"/>
      <c r="Y224" s="133"/>
      <c r="Z224" s="133"/>
      <c r="AA224" s="133"/>
      <c r="AB224" s="133"/>
      <c r="AC224" s="133"/>
      <c r="AD224" s="133"/>
      <c r="AE224" s="133"/>
      <c r="AF224" s="133"/>
      <c r="AG224" s="133"/>
      <c r="AH224" s="133"/>
      <c r="AI224" s="133"/>
      <c r="AJ224" s="133"/>
      <c r="AK224" s="133"/>
      <c r="AL224" s="133"/>
      <c r="AM224" s="253">
        <f t="shared" ref="AM224" si="230">SUM(H225:AL225)</f>
        <v>0</v>
      </c>
      <c r="AN224" s="368" t="str">
        <f t="shared" ref="AN224" si="231">IFERROR(IF(OR(E224="Ａ",AM224&gt;$AF$205),1,ROUNDDOWN(AM224/$AF$205,1)),"")</f>
        <v/>
      </c>
      <c r="AO224" s="372"/>
      <c r="AP224" s="8"/>
    </row>
    <row r="225" spans="1:51" ht="13.5" customHeight="1">
      <c r="A225" s="249"/>
      <c r="B225" s="255"/>
      <c r="C225" s="287"/>
      <c r="D225" s="367"/>
      <c r="E225" s="302"/>
      <c r="F225" s="262"/>
      <c r="G225" s="70" t="s">
        <v>134</v>
      </c>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253"/>
      <c r="AN225" s="368"/>
      <c r="AO225" s="374"/>
      <c r="AP225" s="8"/>
    </row>
    <row r="226" spans="1:51" ht="13.5" customHeight="1">
      <c r="A226" s="248" t="str">
        <f>IFERROR(INDEX(【従業者名簿】!F:F,MATCH(F226,【従業者名簿】!C:C,0)),"")</f>
        <v/>
      </c>
      <c r="B226" s="298" t="s">
        <v>33</v>
      </c>
      <c r="C226" s="299" t="str">
        <f t="shared" ref="C226" si="232">IF(AO226="介護福祉士","〇","")</f>
        <v/>
      </c>
      <c r="D226" s="366" t="str">
        <f t="shared" ref="D226" si="233">IF(A226="","",DATEDIF(A226,$AF$3,"m"))</f>
        <v/>
      </c>
      <c r="E226" s="301"/>
      <c r="F226" s="262"/>
      <c r="G226" s="70" t="s">
        <v>36</v>
      </c>
      <c r="H226" s="133"/>
      <c r="I226" s="133"/>
      <c r="J226" s="133"/>
      <c r="K226" s="133"/>
      <c r="L226" s="133"/>
      <c r="M226" s="133"/>
      <c r="N226" s="133"/>
      <c r="O226" s="133"/>
      <c r="P226" s="133"/>
      <c r="Q226" s="133"/>
      <c r="R226" s="133"/>
      <c r="S226" s="133"/>
      <c r="T226" s="133"/>
      <c r="U226" s="133"/>
      <c r="V226" s="133"/>
      <c r="W226" s="133"/>
      <c r="X226" s="133"/>
      <c r="Y226" s="133"/>
      <c r="Z226" s="133"/>
      <c r="AA226" s="133"/>
      <c r="AB226" s="133"/>
      <c r="AC226" s="133"/>
      <c r="AD226" s="133"/>
      <c r="AE226" s="133"/>
      <c r="AF226" s="133"/>
      <c r="AG226" s="133"/>
      <c r="AH226" s="133"/>
      <c r="AI226" s="133"/>
      <c r="AJ226" s="133"/>
      <c r="AK226" s="133"/>
      <c r="AL226" s="133"/>
      <c r="AM226" s="253">
        <f t="shared" ref="AM226" si="234">SUM(H227:AL227)</f>
        <v>0</v>
      </c>
      <c r="AN226" s="368" t="str">
        <f t="shared" ref="AN226" si="235">IFERROR(IF(OR(E226="Ａ",AM226&gt;$AF$205),1,ROUNDDOWN(AM226/$AF$205,1)),"")</f>
        <v/>
      </c>
      <c r="AO226" s="372"/>
      <c r="AP226" s="8"/>
    </row>
    <row r="227" spans="1:51" ht="13.5" customHeight="1">
      <c r="A227" s="249"/>
      <c r="B227" s="255"/>
      <c r="C227" s="287"/>
      <c r="D227" s="367"/>
      <c r="E227" s="302"/>
      <c r="F227" s="262"/>
      <c r="G227" s="70" t="s">
        <v>134</v>
      </c>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253"/>
      <c r="AN227" s="368"/>
      <c r="AO227" s="374"/>
      <c r="AP227" s="8"/>
    </row>
    <row r="228" spans="1:51" ht="13.5" customHeight="1">
      <c r="A228" s="248" t="str">
        <f>IFERROR(INDEX(【従業者名簿】!F:F,MATCH(F228,【従業者名簿】!C:C,0)),"")</f>
        <v/>
      </c>
      <c r="B228" s="298" t="s">
        <v>33</v>
      </c>
      <c r="C228" s="299" t="str">
        <f t="shared" ref="C228" si="236">IF(AO228="介護福祉士","〇","")</f>
        <v/>
      </c>
      <c r="D228" s="366" t="str">
        <f t="shared" ref="D228" si="237">IF(A228="","",DATEDIF(A228,$AF$3,"m"))</f>
        <v/>
      </c>
      <c r="E228" s="301"/>
      <c r="F228" s="262"/>
      <c r="G228" s="70" t="s">
        <v>36</v>
      </c>
      <c r="H228" s="133"/>
      <c r="I228" s="133"/>
      <c r="J228" s="133"/>
      <c r="K228" s="133"/>
      <c r="L228" s="133"/>
      <c r="M228" s="133"/>
      <c r="N228" s="133"/>
      <c r="O228" s="133"/>
      <c r="P228" s="133"/>
      <c r="Q228" s="133"/>
      <c r="R228" s="133"/>
      <c r="S228" s="133"/>
      <c r="T228" s="133"/>
      <c r="U228" s="133"/>
      <c r="V228" s="133"/>
      <c r="W228" s="133"/>
      <c r="X228" s="133"/>
      <c r="Y228" s="133"/>
      <c r="Z228" s="133"/>
      <c r="AA228" s="133"/>
      <c r="AB228" s="133"/>
      <c r="AC228" s="133"/>
      <c r="AD228" s="133"/>
      <c r="AE228" s="133"/>
      <c r="AF228" s="133"/>
      <c r="AG228" s="133"/>
      <c r="AH228" s="133"/>
      <c r="AI228" s="133"/>
      <c r="AJ228" s="133"/>
      <c r="AK228" s="133"/>
      <c r="AL228" s="133"/>
      <c r="AM228" s="253">
        <f t="shared" ref="AM228" si="238">SUM(H229:AL229)</f>
        <v>0</v>
      </c>
      <c r="AN228" s="368" t="str">
        <f t="shared" ref="AN228" si="239">IFERROR(IF(OR(E228="Ａ",AM228&gt;$AF$205),1,ROUNDDOWN(AM228/$AF$205,1)),"")</f>
        <v/>
      </c>
      <c r="AO228" s="372"/>
      <c r="AP228" s="8"/>
    </row>
    <row r="229" spans="1:51" ht="13.5" customHeight="1">
      <c r="A229" s="249"/>
      <c r="B229" s="255"/>
      <c r="C229" s="287"/>
      <c r="D229" s="367"/>
      <c r="E229" s="302"/>
      <c r="F229" s="262"/>
      <c r="G229" s="70" t="s">
        <v>134</v>
      </c>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253"/>
      <c r="AN229" s="368"/>
      <c r="AO229" s="374"/>
      <c r="AP229" s="8"/>
    </row>
    <row r="230" spans="1:51" ht="13.5" customHeight="1">
      <c r="A230" s="248" t="str">
        <f>IFERROR(INDEX(【従業者名簿】!F:F,MATCH(F230,【従業者名簿】!C:C,0)),"")</f>
        <v/>
      </c>
      <c r="B230" s="298" t="s">
        <v>33</v>
      </c>
      <c r="C230" s="299" t="str">
        <f t="shared" ref="C230" si="240">IF(AO230="介護福祉士","〇","")</f>
        <v/>
      </c>
      <c r="D230" s="366" t="str">
        <f t="shared" ref="D230" si="241">IF(A230="","",DATEDIF(A230,$AF$3,"m"))</f>
        <v/>
      </c>
      <c r="E230" s="301"/>
      <c r="F230" s="262"/>
      <c r="G230" s="70" t="s">
        <v>36</v>
      </c>
      <c r="H230" s="133"/>
      <c r="I230" s="133"/>
      <c r="J230" s="133"/>
      <c r="K230" s="133"/>
      <c r="L230" s="133"/>
      <c r="M230" s="133"/>
      <c r="N230" s="133"/>
      <c r="O230" s="133"/>
      <c r="P230" s="133"/>
      <c r="Q230" s="133"/>
      <c r="R230" s="133"/>
      <c r="S230" s="133"/>
      <c r="T230" s="133"/>
      <c r="U230" s="133"/>
      <c r="V230" s="133"/>
      <c r="W230" s="133"/>
      <c r="X230" s="133"/>
      <c r="Y230" s="133"/>
      <c r="Z230" s="133"/>
      <c r="AA230" s="133"/>
      <c r="AB230" s="133"/>
      <c r="AC230" s="133"/>
      <c r="AD230" s="133"/>
      <c r="AE230" s="133"/>
      <c r="AF230" s="133"/>
      <c r="AG230" s="133"/>
      <c r="AH230" s="133"/>
      <c r="AI230" s="133"/>
      <c r="AJ230" s="133"/>
      <c r="AK230" s="133"/>
      <c r="AL230" s="133"/>
      <c r="AM230" s="253">
        <f t="shared" ref="AM230" si="242">SUM(H231:AL231)</f>
        <v>0</v>
      </c>
      <c r="AN230" s="368" t="str">
        <f t="shared" ref="AN230" si="243">IFERROR(IF(OR(E230="Ａ",AM230&gt;$AF$205),1,ROUNDDOWN(AM230/$AF$205,1)),"")</f>
        <v/>
      </c>
      <c r="AO230" s="372"/>
      <c r="AP230" s="8"/>
    </row>
    <row r="231" spans="1:51" ht="13.5" customHeight="1">
      <c r="A231" s="249"/>
      <c r="B231" s="255"/>
      <c r="C231" s="287"/>
      <c r="D231" s="367"/>
      <c r="E231" s="302"/>
      <c r="F231" s="262"/>
      <c r="G231" s="70" t="s">
        <v>134</v>
      </c>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253"/>
      <c r="AN231" s="368"/>
      <c r="AO231" s="374"/>
      <c r="AP231" s="8"/>
    </row>
    <row r="232" spans="1:51" ht="13.5" customHeight="1">
      <c r="A232" s="248" t="str">
        <f>IFERROR(INDEX(【従業者名簿】!F:F,MATCH(F232,【従業者名簿】!C:C,0)),"")</f>
        <v/>
      </c>
      <c r="B232" s="298" t="s">
        <v>33</v>
      </c>
      <c r="C232" s="299" t="str">
        <f t="shared" ref="C232" si="244">IF(AO232="介護福祉士","〇","")</f>
        <v/>
      </c>
      <c r="D232" s="366" t="str">
        <f t="shared" ref="D232" si="245">IF(A232="","",DATEDIF(A232,$AF$3,"m"))</f>
        <v/>
      </c>
      <c r="E232" s="301"/>
      <c r="F232" s="262"/>
      <c r="G232" s="70" t="s">
        <v>36</v>
      </c>
      <c r="H232" s="133"/>
      <c r="I232" s="133"/>
      <c r="J232" s="133"/>
      <c r="K232" s="133"/>
      <c r="L232" s="133"/>
      <c r="M232" s="133"/>
      <c r="N232" s="133"/>
      <c r="O232" s="133"/>
      <c r="P232" s="133"/>
      <c r="Q232" s="133"/>
      <c r="R232" s="133"/>
      <c r="S232" s="133"/>
      <c r="T232" s="133"/>
      <c r="U232" s="133"/>
      <c r="V232" s="133"/>
      <c r="W232" s="133"/>
      <c r="X232" s="133"/>
      <c r="Y232" s="133"/>
      <c r="Z232" s="133"/>
      <c r="AA232" s="133"/>
      <c r="AB232" s="133"/>
      <c r="AC232" s="133"/>
      <c r="AD232" s="133"/>
      <c r="AE232" s="133"/>
      <c r="AF232" s="133"/>
      <c r="AG232" s="133"/>
      <c r="AH232" s="133"/>
      <c r="AI232" s="133"/>
      <c r="AJ232" s="133"/>
      <c r="AK232" s="133"/>
      <c r="AL232" s="133"/>
      <c r="AM232" s="253">
        <f t="shared" ref="AM232" si="246">SUM(H233:AL233)</f>
        <v>0</v>
      </c>
      <c r="AN232" s="368" t="str">
        <f t="shared" ref="AN232" si="247">IFERROR(IF(OR(E232="Ａ",AM232&gt;$AF$205),1,ROUNDDOWN(AM232/$AF$205,1)),"")</f>
        <v/>
      </c>
      <c r="AO232" s="372"/>
      <c r="AP232" s="8"/>
    </row>
    <row r="233" spans="1:51" ht="13.5" customHeight="1">
      <c r="A233" s="249"/>
      <c r="B233" s="255"/>
      <c r="C233" s="287"/>
      <c r="D233" s="367"/>
      <c r="E233" s="302"/>
      <c r="F233" s="262"/>
      <c r="G233" s="70" t="s">
        <v>134</v>
      </c>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253"/>
      <c r="AN233" s="368"/>
      <c r="AO233" s="374"/>
      <c r="AP233" s="8"/>
    </row>
    <row r="234" spans="1:51" ht="13.5" customHeight="1">
      <c r="A234" s="248" t="str">
        <f>IFERROR(INDEX(【従業者名簿】!F:F,MATCH(F234,【従業者名簿】!C:C,0)),"")</f>
        <v/>
      </c>
      <c r="B234" s="298" t="s">
        <v>33</v>
      </c>
      <c r="C234" s="299" t="str">
        <f t="shared" ref="C234" si="248">IF(AO234="介護福祉士","〇","")</f>
        <v/>
      </c>
      <c r="D234" s="366" t="str">
        <f t="shared" ref="D234" si="249">IF(A234="","",DATEDIF(A234,$AF$3,"m"))</f>
        <v/>
      </c>
      <c r="E234" s="301"/>
      <c r="F234" s="262"/>
      <c r="G234" s="70" t="s">
        <v>36</v>
      </c>
      <c r="H234" s="133"/>
      <c r="I234" s="133"/>
      <c r="J234" s="133"/>
      <c r="K234" s="133"/>
      <c r="L234" s="133"/>
      <c r="M234" s="133"/>
      <c r="N234" s="133"/>
      <c r="O234" s="133"/>
      <c r="P234" s="133"/>
      <c r="Q234" s="133"/>
      <c r="R234" s="133"/>
      <c r="S234" s="133"/>
      <c r="T234" s="133"/>
      <c r="U234" s="133"/>
      <c r="V234" s="133"/>
      <c r="W234" s="133"/>
      <c r="X234" s="133"/>
      <c r="Y234" s="133"/>
      <c r="Z234" s="133"/>
      <c r="AA234" s="133"/>
      <c r="AB234" s="133"/>
      <c r="AC234" s="133"/>
      <c r="AD234" s="133"/>
      <c r="AE234" s="133"/>
      <c r="AF234" s="133"/>
      <c r="AG234" s="133"/>
      <c r="AH234" s="133"/>
      <c r="AI234" s="133"/>
      <c r="AJ234" s="133"/>
      <c r="AK234" s="133"/>
      <c r="AL234" s="133"/>
      <c r="AM234" s="253">
        <f t="shared" ref="AM234" si="250">SUM(H235:AL235)</f>
        <v>0</v>
      </c>
      <c r="AN234" s="368" t="str">
        <f t="shared" ref="AN234" si="251">IFERROR(IF(OR(E234="Ａ",AM234&gt;$AF$205),1,ROUNDDOWN(AM234/$AF$205,1)),"")</f>
        <v/>
      </c>
      <c r="AO234" s="372"/>
      <c r="AP234" s="8"/>
    </row>
    <row r="235" spans="1:51" ht="13.5" customHeight="1">
      <c r="A235" s="249"/>
      <c r="B235" s="255"/>
      <c r="C235" s="287"/>
      <c r="D235" s="367"/>
      <c r="E235" s="302"/>
      <c r="F235" s="262"/>
      <c r="G235" s="70" t="s">
        <v>134</v>
      </c>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253"/>
      <c r="AN235" s="368"/>
      <c r="AO235" s="374"/>
      <c r="AP235" s="8"/>
    </row>
    <row r="236" spans="1:51" ht="13.5" customHeight="1">
      <c r="A236" s="248" t="str">
        <f>IFERROR(INDEX(【従業者名簿】!F:F,MATCH(F236,【従業者名簿】!C:C,0)),"")</f>
        <v/>
      </c>
      <c r="B236" s="298" t="s">
        <v>33</v>
      </c>
      <c r="C236" s="299" t="str">
        <f t="shared" ref="C236" si="252">IF(AO236="介護福祉士","〇","")</f>
        <v/>
      </c>
      <c r="D236" s="366" t="str">
        <f t="shared" ref="D236" si="253">IF(A236="","",DATEDIF(A236,$AF$3,"m"))</f>
        <v/>
      </c>
      <c r="E236" s="301"/>
      <c r="F236" s="270"/>
      <c r="G236" s="70" t="s">
        <v>36</v>
      </c>
      <c r="H236" s="133"/>
      <c r="I236" s="133"/>
      <c r="J236" s="133"/>
      <c r="K236" s="133"/>
      <c r="L236" s="133"/>
      <c r="M236" s="133"/>
      <c r="N236" s="133"/>
      <c r="O236" s="133"/>
      <c r="P236" s="133"/>
      <c r="Q236" s="133"/>
      <c r="R236" s="133"/>
      <c r="S236" s="133"/>
      <c r="T236" s="133"/>
      <c r="U236" s="133"/>
      <c r="V236" s="133"/>
      <c r="W236" s="133"/>
      <c r="X236" s="133"/>
      <c r="Y236" s="133"/>
      <c r="Z236" s="133"/>
      <c r="AA236" s="133"/>
      <c r="AB236" s="133"/>
      <c r="AC236" s="133"/>
      <c r="AD236" s="133"/>
      <c r="AE236" s="133"/>
      <c r="AF236" s="133"/>
      <c r="AG236" s="133"/>
      <c r="AH236" s="133"/>
      <c r="AI236" s="133"/>
      <c r="AJ236" s="133"/>
      <c r="AK236" s="133"/>
      <c r="AL236" s="133"/>
      <c r="AM236" s="253">
        <f t="shared" ref="AM236" si="254">SUM(H237:AL237)</f>
        <v>0</v>
      </c>
      <c r="AN236" s="368" t="str">
        <f t="shared" ref="AN236" si="255">IFERROR(IF(OR(E236="Ａ",AM236&gt;$AF$205),1,ROUNDDOWN(AM236/$AF$205,1)),"")</f>
        <v/>
      </c>
      <c r="AO236" s="372"/>
      <c r="AP236" s="8"/>
    </row>
    <row r="237" spans="1:51" ht="13.5" customHeight="1">
      <c r="A237" s="249"/>
      <c r="B237" s="255"/>
      <c r="C237" s="287"/>
      <c r="D237" s="367"/>
      <c r="E237" s="302"/>
      <c r="F237" s="261"/>
      <c r="G237" s="70" t="s">
        <v>134</v>
      </c>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253"/>
      <c r="AN237" s="368"/>
      <c r="AO237" s="374"/>
      <c r="AP237" s="8"/>
    </row>
    <row r="238" spans="1:51" ht="13.5" customHeight="1">
      <c r="A238" s="248" t="str">
        <f>IFERROR(INDEX(【従業者名簿】!F:F,MATCH(F238,【従業者名簿】!C:C,0)),"")</f>
        <v/>
      </c>
      <c r="B238" s="298" t="s">
        <v>33</v>
      </c>
      <c r="C238" s="299" t="str">
        <f t="shared" ref="C238" si="256">IF(AO238="介護福祉士","〇","")</f>
        <v/>
      </c>
      <c r="D238" s="366" t="str">
        <f>IF(A238="","",DATEDIF(A238,$AF$3,"m"))</f>
        <v/>
      </c>
      <c r="E238" s="301"/>
      <c r="F238" s="262"/>
      <c r="G238" s="70" t="s">
        <v>36</v>
      </c>
      <c r="H238" s="133"/>
      <c r="I238" s="133"/>
      <c r="J238" s="133"/>
      <c r="K238" s="133"/>
      <c r="L238" s="133"/>
      <c r="M238" s="133"/>
      <c r="N238" s="133"/>
      <c r="O238" s="133"/>
      <c r="P238" s="133"/>
      <c r="Q238" s="133"/>
      <c r="R238" s="133"/>
      <c r="S238" s="133"/>
      <c r="T238" s="133"/>
      <c r="U238" s="133"/>
      <c r="V238" s="133"/>
      <c r="W238" s="133"/>
      <c r="X238" s="133"/>
      <c r="Y238" s="133"/>
      <c r="Z238" s="133"/>
      <c r="AA238" s="133"/>
      <c r="AB238" s="133"/>
      <c r="AC238" s="133"/>
      <c r="AD238" s="133"/>
      <c r="AE238" s="133"/>
      <c r="AF238" s="133"/>
      <c r="AG238" s="133"/>
      <c r="AH238" s="133"/>
      <c r="AI238" s="133"/>
      <c r="AJ238" s="133"/>
      <c r="AK238" s="133"/>
      <c r="AL238" s="133"/>
      <c r="AM238" s="253">
        <f>SUM(H239:AL239)</f>
        <v>0</v>
      </c>
      <c r="AN238" s="368" t="str">
        <f>IFERROR(IF(OR(E238="Ａ",AM238&gt;$AF$205),1,ROUNDDOWN(AM238/$AF$205,1)),"")</f>
        <v/>
      </c>
      <c r="AO238" s="372"/>
      <c r="AP238" s="8"/>
    </row>
    <row r="239" spans="1:51" ht="13.5" customHeight="1">
      <c r="A239" s="249"/>
      <c r="B239" s="255"/>
      <c r="C239" s="287"/>
      <c r="D239" s="367"/>
      <c r="E239" s="302"/>
      <c r="F239" s="262"/>
      <c r="G239" s="70" t="s">
        <v>134</v>
      </c>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253"/>
      <c r="AN239" s="368"/>
      <c r="AO239" s="374"/>
      <c r="AP239" s="8"/>
    </row>
    <row r="240" spans="1:51" ht="13.5" customHeight="1">
      <c r="B240" s="132"/>
      <c r="C240" s="132"/>
      <c r="D240" s="132"/>
      <c r="E240" s="7" t="s">
        <v>137</v>
      </c>
      <c r="F240" s="132"/>
      <c r="G240" s="51"/>
      <c r="H240" s="7"/>
      <c r="I240" s="52"/>
      <c r="J240" s="52"/>
      <c r="K240" s="52"/>
      <c r="L240" s="52"/>
      <c r="M240" s="52"/>
      <c r="N240" s="52"/>
      <c r="O240" s="52"/>
      <c r="P240" s="52"/>
      <c r="Q240" s="52"/>
      <c r="R240" s="52"/>
      <c r="S240" s="53"/>
      <c r="T240" s="53"/>
      <c r="U240" s="7"/>
      <c r="V240" s="52"/>
      <c r="W240" s="52"/>
      <c r="X240" s="52"/>
      <c r="Y240" s="52"/>
      <c r="Z240" s="52"/>
      <c r="AA240" s="52"/>
      <c r="AB240" s="52"/>
      <c r="AC240" s="132"/>
      <c r="AD240" s="132"/>
      <c r="AE240" s="132"/>
      <c r="AF240" s="54"/>
      <c r="AG240" s="54"/>
      <c r="AH240" s="7"/>
      <c r="AI240" s="7"/>
      <c r="AJ240" s="7"/>
      <c r="AK240" s="7"/>
      <c r="AL240" s="7"/>
      <c r="AM240" s="55"/>
      <c r="AN240" s="56"/>
      <c r="AO240" s="57"/>
      <c r="AP240" s="10"/>
      <c r="AQ240" s="132"/>
      <c r="AR240" s="132"/>
      <c r="AS240" s="132"/>
      <c r="AT240" s="58"/>
      <c r="AU240" s="58"/>
      <c r="AV240" s="58"/>
      <c r="AW240" s="59"/>
      <c r="AX240" s="59"/>
      <c r="AY240" s="59"/>
    </row>
  </sheetData>
  <sheetProtection sheet="1" objects="1" scenarios="1"/>
  <mergeCells count="1222">
    <mergeCell ref="AQ197:AS197"/>
    <mergeCell ref="AT198:AV199"/>
    <mergeCell ref="AW198:AY199"/>
    <mergeCell ref="BA198:BA199"/>
    <mergeCell ref="AQ199:AS199"/>
    <mergeCell ref="AQ200:AS200"/>
    <mergeCell ref="AT200:AV201"/>
    <mergeCell ref="AW200:AY201"/>
    <mergeCell ref="AQ201:AS201"/>
    <mergeCell ref="AT202:AV203"/>
    <mergeCell ref="AW202:AY203"/>
    <mergeCell ref="BA202:BA203"/>
    <mergeCell ref="AQ203:AS203"/>
    <mergeCell ref="AQ204:AS205"/>
    <mergeCell ref="AT204:AV205"/>
    <mergeCell ref="AW204:AY205"/>
    <mergeCell ref="AO14:AO15"/>
    <mergeCell ref="AO16:AO17"/>
    <mergeCell ref="AO18:AO19"/>
    <mergeCell ref="AO20:AO21"/>
    <mergeCell ref="AO22:AO23"/>
    <mergeCell ref="AO94:AO95"/>
    <mergeCell ref="AO96:AO97"/>
    <mergeCell ref="AO98:AO99"/>
    <mergeCell ref="AO100:AO101"/>
    <mergeCell ref="AO102:AO103"/>
    <mergeCell ref="AO174:AO175"/>
    <mergeCell ref="AO176:AO177"/>
    <mergeCell ref="AO178:AO179"/>
    <mergeCell ref="AO180:AO181"/>
    <mergeCell ref="AO182:AO183"/>
    <mergeCell ref="BA118:BA119"/>
    <mergeCell ref="AQ119:AS119"/>
    <mergeCell ref="AQ120:AS120"/>
    <mergeCell ref="AT120:AV121"/>
    <mergeCell ref="AW120:AY121"/>
    <mergeCell ref="AQ121:AS121"/>
    <mergeCell ref="AT122:AV123"/>
    <mergeCell ref="AW122:AY123"/>
    <mergeCell ref="BA122:BA123"/>
    <mergeCell ref="AQ123:AS123"/>
    <mergeCell ref="AQ124:AS125"/>
    <mergeCell ref="AT124:AV125"/>
    <mergeCell ref="AW124:AY125"/>
    <mergeCell ref="AQ193:AS195"/>
    <mergeCell ref="AT193:AV194"/>
    <mergeCell ref="AW193:AY194"/>
    <mergeCell ref="AT195:AV195"/>
    <mergeCell ref="AW195:AY195"/>
    <mergeCell ref="AV169:AW169"/>
    <mergeCell ref="AQ184:AR184"/>
    <mergeCell ref="AS184:AT184"/>
    <mergeCell ref="AV184:AW184"/>
    <mergeCell ref="AV183:AW183"/>
    <mergeCell ref="AQ171:AR171"/>
    <mergeCell ref="AX166:AY167"/>
    <mergeCell ref="BA38:BA39"/>
    <mergeCell ref="AQ39:AS39"/>
    <mergeCell ref="AQ40:AS40"/>
    <mergeCell ref="AT40:AV41"/>
    <mergeCell ref="AW40:AY41"/>
    <mergeCell ref="AQ41:AS41"/>
    <mergeCell ref="AT42:AV43"/>
    <mergeCell ref="AW42:AY43"/>
    <mergeCell ref="BA42:BA43"/>
    <mergeCell ref="AQ43:AS43"/>
    <mergeCell ref="AQ44:AS45"/>
    <mergeCell ref="AT44:AV45"/>
    <mergeCell ref="AW44:AY45"/>
    <mergeCell ref="AQ113:AS115"/>
    <mergeCell ref="AT113:AV114"/>
    <mergeCell ref="AW113:AY114"/>
    <mergeCell ref="AT115:AV115"/>
    <mergeCell ref="AW115:AY115"/>
    <mergeCell ref="AS104:AT104"/>
    <mergeCell ref="AV104:AW104"/>
    <mergeCell ref="AS105:AT105"/>
    <mergeCell ref="AV105:AW105"/>
    <mergeCell ref="AQ104:AR104"/>
    <mergeCell ref="AQ105:AR105"/>
    <mergeCell ref="AV103:AW103"/>
    <mergeCell ref="AX86:AY87"/>
    <mergeCell ref="AW38:AY39"/>
    <mergeCell ref="A238:A239"/>
    <mergeCell ref="B238:B239"/>
    <mergeCell ref="C238:C239"/>
    <mergeCell ref="D238:D239"/>
    <mergeCell ref="E238:E239"/>
    <mergeCell ref="F238:F239"/>
    <mergeCell ref="AM238:AM239"/>
    <mergeCell ref="AN238:AN239"/>
    <mergeCell ref="AO238:AO239"/>
    <mergeCell ref="A236:A237"/>
    <mergeCell ref="B236:B237"/>
    <mergeCell ref="C236:C237"/>
    <mergeCell ref="D236:D237"/>
    <mergeCell ref="E236:E237"/>
    <mergeCell ref="F236:F237"/>
    <mergeCell ref="AM236:AM237"/>
    <mergeCell ref="AN236:AN237"/>
    <mergeCell ref="AO236:AO237"/>
    <mergeCell ref="A234:A235"/>
    <mergeCell ref="B234:B235"/>
    <mergeCell ref="C234:C235"/>
    <mergeCell ref="D234:D235"/>
    <mergeCell ref="E234:E235"/>
    <mergeCell ref="F234:F235"/>
    <mergeCell ref="AM234:AM235"/>
    <mergeCell ref="AN234:AN235"/>
    <mergeCell ref="AO234:AO235"/>
    <mergeCell ref="A232:A233"/>
    <mergeCell ref="B232:B233"/>
    <mergeCell ref="C232:C233"/>
    <mergeCell ref="D232:D233"/>
    <mergeCell ref="E232:E233"/>
    <mergeCell ref="F232:F233"/>
    <mergeCell ref="AM232:AM233"/>
    <mergeCell ref="AN232:AN233"/>
    <mergeCell ref="AO232:AO233"/>
    <mergeCell ref="A230:A231"/>
    <mergeCell ref="B230:B231"/>
    <mergeCell ref="C230:C231"/>
    <mergeCell ref="D230:D231"/>
    <mergeCell ref="E230:E231"/>
    <mergeCell ref="F230:F231"/>
    <mergeCell ref="AM230:AM231"/>
    <mergeCell ref="AN230:AN231"/>
    <mergeCell ref="AO230:AO231"/>
    <mergeCell ref="A228:A229"/>
    <mergeCell ref="B228:B229"/>
    <mergeCell ref="C228:C229"/>
    <mergeCell ref="D228:D229"/>
    <mergeCell ref="E228:E229"/>
    <mergeCell ref="F228:F229"/>
    <mergeCell ref="AM228:AM229"/>
    <mergeCell ref="AN228:AN229"/>
    <mergeCell ref="AO228:AO229"/>
    <mergeCell ref="A226:A227"/>
    <mergeCell ref="B226:B227"/>
    <mergeCell ref="C226:C227"/>
    <mergeCell ref="D226:D227"/>
    <mergeCell ref="E226:E227"/>
    <mergeCell ref="F226:F227"/>
    <mergeCell ref="AM226:AM227"/>
    <mergeCell ref="AN226:AN227"/>
    <mergeCell ref="AO226:AO227"/>
    <mergeCell ref="A224:A225"/>
    <mergeCell ref="B224:B225"/>
    <mergeCell ref="C224:C225"/>
    <mergeCell ref="D224:D225"/>
    <mergeCell ref="E224:E225"/>
    <mergeCell ref="F224:F225"/>
    <mergeCell ref="AM224:AM225"/>
    <mergeCell ref="AN224:AN225"/>
    <mergeCell ref="AO224:AO225"/>
    <mergeCell ref="A222:A223"/>
    <mergeCell ref="B222:B223"/>
    <mergeCell ref="C222:C223"/>
    <mergeCell ref="D222:D223"/>
    <mergeCell ref="E222:E223"/>
    <mergeCell ref="F222:F223"/>
    <mergeCell ref="AM222:AM223"/>
    <mergeCell ref="AN222:AN223"/>
    <mergeCell ref="AO222:AO223"/>
    <mergeCell ref="A220:A221"/>
    <mergeCell ref="B220:B221"/>
    <mergeCell ref="C220:C221"/>
    <mergeCell ref="D220:D221"/>
    <mergeCell ref="E220:E221"/>
    <mergeCell ref="F220:F221"/>
    <mergeCell ref="AM220:AM221"/>
    <mergeCell ref="AN220:AN221"/>
    <mergeCell ref="AO220:AO221"/>
    <mergeCell ref="A218:A219"/>
    <mergeCell ref="B218:B219"/>
    <mergeCell ref="C218:C219"/>
    <mergeCell ref="D218:D219"/>
    <mergeCell ref="E218:E219"/>
    <mergeCell ref="F218:F219"/>
    <mergeCell ref="AM218:AM219"/>
    <mergeCell ref="AN218:AN219"/>
    <mergeCell ref="AO218:AO219"/>
    <mergeCell ref="A216:A217"/>
    <mergeCell ref="B216:B217"/>
    <mergeCell ref="C216:C217"/>
    <mergeCell ref="D216:D217"/>
    <mergeCell ref="E216:E217"/>
    <mergeCell ref="F216:F217"/>
    <mergeCell ref="AM216:AM217"/>
    <mergeCell ref="AN216:AN217"/>
    <mergeCell ref="AO216:AO217"/>
    <mergeCell ref="A214:A215"/>
    <mergeCell ref="B214:B215"/>
    <mergeCell ref="C214:C215"/>
    <mergeCell ref="D214:D215"/>
    <mergeCell ref="E214:E215"/>
    <mergeCell ref="F214:F215"/>
    <mergeCell ref="AM214:AM215"/>
    <mergeCell ref="AN214:AN215"/>
    <mergeCell ref="AO214:AO215"/>
    <mergeCell ref="A212:A213"/>
    <mergeCell ref="B212:B213"/>
    <mergeCell ref="C212:C213"/>
    <mergeCell ref="D212:D213"/>
    <mergeCell ref="E212:E213"/>
    <mergeCell ref="F212:F213"/>
    <mergeCell ref="AM212:AM213"/>
    <mergeCell ref="AN212:AN213"/>
    <mergeCell ref="AO212:AO213"/>
    <mergeCell ref="AO208:AO209"/>
    <mergeCell ref="A210:A211"/>
    <mergeCell ref="B210:B211"/>
    <mergeCell ref="C210:C211"/>
    <mergeCell ref="D210:D211"/>
    <mergeCell ref="E210:E211"/>
    <mergeCell ref="F210:F211"/>
    <mergeCell ref="AM210:AM211"/>
    <mergeCell ref="AN210:AN211"/>
    <mergeCell ref="AO210:AO211"/>
    <mergeCell ref="A208:A209"/>
    <mergeCell ref="B208:B209"/>
    <mergeCell ref="C208:C209"/>
    <mergeCell ref="D208:D209"/>
    <mergeCell ref="E208:E209"/>
    <mergeCell ref="F208:F209"/>
    <mergeCell ref="G208:G209"/>
    <mergeCell ref="AM208:AM209"/>
    <mergeCell ref="AN208:AN209"/>
    <mergeCell ref="A158:A159"/>
    <mergeCell ref="B158:B159"/>
    <mergeCell ref="C158:C159"/>
    <mergeCell ref="D158:D159"/>
    <mergeCell ref="E158:E159"/>
    <mergeCell ref="F158:F159"/>
    <mergeCell ref="AM158:AM159"/>
    <mergeCell ref="AN158:AN159"/>
    <mergeCell ref="AO158:AO159"/>
    <mergeCell ref="A156:A157"/>
    <mergeCell ref="B156:B157"/>
    <mergeCell ref="C156:C157"/>
    <mergeCell ref="D156:D157"/>
    <mergeCell ref="E156:E157"/>
    <mergeCell ref="F156:F157"/>
    <mergeCell ref="AM156:AM157"/>
    <mergeCell ref="AN156:AN157"/>
    <mergeCell ref="AO156:AO157"/>
    <mergeCell ref="A154:A155"/>
    <mergeCell ref="B154:B155"/>
    <mergeCell ref="C154:C155"/>
    <mergeCell ref="D154:D155"/>
    <mergeCell ref="E154:E155"/>
    <mergeCell ref="F154:F155"/>
    <mergeCell ref="AM154:AM155"/>
    <mergeCell ref="AN154:AN155"/>
    <mergeCell ref="AO154:AO155"/>
    <mergeCell ref="A152:A153"/>
    <mergeCell ref="B152:B153"/>
    <mergeCell ref="C152:C153"/>
    <mergeCell ref="D152:D153"/>
    <mergeCell ref="E152:E153"/>
    <mergeCell ref="F152:F153"/>
    <mergeCell ref="AM152:AM153"/>
    <mergeCell ref="AN152:AN153"/>
    <mergeCell ref="AO152:AO153"/>
    <mergeCell ref="A150:A151"/>
    <mergeCell ref="B150:B151"/>
    <mergeCell ref="C150:C151"/>
    <mergeCell ref="D150:D151"/>
    <mergeCell ref="E150:E151"/>
    <mergeCell ref="F150:F151"/>
    <mergeCell ref="AM150:AM151"/>
    <mergeCell ref="AN150:AN151"/>
    <mergeCell ref="AO150:AO151"/>
    <mergeCell ref="A148:A149"/>
    <mergeCell ref="B148:B149"/>
    <mergeCell ref="C148:C149"/>
    <mergeCell ref="D148:D149"/>
    <mergeCell ref="E148:E149"/>
    <mergeCell ref="F148:F149"/>
    <mergeCell ref="AM148:AM149"/>
    <mergeCell ref="AN148:AN149"/>
    <mergeCell ref="AO148:AO149"/>
    <mergeCell ref="B146:B147"/>
    <mergeCell ref="C146:C147"/>
    <mergeCell ref="D146:D147"/>
    <mergeCell ref="E146:E147"/>
    <mergeCell ref="F146:F147"/>
    <mergeCell ref="AM146:AM147"/>
    <mergeCell ref="AN146:AN147"/>
    <mergeCell ref="AO146:AO147"/>
    <mergeCell ref="A144:A145"/>
    <mergeCell ref="B144:B145"/>
    <mergeCell ref="C144:C145"/>
    <mergeCell ref="D144:D145"/>
    <mergeCell ref="E144:E145"/>
    <mergeCell ref="F144:F145"/>
    <mergeCell ref="AM144:AM145"/>
    <mergeCell ref="AN144:AN145"/>
    <mergeCell ref="AO144:AO145"/>
    <mergeCell ref="AM138:AM139"/>
    <mergeCell ref="AN138:AN139"/>
    <mergeCell ref="AO138:AO139"/>
    <mergeCell ref="A136:A137"/>
    <mergeCell ref="B136:B137"/>
    <mergeCell ref="C136:C137"/>
    <mergeCell ref="D136:D137"/>
    <mergeCell ref="E136:E137"/>
    <mergeCell ref="F136:F137"/>
    <mergeCell ref="AM136:AM137"/>
    <mergeCell ref="AN136:AN137"/>
    <mergeCell ref="AO136:AO137"/>
    <mergeCell ref="A142:A143"/>
    <mergeCell ref="B142:B143"/>
    <mergeCell ref="C142:C143"/>
    <mergeCell ref="D142:D143"/>
    <mergeCell ref="E142:E143"/>
    <mergeCell ref="F142:F143"/>
    <mergeCell ref="AM142:AM143"/>
    <mergeCell ref="AN142:AN143"/>
    <mergeCell ref="AO142:AO143"/>
    <mergeCell ref="A140:A141"/>
    <mergeCell ref="B140:B141"/>
    <mergeCell ref="C140:C141"/>
    <mergeCell ref="D140:D141"/>
    <mergeCell ref="E140:E141"/>
    <mergeCell ref="F140:F141"/>
    <mergeCell ref="AM140:AM141"/>
    <mergeCell ref="AN140:AN141"/>
    <mergeCell ref="AO140:AO141"/>
    <mergeCell ref="AM130:AM131"/>
    <mergeCell ref="AN130:AN131"/>
    <mergeCell ref="AO130:AO131"/>
    <mergeCell ref="A128:A129"/>
    <mergeCell ref="B128:B129"/>
    <mergeCell ref="C128:C129"/>
    <mergeCell ref="D128:D129"/>
    <mergeCell ref="E128:E129"/>
    <mergeCell ref="F128:F129"/>
    <mergeCell ref="G128:G129"/>
    <mergeCell ref="AM128:AM129"/>
    <mergeCell ref="AN128:AN129"/>
    <mergeCell ref="A134:A135"/>
    <mergeCell ref="B134:B135"/>
    <mergeCell ref="C134:C135"/>
    <mergeCell ref="D134:D135"/>
    <mergeCell ref="E134:E135"/>
    <mergeCell ref="F134:F135"/>
    <mergeCell ref="AM134:AM135"/>
    <mergeCell ref="AN134:AN135"/>
    <mergeCell ref="AO134:AO135"/>
    <mergeCell ref="A132:A133"/>
    <mergeCell ref="B132:B133"/>
    <mergeCell ref="C132:C133"/>
    <mergeCell ref="D132:D133"/>
    <mergeCell ref="E132:E133"/>
    <mergeCell ref="F132:F133"/>
    <mergeCell ref="AM132:AM133"/>
    <mergeCell ref="AN132:AN133"/>
    <mergeCell ref="AO132:AO133"/>
    <mergeCell ref="A78:A79"/>
    <mergeCell ref="B78:B79"/>
    <mergeCell ref="C78:C79"/>
    <mergeCell ref="D78:D79"/>
    <mergeCell ref="E78:E79"/>
    <mergeCell ref="F78:F79"/>
    <mergeCell ref="AM78:AM79"/>
    <mergeCell ref="AN78:AN79"/>
    <mergeCell ref="AO78:AO79"/>
    <mergeCell ref="A76:A77"/>
    <mergeCell ref="B76:B77"/>
    <mergeCell ref="C76:C77"/>
    <mergeCell ref="D76:D77"/>
    <mergeCell ref="E76:E77"/>
    <mergeCell ref="F76:F77"/>
    <mergeCell ref="AM76:AM77"/>
    <mergeCell ref="AN76:AN77"/>
    <mergeCell ref="AO76:AO77"/>
    <mergeCell ref="A74:A75"/>
    <mergeCell ref="B74:B75"/>
    <mergeCell ref="C74:C75"/>
    <mergeCell ref="D74:D75"/>
    <mergeCell ref="E74:E75"/>
    <mergeCell ref="F74:F75"/>
    <mergeCell ref="AM74:AM75"/>
    <mergeCell ref="AN74:AN75"/>
    <mergeCell ref="AO74:AO75"/>
    <mergeCell ref="A72:A73"/>
    <mergeCell ref="B72:B73"/>
    <mergeCell ref="C72:C73"/>
    <mergeCell ref="D72:D73"/>
    <mergeCell ref="E72:E73"/>
    <mergeCell ref="F72:F73"/>
    <mergeCell ref="AM72:AM73"/>
    <mergeCell ref="AN72:AN73"/>
    <mergeCell ref="AO72:AO73"/>
    <mergeCell ref="A70:A71"/>
    <mergeCell ref="B70:B71"/>
    <mergeCell ref="C70:C71"/>
    <mergeCell ref="D70:D71"/>
    <mergeCell ref="E70:E71"/>
    <mergeCell ref="F70:F71"/>
    <mergeCell ref="AM70:AM71"/>
    <mergeCell ref="AN70:AN71"/>
    <mergeCell ref="AO70:AO71"/>
    <mergeCell ref="A68:A69"/>
    <mergeCell ref="B68:B69"/>
    <mergeCell ref="C68:C69"/>
    <mergeCell ref="D68:D69"/>
    <mergeCell ref="E68:E69"/>
    <mergeCell ref="F68:F69"/>
    <mergeCell ref="AM68:AM69"/>
    <mergeCell ref="AN68:AN69"/>
    <mergeCell ref="AO68:AO69"/>
    <mergeCell ref="B66:B67"/>
    <mergeCell ref="C66:C67"/>
    <mergeCell ref="D66:D67"/>
    <mergeCell ref="E66:E67"/>
    <mergeCell ref="F66:F67"/>
    <mergeCell ref="AM66:AM67"/>
    <mergeCell ref="AN66:AN67"/>
    <mergeCell ref="AO66:AO67"/>
    <mergeCell ref="A64:A65"/>
    <mergeCell ref="B64:B65"/>
    <mergeCell ref="C64:C65"/>
    <mergeCell ref="D64:D65"/>
    <mergeCell ref="E64:E65"/>
    <mergeCell ref="F64:F65"/>
    <mergeCell ref="AM64:AM65"/>
    <mergeCell ref="AN64:AN65"/>
    <mergeCell ref="AO64:AO65"/>
    <mergeCell ref="AM58:AM59"/>
    <mergeCell ref="AN58:AN59"/>
    <mergeCell ref="AO58:AO59"/>
    <mergeCell ref="A56:A57"/>
    <mergeCell ref="B56:B57"/>
    <mergeCell ref="C56:C57"/>
    <mergeCell ref="D56:D57"/>
    <mergeCell ref="E56:E57"/>
    <mergeCell ref="F56:F57"/>
    <mergeCell ref="AM56:AM57"/>
    <mergeCell ref="AN56:AN57"/>
    <mergeCell ref="AO56:AO57"/>
    <mergeCell ref="A62:A63"/>
    <mergeCell ref="B62:B63"/>
    <mergeCell ref="C62:C63"/>
    <mergeCell ref="D62:D63"/>
    <mergeCell ref="E62:E63"/>
    <mergeCell ref="F62:F63"/>
    <mergeCell ref="AM62:AM63"/>
    <mergeCell ref="AN62:AN63"/>
    <mergeCell ref="AO62:AO63"/>
    <mergeCell ref="A60:A61"/>
    <mergeCell ref="B60:B61"/>
    <mergeCell ref="C60:C61"/>
    <mergeCell ref="D60:D61"/>
    <mergeCell ref="E60:E61"/>
    <mergeCell ref="F60:F61"/>
    <mergeCell ref="AM60:AM61"/>
    <mergeCell ref="AN60:AN61"/>
    <mergeCell ref="AO60:AO61"/>
    <mergeCell ref="AM50:AM51"/>
    <mergeCell ref="AN50:AN51"/>
    <mergeCell ref="AO50:AO51"/>
    <mergeCell ref="A48:A49"/>
    <mergeCell ref="B48:B49"/>
    <mergeCell ref="C48:C49"/>
    <mergeCell ref="D48:D49"/>
    <mergeCell ref="E48:E49"/>
    <mergeCell ref="F48:F49"/>
    <mergeCell ref="G48:G49"/>
    <mergeCell ref="AM48:AM49"/>
    <mergeCell ref="AN48:AN49"/>
    <mergeCell ref="A54:A55"/>
    <mergeCell ref="B54:B55"/>
    <mergeCell ref="C54:C55"/>
    <mergeCell ref="D54:D55"/>
    <mergeCell ref="E54:E55"/>
    <mergeCell ref="F54:F55"/>
    <mergeCell ref="AM54:AM55"/>
    <mergeCell ref="AN54:AN55"/>
    <mergeCell ref="AO54:AO55"/>
    <mergeCell ref="A52:A53"/>
    <mergeCell ref="B52:B53"/>
    <mergeCell ref="C52:C53"/>
    <mergeCell ref="D52:D53"/>
    <mergeCell ref="E52:E53"/>
    <mergeCell ref="F52:F53"/>
    <mergeCell ref="AM52:AM53"/>
    <mergeCell ref="AN52:AN53"/>
    <mergeCell ref="AO52:AO53"/>
    <mergeCell ref="A200:A201"/>
    <mergeCell ref="B200:B201"/>
    <mergeCell ref="C200:C201"/>
    <mergeCell ref="B96:B97"/>
    <mergeCell ref="AM96:AM97"/>
    <mergeCell ref="AQ96:AR96"/>
    <mergeCell ref="AS96:AT96"/>
    <mergeCell ref="AV96:AW96"/>
    <mergeCell ref="AQ97:AR97"/>
    <mergeCell ref="AS97:AT97"/>
    <mergeCell ref="AV97:AW97"/>
    <mergeCell ref="B176:B177"/>
    <mergeCell ref="AM176:AM177"/>
    <mergeCell ref="AQ176:AR176"/>
    <mergeCell ref="AS176:AT176"/>
    <mergeCell ref="AV176:AW176"/>
    <mergeCell ref="AQ177:AR177"/>
    <mergeCell ref="AO128:AO129"/>
    <mergeCell ref="AQ100:AR100"/>
    <mergeCell ref="AQ101:AR101"/>
    <mergeCell ref="AS172:AT172"/>
    <mergeCell ref="AV172:AW172"/>
    <mergeCell ref="AS173:AT173"/>
    <mergeCell ref="AV173:AW173"/>
    <mergeCell ref="AQ172:AR172"/>
    <mergeCell ref="AQ173:AR173"/>
    <mergeCell ref="AM168:AM169"/>
    <mergeCell ref="AN168:AN169"/>
    <mergeCell ref="AO168:AO169"/>
    <mergeCell ref="AS168:AT168"/>
    <mergeCell ref="D200:D201"/>
    <mergeCell ref="E200:E201"/>
    <mergeCell ref="AQ202:AS202"/>
    <mergeCell ref="A202:A203"/>
    <mergeCell ref="B202:B203"/>
    <mergeCell ref="C202:C203"/>
    <mergeCell ref="D202:D203"/>
    <mergeCell ref="E202:E203"/>
    <mergeCell ref="F202:F203"/>
    <mergeCell ref="B204:F205"/>
    <mergeCell ref="J204:R205"/>
    <mergeCell ref="V204:AE205"/>
    <mergeCell ref="AM204:AN205"/>
    <mergeCell ref="AO204:AO205"/>
    <mergeCell ref="S205:T205"/>
    <mergeCell ref="AF205:AG205"/>
    <mergeCell ref="AM202:AM203"/>
    <mergeCell ref="AN202:AN203"/>
    <mergeCell ref="AO202:AO203"/>
    <mergeCell ref="F200:F201"/>
    <mergeCell ref="AM200:AM201"/>
    <mergeCell ref="AN200:AN201"/>
    <mergeCell ref="AM198:AM199"/>
    <mergeCell ref="AN198:AN199"/>
    <mergeCell ref="AO198:AO199"/>
    <mergeCell ref="AQ198:AS198"/>
    <mergeCell ref="AO200:AO201"/>
    <mergeCell ref="A198:A199"/>
    <mergeCell ref="B198:B199"/>
    <mergeCell ref="C198:C199"/>
    <mergeCell ref="D198:D199"/>
    <mergeCell ref="E198:E199"/>
    <mergeCell ref="F198:F199"/>
    <mergeCell ref="A188:A189"/>
    <mergeCell ref="AN196:AN197"/>
    <mergeCell ref="AO196:AO197"/>
    <mergeCell ref="AN194:AN195"/>
    <mergeCell ref="AO194:AO195"/>
    <mergeCell ref="A194:A195"/>
    <mergeCell ref="B194:B195"/>
    <mergeCell ref="C194:C195"/>
    <mergeCell ref="D194:D195"/>
    <mergeCell ref="E194:E195"/>
    <mergeCell ref="F194:F195"/>
    <mergeCell ref="AM194:AM195"/>
    <mergeCell ref="A196:A197"/>
    <mergeCell ref="B196:B197"/>
    <mergeCell ref="C196:C197"/>
    <mergeCell ref="D196:D197"/>
    <mergeCell ref="E196:E197"/>
    <mergeCell ref="F196:F197"/>
    <mergeCell ref="AM196:AM197"/>
    <mergeCell ref="B188:B189"/>
    <mergeCell ref="C188:C189"/>
    <mergeCell ref="D188:D189"/>
    <mergeCell ref="E188:E189"/>
    <mergeCell ref="F188:F189"/>
    <mergeCell ref="AQ196:AS196"/>
    <mergeCell ref="AT196:AV197"/>
    <mergeCell ref="AW196:AY197"/>
    <mergeCell ref="A186:A187"/>
    <mergeCell ref="B186:B187"/>
    <mergeCell ref="C186:C187"/>
    <mergeCell ref="D186:D187"/>
    <mergeCell ref="E186:E187"/>
    <mergeCell ref="F186:F187"/>
    <mergeCell ref="D180:D183"/>
    <mergeCell ref="E180:E183"/>
    <mergeCell ref="F180:F183"/>
    <mergeCell ref="AM180:AM181"/>
    <mergeCell ref="AN180:AN183"/>
    <mergeCell ref="AM190:AM191"/>
    <mergeCell ref="AN190:AN191"/>
    <mergeCell ref="AO190:AO191"/>
    <mergeCell ref="AQ190:AR190"/>
    <mergeCell ref="AS190:AY190"/>
    <mergeCell ref="A192:A193"/>
    <mergeCell ref="B192:B193"/>
    <mergeCell ref="C192:C193"/>
    <mergeCell ref="D192:D193"/>
    <mergeCell ref="E192:E193"/>
    <mergeCell ref="A190:A191"/>
    <mergeCell ref="B190:B191"/>
    <mergeCell ref="C190:C191"/>
    <mergeCell ref="D190:D191"/>
    <mergeCell ref="E190:E191"/>
    <mergeCell ref="F190:F191"/>
    <mergeCell ref="F192:F193"/>
    <mergeCell ref="AM192:AM193"/>
    <mergeCell ref="AN192:AN193"/>
    <mergeCell ref="AO192:AO193"/>
    <mergeCell ref="AM188:AM189"/>
    <mergeCell ref="AM186:AM187"/>
    <mergeCell ref="AN186:AN187"/>
    <mergeCell ref="AO186:AO187"/>
    <mergeCell ref="AQ186:AR186"/>
    <mergeCell ref="AS186:AY186"/>
    <mergeCell ref="AQ187:AR187"/>
    <mergeCell ref="AS187:AY187"/>
    <mergeCell ref="AS185:AT185"/>
    <mergeCell ref="AV185:AW185"/>
    <mergeCell ref="AQ185:AR185"/>
    <mergeCell ref="AN188:AN189"/>
    <mergeCell ref="AO188:AO189"/>
    <mergeCell ref="AQ188:AR188"/>
    <mergeCell ref="AS188:AY188"/>
    <mergeCell ref="AS189:AY189"/>
    <mergeCell ref="A184:A185"/>
    <mergeCell ref="B184:B185"/>
    <mergeCell ref="C184:C185"/>
    <mergeCell ref="D184:D185"/>
    <mergeCell ref="E184:E185"/>
    <mergeCell ref="F184:F185"/>
    <mergeCell ref="AM184:AM185"/>
    <mergeCell ref="AN184:AN185"/>
    <mergeCell ref="AO184:AO185"/>
    <mergeCell ref="AS180:AT180"/>
    <mergeCell ref="AV180:AW180"/>
    <mergeCell ref="AS181:AT181"/>
    <mergeCell ref="AV181:AW181"/>
    <mergeCell ref="B182:B183"/>
    <mergeCell ref="AS182:AT182"/>
    <mergeCell ref="AV182:AW182"/>
    <mergeCell ref="AS183:AT183"/>
    <mergeCell ref="A180:A183"/>
    <mergeCell ref="B180:B181"/>
    <mergeCell ref="C180:C183"/>
    <mergeCell ref="AQ182:AR182"/>
    <mergeCell ref="AQ183:AR183"/>
    <mergeCell ref="AM182:AM183"/>
    <mergeCell ref="AQ180:AR180"/>
    <mergeCell ref="AQ181:AR181"/>
    <mergeCell ref="A170:A171"/>
    <mergeCell ref="B170:B171"/>
    <mergeCell ref="C170:C171"/>
    <mergeCell ref="D170:D171"/>
    <mergeCell ref="E170:E171"/>
    <mergeCell ref="F170:F171"/>
    <mergeCell ref="A174:A179"/>
    <mergeCell ref="B174:B175"/>
    <mergeCell ref="C174:C179"/>
    <mergeCell ref="D174:D179"/>
    <mergeCell ref="E174:E179"/>
    <mergeCell ref="F174:F179"/>
    <mergeCell ref="B178:B179"/>
    <mergeCell ref="AS179:AT179"/>
    <mergeCell ref="AV179:AW179"/>
    <mergeCell ref="AS174:AT174"/>
    <mergeCell ref="AV174:AW174"/>
    <mergeCell ref="AS175:AT175"/>
    <mergeCell ref="AQ174:AR174"/>
    <mergeCell ref="AQ175:AR175"/>
    <mergeCell ref="AQ178:AR178"/>
    <mergeCell ref="AM174:AM175"/>
    <mergeCell ref="AN174:AN179"/>
    <mergeCell ref="AQ179:AR179"/>
    <mergeCell ref="AV175:AW175"/>
    <mergeCell ref="AM178:AM179"/>
    <mergeCell ref="AS178:AT178"/>
    <mergeCell ref="AV178:AW178"/>
    <mergeCell ref="AN172:AN173"/>
    <mergeCell ref="AO172:AO173"/>
    <mergeCell ref="A168:A169"/>
    <mergeCell ref="B168:B169"/>
    <mergeCell ref="C168:C169"/>
    <mergeCell ref="D168:D169"/>
    <mergeCell ref="E168:E169"/>
    <mergeCell ref="F168:F169"/>
    <mergeCell ref="AQ168:AR168"/>
    <mergeCell ref="AQ169:AR169"/>
    <mergeCell ref="AM166:AM167"/>
    <mergeCell ref="AN166:AN167"/>
    <mergeCell ref="AO166:AO167"/>
    <mergeCell ref="AQ166:AR167"/>
    <mergeCell ref="AS166:AW167"/>
    <mergeCell ref="AV168:AW168"/>
    <mergeCell ref="AS169:AT169"/>
    <mergeCell ref="AS177:AT177"/>
    <mergeCell ref="AV177:AW177"/>
    <mergeCell ref="A172:A173"/>
    <mergeCell ref="B172:B173"/>
    <mergeCell ref="C172:C173"/>
    <mergeCell ref="D172:D173"/>
    <mergeCell ref="E172:E173"/>
    <mergeCell ref="F172:F173"/>
    <mergeCell ref="AM170:AM171"/>
    <mergeCell ref="AN170:AN171"/>
    <mergeCell ref="AO170:AO171"/>
    <mergeCell ref="AM172:AM173"/>
    <mergeCell ref="AS170:AT170"/>
    <mergeCell ref="AV170:AW170"/>
    <mergeCell ref="AS171:AT171"/>
    <mergeCell ref="AV171:AW171"/>
    <mergeCell ref="AQ170:AR170"/>
    <mergeCell ref="AA163:AE163"/>
    <mergeCell ref="AF163:AK163"/>
    <mergeCell ref="AF165:AG165"/>
    <mergeCell ref="A166:A167"/>
    <mergeCell ref="B166:B167"/>
    <mergeCell ref="C166:C167"/>
    <mergeCell ref="D166:D167"/>
    <mergeCell ref="E166:E167"/>
    <mergeCell ref="F166:F167"/>
    <mergeCell ref="G166:G167"/>
    <mergeCell ref="B163:C163"/>
    <mergeCell ref="D163:K163"/>
    <mergeCell ref="L163:N163"/>
    <mergeCell ref="O163:U163"/>
    <mergeCell ref="V163:X163"/>
    <mergeCell ref="Y163:Z163"/>
    <mergeCell ref="V124:AE125"/>
    <mergeCell ref="B124:F125"/>
    <mergeCell ref="J124:R125"/>
    <mergeCell ref="A130:A131"/>
    <mergeCell ref="B130:B131"/>
    <mergeCell ref="C130:C131"/>
    <mergeCell ref="D130:D131"/>
    <mergeCell ref="E130:E131"/>
    <mergeCell ref="F130:F131"/>
    <mergeCell ref="A138:A139"/>
    <mergeCell ref="B138:B139"/>
    <mergeCell ref="C138:C139"/>
    <mergeCell ref="D138:D139"/>
    <mergeCell ref="E138:E139"/>
    <mergeCell ref="F138:F139"/>
    <mergeCell ref="A146:A147"/>
    <mergeCell ref="AO124:AO125"/>
    <mergeCell ref="S125:T125"/>
    <mergeCell ref="AF125:AG125"/>
    <mergeCell ref="AM122:AM123"/>
    <mergeCell ref="AN122:AN123"/>
    <mergeCell ref="AO122:AO123"/>
    <mergeCell ref="AQ122:AS122"/>
    <mergeCell ref="A122:A123"/>
    <mergeCell ref="B122:B123"/>
    <mergeCell ref="C122:C123"/>
    <mergeCell ref="D122:D123"/>
    <mergeCell ref="E122:E123"/>
    <mergeCell ref="F122:F123"/>
    <mergeCell ref="A120:A121"/>
    <mergeCell ref="B120:B121"/>
    <mergeCell ref="C120:C121"/>
    <mergeCell ref="D120:D121"/>
    <mergeCell ref="E120:E121"/>
    <mergeCell ref="F120:F121"/>
    <mergeCell ref="AM120:AM121"/>
    <mergeCell ref="AN120:AN121"/>
    <mergeCell ref="AM124:AN125"/>
    <mergeCell ref="AM118:AM119"/>
    <mergeCell ref="AN118:AN119"/>
    <mergeCell ref="AO118:AO119"/>
    <mergeCell ref="AQ118:AS118"/>
    <mergeCell ref="AO120:AO121"/>
    <mergeCell ref="A118:A119"/>
    <mergeCell ref="B118:B119"/>
    <mergeCell ref="C118:C119"/>
    <mergeCell ref="D118:D119"/>
    <mergeCell ref="E118:E119"/>
    <mergeCell ref="F118:F119"/>
    <mergeCell ref="AT118:AV119"/>
    <mergeCell ref="AW118:AY119"/>
    <mergeCell ref="AN116:AN117"/>
    <mergeCell ref="AO116:AO117"/>
    <mergeCell ref="AN114:AN115"/>
    <mergeCell ref="AO114:AO115"/>
    <mergeCell ref="A114:A115"/>
    <mergeCell ref="B114:B115"/>
    <mergeCell ref="C114:C115"/>
    <mergeCell ref="D114:D115"/>
    <mergeCell ref="E114:E115"/>
    <mergeCell ref="F114:F115"/>
    <mergeCell ref="AM114:AM115"/>
    <mergeCell ref="A116:A117"/>
    <mergeCell ref="B116:B117"/>
    <mergeCell ref="C116:C117"/>
    <mergeCell ref="D116:D117"/>
    <mergeCell ref="E116:E117"/>
    <mergeCell ref="F116:F117"/>
    <mergeCell ref="AM116:AM117"/>
    <mergeCell ref="AQ116:AS116"/>
    <mergeCell ref="AT116:AV117"/>
    <mergeCell ref="AW116:AY117"/>
    <mergeCell ref="AQ117:AS117"/>
    <mergeCell ref="AM110:AM111"/>
    <mergeCell ref="AN110:AN111"/>
    <mergeCell ref="AO110:AO111"/>
    <mergeCell ref="AQ110:AR110"/>
    <mergeCell ref="AS110:AY110"/>
    <mergeCell ref="A112:A113"/>
    <mergeCell ref="B112:B113"/>
    <mergeCell ref="C112:C113"/>
    <mergeCell ref="D112:D113"/>
    <mergeCell ref="E112:E113"/>
    <mergeCell ref="A110:A111"/>
    <mergeCell ref="B110:B111"/>
    <mergeCell ref="C110:C111"/>
    <mergeCell ref="D110:D111"/>
    <mergeCell ref="E110:E111"/>
    <mergeCell ref="F110:F111"/>
    <mergeCell ref="F112:F113"/>
    <mergeCell ref="AM112:AM113"/>
    <mergeCell ref="AN112:AN113"/>
    <mergeCell ref="AO112:AO113"/>
    <mergeCell ref="AM108:AM109"/>
    <mergeCell ref="AN108:AN109"/>
    <mergeCell ref="AO108:AO109"/>
    <mergeCell ref="AQ108:AR108"/>
    <mergeCell ref="AS108:AY108"/>
    <mergeCell ref="AS109:AY109"/>
    <mergeCell ref="A108:A109"/>
    <mergeCell ref="B108:B109"/>
    <mergeCell ref="C108:C109"/>
    <mergeCell ref="D108:D109"/>
    <mergeCell ref="E108:E109"/>
    <mergeCell ref="F108:F109"/>
    <mergeCell ref="AM106:AM107"/>
    <mergeCell ref="AN106:AN107"/>
    <mergeCell ref="AO106:AO107"/>
    <mergeCell ref="AQ106:AR106"/>
    <mergeCell ref="AS106:AY106"/>
    <mergeCell ref="AQ107:AR107"/>
    <mergeCell ref="AS107:AY107"/>
    <mergeCell ref="A106:A107"/>
    <mergeCell ref="B106:B107"/>
    <mergeCell ref="C106:C107"/>
    <mergeCell ref="D106:D107"/>
    <mergeCell ref="E106:E107"/>
    <mergeCell ref="F106:F107"/>
    <mergeCell ref="A104:A105"/>
    <mergeCell ref="B104:B105"/>
    <mergeCell ref="C104:C105"/>
    <mergeCell ref="D104:D105"/>
    <mergeCell ref="E104:E105"/>
    <mergeCell ref="F104:F105"/>
    <mergeCell ref="AM104:AM105"/>
    <mergeCell ref="AN104:AN105"/>
    <mergeCell ref="AO104:AO105"/>
    <mergeCell ref="AS100:AT100"/>
    <mergeCell ref="AV100:AW100"/>
    <mergeCell ref="AS101:AT101"/>
    <mergeCell ref="AV101:AW101"/>
    <mergeCell ref="B102:B103"/>
    <mergeCell ref="AM102:AM103"/>
    <mergeCell ref="AS102:AT102"/>
    <mergeCell ref="AV102:AW102"/>
    <mergeCell ref="AS103:AT103"/>
    <mergeCell ref="A100:A103"/>
    <mergeCell ref="B100:B101"/>
    <mergeCell ref="C100:C103"/>
    <mergeCell ref="D100:D103"/>
    <mergeCell ref="E100:E103"/>
    <mergeCell ref="F100:F103"/>
    <mergeCell ref="AM100:AM101"/>
    <mergeCell ref="AN100:AN103"/>
    <mergeCell ref="A94:A99"/>
    <mergeCell ref="B94:B95"/>
    <mergeCell ref="C94:C99"/>
    <mergeCell ref="D94:D99"/>
    <mergeCell ref="E94:E99"/>
    <mergeCell ref="F94:F99"/>
    <mergeCell ref="B98:B99"/>
    <mergeCell ref="AQ102:AR102"/>
    <mergeCell ref="AQ103:AR103"/>
    <mergeCell ref="AQ94:AR94"/>
    <mergeCell ref="AQ95:AR95"/>
    <mergeCell ref="AQ98:AR98"/>
    <mergeCell ref="AM94:AM95"/>
    <mergeCell ref="AN94:AN99"/>
    <mergeCell ref="AS94:AT94"/>
    <mergeCell ref="AV94:AW94"/>
    <mergeCell ref="AS95:AT95"/>
    <mergeCell ref="AV95:AW95"/>
    <mergeCell ref="AM98:AM99"/>
    <mergeCell ref="AS98:AT98"/>
    <mergeCell ref="AV98:AW98"/>
    <mergeCell ref="AQ99:AR99"/>
    <mergeCell ref="A92:A93"/>
    <mergeCell ref="B92:B93"/>
    <mergeCell ref="C92:C93"/>
    <mergeCell ref="D92:D93"/>
    <mergeCell ref="E92:E93"/>
    <mergeCell ref="F92:F93"/>
    <mergeCell ref="AS99:AT99"/>
    <mergeCell ref="AV99:AW99"/>
    <mergeCell ref="AS92:AT92"/>
    <mergeCell ref="AM90:AM91"/>
    <mergeCell ref="AN90:AN91"/>
    <mergeCell ref="AO90:AO91"/>
    <mergeCell ref="AM92:AM93"/>
    <mergeCell ref="AN92:AN93"/>
    <mergeCell ref="AO92:AO93"/>
    <mergeCell ref="AV90:AW90"/>
    <mergeCell ref="AS91:AT91"/>
    <mergeCell ref="AV91:AW91"/>
    <mergeCell ref="AQ90:AR90"/>
    <mergeCell ref="AQ91:AR91"/>
    <mergeCell ref="A90:A91"/>
    <mergeCell ref="B90:B91"/>
    <mergeCell ref="C90:C91"/>
    <mergeCell ref="D90:D91"/>
    <mergeCell ref="E90:E91"/>
    <mergeCell ref="F90:F91"/>
    <mergeCell ref="AV92:AW92"/>
    <mergeCell ref="AS93:AT93"/>
    <mergeCell ref="AV93:AW93"/>
    <mergeCell ref="AQ92:AR92"/>
    <mergeCell ref="AQ93:AR93"/>
    <mergeCell ref="AS90:AT90"/>
    <mergeCell ref="AM88:AM89"/>
    <mergeCell ref="AN88:AN89"/>
    <mergeCell ref="AO88:AO89"/>
    <mergeCell ref="AS88:AT88"/>
    <mergeCell ref="AV88:AW88"/>
    <mergeCell ref="AS89:AT89"/>
    <mergeCell ref="AV89:AW89"/>
    <mergeCell ref="A88:A89"/>
    <mergeCell ref="B88:B89"/>
    <mergeCell ref="C88:C89"/>
    <mergeCell ref="D88:D89"/>
    <mergeCell ref="E88:E89"/>
    <mergeCell ref="F88:F89"/>
    <mergeCell ref="AQ88:AR88"/>
    <mergeCell ref="AQ89:AR89"/>
    <mergeCell ref="AM86:AM87"/>
    <mergeCell ref="AN86:AN87"/>
    <mergeCell ref="AO86:AO87"/>
    <mergeCell ref="AQ86:AR87"/>
    <mergeCell ref="AS86:AW87"/>
    <mergeCell ref="AA83:AE83"/>
    <mergeCell ref="AF83:AK83"/>
    <mergeCell ref="AF85:AG85"/>
    <mergeCell ref="A86:A87"/>
    <mergeCell ref="B86:B87"/>
    <mergeCell ref="C86:C87"/>
    <mergeCell ref="D86:D87"/>
    <mergeCell ref="E86:E87"/>
    <mergeCell ref="F86:F87"/>
    <mergeCell ref="G86:G87"/>
    <mergeCell ref="B83:C83"/>
    <mergeCell ref="D83:K83"/>
    <mergeCell ref="L83:N83"/>
    <mergeCell ref="O83:U83"/>
    <mergeCell ref="V83:X83"/>
    <mergeCell ref="Y83:Z83"/>
    <mergeCell ref="B44:F45"/>
    <mergeCell ref="J44:R45"/>
    <mergeCell ref="V44:AE45"/>
    <mergeCell ref="A50:A51"/>
    <mergeCell ref="B50:B51"/>
    <mergeCell ref="C50:C51"/>
    <mergeCell ref="D50:D51"/>
    <mergeCell ref="E50:E51"/>
    <mergeCell ref="F50:F51"/>
    <mergeCell ref="A58:A59"/>
    <mergeCell ref="B58:B59"/>
    <mergeCell ref="C58:C59"/>
    <mergeCell ref="D58:D59"/>
    <mergeCell ref="E58:E59"/>
    <mergeCell ref="F58:F59"/>
    <mergeCell ref="A66:A67"/>
    <mergeCell ref="A40:A41"/>
    <mergeCell ref="B40:B41"/>
    <mergeCell ref="C40:C41"/>
    <mergeCell ref="D40:D41"/>
    <mergeCell ref="E40:E41"/>
    <mergeCell ref="F40:F41"/>
    <mergeCell ref="AM38:AM39"/>
    <mergeCell ref="AN38:AN39"/>
    <mergeCell ref="AO38:AO39"/>
    <mergeCell ref="AQ38:AS38"/>
    <mergeCell ref="AT38:AV39"/>
    <mergeCell ref="AM44:AN45"/>
    <mergeCell ref="AO44:AO45"/>
    <mergeCell ref="S45:T45"/>
    <mergeCell ref="AF45:AG45"/>
    <mergeCell ref="AO48:AO49"/>
    <mergeCell ref="AM42:AM43"/>
    <mergeCell ref="AN42:AN43"/>
    <mergeCell ref="AO42:AO43"/>
    <mergeCell ref="AQ42:AS42"/>
    <mergeCell ref="A42:A43"/>
    <mergeCell ref="B42:B43"/>
    <mergeCell ref="C42:C43"/>
    <mergeCell ref="D42:D43"/>
    <mergeCell ref="E42:E43"/>
    <mergeCell ref="F42:F43"/>
    <mergeCell ref="AM40:AM41"/>
    <mergeCell ref="AN40:AN41"/>
    <mergeCell ref="AO40:AO41"/>
    <mergeCell ref="AO34:AO35"/>
    <mergeCell ref="A34:A35"/>
    <mergeCell ref="B34:B35"/>
    <mergeCell ref="C34:C35"/>
    <mergeCell ref="D34:D35"/>
    <mergeCell ref="E34:E35"/>
    <mergeCell ref="F34:F35"/>
    <mergeCell ref="AM34:AM35"/>
    <mergeCell ref="A36:A37"/>
    <mergeCell ref="B36:B37"/>
    <mergeCell ref="C36:C37"/>
    <mergeCell ref="D36:D37"/>
    <mergeCell ref="E36:E37"/>
    <mergeCell ref="F36:F37"/>
    <mergeCell ref="AM36:AM37"/>
    <mergeCell ref="A38:A39"/>
    <mergeCell ref="B38:B39"/>
    <mergeCell ref="C38:C39"/>
    <mergeCell ref="D38:D39"/>
    <mergeCell ref="E38:E39"/>
    <mergeCell ref="F38:F39"/>
    <mergeCell ref="AQ33:AS35"/>
    <mergeCell ref="AT33:AV34"/>
    <mergeCell ref="AW33:AY34"/>
    <mergeCell ref="AT35:AV35"/>
    <mergeCell ref="AW35:AY35"/>
    <mergeCell ref="AQ36:AS36"/>
    <mergeCell ref="AT36:AV37"/>
    <mergeCell ref="AW36:AY37"/>
    <mergeCell ref="AQ37:AS37"/>
    <mergeCell ref="AM30:AM31"/>
    <mergeCell ref="AN30:AN31"/>
    <mergeCell ref="AO30:AO31"/>
    <mergeCell ref="AQ30:AR30"/>
    <mergeCell ref="AS30:AY30"/>
    <mergeCell ref="A32:A33"/>
    <mergeCell ref="B32:B33"/>
    <mergeCell ref="C32:C33"/>
    <mergeCell ref="D32:D33"/>
    <mergeCell ref="E32:E33"/>
    <mergeCell ref="A30:A31"/>
    <mergeCell ref="B30:B31"/>
    <mergeCell ref="C30:C31"/>
    <mergeCell ref="D30:D31"/>
    <mergeCell ref="E30:E31"/>
    <mergeCell ref="F30:F31"/>
    <mergeCell ref="F32:F33"/>
    <mergeCell ref="AM32:AM33"/>
    <mergeCell ref="AN32:AN33"/>
    <mergeCell ref="AO32:AO33"/>
    <mergeCell ref="AN36:AN37"/>
    <mergeCell ref="AO36:AO37"/>
    <mergeCell ref="AN34:AN35"/>
    <mergeCell ref="AM28:AM29"/>
    <mergeCell ref="AN28:AN29"/>
    <mergeCell ref="AO28:AO29"/>
    <mergeCell ref="AQ28:AR28"/>
    <mergeCell ref="AS28:AY28"/>
    <mergeCell ref="AS29:AY29"/>
    <mergeCell ref="A28:A29"/>
    <mergeCell ref="B28:B29"/>
    <mergeCell ref="C28:C29"/>
    <mergeCell ref="D28:D29"/>
    <mergeCell ref="E28:E29"/>
    <mergeCell ref="F28:F29"/>
    <mergeCell ref="AS26:AY26"/>
    <mergeCell ref="AQ27:AR27"/>
    <mergeCell ref="AS27:AY27"/>
    <mergeCell ref="AS24:AT24"/>
    <mergeCell ref="AV24:AW24"/>
    <mergeCell ref="AS25:AT25"/>
    <mergeCell ref="AV25:AW25"/>
    <mergeCell ref="AQ24:AR24"/>
    <mergeCell ref="AQ25:AR25"/>
    <mergeCell ref="A26:A27"/>
    <mergeCell ref="B26:B27"/>
    <mergeCell ref="C26:C27"/>
    <mergeCell ref="D26:D27"/>
    <mergeCell ref="E26:E27"/>
    <mergeCell ref="F26:F27"/>
    <mergeCell ref="AM26:AM27"/>
    <mergeCell ref="AN26:AN27"/>
    <mergeCell ref="AO26:AO27"/>
    <mergeCell ref="AQ26:AR26"/>
    <mergeCell ref="AV23:AW23"/>
    <mergeCell ref="A24:A25"/>
    <mergeCell ref="B24:B25"/>
    <mergeCell ref="C24:C25"/>
    <mergeCell ref="D24:D25"/>
    <mergeCell ref="E24:E25"/>
    <mergeCell ref="F24:F25"/>
    <mergeCell ref="AM24:AM25"/>
    <mergeCell ref="AN24:AN25"/>
    <mergeCell ref="AO24:AO25"/>
    <mergeCell ref="AS20:AT20"/>
    <mergeCell ref="AV20:AW20"/>
    <mergeCell ref="AS21:AT21"/>
    <mergeCell ref="AV21:AW21"/>
    <mergeCell ref="B22:B23"/>
    <mergeCell ref="AM22:AM23"/>
    <mergeCell ref="AS22:AT22"/>
    <mergeCell ref="AQ20:AR20"/>
    <mergeCell ref="AQ21:AR21"/>
    <mergeCell ref="AQ22:AR22"/>
    <mergeCell ref="AQ23:AR23"/>
    <mergeCell ref="AV22:AW22"/>
    <mergeCell ref="AS23:AT23"/>
    <mergeCell ref="B16:B17"/>
    <mergeCell ref="AM16:AM17"/>
    <mergeCell ref="AQ16:AR16"/>
    <mergeCell ref="AQ17:AR17"/>
    <mergeCell ref="A20:A23"/>
    <mergeCell ref="B20:B21"/>
    <mergeCell ref="C20:C23"/>
    <mergeCell ref="D20:D23"/>
    <mergeCell ref="E20:E23"/>
    <mergeCell ref="F20:F23"/>
    <mergeCell ref="AM20:AM21"/>
    <mergeCell ref="AN20:AN23"/>
    <mergeCell ref="A14:A19"/>
    <mergeCell ref="B14:B15"/>
    <mergeCell ref="C14:C19"/>
    <mergeCell ref="D14:D19"/>
    <mergeCell ref="E14:E19"/>
    <mergeCell ref="F14:F19"/>
    <mergeCell ref="B18:B19"/>
    <mergeCell ref="AS12:AT12"/>
    <mergeCell ref="AV12:AW12"/>
    <mergeCell ref="AS13:AT13"/>
    <mergeCell ref="AV13:AW13"/>
    <mergeCell ref="AQ12:AR12"/>
    <mergeCell ref="AQ13:AR13"/>
    <mergeCell ref="AM14:AM15"/>
    <mergeCell ref="AN14:AN19"/>
    <mergeCell ref="AS14:AT14"/>
    <mergeCell ref="AV14:AW14"/>
    <mergeCell ref="AS15:AT15"/>
    <mergeCell ref="AV15:AW15"/>
    <mergeCell ref="AM18:AM19"/>
    <mergeCell ref="AS18:AT18"/>
    <mergeCell ref="AV18:AW18"/>
    <mergeCell ref="AQ19:AR19"/>
    <mergeCell ref="AS19:AT19"/>
    <mergeCell ref="AV19:AW19"/>
    <mergeCell ref="AS16:AT16"/>
    <mergeCell ref="AV16:AW16"/>
    <mergeCell ref="AS17:AT17"/>
    <mergeCell ref="AV17:AW17"/>
    <mergeCell ref="AQ14:AR14"/>
    <mergeCell ref="AQ15:AR15"/>
    <mergeCell ref="AQ18:AR18"/>
    <mergeCell ref="AS10:AT10"/>
    <mergeCell ref="AV10:AW10"/>
    <mergeCell ref="AS11:AT11"/>
    <mergeCell ref="AV11:AW11"/>
    <mergeCell ref="AQ10:AR10"/>
    <mergeCell ref="AQ11:AR11"/>
    <mergeCell ref="A10:A11"/>
    <mergeCell ref="B10:B11"/>
    <mergeCell ref="C10:C11"/>
    <mergeCell ref="D10:D11"/>
    <mergeCell ref="E10:E11"/>
    <mergeCell ref="F10:F11"/>
    <mergeCell ref="AO8:AO9"/>
    <mergeCell ref="AS8:AT8"/>
    <mergeCell ref="AV8:AW8"/>
    <mergeCell ref="AS9:AT9"/>
    <mergeCell ref="AV9:AW9"/>
    <mergeCell ref="B1:E1"/>
    <mergeCell ref="B3:C3"/>
    <mergeCell ref="D3:K3"/>
    <mergeCell ref="L3:N3"/>
    <mergeCell ref="A12:A13"/>
    <mergeCell ref="B12:B13"/>
    <mergeCell ref="C12:C13"/>
    <mergeCell ref="D12:D13"/>
    <mergeCell ref="E12:E13"/>
    <mergeCell ref="F12:F13"/>
    <mergeCell ref="AM10:AM11"/>
    <mergeCell ref="AN10:AN11"/>
    <mergeCell ref="AO10:AO11"/>
    <mergeCell ref="AM12:AM13"/>
    <mergeCell ref="AN12:AN13"/>
    <mergeCell ref="AO12:AO13"/>
    <mergeCell ref="AQ8:AR8"/>
    <mergeCell ref="AQ9:AR9"/>
    <mergeCell ref="O3:U3"/>
    <mergeCell ref="V3:X3"/>
    <mergeCell ref="Y3:Z3"/>
    <mergeCell ref="AA3:AE3"/>
    <mergeCell ref="AF3:AK3"/>
    <mergeCell ref="AQ6:AR7"/>
    <mergeCell ref="AS6:AW7"/>
    <mergeCell ref="AX6:AY7"/>
    <mergeCell ref="AF5:AG5"/>
    <mergeCell ref="AM6:AM7"/>
    <mergeCell ref="AN6:AN7"/>
    <mergeCell ref="AO6:AO7"/>
    <mergeCell ref="AM8:AM9"/>
    <mergeCell ref="AN8:AN9"/>
    <mergeCell ref="A6:A7"/>
    <mergeCell ref="B6:B7"/>
    <mergeCell ref="C6:C7"/>
    <mergeCell ref="D6:D7"/>
    <mergeCell ref="E6:E7"/>
    <mergeCell ref="F6:F7"/>
    <mergeCell ref="G6:G7"/>
    <mergeCell ref="A8:A9"/>
    <mergeCell ref="B8:B9"/>
    <mergeCell ref="C8:C9"/>
    <mergeCell ref="D8:D9"/>
    <mergeCell ref="E8:E9"/>
    <mergeCell ref="F8:F9"/>
  </mergeCells>
  <phoneticPr fontId="2"/>
  <dataValidations count="1">
    <dataValidation type="list" allowBlank="1" showInputMessage="1" showErrorMessage="1" sqref="E14:E43 E130:E159 E94:E123 E174:E203 E50:E79 E210:E239">
      <formula1>$BA$10:$BA$13</formula1>
    </dataValidation>
  </dataValidations>
  <printOptions horizontalCentered="1"/>
  <pageMargins left="0.19685039370078741" right="0.19685039370078741" top="0.70866141732283472" bottom="0.19685039370078741" header="0.19685039370078741" footer="0.19685039370078741"/>
  <pageSetup paperSize="9" scale="89" fitToHeight="0" orientation="landscape" r:id="rId1"/>
  <headerFooter alignWithMargins="0">
    <oddFooter>&amp;C&amp;P／&amp;N</oddFooter>
  </headerFooter>
  <rowBreaks count="5" manualBreakCount="5">
    <brk id="47" max="16383" man="1"/>
    <brk id="81" min="1" max="50" man="1"/>
    <brk id="127" max="16383" man="1"/>
    <brk id="161" min="1" max="50" man="1"/>
    <brk id="207" max="16383" man="1"/>
  </rowBreaks>
  <colBreaks count="1" manualBreakCount="1">
    <brk id="1" max="1048575"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A240"/>
  <sheetViews>
    <sheetView showZeros="0" view="pageBreakPreview" zoomScaleNormal="130" zoomScaleSheetLayoutView="100" zoomScalePageLayoutView="115" workbookViewId="0">
      <pane xSplit="1" ySplit="7" topLeftCell="B8" activePane="bottomRight" state="frozen"/>
      <selection activeCell="B4" sqref="B4:AY4"/>
      <selection pane="topRight" activeCell="B4" sqref="B4:AY4"/>
      <selection pane="bottomLeft" activeCell="B4" sqref="B4:AY4"/>
      <selection pane="bottomRight" activeCell="AY2" sqref="AY2"/>
    </sheetView>
  </sheetViews>
  <sheetFormatPr defaultRowHeight="12"/>
  <cols>
    <col min="1" max="1" width="9" style="1"/>
    <col min="2" max="2" width="7.625" style="1" customWidth="1"/>
    <col min="3" max="4" width="4.625" style="1" customWidth="1"/>
    <col min="5" max="5" width="3.625" style="1" customWidth="1"/>
    <col min="6" max="6" width="11.375" style="1" customWidth="1"/>
    <col min="7" max="7" width="4.625" style="1" customWidth="1"/>
    <col min="8" max="38" width="2.625" style="1" customWidth="1"/>
    <col min="39" max="39" width="5.125" style="1" customWidth="1"/>
    <col min="40" max="40" width="5.625" style="1" customWidth="1"/>
    <col min="41" max="41" width="10.625" style="1" customWidth="1"/>
    <col min="42" max="42" width="0.875" style="1" customWidth="1"/>
    <col min="43" max="51" width="2.625" style="1" customWidth="1"/>
    <col min="52" max="16384" width="9" style="1"/>
  </cols>
  <sheetData>
    <row r="1" spans="1:53" ht="18" customHeight="1">
      <c r="B1" s="232"/>
      <c r="C1" s="232"/>
      <c r="D1" s="232"/>
      <c r="E1" s="232"/>
      <c r="AP1" s="11"/>
      <c r="AQ1" s="11"/>
      <c r="AR1" s="11"/>
      <c r="AY1" s="13"/>
    </row>
    <row r="2" spans="1:53" ht="18" customHeight="1">
      <c r="B2" s="2" t="s">
        <v>2</v>
      </c>
      <c r="C2" s="2"/>
      <c r="D2" s="2"/>
      <c r="E2" s="2"/>
      <c r="F2" s="2"/>
      <c r="G2" s="2"/>
      <c r="H2" s="2"/>
      <c r="I2" s="2"/>
      <c r="J2" s="2"/>
      <c r="AF2" s="3"/>
      <c r="AO2" s="3"/>
      <c r="AY2" s="3" t="s">
        <v>212</v>
      </c>
    </row>
    <row r="3" spans="1:53" ht="18" customHeight="1">
      <c r="B3" s="233" t="s">
        <v>22</v>
      </c>
      <c r="C3" s="234"/>
      <c r="D3" s="235">
        <f>【算定要件集計】!B3</f>
        <v>0</v>
      </c>
      <c r="E3" s="236"/>
      <c r="F3" s="236"/>
      <c r="G3" s="236"/>
      <c r="H3" s="236"/>
      <c r="I3" s="236"/>
      <c r="J3" s="236"/>
      <c r="K3" s="237"/>
      <c r="L3" s="238" t="s">
        <v>21</v>
      </c>
      <c r="M3" s="239"/>
      <c r="N3" s="239"/>
      <c r="O3" s="392" t="s">
        <v>215</v>
      </c>
      <c r="P3" s="393"/>
      <c r="Q3" s="393"/>
      <c r="R3" s="393"/>
      <c r="S3" s="393"/>
      <c r="T3" s="393"/>
      <c r="U3" s="394"/>
      <c r="V3" s="233" t="s">
        <v>23</v>
      </c>
      <c r="W3" s="243"/>
      <c r="X3" s="203"/>
      <c r="Y3" s="244"/>
      <c r="Z3" s="245"/>
      <c r="AA3" s="233" t="s">
        <v>40</v>
      </c>
      <c r="AB3" s="246"/>
      <c r="AC3" s="246"/>
      <c r="AD3" s="246"/>
      <c r="AE3" s="247"/>
      <c r="AF3" s="375" t="str">
        <f>【算定要件集計】!D7</f>
        <v/>
      </c>
      <c r="AG3" s="376"/>
      <c r="AH3" s="376"/>
      <c r="AI3" s="376"/>
      <c r="AJ3" s="377"/>
      <c r="AK3" s="378"/>
      <c r="AO3" s="5"/>
    </row>
    <row r="4" spans="1:53" ht="5.0999999999999996" customHeight="1"/>
    <row r="5" spans="1:53" ht="16.5" customHeight="1">
      <c r="G5" s="5" t="s">
        <v>44</v>
      </c>
      <c r="H5" s="46"/>
      <c r="I5" s="1" t="s">
        <v>43</v>
      </c>
      <c r="J5" s="46"/>
      <c r="K5" s="1" t="s">
        <v>24</v>
      </c>
      <c r="M5" s="46"/>
      <c r="N5" s="1" t="s">
        <v>43</v>
      </c>
      <c r="O5" s="46"/>
      <c r="P5" s="1" t="s">
        <v>25</v>
      </c>
      <c r="R5" s="7"/>
      <c r="U5" s="7"/>
      <c r="V5" s="7"/>
      <c r="W5" s="7"/>
      <c r="X5" s="7"/>
      <c r="Y5" s="7"/>
      <c r="AE5" s="5" t="s">
        <v>42</v>
      </c>
      <c r="AF5" s="220">
        <f>【算定要件集計】!$K$5</f>
        <v>0</v>
      </c>
      <c r="AG5" s="379"/>
      <c r="AH5" s="7" t="s">
        <v>31</v>
      </c>
      <c r="AI5" s="7"/>
      <c r="AJ5" s="7"/>
      <c r="AL5" s="5" t="s">
        <v>32</v>
      </c>
      <c r="AM5" s="47">
        <f>【算定要件集計】!$N$5</f>
        <v>0</v>
      </c>
      <c r="AN5" s="7" t="s">
        <v>31</v>
      </c>
      <c r="AQ5" s="1" t="s">
        <v>27</v>
      </c>
    </row>
    <row r="6" spans="1:53" s="6" customFormat="1" ht="18" customHeight="1">
      <c r="A6" s="248" t="s">
        <v>60</v>
      </c>
      <c r="B6" s="238" t="s">
        <v>0</v>
      </c>
      <c r="C6" s="250" t="s">
        <v>203</v>
      </c>
      <c r="D6" s="250" t="s">
        <v>62</v>
      </c>
      <c r="E6" s="250" t="s">
        <v>1</v>
      </c>
      <c r="F6" s="238" t="s">
        <v>3</v>
      </c>
      <c r="G6" s="252" t="s">
        <v>37</v>
      </c>
      <c r="H6" s="18" t="str">
        <f>AF3</f>
        <v/>
      </c>
      <c r="I6" s="18" t="str">
        <f>IFERROR(H6+1,"")</f>
        <v/>
      </c>
      <c r="J6" s="18" t="str">
        <f>IFERROR(I6+1,"")</f>
        <v/>
      </c>
      <c r="K6" s="18" t="str">
        <f t="shared" ref="K6:AI6" si="0">IFERROR(J6+1,"")</f>
        <v/>
      </c>
      <c r="L6" s="18" t="str">
        <f t="shared" si="0"/>
        <v/>
      </c>
      <c r="M6" s="18" t="str">
        <f t="shared" si="0"/>
        <v/>
      </c>
      <c r="N6" s="18" t="str">
        <f t="shared" si="0"/>
        <v/>
      </c>
      <c r="O6" s="18" t="str">
        <f t="shared" si="0"/>
        <v/>
      </c>
      <c r="P6" s="18" t="str">
        <f t="shared" si="0"/>
        <v/>
      </c>
      <c r="Q6" s="18" t="str">
        <f t="shared" si="0"/>
        <v/>
      </c>
      <c r="R6" s="18" t="str">
        <f t="shared" si="0"/>
        <v/>
      </c>
      <c r="S6" s="18" t="str">
        <f t="shared" si="0"/>
        <v/>
      </c>
      <c r="T6" s="18" t="str">
        <f t="shared" si="0"/>
        <v/>
      </c>
      <c r="U6" s="18" t="str">
        <f t="shared" si="0"/>
        <v/>
      </c>
      <c r="V6" s="18" t="str">
        <f t="shared" si="0"/>
        <v/>
      </c>
      <c r="W6" s="18" t="str">
        <f t="shared" si="0"/>
        <v/>
      </c>
      <c r="X6" s="18" t="str">
        <f t="shared" si="0"/>
        <v/>
      </c>
      <c r="Y6" s="18" t="str">
        <f t="shared" si="0"/>
        <v/>
      </c>
      <c r="Z6" s="18" t="str">
        <f t="shared" si="0"/>
        <v/>
      </c>
      <c r="AA6" s="18" t="str">
        <f t="shared" si="0"/>
        <v/>
      </c>
      <c r="AB6" s="18" t="str">
        <f t="shared" si="0"/>
        <v/>
      </c>
      <c r="AC6" s="18" t="str">
        <f t="shared" si="0"/>
        <v/>
      </c>
      <c r="AD6" s="18" t="str">
        <f t="shared" si="0"/>
        <v/>
      </c>
      <c r="AE6" s="18" t="str">
        <f t="shared" si="0"/>
        <v/>
      </c>
      <c r="AF6" s="18" t="str">
        <f t="shared" si="0"/>
        <v/>
      </c>
      <c r="AG6" s="18" t="str">
        <f t="shared" si="0"/>
        <v/>
      </c>
      <c r="AH6" s="18" t="str">
        <f t="shared" si="0"/>
        <v/>
      </c>
      <c r="AI6" s="18" t="str">
        <f t="shared" si="0"/>
        <v/>
      </c>
      <c r="AJ6" s="18" t="str">
        <f>IFERROR(IF(MONTH(AI6)&lt;&gt;MONTH(AI6+1),"",AI6+1),"")</f>
        <v/>
      </c>
      <c r="AK6" s="18" t="str">
        <f>IFERROR(IF(MONTH(AJ6)&lt;&gt;MONTH(AJ6+1),"",AJ6+1),"")</f>
        <v/>
      </c>
      <c r="AL6" s="18" t="str">
        <f>IFERROR(IF(MONTH(AK6)&lt;&gt;MONTH(AK6+1),"",AK6+1),"")</f>
        <v/>
      </c>
      <c r="AM6" s="263" t="s">
        <v>162</v>
      </c>
      <c r="AN6" s="263" t="s">
        <v>163</v>
      </c>
      <c r="AO6" s="206" t="s">
        <v>133</v>
      </c>
      <c r="AQ6" s="208" t="s">
        <v>36</v>
      </c>
      <c r="AR6" s="209"/>
      <c r="AS6" s="208" t="s">
        <v>39</v>
      </c>
      <c r="AT6" s="212"/>
      <c r="AU6" s="212"/>
      <c r="AV6" s="212"/>
      <c r="AW6" s="213"/>
      <c r="AX6" s="208" t="s">
        <v>16</v>
      </c>
      <c r="AY6" s="215"/>
    </row>
    <row r="7" spans="1:53" s="6" customFormat="1" ht="18" customHeight="1">
      <c r="A7" s="249"/>
      <c r="B7" s="238"/>
      <c r="C7" s="251"/>
      <c r="D7" s="251"/>
      <c r="E7" s="251"/>
      <c r="F7" s="238"/>
      <c r="G7" s="239"/>
      <c r="H7" s="19" t="str">
        <f>H6</f>
        <v/>
      </c>
      <c r="I7" s="19" t="str">
        <f>I6</f>
        <v/>
      </c>
      <c r="J7" s="19" t="str">
        <f t="shared" ref="J7:AL7" si="1">J6</f>
        <v/>
      </c>
      <c r="K7" s="19" t="str">
        <f t="shared" si="1"/>
        <v/>
      </c>
      <c r="L7" s="19" t="str">
        <f t="shared" si="1"/>
        <v/>
      </c>
      <c r="M7" s="19" t="str">
        <f t="shared" si="1"/>
        <v/>
      </c>
      <c r="N7" s="19" t="str">
        <f t="shared" si="1"/>
        <v/>
      </c>
      <c r="O7" s="19" t="str">
        <f t="shared" si="1"/>
        <v/>
      </c>
      <c r="P7" s="19" t="str">
        <f t="shared" si="1"/>
        <v/>
      </c>
      <c r="Q7" s="19" t="str">
        <f t="shared" si="1"/>
        <v/>
      </c>
      <c r="R7" s="19" t="str">
        <f t="shared" si="1"/>
        <v/>
      </c>
      <c r="S7" s="19" t="str">
        <f t="shared" si="1"/>
        <v/>
      </c>
      <c r="T7" s="19" t="str">
        <f t="shared" si="1"/>
        <v/>
      </c>
      <c r="U7" s="19" t="str">
        <f t="shared" si="1"/>
        <v/>
      </c>
      <c r="V7" s="19" t="str">
        <f t="shared" si="1"/>
        <v/>
      </c>
      <c r="W7" s="19" t="str">
        <f t="shared" si="1"/>
        <v/>
      </c>
      <c r="X7" s="19" t="str">
        <f t="shared" si="1"/>
        <v/>
      </c>
      <c r="Y7" s="19" t="str">
        <f t="shared" si="1"/>
        <v/>
      </c>
      <c r="Z7" s="19" t="str">
        <f t="shared" si="1"/>
        <v/>
      </c>
      <c r="AA7" s="19" t="str">
        <f t="shared" si="1"/>
        <v/>
      </c>
      <c r="AB7" s="19" t="str">
        <f t="shared" si="1"/>
        <v/>
      </c>
      <c r="AC7" s="19" t="str">
        <f t="shared" si="1"/>
        <v/>
      </c>
      <c r="AD7" s="19" t="str">
        <f t="shared" si="1"/>
        <v/>
      </c>
      <c r="AE7" s="19" t="str">
        <f t="shared" si="1"/>
        <v/>
      </c>
      <c r="AF7" s="19" t="str">
        <f t="shared" si="1"/>
        <v/>
      </c>
      <c r="AG7" s="19" t="str">
        <f t="shared" si="1"/>
        <v/>
      </c>
      <c r="AH7" s="19" t="str">
        <f t="shared" si="1"/>
        <v/>
      </c>
      <c r="AI7" s="19" t="str">
        <f t="shared" si="1"/>
        <v/>
      </c>
      <c r="AJ7" s="19" t="str">
        <f t="shared" si="1"/>
        <v/>
      </c>
      <c r="AK7" s="19" t="str">
        <f t="shared" si="1"/>
        <v/>
      </c>
      <c r="AL7" s="19" t="str">
        <f t="shared" si="1"/>
        <v/>
      </c>
      <c r="AM7" s="263"/>
      <c r="AN7" s="263"/>
      <c r="AO7" s="207"/>
      <c r="AQ7" s="210"/>
      <c r="AR7" s="211"/>
      <c r="AS7" s="210"/>
      <c r="AT7" s="214"/>
      <c r="AU7" s="214"/>
      <c r="AV7" s="214"/>
      <c r="AW7" s="211"/>
      <c r="AX7" s="210"/>
      <c r="AY7" s="211"/>
    </row>
    <row r="8" spans="1:53" s="6" customFormat="1" ht="13.5" customHeight="1">
      <c r="A8" s="248"/>
      <c r="B8" s="255" t="s">
        <v>4</v>
      </c>
      <c r="C8" s="257" t="s">
        <v>48</v>
      </c>
      <c r="D8" s="257" t="s">
        <v>48</v>
      </c>
      <c r="E8" s="259" t="s">
        <v>10</v>
      </c>
      <c r="F8" s="261"/>
      <c r="G8" s="70" t="s">
        <v>36</v>
      </c>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253">
        <f>SUM(H9:AL9)</f>
        <v>0</v>
      </c>
      <c r="AN8" s="254" t="s">
        <v>48</v>
      </c>
      <c r="AO8" s="223"/>
      <c r="AQ8" s="228"/>
      <c r="AR8" s="369"/>
      <c r="AS8" s="224"/>
      <c r="AT8" s="225"/>
      <c r="AU8" s="12" t="s">
        <v>26</v>
      </c>
      <c r="AV8" s="226"/>
      <c r="AW8" s="227"/>
      <c r="AX8" s="156"/>
      <c r="AY8" s="167" t="s">
        <v>34</v>
      </c>
      <c r="BA8" s="44" t="s">
        <v>95</v>
      </c>
    </row>
    <row r="9" spans="1:53" ht="13.5" customHeight="1">
      <c r="A9" s="249"/>
      <c r="B9" s="256"/>
      <c r="C9" s="258"/>
      <c r="D9" s="258"/>
      <c r="E9" s="260"/>
      <c r="F9" s="262"/>
      <c r="G9" s="70" t="s">
        <v>16</v>
      </c>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253"/>
      <c r="AN9" s="254"/>
      <c r="AO9" s="374"/>
      <c r="AQ9" s="228"/>
      <c r="AR9" s="369"/>
      <c r="AS9" s="224"/>
      <c r="AT9" s="225"/>
      <c r="AU9" s="12" t="s">
        <v>26</v>
      </c>
      <c r="AV9" s="226"/>
      <c r="AW9" s="227"/>
      <c r="AX9" s="156"/>
      <c r="AY9" s="167" t="s">
        <v>34</v>
      </c>
      <c r="BA9" s="165" t="s">
        <v>66</v>
      </c>
    </row>
    <row r="10" spans="1:53" ht="13.5" customHeight="1">
      <c r="A10" s="248"/>
      <c r="B10" s="273" t="s">
        <v>5</v>
      </c>
      <c r="C10" s="257" t="s">
        <v>48</v>
      </c>
      <c r="D10" s="257" t="s">
        <v>48</v>
      </c>
      <c r="E10" s="275" t="s">
        <v>10</v>
      </c>
      <c r="F10" s="262"/>
      <c r="G10" s="70" t="s">
        <v>36</v>
      </c>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253">
        <f>SUM(H11:AL11)</f>
        <v>0</v>
      </c>
      <c r="AN10" s="254" t="s">
        <v>48</v>
      </c>
      <c r="AO10" s="372"/>
      <c r="AQ10" s="228"/>
      <c r="AR10" s="369"/>
      <c r="AS10" s="224"/>
      <c r="AT10" s="225"/>
      <c r="AU10" s="12" t="s">
        <v>26</v>
      </c>
      <c r="AV10" s="226"/>
      <c r="AW10" s="227"/>
      <c r="AX10" s="156"/>
      <c r="AY10" s="167" t="s">
        <v>34</v>
      </c>
      <c r="BA10" s="69" t="s">
        <v>10</v>
      </c>
    </row>
    <row r="11" spans="1:53" ht="13.5" customHeight="1">
      <c r="A11" s="249"/>
      <c r="B11" s="274"/>
      <c r="C11" s="258"/>
      <c r="D11" s="258"/>
      <c r="E11" s="260"/>
      <c r="F11" s="262"/>
      <c r="G11" s="71" t="s">
        <v>41</v>
      </c>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276"/>
      <c r="AN11" s="272"/>
      <c r="AO11" s="374"/>
      <c r="AQ11" s="228"/>
      <c r="AR11" s="369"/>
      <c r="AS11" s="224"/>
      <c r="AT11" s="225"/>
      <c r="AU11" s="12" t="s">
        <v>26</v>
      </c>
      <c r="AV11" s="226"/>
      <c r="AW11" s="227"/>
      <c r="AX11" s="156"/>
      <c r="AY11" s="167" t="s">
        <v>34</v>
      </c>
      <c r="BA11" s="69" t="s">
        <v>64</v>
      </c>
    </row>
    <row r="12" spans="1:53" ht="13.5" customHeight="1">
      <c r="A12" s="248"/>
      <c r="B12" s="265" t="s">
        <v>38</v>
      </c>
      <c r="C12" s="257" t="s">
        <v>48</v>
      </c>
      <c r="D12" s="257" t="s">
        <v>48</v>
      </c>
      <c r="E12" s="268" t="s">
        <v>48</v>
      </c>
      <c r="F12" s="270"/>
      <c r="G12" s="70" t="s">
        <v>36</v>
      </c>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253">
        <f>SUM(H13:AL13)</f>
        <v>0</v>
      </c>
      <c r="AN12" s="254" t="s">
        <v>48</v>
      </c>
      <c r="AO12" s="372"/>
      <c r="AQ12" s="228"/>
      <c r="AR12" s="369"/>
      <c r="AS12" s="224"/>
      <c r="AT12" s="225"/>
      <c r="AU12" s="12" t="s">
        <v>26</v>
      </c>
      <c r="AV12" s="226"/>
      <c r="AW12" s="227"/>
      <c r="AX12" s="156"/>
      <c r="AY12" s="167" t="s">
        <v>34</v>
      </c>
      <c r="BA12" s="69" t="s">
        <v>15</v>
      </c>
    </row>
    <row r="13" spans="1:53" ht="13.5" customHeight="1" thickBot="1">
      <c r="A13" s="264"/>
      <c r="B13" s="266"/>
      <c r="C13" s="267"/>
      <c r="D13" s="267"/>
      <c r="E13" s="269"/>
      <c r="F13" s="271"/>
      <c r="G13" s="72" t="s">
        <v>41</v>
      </c>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1"/>
      <c r="AN13" s="341"/>
      <c r="AO13" s="373"/>
      <c r="AQ13" s="228"/>
      <c r="AR13" s="369"/>
      <c r="AS13" s="224"/>
      <c r="AT13" s="225"/>
      <c r="AU13" s="12" t="s">
        <v>26</v>
      </c>
      <c r="AV13" s="226"/>
      <c r="AW13" s="227"/>
      <c r="AX13" s="156"/>
      <c r="AY13" s="167" t="s">
        <v>34</v>
      </c>
      <c r="BA13" s="69" t="s">
        <v>65</v>
      </c>
    </row>
    <row r="14" spans="1:53" ht="13.5" customHeight="1" thickTop="1">
      <c r="A14" s="283" t="str">
        <f>IFERROR(INDEX(【従業者名簿】!F:F,MATCH(前1月!F14,【従業者名簿】!C:C,0)),"")</f>
        <v/>
      </c>
      <c r="B14" s="255" t="s">
        <v>4</v>
      </c>
      <c r="C14" s="285" t="str">
        <f>IF(AO14="介護福祉士","〇","")</f>
        <v/>
      </c>
      <c r="D14" s="367" t="str">
        <f>IF(A14="","",DATEDIF(A14,$AF$3,"m"))</f>
        <v/>
      </c>
      <c r="E14" s="290" t="s">
        <v>102</v>
      </c>
      <c r="F14" s="293"/>
      <c r="G14" s="73" t="s">
        <v>36</v>
      </c>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278">
        <f>SUM(H15:AL15)</f>
        <v>0</v>
      </c>
      <c r="AN14" s="280" t="str">
        <f>IFERROR(IF(SUM(AM14:AM19)&gt;$AF$45,1,ROUNDDOWN(SUM(AM14:AM19)/$AF$45,1)),"")</f>
        <v/>
      </c>
      <c r="AO14" s="343"/>
      <c r="AQ14" s="228"/>
      <c r="AR14" s="369"/>
      <c r="AS14" s="224"/>
      <c r="AT14" s="225"/>
      <c r="AU14" s="12" t="s">
        <v>26</v>
      </c>
      <c r="AV14" s="226"/>
      <c r="AW14" s="227"/>
      <c r="AX14" s="156"/>
      <c r="AY14" s="167" t="s">
        <v>34</v>
      </c>
    </row>
    <row r="15" spans="1:53" ht="13.5" customHeight="1">
      <c r="A15" s="284"/>
      <c r="B15" s="256"/>
      <c r="C15" s="286"/>
      <c r="D15" s="370"/>
      <c r="E15" s="291"/>
      <c r="F15" s="293"/>
      <c r="G15" s="70" t="s">
        <v>41</v>
      </c>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253"/>
      <c r="AN15" s="280"/>
      <c r="AO15" s="344"/>
      <c r="AQ15" s="228"/>
      <c r="AR15" s="369"/>
      <c r="AS15" s="224"/>
      <c r="AT15" s="225"/>
      <c r="AU15" s="12" t="s">
        <v>26</v>
      </c>
      <c r="AV15" s="226"/>
      <c r="AW15" s="227"/>
      <c r="AX15" s="156"/>
      <c r="AY15" s="167" t="s">
        <v>34</v>
      </c>
    </row>
    <row r="16" spans="1:53" ht="13.5" customHeight="1">
      <c r="A16" s="284"/>
      <c r="B16" s="273" t="s">
        <v>5</v>
      </c>
      <c r="C16" s="286"/>
      <c r="D16" s="370"/>
      <c r="E16" s="291"/>
      <c r="F16" s="293"/>
      <c r="G16" s="73" t="s">
        <v>36</v>
      </c>
      <c r="H16" s="38"/>
      <c r="I16" s="38"/>
      <c r="J16" s="38"/>
      <c r="K16" s="38"/>
      <c r="L16" s="164"/>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278">
        <f>SUM(H17:AL17)</f>
        <v>0</v>
      </c>
      <c r="AN16" s="280"/>
      <c r="AO16" s="345"/>
      <c r="AQ16" s="228"/>
      <c r="AR16" s="369"/>
      <c r="AS16" s="224"/>
      <c r="AT16" s="225"/>
      <c r="AU16" s="12" t="s">
        <v>26</v>
      </c>
      <c r="AV16" s="226"/>
      <c r="AW16" s="227"/>
      <c r="AX16" s="156"/>
      <c r="AY16" s="167" t="s">
        <v>34</v>
      </c>
    </row>
    <row r="17" spans="1:51" ht="13.5" customHeight="1">
      <c r="A17" s="284"/>
      <c r="B17" s="297"/>
      <c r="C17" s="286"/>
      <c r="D17" s="370"/>
      <c r="E17" s="291"/>
      <c r="F17" s="293"/>
      <c r="G17" s="70" t="s">
        <v>41</v>
      </c>
      <c r="H17" s="35"/>
      <c r="I17" s="35"/>
      <c r="J17" s="35"/>
      <c r="K17" s="35"/>
      <c r="L17" s="36"/>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253"/>
      <c r="AN17" s="280"/>
      <c r="AO17" s="344"/>
      <c r="AQ17" s="228"/>
      <c r="AR17" s="369"/>
      <c r="AS17" s="224"/>
      <c r="AT17" s="225"/>
      <c r="AU17" s="12" t="s">
        <v>26</v>
      </c>
      <c r="AV17" s="226"/>
      <c r="AW17" s="227"/>
      <c r="AX17" s="156"/>
      <c r="AY17" s="167" t="s">
        <v>34</v>
      </c>
    </row>
    <row r="18" spans="1:51" ht="13.5" customHeight="1">
      <c r="A18" s="284"/>
      <c r="B18" s="296" t="s">
        <v>33</v>
      </c>
      <c r="C18" s="286"/>
      <c r="D18" s="370"/>
      <c r="E18" s="291"/>
      <c r="F18" s="294"/>
      <c r="G18" s="73" t="s">
        <v>36</v>
      </c>
      <c r="H18" s="38"/>
      <c r="I18" s="38"/>
      <c r="J18" s="38"/>
      <c r="K18" s="38"/>
      <c r="L18" s="164"/>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278">
        <f>SUM(H19:AL19)</f>
        <v>0</v>
      </c>
      <c r="AN18" s="281"/>
      <c r="AO18" s="345"/>
      <c r="AQ18" s="228"/>
      <c r="AR18" s="369"/>
      <c r="AS18" s="224"/>
      <c r="AT18" s="225"/>
      <c r="AU18" s="12" t="s">
        <v>26</v>
      </c>
      <c r="AV18" s="226"/>
      <c r="AW18" s="227"/>
      <c r="AX18" s="156"/>
      <c r="AY18" s="167" t="s">
        <v>34</v>
      </c>
    </row>
    <row r="19" spans="1:51" ht="13.5" customHeight="1">
      <c r="A19" s="284"/>
      <c r="B19" s="255"/>
      <c r="C19" s="287"/>
      <c r="D19" s="370"/>
      <c r="E19" s="292"/>
      <c r="F19" s="295"/>
      <c r="G19" s="70" t="s">
        <v>41</v>
      </c>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253"/>
      <c r="AN19" s="281"/>
      <c r="AO19" s="346"/>
      <c r="AQ19" s="228"/>
      <c r="AR19" s="369"/>
      <c r="AS19" s="224"/>
      <c r="AT19" s="225"/>
      <c r="AU19" s="12" t="s">
        <v>26</v>
      </c>
      <c r="AV19" s="226"/>
      <c r="AW19" s="227"/>
      <c r="AX19" s="156"/>
      <c r="AY19" s="167" t="s">
        <v>34</v>
      </c>
    </row>
    <row r="20" spans="1:51" ht="13.5" customHeight="1">
      <c r="A20" s="305" t="str">
        <f>IFERROR(INDEX(【従業者名簿】!F:F,MATCH(前1月!F20,【従業者名簿】!C:C,0)),"")</f>
        <v/>
      </c>
      <c r="B20" s="273" t="s">
        <v>5</v>
      </c>
      <c r="C20" s="299" t="str">
        <f>IF(AO20="介護福祉士","〇","")</f>
        <v/>
      </c>
      <c r="D20" s="370" t="str">
        <f>IF(A20="","",DATEDIF(A20,$AF$3,"m"))</f>
        <v/>
      </c>
      <c r="E20" s="306" t="s">
        <v>102</v>
      </c>
      <c r="F20" s="262"/>
      <c r="G20" s="70" t="s">
        <v>36</v>
      </c>
      <c r="H20" s="164"/>
      <c r="I20" s="164"/>
      <c r="J20" s="164"/>
      <c r="K20" s="164"/>
      <c r="L20" s="164"/>
      <c r="M20" s="164"/>
      <c r="N20" s="164"/>
      <c r="O20" s="164"/>
      <c r="P20" s="164"/>
      <c r="Q20" s="164"/>
      <c r="R20" s="164"/>
      <c r="S20" s="164"/>
      <c r="T20" s="164"/>
      <c r="U20" s="164"/>
      <c r="V20" s="164"/>
      <c r="W20" s="164"/>
      <c r="X20" s="164"/>
      <c r="Y20" s="164"/>
      <c r="Z20" s="164"/>
      <c r="AA20" s="164"/>
      <c r="AB20" s="164"/>
      <c r="AC20" s="164"/>
      <c r="AD20" s="164"/>
      <c r="AE20" s="164"/>
      <c r="AF20" s="164"/>
      <c r="AG20" s="164"/>
      <c r="AH20" s="164"/>
      <c r="AI20" s="164"/>
      <c r="AJ20" s="164"/>
      <c r="AK20" s="164"/>
      <c r="AL20" s="164"/>
      <c r="AM20" s="278">
        <f>SUM(H21:AL21)</f>
        <v>0</v>
      </c>
      <c r="AN20" s="279" t="str">
        <f>IFERROR(IF(SUM(AM20:AM23)&gt;$AF$45,1,ROUNDDOWN(SUM(AM20:AM23)/$AF$45,1)),"")</f>
        <v/>
      </c>
      <c r="AO20" s="222"/>
      <c r="AP20" s="8"/>
      <c r="AQ20" s="228"/>
      <c r="AR20" s="369"/>
      <c r="AS20" s="224"/>
      <c r="AT20" s="225"/>
      <c r="AU20" s="12" t="s">
        <v>26</v>
      </c>
      <c r="AV20" s="226"/>
      <c r="AW20" s="227"/>
      <c r="AX20" s="156"/>
      <c r="AY20" s="167" t="s">
        <v>34</v>
      </c>
    </row>
    <row r="21" spans="1:51" ht="13.5" customHeight="1">
      <c r="A21" s="284"/>
      <c r="B21" s="297"/>
      <c r="C21" s="286"/>
      <c r="D21" s="370"/>
      <c r="E21" s="291"/>
      <c r="F21" s="262"/>
      <c r="G21" s="70" t="s">
        <v>41</v>
      </c>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253"/>
      <c r="AN21" s="280"/>
      <c r="AO21" s="344"/>
      <c r="AP21" s="8"/>
      <c r="AQ21" s="228"/>
      <c r="AR21" s="369"/>
      <c r="AS21" s="224"/>
      <c r="AT21" s="225"/>
      <c r="AU21" s="12" t="s">
        <v>26</v>
      </c>
      <c r="AV21" s="226"/>
      <c r="AW21" s="227"/>
      <c r="AX21" s="156"/>
      <c r="AY21" s="167" t="s">
        <v>34</v>
      </c>
    </row>
    <row r="22" spans="1:51" ht="13.5" customHeight="1">
      <c r="A22" s="284"/>
      <c r="B22" s="304" t="s">
        <v>33</v>
      </c>
      <c r="C22" s="286"/>
      <c r="D22" s="370"/>
      <c r="E22" s="291"/>
      <c r="F22" s="277"/>
      <c r="G22" s="70" t="s">
        <v>36</v>
      </c>
      <c r="H22" s="164"/>
      <c r="I22" s="164"/>
      <c r="J22" s="164"/>
      <c r="K22" s="164"/>
      <c r="L22" s="164"/>
      <c r="M22" s="164"/>
      <c r="N22" s="164"/>
      <c r="O22" s="164"/>
      <c r="P22" s="164"/>
      <c r="Q22" s="164"/>
      <c r="R22" s="164"/>
      <c r="S22" s="164"/>
      <c r="T22" s="164"/>
      <c r="U22" s="164"/>
      <c r="V22" s="164"/>
      <c r="W22" s="164"/>
      <c r="X22" s="164"/>
      <c r="Y22" s="164"/>
      <c r="Z22" s="164"/>
      <c r="AA22" s="164"/>
      <c r="AB22" s="164"/>
      <c r="AC22" s="164"/>
      <c r="AD22" s="164"/>
      <c r="AE22" s="164"/>
      <c r="AF22" s="164"/>
      <c r="AG22" s="164"/>
      <c r="AH22" s="164"/>
      <c r="AI22" s="164"/>
      <c r="AJ22" s="164"/>
      <c r="AK22" s="164"/>
      <c r="AL22" s="164"/>
      <c r="AM22" s="253">
        <f>SUM(H23:AL23)</f>
        <v>0</v>
      </c>
      <c r="AN22" s="281"/>
      <c r="AO22" s="345"/>
      <c r="AP22" s="8"/>
      <c r="AQ22" s="228"/>
      <c r="AR22" s="369"/>
      <c r="AS22" s="224"/>
      <c r="AT22" s="225"/>
      <c r="AU22" s="12" t="s">
        <v>26</v>
      </c>
      <c r="AV22" s="226"/>
      <c r="AW22" s="227"/>
      <c r="AX22" s="156"/>
      <c r="AY22" s="167" t="s">
        <v>34</v>
      </c>
    </row>
    <row r="23" spans="1:51" ht="13.5" customHeight="1">
      <c r="A23" s="284"/>
      <c r="B23" s="304"/>
      <c r="C23" s="287"/>
      <c r="D23" s="370"/>
      <c r="E23" s="292"/>
      <c r="F23" s="277"/>
      <c r="G23" s="70" t="s">
        <v>41</v>
      </c>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253"/>
      <c r="AN23" s="282"/>
      <c r="AO23" s="346"/>
      <c r="AP23" s="8"/>
      <c r="AQ23" s="228"/>
      <c r="AR23" s="369"/>
      <c r="AS23" s="224"/>
      <c r="AT23" s="225"/>
      <c r="AU23" s="12" t="s">
        <v>26</v>
      </c>
      <c r="AV23" s="226"/>
      <c r="AW23" s="227"/>
      <c r="AX23" s="156"/>
      <c r="AY23" s="167" t="s">
        <v>34</v>
      </c>
    </row>
    <row r="24" spans="1:51" ht="13.5" customHeight="1">
      <c r="A24" s="248" t="str">
        <f>IFERROR(INDEX(【従業者名簿】!F:F,MATCH(F24,【従業者名簿】!C:C,0)),"")</f>
        <v/>
      </c>
      <c r="B24" s="298" t="s">
        <v>33</v>
      </c>
      <c r="C24" s="299" t="str">
        <f>IF(AO24="介護福祉士","〇","")</f>
        <v/>
      </c>
      <c r="D24" s="366" t="str">
        <f>IF(A24="","",DATEDIF(A24,$AF$3,"m"))</f>
        <v/>
      </c>
      <c r="E24" s="301"/>
      <c r="F24" s="270"/>
      <c r="G24" s="70" t="s">
        <v>36</v>
      </c>
      <c r="H24" s="164"/>
      <c r="I24" s="164"/>
      <c r="J24" s="164"/>
      <c r="K24" s="164"/>
      <c r="L24" s="164"/>
      <c r="M24" s="164"/>
      <c r="N24" s="164"/>
      <c r="O24" s="40"/>
      <c r="P24" s="164"/>
      <c r="Q24" s="164"/>
      <c r="R24" s="164"/>
      <c r="S24" s="164"/>
      <c r="T24" s="164"/>
      <c r="U24" s="38"/>
      <c r="V24" s="38"/>
      <c r="W24" s="164"/>
      <c r="X24" s="164"/>
      <c r="Y24" s="164"/>
      <c r="Z24" s="164"/>
      <c r="AA24" s="164"/>
      <c r="AB24" s="164"/>
      <c r="AC24" s="164"/>
      <c r="AD24" s="164"/>
      <c r="AE24" s="164"/>
      <c r="AF24" s="164"/>
      <c r="AG24" s="164"/>
      <c r="AH24" s="164"/>
      <c r="AI24" s="164"/>
      <c r="AJ24" s="164"/>
      <c r="AK24" s="164"/>
      <c r="AL24" s="164"/>
      <c r="AM24" s="253">
        <f>SUM(H25:AL25)</f>
        <v>0</v>
      </c>
      <c r="AN24" s="368" t="str">
        <f>IFERROR(IF(OR(E24="Ａ",AM24&gt;$AF$45),1,ROUNDDOWN(AM24/$AF$45,1)),"")</f>
        <v/>
      </c>
      <c r="AO24" s="222"/>
      <c r="AP24" s="8"/>
      <c r="AQ24" s="228"/>
      <c r="AR24" s="369"/>
      <c r="AS24" s="224"/>
      <c r="AT24" s="226"/>
      <c r="AU24" s="12" t="s">
        <v>26</v>
      </c>
      <c r="AV24" s="226"/>
      <c r="AW24" s="311"/>
      <c r="AX24" s="156"/>
      <c r="AY24" s="167" t="s">
        <v>34</v>
      </c>
    </row>
    <row r="25" spans="1:51" ht="13.5" customHeight="1">
      <c r="A25" s="249"/>
      <c r="B25" s="255"/>
      <c r="C25" s="287"/>
      <c r="D25" s="367"/>
      <c r="E25" s="302"/>
      <c r="F25" s="261"/>
      <c r="G25" s="70" t="s">
        <v>41</v>
      </c>
      <c r="H25" s="35"/>
      <c r="I25" s="35"/>
      <c r="J25" s="35"/>
      <c r="K25" s="35"/>
      <c r="L25" s="35"/>
      <c r="M25" s="35"/>
      <c r="N25" s="35"/>
      <c r="O25" s="48"/>
      <c r="P25" s="35"/>
      <c r="Q25" s="35"/>
      <c r="R25" s="35"/>
      <c r="S25" s="35"/>
      <c r="T25" s="35"/>
      <c r="U25" s="35"/>
      <c r="V25" s="35"/>
      <c r="W25" s="35"/>
      <c r="X25" s="35"/>
      <c r="Y25" s="35"/>
      <c r="Z25" s="35"/>
      <c r="AA25" s="35"/>
      <c r="AB25" s="35"/>
      <c r="AC25" s="35"/>
      <c r="AD25" s="35"/>
      <c r="AE25" s="35"/>
      <c r="AF25" s="35"/>
      <c r="AG25" s="39"/>
      <c r="AH25" s="35"/>
      <c r="AI25" s="35"/>
      <c r="AJ25" s="35"/>
      <c r="AK25" s="35"/>
      <c r="AL25" s="35"/>
      <c r="AM25" s="253"/>
      <c r="AN25" s="368"/>
      <c r="AO25" s="223"/>
      <c r="AP25" s="8"/>
      <c r="AQ25" s="228"/>
      <c r="AR25" s="369"/>
      <c r="AS25" s="224"/>
      <c r="AT25" s="226"/>
      <c r="AU25" s="12" t="s">
        <v>26</v>
      </c>
      <c r="AV25" s="226"/>
      <c r="AW25" s="311"/>
      <c r="AX25" s="156"/>
      <c r="AY25" s="167" t="s">
        <v>34</v>
      </c>
    </row>
    <row r="26" spans="1:51" ht="13.5" customHeight="1">
      <c r="A26" s="248" t="str">
        <f>IFERROR(INDEX(【従業者名簿】!F:F,MATCH(F26,【従業者名簿】!C:C,0)),"")</f>
        <v/>
      </c>
      <c r="B26" s="298" t="s">
        <v>33</v>
      </c>
      <c r="C26" s="299" t="str">
        <f t="shared" ref="C26" si="2">IF(AO26="介護福祉士","〇","")</f>
        <v/>
      </c>
      <c r="D26" s="366" t="str">
        <f>IF(A26="","",DATEDIF(A26,$AF$3,"m"))</f>
        <v/>
      </c>
      <c r="E26" s="301"/>
      <c r="F26" s="270"/>
      <c r="G26" s="70" t="s">
        <v>36</v>
      </c>
      <c r="H26" s="164"/>
      <c r="I26" s="164"/>
      <c r="J26" s="164"/>
      <c r="K26" s="164"/>
      <c r="L26" s="164"/>
      <c r="M26" s="164"/>
      <c r="N26" s="164"/>
      <c r="O26" s="164"/>
      <c r="P26" s="164"/>
      <c r="Q26" s="40"/>
      <c r="R26" s="164"/>
      <c r="S26" s="164"/>
      <c r="T26" s="164"/>
      <c r="U26" s="164"/>
      <c r="V26" s="164"/>
      <c r="W26" s="164"/>
      <c r="X26" s="164"/>
      <c r="Y26" s="164"/>
      <c r="Z26" s="164"/>
      <c r="AA26" s="164"/>
      <c r="AB26" s="164"/>
      <c r="AC26" s="164"/>
      <c r="AD26" s="164"/>
      <c r="AE26" s="40"/>
      <c r="AF26" s="164"/>
      <c r="AG26" s="164"/>
      <c r="AH26" s="164"/>
      <c r="AI26" s="164"/>
      <c r="AJ26" s="164"/>
      <c r="AK26" s="164"/>
      <c r="AL26" s="164"/>
      <c r="AM26" s="253">
        <f>SUM(H27:AL27)</f>
        <v>0</v>
      </c>
      <c r="AN26" s="368" t="str">
        <f t="shared" ref="AN26" si="3">IFERROR(IF(OR(E26="Ａ",AM26&gt;$AF$45),1,ROUNDDOWN(AM26/$AF$45,1)),"")</f>
        <v/>
      </c>
      <c r="AO26" s="222"/>
      <c r="AP26" s="8"/>
      <c r="AQ26" s="228" t="s">
        <v>19</v>
      </c>
      <c r="AR26" s="307"/>
      <c r="AS26" s="308" t="s">
        <v>20</v>
      </c>
      <c r="AT26" s="309"/>
      <c r="AU26" s="309"/>
      <c r="AV26" s="309"/>
      <c r="AW26" s="309"/>
      <c r="AX26" s="309"/>
      <c r="AY26" s="310"/>
    </row>
    <row r="27" spans="1:51" ht="13.5" customHeight="1">
      <c r="A27" s="249"/>
      <c r="B27" s="255"/>
      <c r="C27" s="287"/>
      <c r="D27" s="367"/>
      <c r="E27" s="302"/>
      <c r="F27" s="261"/>
      <c r="G27" s="70" t="s">
        <v>41</v>
      </c>
      <c r="H27" s="35"/>
      <c r="I27" s="35"/>
      <c r="J27" s="35"/>
      <c r="K27" s="35"/>
      <c r="L27" s="35"/>
      <c r="M27" s="35"/>
      <c r="N27" s="35"/>
      <c r="O27" s="35"/>
      <c r="P27" s="35"/>
      <c r="Q27" s="48"/>
      <c r="R27" s="35"/>
      <c r="S27" s="35"/>
      <c r="T27" s="35"/>
      <c r="U27" s="35"/>
      <c r="V27" s="35"/>
      <c r="W27" s="35"/>
      <c r="X27" s="35"/>
      <c r="Y27" s="35"/>
      <c r="Z27" s="35"/>
      <c r="AA27" s="35"/>
      <c r="AB27" s="35"/>
      <c r="AC27" s="35"/>
      <c r="AD27" s="35"/>
      <c r="AE27" s="48"/>
      <c r="AF27" s="35"/>
      <c r="AG27" s="35"/>
      <c r="AH27" s="35"/>
      <c r="AI27" s="35"/>
      <c r="AJ27" s="35"/>
      <c r="AK27" s="35"/>
      <c r="AL27" s="35"/>
      <c r="AM27" s="253"/>
      <c r="AN27" s="368"/>
      <c r="AO27" s="223"/>
      <c r="AP27" s="8"/>
      <c r="AQ27" s="228" t="s">
        <v>28</v>
      </c>
      <c r="AR27" s="307"/>
      <c r="AS27" s="308" t="s">
        <v>29</v>
      </c>
      <c r="AT27" s="309"/>
      <c r="AU27" s="309"/>
      <c r="AV27" s="309"/>
      <c r="AW27" s="309"/>
      <c r="AX27" s="309"/>
      <c r="AY27" s="310"/>
    </row>
    <row r="28" spans="1:51" ht="13.5" customHeight="1">
      <c r="A28" s="248" t="str">
        <f>IFERROR(INDEX(【従業者名簿】!F:F,MATCH(F28,【従業者名簿】!C:C,0)),"")</f>
        <v/>
      </c>
      <c r="B28" s="298" t="s">
        <v>33</v>
      </c>
      <c r="C28" s="299" t="str">
        <f t="shared" ref="C28" si="4">IF(AO28="介護福祉士","〇","")</f>
        <v/>
      </c>
      <c r="D28" s="366" t="str">
        <f>IF(A28="","",DATEDIF(A28,$AF$3,"m"))</f>
        <v/>
      </c>
      <c r="E28" s="301"/>
      <c r="F28" s="270"/>
      <c r="G28" s="70" t="s">
        <v>36</v>
      </c>
      <c r="H28" s="164"/>
      <c r="I28" s="164"/>
      <c r="J28" s="164"/>
      <c r="K28" s="164"/>
      <c r="L28" s="164"/>
      <c r="M28" s="164"/>
      <c r="N28" s="164"/>
      <c r="O28" s="164"/>
      <c r="P28" s="164"/>
      <c r="Q28" s="164"/>
      <c r="R28" s="164"/>
      <c r="S28" s="164"/>
      <c r="T28" s="164"/>
      <c r="U28" s="164"/>
      <c r="V28" s="164"/>
      <c r="W28" s="164"/>
      <c r="X28" s="164"/>
      <c r="Y28" s="164"/>
      <c r="Z28" s="164"/>
      <c r="AA28" s="164"/>
      <c r="AB28" s="164"/>
      <c r="AC28" s="164"/>
      <c r="AD28" s="164"/>
      <c r="AE28" s="164"/>
      <c r="AF28" s="164"/>
      <c r="AG28" s="164"/>
      <c r="AH28" s="164"/>
      <c r="AI28" s="164"/>
      <c r="AJ28" s="164"/>
      <c r="AK28" s="164"/>
      <c r="AL28" s="164"/>
      <c r="AM28" s="253">
        <f>SUM(H29:AL29)</f>
        <v>0</v>
      </c>
      <c r="AN28" s="368" t="str">
        <f t="shared" ref="AN28" si="5">IFERROR(IF(OR(E28="Ａ",AM28&gt;$AF$45),1,ROUNDDOWN(AM28/$AF$45,1)),"")</f>
        <v/>
      </c>
      <c r="AO28" s="222"/>
      <c r="AP28" s="8"/>
      <c r="AQ28" s="228" t="s">
        <v>11</v>
      </c>
      <c r="AR28" s="307"/>
      <c r="AS28" s="308" t="s">
        <v>30</v>
      </c>
      <c r="AT28" s="309"/>
      <c r="AU28" s="309"/>
      <c r="AV28" s="309"/>
      <c r="AW28" s="309"/>
      <c r="AX28" s="309"/>
      <c r="AY28" s="310"/>
    </row>
    <row r="29" spans="1:51" ht="13.5" customHeight="1">
      <c r="A29" s="249"/>
      <c r="B29" s="255"/>
      <c r="C29" s="287"/>
      <c r="D29" s="367"/>
      <c r="E29" s="302"/>
      <c r="F29" s="261"/>
      <c r="G29" s="70" t="s">
        <v>41</v>
      </c>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253"/>
      <c r="AN29" s="368"/>
      <c r="AO29" s="223"/>
      <c r="AP29" s="8"/>
      <c r="AQ29" s="156"/>
      <c r="AR29" s="160"/>
      <c r="AS29" s="308"/>
      <c r="AT29" s="309"/>
      <c r="AU29" s="309"/>
      <c r="AV29" s="309"/>
      <c r="AW29" s="309"/>
      <c r="AX29" s="309"/>
      <c r="AY29" s="310"/>
    </row>
    <row r="30" spans="1:51" ht="13.5" customHeight="1">
      <c r="A30" s="248" t="str">
        <f>IFERROR(INDEX(【従業者名簿】!F:F,MATCH(F30,【従業者名簿】!C:C,0)),"")</f>
        <v/>
      </c>
      <c r="B30" s="298" t="s">
        <v>33</v>
      </c>
      <c r="C30" s="299" t="str">
        <f t="shared" ref="C30" si="6">IF(AO30="介護福祉士","〇","")</f>
        <v/>
      </c>
      <c r="D30" s="366" t="str">
        <f>IF(A30="","",DATEDIF(A30,$AF$3,"m"))</f>
        <v/>
      </c>
      <c r="E30" s="301"/>
      <c r="F30" s="270"/>
      <c r="G30" s="70" t="s">
        <v>36</v>
      </c>
      <c r="H30" s="164"/>
      <c r="I30" s="164"/>
      <c r="J30" s="164"/>
      <c r="K30" s="164"/>
      <c r="L30" s="164"/>
      <c r="M30" s="164"/>
      <c r="N30" s="164"/>
      <c r="O30" s="164"/>
      <c r="P30" s="164"/>
      <c r="Q30" s="164"/>
      <c r="R30" s="164"/>
      <c r="S30" s="164"/>
      <c r="T30" s="164"/>
      <c r="U30" s="164"/>
      <c r="V30" s="164"/>
      <c r="W30" s="164"/>
      <c r="X30" s="164"/>
      <c r="Y30" s="164"/>
      <c r="Z30" s="164"/>
      <c r="AA30" s="164"/>
      <c r="AB30" s="164"/>
      <c r="AC30" s="164"/>
      <c r="AD30" s="164"/>
      <c r="AE30" s="164"/>
      <c r="AF30" s="164"/>
      <c r="AG30" s="164"/>
      <c r="AH30" s="164"/>
      <c r="AI30" s="164"/>
      <c r="AJ30" s="164"/>
      <c r="AK30" s="164"/>
      <c r="AL30" s="164"/>
      <c r="AM30" s="253">
        <f>SUM(H31:AL31)</f>
        <v>0</v>
      </c>
      <c r="AN30" s="368" t="str">
        <f t="shared" ref="AN30" si="7">IFERROR(IF(OR(E30="Ａ",AM30&gt;$AF$45),1,ROUNDDOWN(AM30/$AF$45,1)),"")</f>
        <v/>
      </c>
      <c r="AO30" s="222"/>
      <c r="AP30" s="8"/>
      <c r="AQ30" s="228"/>
      <c r="AR30" s="307"/>
      <c r="AS30" s="308"/>
      <c r="AT30" s="309"/>
      <c r="AU30" s="309"/>
      <c r="AV30" s="309"/>
      <c r="AW30" s="309"/>
      <c r="AX30" s="309"/>
      <c r="AY30" s="310"/>
    </row>
    <row r="31" spans="1:51" ht="13.5" customHeight="1">
      <c r="A31" s="249"/>
      <c r="B31" s="255"/>
      <c r="C31" s="287"/>
      <c r="D31" s="367"/>
      <c r="E31" s="302"/>
      <c r="F31" s="261"/>
      <c r="G31" s="70" t="s">
        <v>41</v>
      </c>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253"/>
      <c r="AN31" s="368"/>
      <c r="AO31" s="223"/>
      <c r="AP31" s="8"/>
      <c r="AQ31" s="156"/>
      <c r="AR31" s="160"/>
      <c r="AS31" s="161"/>
      <c r="AT31" s="162"/>
      <c r="AU31" s="162"/>
      <c r="AV31" s="162"/>
      <c r="AW31" s="162"/>
      <c r="AX31" s="162"/>
      <c r="AY31" s="163"/>
    </row>
    <row r="32" spans="1:51" ht="13.5" customHeight="1">
      <c r="A32" s="248" t="str">
        <f>IFERROR(INDEX(【従業者名簿】!F:F,MATCH(F32,【従業者名簿】!C:C,0)),"")</f>
        <v/>
      </c>
      <c r="B32" s="298" t="s">
        <v>33</v>
      </c>
      <c r="C32" s="299" t="str">
        <f t="shared" ref="C32" si="8">IF(AO32="介護福祉士","〇","")</f>
        <v/>
      </c>
      <c r="D32" s="366" t="str">
        <f>IF(A32="","",DATEDIF(A32,$AF$3,"m"))</f>
        <v/>
      </c>
      <c r="E32" s="301"/>
      <c r="F32" s="270"/>
      <c r="G32" s="70" t="s">
        <v>36</v>
      </c>
      <c r="H32" s="164"/>
      <c r="I32" s="164"/>
      <c r="J32" s="164"/>
      <c r="K32" s="164"/>
      <c r="L32" s="164"/>
      <c r="M32" s="164"/>
      <c r="N32" s="164"/>
      <c r="O32" s="164"/>
      <c r="P32" s="164"/>
      <c r="Q32" s="164"/>
      <c r="R32" s="164"/>
      <c r="S32" s="164"/>
      <c r="T32" s="164"/>
      <c r="U32" s="164"/>
      <c r="V32" s="164"/>
      <c r="W32" s="164"/>
      <c r="X32" s="164"/>
      <c r="Y32" s="164"/>
      <c r="Z32" s="164"/>
      <c r="AA32" s="164"/>
      <c r="AB32" s="164"/>
      <c r="AC32" s="164"/>
      <c r="AD32" s="164"/>
      <c r="AE32" s="164"/>
      <c r="AF32" s="164"/>
      <c r="AG32" s="164"/>
      <c r="AH32" s="164"/>
      <c r="AI32" s="164"/>
      <c r="AJ32" s="164"/>
      <c r="AK32" s="164"/>
      <c r="AL32" s="164"/>
      <c r="AM32" s="253">
        <f>SUM(H33:AL33)</f>
        <v>0</v>
      </c>
      <c r="AN32" s="368" t="str">
        <f t="shared" ref="AN32" si="9">IFERROR(IF(OR(E32="Ａ",AM32&gt;$AF$45),1,ROUNDDOWN(AM32/$AF$45,1)),"")</f>
        <v/>
      </c>
      <c r="AO32" s="222"/>
      <c r="AP32" s="8"/>
    </row>
    <row r="33" spans="1:53" ht="13.5" customHeight="1">
      <c r="A33" s="249"/>
      <c r="B33" s="255"/>
      <c r="C33" s="287"/>
      <c r="D33" s="367"/>
      <c r="E33" s="302"/>
      <c r="F33" s="261"/>
      <c r="G33" s="70" t="s">
        <v>41</v>
      </c>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253"/>
      <c r="AN33" s="368"/>
      <c r="AO33" s="223"/>
      <c r="AP33" s="8"/>
      <c r="AQ33" s="332" t="s">
        <v>199</v>
      </c>
      <c r="AR33" s="334"/>
      <c r="AS33" s="347"/>
      <c r="AT33" s="252" t="s">
        <v>200</v>
      </c>
      <c r="AU33" s="351"/>
      <c r="AV33" s="351"/>
      <c r="AW33" s="252" t="s">
        <v>201</v>
      </c>
      <c r="AX33" s="351"/>
      <c r="AY33" s="351"/>
    </row>
    <row r="34" spans="1:53" ht="13.5" customHeight="1">
      <c r="A34" s="248" t="str">
        <f>IFERROR(INDEX(【従業者名簿】!F:F,MATCH(F34,【従業者名簿】!C:C,0)),"")</f>
        <v/>
      </c>
      <c r="B34" s="298" t="s">
        <v>33</v>
      </c>
      <c r="C34" s="299" t="str">
        <f t="shared" ref="C34" si="10">IF(AO34="介護福祉士","〇","")</f>
        <v/>
      </c>
      <c r="D34" s="366" t="str">
        <f>IF(A34="","",DATEDIF(A34,$AF$3,"m"))</f>
        <v/>
      </c>
      <c r="E34" s="301"/>
      <c r="F34" s="270"/>
      <c r="G34" s="70" t="s">
        <v>36</v>
      </c>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4"/>
      <c r="AF34" s="164"/>
      <c r="AG34" s="164"/>
      <c r="AH34" s="164"/>
      <c r="AI34" s="164"/>
      <c r="AJ34" s="164"/>
      <c r="AK34" s="164"/>
      <c r="AL34" s="164"/>
      <c r="AM34" s="253">
        <f>SUM(H35:AL35)</f>
        <v>0</v>
      </c>
      <c r="AN34" s="368" t="str">
        <f t="shared" ref="AN34" si="11">IFERROR(IF(OR(E34="Ａ",AM34&gt;$AF$45),1,ROUNDDOWN(AM34/$AF$45,1)),"")</f>
        <v/>
      </c>
      <c r="AO34" s="222"/>
      <c r="AP34" s="8"/>
      <c r="AQ34" s="348"/>
      <c r="AR34" s="349"/>
      <c r="AS34" s="350"/>
      <c r="AT34" s="352"/>
      <c r="AU34" s="352"/>
      <c r="AV34" s="352"/>
      <c r="AW34" s="352"/>
      <c r="AX34" s="352"/>
      <c r="AY34" s="352"/>
    </row>
    <row r="35" spans="1:53" ht="13.5" customHeight="1">
      <c r="A35" s="249"/>
      <c r="B35" s="255"/>
      <c r="C35" s="287"/>
      <c r="D35" s="367"/>
      <c r="E35" s="302"/>
      <c r="F35" s="261"/>
      <c r="G35" s="70" t="s">
        <v>41</v>
      </c>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253"/>
      <c r="AN35" s="368"/>
      <c r="AO35" s="223"/>
      <c r="AP35" s="8"/>
      <c r="AQ35" s="210"/>
      <c r="AR35" s="214"/>
      <c r="AS35" s="211"/>
      <c r="AT35" s="353" t="s">
        <v>166</v>
      </c>
      <c r="AU35" s="354"/>
      <c r="AV35" s="355"/>
      <c r="AW35" s="353" t="s">
        <v>167</v>
      </c>
      <c r="AX35" s="356"/>
      <c r="AY35" s="357"/>
    </row>
    <row r="36" spans="1:53" ht="13.5" customHeight="1">
      <c r="A36" s="248" t="str">
        <f>IFERROR(INDEX(【従業者名簿】!F:F,MATCH(F36,【従業者名簿】!C:C,0)),"")</f>
        <v/>
      </c>
      <c r="B36" s="298" t="s">
        <v>33</v>
      </c>
      <c r="C36" s="299" t="str">
        <f t="shared" ref="C36" si="12">IF(AO36="介護福祉士","〇","")</f>
        <v/>
      </c>
      <c r="D36" s="366" t="str">
        <f>IF(A36="","",DATEDIF(A36,$AF$3,"m"))</f>
        <v/>
      </c>
      <c r="E36" s="301"/>
      <c r="F36" s="262"/>
      <c r="G36" s="70" t="s">
        <v>36</v>
      </c>
      <c r="H36" s="45"/>
      <c r="I36" s="45"/>
      <c r="J36" s="45"/>
      <c r="K36" s="45"/>
      <c r="L36" s="45"/>
      <c r="M36" s="45"/>
      <c r="N36" s="45"/>
      <c r="O36" s="45"/>
      <c r="P36" s="45"/>
      <c r="Q36" s="45"/>
      <c r="R36" s="45"/>
      <c r="S36" s="45"/>
      <c r="T36" s="45"/>
      <c r="U36" s="45"/>
      <c r="V36" s="45"/>
      <c r="W36" s="45"/>
      <c r="X36" s="45"/>
      <c r="Y36" s="45"/>
      <c r="Z36" s="45"/>
      <c r="AA36" s="45"/>
      <c r="AB36" s="45"/>
      <c r="AC36" s="45"/>
      <c r="AD36" s="45"/>
      <c r="AE36" s="45"/>
      <c r="AF36" s="45"/>
      <c r="AG36" s="45"/>
      <c r="AH36" s="45"/>
      <c r="AI36" s="45"/>
      <c r="AJ36" s="45"/>
      <c r="AK36" s="45"/>
      <c r="AL36" s="45"/>
      <c r="AM36" s="253">
        <f>SUM(H37:AL37)</f>
        <v>0</v>
      </c>
      <c r="AN36" s="368" t="str">
        <f t="shared" ref="AN36" si="13">IFERROR(IF(OR(E36="Ａ",AM36&gt;$AF$45),1,ROUNDDOWN(AM36/$AF$45,1)),"")</f>
        <v/>
      </c>
      <c r="AO36" s="222"/>
      <c r="AP36" s="8"/>
      <c r="AQ36" s="312" t="s">
        <v>202</v>
      </c>
      <c r="AR36" s="313"/>
      <c r="AS36" s="314"/>
      <c r="AT36" s="315">
        <f>ROUNDDOWN(SUMIF(C14:C79,"〇",AN14:AN79),1)</f>
        <v>0</v>
      </c>
      <c r="AU36" s="316"/>
      <c r="AV36" s="316"/>
      <c r="AW36" s="317" t="e">
        <f>AT36/AM44</f>
        <v>#DIV/0!</v>
      </c>
      <c r="AX36" s="318"/>
      <c r="AY36" s="318"/>
    </row>
    <row r="37" spans="1:53" ht="13.5" customHeight="1">
      <c r="A37" s="249"/>
      <c r="B37" s="255"/>
      <c r="C37" s="287"/>
      <c r="D37" s="367"/>
      <c r="E37" s="302"/>
      <c r="F37" s="262"/>
      <c r="G37" s="70" t="s">
        <v>41</v>
      </c>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253"/>
      <c r="AN37" s="368"/>
      <c r="AO37" s="223"/>
      <c r="AP37" s="8"/>
      <c r="AQ37" s="319" t="s">
        <v>203</v>
      </c>
      <c r="AR37" s="320"/>
      <c r="AS37" s="321"/>
      <c r="AT37" s="316"/>
      <c r="AU37" s="316"/>
      <c r="AV37" s="316"/>
      <c r="AW37" s="318"/>
      <c r="AX37" s="318"/>
      <c r="AY37" s="318"/>
    </row>
    <row r="38" spans="1:53" ht="13.5" customHeight="1">
      <c r="A38" s="248" t="str">
        <f>IFERROR(INDEX(【従業者名簿】!F:F,MATCH(F38,【従業者名簿】!C:C,0)),"")</f>
        <v/>
      </c>
      <c r="B38" s="298" t="s">
        <v>33</v>
      </c>
      <c r="C38" s="299" t="str">
        <f t="shared" ref="C38" si="14">IF(AO38="介護福祉士","〇","")</f>
        <v/>
      </c>
      <c r="D38" s="366" t="str">
        <f>IF(A38="","",DATEDIF(A38,$AF$3,"m"))</f>
        <v/>
      </c>
      <c r="E38" s="301"/>
      <c r="F38" s="262"/>
      <c r="G38" s="70" t="s">
        <v>36</v>
      </c>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253">
        <f>SUM(H39:AL39)</f>
        <v>0</v>
      </c>
      <c r="AN38" s="368" t="str">
        <f t="shared" ref="AN38" si="15">IFERROR(IF(OR(E38="Ａ",AM38&gt;$AF$45),1,ROUNDDOWN(AM38/$AF$45,1)),"")</f>
        <v/>
      </c>
      <c r="AO38" s="222"/>
      <c r="AP38" s="8"/>
      <c r="AQ38" s="312" t="s">
        <v>204</v>
      </c>
      <c r="AR38" s="313"/>
      <c r="AS38" s="314"/>
      <c r="AT38" s="315">
        <f>ROUNDDOWN(SUMIFS(AN14:AN79,C14:C79,"〇",D14:D79,"&gt;="&amp;BA38),1)</f>
        <v>0</v>
      </c>
      <c r="AU38" s="316"/>
      <c r="AV38" s="316"/>
      <c r="AW38" s="317" t="e">
        <f>AT38/AM44</f>
        <v>#DIV/0!</v>
      </c>
      <c r="AX38" s="318"/>
      <c r="AY38" s="318"/>
      <c r="BA38" s="358">
        <f>[1]【算定要件集計】!T7</f>
        <v>120</v>
      </c>
    </row>
    <row r="39" spans="1:53" ht="13.5" customHeight="1">
      <c r="A39" s="249"/>
      <c r="B39" s="255"/>
      <c r="C39" s="287"/>
      <c r="D39" s="367"/>
      <c r="E39" s="302"/>
      <c r="F39" s="262"/>
      <c r="G39" s="70" t="s">
        <v>41</v>
      </c>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253"/>
      <c r="AN39" s="368"/>
      <c r="AO39" s="223"/>
      <c r="AP39" s="8"/>
      <c r="AQ39" s="319" t="s">
        <v>206</v>
      </c>
      <c r="AR39" s="320"/>
      <c r="AS39" s="321"/>
      <c r="AT39" s="316"/>
      <c r="AU39" s="316"/>
      <c r="AV39" s="316"/>
      <c r="AW39" s="318"/>
      <c r="AX39" s="318"/>
      <c r="AY39" s="318"/>
      <c r="BA39" s="359"/>
    </row>
    <row r="40" spans="1:53" ht="13.5" customHeight="1">
      <c r="A40" s="248" t="str">
        <f>IFERROR(INDEX(【従業者名簿】!F:F,MATCH(F40,【従業者名簿】!C:C,0)),"")</f>
        <v/>
      </c>
      <c r="B40" s="298" t="s">
        <v>33</v>
      </c>
      <c r="C40" s="299" t="str">
        <f t="shared" ref="C40" si="16">IF(AO40="介護福祉士","〇","")</f>
        <v/>
      </c>
      <c r="D40" s="366" t="str">
        <f>IF(A40="","",DATEDIF(A40,$AF$3,"m"))</f>
        <v/>
      </c>
      <c r="E40" s="301"/>
      <c r="F40" s="262"/>
      <c r="G40" s="70" t="s">
        <v>36</v>
      </c>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253">
        <f>SUM(H41:AL41)</f>
        <v>0</v>
      </c>
      <c r="AN40" s="368" t="str">
        <f t="shared" ref="AN40" si="17">IFERROR(IF(OR(E40="Ａ",AM40&gt;$AF$45),1,ROUNDDOWN(AM40/$AF$45,1)),"")</f>
        <v/>
      </c>
      <c r="AO40" s="222"/>
      <c r="AP40" s="8"/>
      <c r="AQ40" s="312" t="s">
        <v>207</v>
      </c>
      <c r="AR40" s="313"/>
      <c r="AS40" s="314"/>
      <c r="AT40" s="315">
        <f>ROUNDDOWN(SUM(SUMIF(E14:E79,{"Ａ","Ｂ"},AN14:AN79)),1)</f>
        <v>0</v>
      </c>
      <c r="AU40" s="316"/>
      <c r="AV40" s="316"/>
      <c r="AW40" s="360" t="e">
        <f>AT40/AM44</f>
        <v>#DIV/0!</v>
      </c>
      <c r="AX40" s="361"/>
      <c r="AY40" s="362"/>
      <c r="BA40" s="169"/>
    </row>
    <row r="41" spans="1:53" ht="13.5" customHeight="1">
      <c r="A41" s="249"/>
      <c r="B41" s="255"/>
      <c r="C41" s="287"/>
      <c r="D41" s="367"/>
      <c r="E41" s="302"/>
      <c r="F41" s="262"/>
      <c r="G41" s="70" t="s">
        <v>41</v>
      </c>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253"/>
      <c r="AN41" s="368"/>
      <c r="AO41" s="223"/>
      <c r="AP41" s="8"/>
      <c r="AQ41" s="319" t="s">
        <v>208</v>
      </c>
      <c r="AR41" s="320"/>
      <c r="AS41" s="321"/>
      <c r="AT41" s="316"/>
      <c r="AU41" s="316"/>
      <c r="AV41" s="316"/>
      <c r="AW41" s="363"/>
      <c r="AX41" s="364"/>
      <c r="AY41" s="365"/>
      <c r="BA41" s="170"/>
    </row>
    <row r="42" spans="1:53" ht="13.5" customHeight="1">
      <c r="A42" s="248" t="str">
        <f>IFERROR(INDEX(【従業者名簿】!F:F,MATCH(F42,【従業者名簿】!C:C,0)),"")</f>
        <v/>
      </c>
      <c r="B42" s="298" t="s">
        <v>33</v>
      </c>
      <c r="C42" s="299" t="str">
        <f t="shared" ref="C42" si="18">IF(AO42="介護福祉士","〇","")</f>
        <v/>
      </c>
      <c r="D42" s="366" t="str">
        <f>IF(A42="","",DATEDIF(A42,$AF$3,"m"))</f>
        <v/>
      </c>
      <c r="E42" s="275"/>
      <c r="F42" s="262"/>
      <c r="G42" s="70" t="s">
        <v>36</v>
      </c>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253">
        <f>SUM(H43:AL43)</f>
        <v>0</v>
      </c>
      <c r="AN42" s="368" t="str">
        <f>IFERROR(IF(OR(E42="Ａ",AM42&gt;$AF$45),1,ROUNDDOWN(AM42/$AF$45,1)),"")</f>
        <v/>
      </c>
      <c r="AO42" s="222"/>
      <c r="AP42" s="8"/>
      <c r="AQ42" s="312" t="s">
        <v>207</v>
      </c>
      <c r="AR42" s="313"/>
      <c r="AS42" s="314"/>
      <c r="AT42" s="315">
        <f>ROUNDDOWN(SUMIF(D14:D79,"&gt;="&amp;BA42,AN14:AN79),1)</f>
        <v>0</v>
      </c>
      <c r="AU42" s="316"/>
      <c r="AV42" s="316"/>
      <c r="AW42" s="360" t="e">
        <f>AT42/AM44</f>
        <v>#DIV/0!</v>
      </c>
      <c r="AX42" s="361"/>
      <c r="AY42" s="362"/>
      <c r="BA42" s="358">
        <f>[1]【算定要件集計】!T11</f>
        <v>84</v>
      </c>
    </row>
    <row r="43" spans="1:53" ht="13.5" customHeight="1">
      <c r="A43" s="249"/>
      <c r="B43" s="255"/>
      <c r="C43" s="287"/>
      <c r="D43" s="367"/>
      <c r="E43" s="260"/>
      <c r="F43" s="262"/>
      <c r="G43" s="70" t="s">
        <v>41</v>
      </c>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253"/>
      <c r="AN43" s="368"/>
      <c r="AO43" s="223"/>
      <c r="AP43" s="8"/>
      <c r="AQ43" s="319" t="s">
        <v>210</v>
      </c>
      <c r="AR43" s="320"/>
      <c r="AS43" s="321"/>
      <c r="AT43" s="316"/>
      <c r="AU43" s="316"/>
      <c r="AV43" s="316"/>
      <c r="AW43" s="363"/>
      <c r="AX43" s="364"/>
      <c r="AY43" s="365"/>
      <c r="BA43" s="359"/>
    </row>
    <row r="44" spans="1:53" ht="13.5" customHeight="1">
      <c r="B44" s="332" t="s">
        <v>51</v>
      </c>
      <c r="C44" s="333"/>
      <c r="D44" s="333"/>
      <c r="E44" s="333"/>
      <c r="F44" s="333"/>
      <c r="G44" s="25" t="s">
        <v>49</v>
      </c>
      <c r="H44" s="23"/>
      <c r="I44" s="15"/>
      <c r="J44" s="332" t="s">
        <v>46</v>
      </c>
      <c r="K44" s="334"/>
      <c r="L44" s="334"/>
      <c r="M44" s="334"/>
      <c r="N44" s="334"/>
      <c r="O44" s="334"/>
      <c r="P44" s="334"/>
      <c r="Q44" s="334"/>
      <c r="R44" s="334"/>
      <c r="S44" s="14"/>
      <c r="T44" s="26" t="s">
        <v>50</v>
      </c>
      <c r="U44" s="24"/>
      <c r="V44" s="332" t="s">
        <v>47</v>
      </c>
      <c r="W44" s="334"/>
      <c r="X44" s="334"/>
      <c r="Y44" s="334"/>
      <c r="Z44" s="334"/>
      <c r="AA44" s="334"/>
      <c r="AB44" s="334"/>
      <c r="AC44" s="333"/>
      <c r="AD44" s="333"/>
      <c r="AE44" s="333"/>
      <c r="AF44" s="14" t="s">
        <v>164</v>
      </c>
      <c r="AH44" s="27"/>
      <c r="AI44" s="27"/>
      <c r="AJ44" s="27"/>
      <c r="AK44" s="27"/>
      <c r="AL44" s="27"/>
      <c r="AM44" s="324">
        <f>ROUNDDOWN(SUM(AN14:AN43,AN50:AN79),1)</f>
        <v>0</v>
      </c>
      <c r="AN44" s="325"/>
      <c r="AO44" s="391" t="s">
        <v>173</v>
      </c>
      <c r="AP44" s="10"/>
      <c r="AQ44" s="322"/>
      <c r="AR44" s="323"/>
      <c r="AS44" s="323"/>
      <c r="AT44" s="322"/>
      <c r="AU44" s="323"/>
      <c r="AV44" s="323"/>
      <c r="AW44" s="322"/>
      <c r="AX44" s="323"/>
      <c r="AY44" s="323"/>
    </row>
    <row r="45" spans="1:53" ht="13.5" customHeight="1">
      <c r="B45" s="210"/>
      <c r="C45" s="214"/>
      <c r="D45" s="214"/>
      <c r="E45" s="214"/>
      <c r="F45" s="214"/>
      <c r="G45" s="41">
        <f>AF5</f>
        <v>0</v>
      </c>
      <c r="H45" s="21" t="s">
        <v>16</v>
      </c>
      <c r="I45" s="20"/>
      <c r="J45" s="335"/>
      <c r="K45" s="336"/>
      <c r="L45" s="336"/>
      <c r="M45" s="336"/>
      <c r="N45" s="336"/>
      <c r="O45" s="336"/>
      <c r="P45" s="336"/>
      <c r="Q45" s="336"/>
      <c r="R45" s="336"/>
      <c r="S45" s="330" t="str">
        <f>IFERROR((AM5/AF5*4)+(COUNT(H6:AL6)-28)*(AM5/AF5/7),"")</f>
        <v/>
      </c>
      <c r="T45" s="330"/>
      <c r="U45" s="22" t="s">
        <v>7</v>
      </c>
      <c r="V45" s="335"/>
      <c r="W45" s="336"/>
      <c r="X45" s="336"/>
      <c r="Y45" s="336"/>
      <c r="Z45" s="336"/>
      <c r="AA45" s="336"/>
      <c r="AB45" s="336"/>
      <c r="AC45" s="214"/>
      <c r="AD45" s="214"/>
      <c r="AE45" s="214"/>
      <c r="AF45" s="331" t="str">
        <f>IFERROR(ROUNDDOWN(G45*S45,0),"")</f>
        <v/>
      </c>
      <c r="AG45" s="331"/>
      <c r="AH45" s="21" t="s">
        <v>16</v>
      </c>
      <c r="AI45" s="21"/>
      <c r="AJ45" s="21"/>
      <c r="AK45" s="21"/>
      <c r="AL45" s="21"/>
      <c r="AM45" s="326"/>
      <c r="AN45" s="327"/>
      <c r="AO45" s="329"/>
      <c r="AP45" s="10"/>
      <c r="AQ45" s="323"/>
      <c r="AR45" s="323"/>
      <c r="AS45" s="323"/>
      <c r="AT45" s="323"/>
      <c r="AU45" s="323"/>
      <c r="AV45" s="323"/>
      <c r="AW45" s="323"/>
      <c r="AX45" s="323"/>
      <c r="AY45" s="323"/>
    </row>
    <row r="46" spans="1:53" ht="13.5" customHeight="1">
      <c r="B46" s="43"/>
      <c r="C46" s="43"/>
      <c r="D46" s="43"/>
      <c r="E46" s="7" t="s">
        <v>92</v>
      </c>
      <c r="F46" s="43"/>
      <c r="G46" s="51"/>
      <c r="H46" s="7"/>
      <c r="I46" s="52"/>
      <c r="J46" s="52"/>
      <c r="K46" s="52"/>
      <c r="L46" s="52"/>
      <c r="M46" s="52"/>
      <c r="N46" s="52"/>
      <c r="O46" s="52"/>
      <c r="P46" s="52"/>
      <c r="Q46" s="52"/>
      <c r="R46" s="52"/>
      <c r="S46" s="53"/>
      <c r="T46" s="53"/>
      <c r="U46" s="7"/>
      <c r="V46" s="52"/>
      <c r="W46" s="52"/>
      <c r="X46" s="52"/>
      <c r="Y46" s="52"/>
      <c r="Z46" s="52"/>
      <c r="AA46" s="52"/>
      <c r="AB46" s="52"/>
      <c r="AC46" s="43"/>
      <c r="AD46" s="43"/>
      <c r="AE46" s="43"/>
      <c r="AF46" s="54"/>
      <c r="AG46" s="54"/>
      <c r="AH46" s="7"/>
      <c r="AI46" s="7"/>
      <c r="AJ46" s="7"/>
      <c r="AK46" s="7"/>
      <c r="AL46" s="7"/>
      <c r="AM46" s="137" t="s">
        <v>149</v>
      </c>
      <c r="AN46" s="56"/>
      <c r="AO46" s="57"/>
      <c r="AP46" s="10"/>
      <c r="AQ46" s="159"/>
      <c r="AR46" s="159"/>
      <c r="AS46" s="159"/>
      <c r="AT46" s="58"/>
      <c r="AU46" s="58"/>
      <c r="AV46" s="58"/>
      <c r="AW46" s="59"/>
      <c r="AX46" s="59"/>
      <c r="AY46" s="59"/>
    </row>
    <row r="47" spans="1:53" ht="13.5" customHeight="1">
      <c r="B47" s="43"/>
      <c r="C47" s="43"/>
      <c r="D47" s="43"/>
      <c r="E47" s="7"/>
      <c r="F47" s="43"/>
      <c r="G47" s="51"/>
      <c r="H47" s="7"/>
      <c r="I47" s="52"/>
      <c r="J47" s="52"/>
      <c r="K47" s="52"/>
      <c r="L47" s="52"/>
      <c r="M47" s="52"/>
      <c r="N47" s="52"/>
      <c r="O47" s="52"/>
      <c r="P47" s="52"/>
      <c r="Q47" s="52"/>
      <c r="R47" s="52"/>
      <c r="S47" s="53"/>
      <c r="T47" s="53"/>
      <c r="U47" s="7"/>
      <c r="V47" s="52"/>
      <c r="W47" s="52"/>
      <c r="X47" s="52"/>
      <c r="Y47" s="52"/>
      <c r="Z47" s="52"/>
      <c r="AA47" s="52"/>
      <c r="AB47" s="52"/>
      <c r="AC47" s="43"/>
      <c r="AD47" s="43"/>
      <c r="AE47" s="43"/>
      <c r="AF47" s="54"/>
      <c r="AG47" s="54"/>
      <c r="AH47" s="7"/>
      <c r="AI47" s="7"/>
      <c r="AJ47" s="7"/>
      <c r="AK47" s="7"/>
      <c r="AL47" s="7"/>
      <c r="AM47" s="55"/>
      <c r="AN47" s="56"/>
      <c r="AO47" s="57"/>
      <c r="AP47" s="10"/>
      <c r="AQ47" s="159"/>
      <c r="AR47" s="159"/>
      <c r="AS47" s="159"/>
      <c r="AT47" s="58"/>
      <c r="AU47" s="58"/>
      <c r="AV47" s="58"/>
      <c r="AW47" s="59"/>
      <c r="AX47" s="59"/>
      <c r="AY47" s="59"/>
    </row>
    <row r="48" spans="1:53" s="6" customFormat="1" ht="18" customHeight="1">
      <c r="A48" s="248" t="s">
        <v>60</v>
      </c>
      <c r="B48" s="238" t="s">
        <v>0</v>
      </c>
      <c r="C48" s="250" t="s">
        <v>203</v>
      </c>
      <c r="D48" s="250" t="s">
        <v>62</v>
      </c>
      <c r="E48" s="250" t="s">
        <v>1</v>
      </c>
      <c r="F48" s="238" t="s">
        <v>3</v>
      </c>
      <c r="G48" s="252" t="s">
        <v>37</v>
      </c>
      <c r="H48" s="18" t="str">
        <f>AF3</f>
        <v/>
      </c>
      <c r="I48" s="18" t="str">
        <f>IFERROR(H48+1,"")</f>
        <v/>
      </c>
      <c r="J48" s="18" t="str">
        <f>IFERROR(I48+1,"")</f>
        <v/>
      </c>
      <c r="K48" s="18" t="str">
        <f t="shared" ref="K48:AI48" si="19">IFERROR(J48+1,"")</f>
        <v/>
      </c>
      <c r="L48" s="18" t="str">
        <f t="shared" si="19"/>
        <v/>
      </c>
      <c r="M48" s="18" t="str">
        <f t="shared" si="19"/>
        <v/>
      </c>
      <c r="N48" s="18" t="str">
        <f t="shared" si="19"/>
        <v/>
      </c>
      <c r="O48" s="18" t="str">
        <f t="shared" si="19"/>
        <v/>
      </c>
      <c r="P48" s="18" t="str">
        <f t="shared" si="19"/>
        <v/>
      </c>
      <c r="Q48" s="18" t="str">
        <f t="shared" si="19"/>
        <v/>
      </c>
      <c r="R48" s="18" t="str">
        <f t="shared" si="19"/>
        <v/>
      </c>
      <c r="S48" s="18" t="str">
        <f t="shared" si="19"/>
        <v/>
      </c>
      <c r="T48" s="18" t="str">
        <f t="shared" si="19"/>
        <v/>
      </c>
      <c r="U48" s="18" t="str">
        <f t="shared" si="19"/>
        <v/>
      </c>
      <c r="V48" s="18" t="str">
        <f t="shared" si="19"/>
        <v/>
      </c>
      <c r="W48" s="18" t="str">
        <f t="shared" si="19"/>
        <v/>
      </c>
      <c r="X48" s="18" t="str">
        <f t="shared" si="19"/>
        <v/>
      </c>
      <c r="Y48" s="18" t="str">
        <f t="shared" si="19"/>
        <v/>
      </c>
      <c r="Z48" s="18" t="str">
        <f t="shared" si="19"/>
        <v/>
      </c>
      <c r="AA48" s="18" t="str">
        <f t="shared" si="19"/>
        <v/>
      </c>
      <c r="AB48" s="18" t="str">
        <f t="shared" si="19"/>
        <v/>
      </c>
      <c r="AC48" s="18" t="str">
        <f t="shared" si="19"/>
        <v/>
      </c>
      <c r="AD48" s="18" t="str">
        <f t="shared" si="19"/>
        <v/>
      </c>
      <c r="AE48" s="18" t="str">
        <f t="shared" si="19"/>
        <v/>
      </c>
      <c r="AF48" s="18" t="str">
        <f t="shared" si="19"/>
        <v/>
      </c>
      <c r="AG48" s="18" t="str">
        <f t="shared" si="19"/>
        <v/>
      </c>
      <c r="AH48" s="18" t="str">
        <f t="shared" si="19"/>
        <v/>
      </c>
      <c r="AI48" s="18" t="str">
        <f t="shared" si="19"/>
        <v/>
      </c>
      <c r="AJ48" s="18" t="str">
        <f>IFERROR(IF(MONTH(AI48)&lt;&gt;MONTH(AI48+1),"",AI48+1),"")</f>
        <v/>
      </c>
      <c r="AK48" s="18" t="str">
        <f>IFERROR(IF(MONTH(AJ48)&lt;&gt;MONTH(AJ48+1),"",AJ48+1),"")</f>
        <v/>
      </c>
      <c r="AL48" s="18" t="str">
        <f>IFERROR(IF(MONTH(AK48)&lt;&gt;MONTH(AK48+1),"",AK48+1),"")</f>
        <v/>
      </c>
      <c r="AM48" s="263" t="s">
        <v>162</v>
      </c>
      <c r="AN48" s="263" t="s">
        <v>163</v>
      </c>
      <c r="AO48" s="206" t="s">
        <v>133</v>
      </c>
      <c r="AQ48" s="1"/>
      <c r="AR48" s="1"/>
      <c r="AS48" s="1"/>
      <c r="AT48" s="1"/>
      <c r="AU48" s="1"/>
      <c r="AV48" s="1"/>
      <c r="AW48" s="1"/>
      <c r="AX48" s="1"/>
      <c r="AY48" s="1"/>
    </row>
    <row r="49" spans="1:51" s="6" customFormat="1" ht="18" customHeight="1">
      <c r="A49" s="249"/>
      <c r="B49" s="238"/>
      <c r="C49" s="251"/>
      <c r="D49" s="251"/>
      <c r="E49" s="251"/>
      <c r="F49" s="238"/>
      <c r="G49" s="239"/>
      <c r="H49" s="19" t="str">
        <f>H48</f>
        <v/>
      </c>
      <c r="I49" s="19" t="str">
        <f>I48</f>
        <v/>
      </c>
      <c r="J49" s="19" t="str">
        <f t="shared" ref="J49:AL49" si="20">J48</f>
        <v/>
      </c>
      <c r="K49" s="19" t="str">
        <f t="shared" si="20"/>
        <v/>
      </c>
      <c r="L49" s="19" t="str">
        <f t="shared" si="20"/>
        <v/>
      </c>
      <c r="M49" s="19" t="str">
        <f t="shared" si="20"/>
        <v/>
      </c>
      <c r="N49" s="19" t="str">
        <f t="shared" si="20"/>
        <v/>
      </c>
      <c r="O49" s="19" t="str">
        <f t="shared" si="20"/>
        <v/>
      </c>
      <c r="P49" s="19" t="str">
        <f t="shared" si="20"/>
        <v/>
      </c>
      <c r="Q49" s="19" t="str">
        <f t="shared" si="20"/>
        <v/>
      </c>
      <c r="R49" s="19" t="str">
        <f t="shared" si="20"/>
        <v/>
      </c>
      <c r="S49" s="19" t="str">
        <f t="shared" si="20"/>
        <v/>
      </c>
      <c r="T49" s="19" t="str">
        <f t="shared" si="20"/>
        <v/>
      </c>
      <c r="U49" s="19" t="str">
        <f t="shared" si="20"/>
        <v/>
      </c>
      <c r="V49" s="19" t="str">
        <f t="shared" si="20"/>
        <v/>
      </c>
      <c r="W49" s="19" t="str">
        <f t="shared" si="20"/>
        <v/>
      </c>
      <c r="X49" s="19" t="str">
        <f t="shared" si="20"/>
        <v/>
      </c>
      <c r="Y49" s="19" t="str">
        <f t="shared" si="20"/>
        <v/>
      </c>
      <c r="Z49" s="19" t="str">
        <f t="shared" si="20"/>
        <v/>
      </c>
      <c r="AA49" s="19" t="str">
        <f t="shared" si="20"/>
        <v/>
      </c>
      <c r="AB49" s="19" t="str">
        <f t="shared" si="20"/>
        <v/>
      </c>
      <c r="AC49" s="19" t="str">
        <f t="shared" si="20"/>
        <v/>
      </c>
      <c r="AD49" s="19" t="str">
        <f t="shared" si="20"/>
        <v/>
      </c>
      <c r="AE49" s="19" t="str">
        <f t="shared" si="20"/>
        <v/>
      </c>
      <c r="AF49" s="19" t="str">
        <f t="shared" si="20"/>
        <v/>
      </c>
      <c r="AG49" s="19" t="str">
        <f t="shared" si="20"/>
        <v/>
      </c>
      <c r="AH49" s="19" t="str">
        <f t="shared" si="20"/>
        <v/>
      </c>
      <c r="AI49" s="19" t="str">
        <f t="shared" si="20"/>
        <v/>
      </c>
      <c r="AJ49" s="19" t="str">
        <f t="shared" si="20"/>
        <v/>
      </c>
      <c r="AK49" s="19" t="str">
        <f t="shared" si="20"/>
        <v/>
      </c>
      <c r="AL49" s="19" t="str">
        <f t="shared" si="20"/>
        <v/>
      </c>
      <c r="AM49" s="263"/>
      <c r="AN49" s="263"/>
      <c r="AO49" s="207"/>
      <c r="AQ49" s="1"/>
      <c r="AR49" s="1"/>
      <c r="AS49" s="1"/>
      <c r="AT49" s="1"/>
      <c r="AU49" s="1"/>
      <c r="AV49" s="1"/>
      <c r="AW49" s="1"/>
      <c r="AX49" s="1"/>
      <c r="AY49" s="1"/>
    </row>
    <row r="50" spans="1:51" ht="13.5" customHeight="1">
      <c r="A50" s="248" t="str">
        <f>IFERROR(INDEX(【従業者名簿】!F:F,MATCH(F50,【従業者名簿】!C:C,0)),"")</f>
        <v/>
      </c>
      <c r="B50" s="298" t="s">
        <v>33</v>
      </c>
      <c r="C50" s="299" t="str">
        <f>IF(AO50="介護福祉士","〇","")</f>
        <v/>
      </c>
      <c r="D50" s="366" t="str">
        <f>IF(A50="","",DATEDIF(A50,$AF$3,"m"))</f>
        <v/>
      </c>
      <c r="E50" s="301"/>
      <c r="F50" s="270"/>
      <c r="G50" s="70" t="s">
        <v>36</v>
      </c>
      <c r="H50" s="164"/>
      <c r="I50" s="164"/>
      <c r="J50" s="164"/>
      <c r="K50" s="164"/>
      <c r="L50" s="164"/>
      <c r="M50" s="164"/>
      <c r="N50" s="164"/>
      <c r="O50" s="164"/>
      <c r="P50" s="164"/>
      <c r="Q50" s="164"/>
      <c r="R50" s="164"/>
      <c r="S50" s="164"/>
      <c r="T50" s="164"/>
      <c r="U50" s="164"/>
      <c r="V50" s="164"/>
      <c r="W50" s="164"/>
      <c r="X50" s="164"/>
      <c r="Y50" s="164"/>
      <c r="Z50" s="164"/>
      <c r="AA50" s="164"/>
      <c r="AB50" s="164"/>
      <c r="AC50" s="164"/>
      <c r="AD50" s="164"/>
      <c r="AE50" s="164"/>
      <c r="AF50" s="164"/>
      <c r="AG50" s="164"/>
      <c r="AH50" s="164"/>
      <c r="AI50" s="164"/>
      <c r="AJ50" s="164"/>
      <c r="AK50" s="164"/>
      <c r="AL50" s="164"/>
      <c r="AM50" s="253">
        <f>SUM(H51:AL51)</f>
        <v>0</v>
      </c>
      <c r="AN50" s="389" t="str">
        <f>IFERROR(IF(OR(E50="Ａ",AM50&gt;$AF$45),1,ROUNDDOWN(AM50/$AF$45,1)),"")</f>
        <v/>
      </c>
      <c r="AO50" s="222"/>
      <c r="AP50" s="8"/>
    </row>
    <row r="51" spans="1:51" ht="13.5" customHeight="1">
      <c r="A51" s="249"/>
      <c r="B51" s="255"/>
      <c r="C51" s="287"/>
      <c r="D51" s="367"/>
      <c r="E51" s="302"/>
      <c r="F51" s="261"/>
      <c r="G51" s="70" t="s">
        <v>141</v>
      </c>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253"/>
      <c r="AN51" s="389"/>
      <c r="AO51" s="223"/>
      <c r="AP51" s="8"/>
    </row>
    <row r="52" spans="1:51" ht="13.5" customHeight="1">
      <c r="A52" s="248" t="str">
        <f>IFERROR(INDEX(【従業者名簿】!F:F,MATCH(F52,【従業者名簿】!C:C,0)),"")</f>
        <v/>
      </c>
      <c r="B52" s="298" t="s">
        <v>33</v>
      </c>
      <c r="C52" s="299" t="str">
        <f t="shared" ref="C52" si="21">IF(AO52="介護福祉士","〇","")</f>
        <v/>
      </c>
      <c r="D52" s="366" t="str">
        <f>IF(A52="","",DATEDIF(A52,$AF$3,"m"))</f>
        <v/>
      </c>
      <c r="E52" s="301"/>
      <c r="F52" s="262"/>
      <c r="G52" s="70" t="s">
        <v>36</v>
      </c>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c r="AI52" s="133"/>
      <c r="AJ52" s="133"/>
      <c r="AK52" s="133"/>
      <c r="AL52" s="133"/>
      <c r="AM52" s="253">
        <f>SUM(H53:AL53)</f>
        <v>0</v>
      </c>
      <c r="AN52" s="389" t="str">
        <f t="shared" ref="AN52" si="22">IFERROR(IF(OR(E52="Ａ",AM52&gt;$AF$45),1,ROUNDDOWN(AM52/$AF$45,1)),"")</f>
        <v/>
      </c>
      <c r="AO52" s="372"/>
      <c r="AP52" s="8"/>
    </row>
    <row r="53" spans="1:51" ht="13.5" customHeight="1">
      <c r="A53" s="249"/>
      <c r="B53" s="255"/>
      <c r="C53" s="287"/>
      <c r="D53" s="367"/>
      <c r="E53" s="302"/>
      <c r="F53" s="262"/>
      <c r="G53" s="70" t="s">
        <v>134</v>
      </c>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253"/>
      <c r="AN53" s="389"/>
      <c r="AO53" s="374"/>
      <c r="AP53" s="8"/>
    </row>
    <row r="54" spans="1:51" ht="13.5" customHeight="1">
      <c r="A54" s="248" t="str">
        <f>IFERROR(INDEX(【従業者名簿】!F:F,MATCH(F54,【従業者名簿】!C:C,0)),"")</f>
        <v/>
      </c>
      <c r="B54" s="298" t="s">
        <v>33</v>
      </c>
      <c r="C54" s="299" t="str">
        <f t="shared" ref="C54" si="23">IF(AO54="介護福祉士","〇","")</f>
        <v/>
      </c>
      <c r="D54" s="366" t="str">
        <f>IF(A54="","",DATEDIF(A54,$AF$3,"m"))</f>
        <v/>
      </c>
      <c r="E54" s="301"/>
      <c r="F54" s="262"/>
      <c r="G54" s="70" t="s">
        <v>36</v>
      </c>
      <c r="H54" s="133"/>
      <c r="I54" s="133"/>
      <c r="J54" s="133"/>
      <c r="K54" s="133"/>
      <c r="L54" s="133"/>
      <c r="M54" s="133"/>
      <c r="N54" s="133"/>
      <c r="O54" s="133"/>
      <c r="P54" s="133"/>
      <c r="Q54" s="133"/>
      <c r="R54" s="133"/>
      <c r="S54" s="133"/>
      <c r="T54" s="133"/>
      <c r="U54" s="133"/>
      <c r="V54" s="133"/>
      <c r="W54" s="133"/>
      <c r="X54" s="133"/>
      <c r="Y54" s="133"/>
      <c r="Z54" s="133"/>
      <c r="AA54" s="133"/>
      <c r="AB54" s="133"/>
      <c r="AC54" s="133"/>
      <c r="AD54" s="133"/>
      <c r="AE54" s="133"/>
      <c r="AF54" s="133"/>
      <c r="AG54" s="133"/>
      <c r="AH54" s="133"/>
      <c r="AI54" s="133"/>
      <c r="AJ54" s="133"/>
      <c r="AK54" s="133"/>
      <c r="AL54" s="133"/>
      <c r="AM54" s="253">
        <f>SUM(H55:AL55)</f>
        <v>0</v>
      </c>
      <c r="AN54" s="389" t="str">
        <f t="shared" ref="AN54" si="24">IFERROR(IF(OR(E54="Ａ",AM54&gt;$AF$45),1,ROUNDDOWN(AM54/$AF$45,1)),"")</f>
        <v/>
      </c>
      <c r="AO54" s="372"/>
      <c r="AP54" s="8"/>
    </row>
    <row r="55" spans="1:51" ht="13.5" customHeight="1">
      <c r="A55" s="249"/>
      <c r="B55" s="255"/>
      <c r="C55" s="287"/>
      <c r="D55" s="367"/>
      <c r="E55" s="302"/>
      <c r="F55" s="262"/>
      <c r="G55" s="70" t="s">
        <v>134</v>
      </c>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253"/>
      <c r="AN55" s="389"/>
      <c r="AO55" s="374"/>
      <c r="AP55" s="8"/>
    </row>
    <row r="56" spans="1:51" ht="13.5" customHeight="1">
      <c r="A56" s="248" t="str">
        <f>IFERROR(INDEX(【従業者名簿】!F:F,MATCH(F56,【従業者名簿】!C:C,0)),"")</f>
        <v/>
      </c>
      <c r="B56" s="298" t="s">
        <v>33</v>
      </c>
      <c r="C56" s="299" t="str">
        <f t="shared" ref="C56" si="25">IF(AO56="介護福祉士","〇","")</f>
        <v/>
      </c>
      <c r="D56" s="366" t="str">
        <f t="shared" ref="D56" si="26">IF(A56="","",DATEDIF(A56,$AF$3,"m"))</f>
        <v/>
      </c>
      <c r="E56" s="301"/>
      <c r="F56" s="262"/>
      <c r="G56" s="70" t="s">
        <v>36</v>
      </c>
      <c r="H56" s="133"/>
      <c r="I56" s="133"/>
      <c r="J56" s="133"/>
      <c r="K56" s="133"/>
      <c r="L56" s="133"/>
      <c r="M56" s="133"/>
      <c r="N56" s="133"/>
      <c r="O56" s="133"/>
      <c r="P56" s="133"/>
      <c r="Q56" s="133"/>
      <c r="R56" s="133"/>
      <c r="S56" s="133"/>
      <c r="T56" s="133"/>
      <c r="U56" s="133"/>
      <c r="V56" s="133"/>
      <c r="W56" s="133"/>
      <c r="X56" s="133"/>
      <c r="Y56" s="133"/>
      <c r="Z56" s="133"/>
      <c r="AA56" s="133"/>
      <c r="AB56" s="133"/>
      <c r="AC56" s="133"/>
      <c r="AD56" s="133"/>
      <c r="AE56" s="133"/>
      <c r="AF56" s="133"/>
      <c r="AG56" s="133"/>
      <c r="AH56" s="133"/>
      <c r="AI56" s="133"/>
      <c r="AJ56" s="133"/>
      <c r="AK56" s="133"/>
      <c r="AL56" s="133"/>
      <c r="AM56" s="253">
        <f t="shared" ref="AM56" si="27">SUM(H57:AL57)</f>
        <v>0</v>
      </c>
      <c r="AN56" s="389" t="str">
        <f t="shared" ref="AN56" si="28">IFERROR(IF(OR(E56="Ａ",AM56&gt;$AF$45),1,ROUNDDOWN(AM56/$AF$45,1)),"")</f>
        <v/>
      </c>
      <c r="AO56" s="372"/>
      <c r="AP56" s="8"/>
    </row>
    <row r="57" spans="1:51" ht="13.5" customHeight="1">
      <c r="A57" s="249"/>
      <c r="B57" s="255"/>
      <c r="C57" s="287"/>
      <c r="D57" s="367"/>
      <c r="E57" s="302"/>
      <c r="F57" s="262"/>
      <c r="G57" s="70" t="s">
        <v>134</v>
      </c>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253"/>
      <c r="AN57" s="389"/>
      <c r="AO57" s="374"/>
      <c r="AP57" s="8"/>
    </row>
    <row r="58" spans="1:51" ht="13.5" customHeight="1">
      <c r="A58" s="248" t="str">
        <f>IFERROR(INDEX(【従業者名簿】!F:F,MATCH(F58,【従業者名簿】!C:C,0)),"")</f>
        <v/>
      </c>
      <c r="B58" s="298" t="s">
        <v>33</v>
      </c>
      <c r="C58" s="299" t="str">
        <f t="shared" ref="C58" si="29">IF(AO58="介護福祉士","〇","")</f>
        <v/>
      </c>
      <c r="D58" s="366" t="str">
        <f t="shared" ref="D58" si="30">IF(A58="","",DATEDIF(A58,$AF$3,"m"))</f>
        <v/>
      </c>
      <c r="E58" s="301"/>
      <c r="F58" s="262"/>
      <c r="G58" s="70" t="s">
        <v>36</v>
      </c>
      <c r="H58" s="133"/>
      <c r="I58" s="133"/>
      <c r="J58" s="133"/>
      <c r="K58" s="133"/>
      <c r="L58" s="133"/>
      <c r="M58" s="133"/>
      <c r="N58" s="133"/>
      <c r="O58" s="133"/>
      <c r="P58" s="133"/>
      <c r="Q58" s="133"/>
      <c r="R58" s="133"/>
      <c r="S58" s="133"/>
      <c r="T58" s="133"/>
      <c r="U58" s="133"/>
      <c r="V58" s="133"/>
      <c r="W58" s="133"/>
      <c r="X58" s="133"/>
      <c r="Y58" s="133"/>
      <c r="Z58" s="133"/>
      <c r="AA58" s="133"/>
      <c r="AB58" s="133"/>
      <c r="AC58" s="133"/>
      <c r="AD58" s="133"/>
      <c r="AE58" s="133"/>
      <c r="AF58" s="133"/>
      <c r="AG58" s="133"/>
      <c r="AH58" s="133"/>
      <c r="AI58" s="133"/>
      <c r="AJ58" s="133"/>
      <c r="AK58" s="133"/>
      <c r="AL58" s="133"/>
      <c r="AM58" s="253">
        <f t="shared" ref="AM58" si="31">SUM(H59:AL59)</f>
        <v>0</v>
      </c>
      <c r="AN58" s="389" t="str">
        <f t="shared" ref="AN58" si="32">IFERROR(IF(OR(E58="Ａ",AM58&gt;$AF$45),1,ROUNDDOWN(AM58/$AF$45,1)),"")</f>
        <v/>
      </c>
      <c r="AO58" s="372"/>
      <c r="AP58" s="8"/>
    </row>
    <row r="59" spans="1:51" ht="13.5" customHeight="1">
      <c r="A59" s="249"/>
      <c r="B59" s="255"/>
      <c r="C59" s="287"/>
      <c r="D59" s="367"/>
      <c r="E59" s="302"/>
      <c r="F59" s="262"/>
      <c r="G59" s="70" t="s">
        <v>134</v>
      </c>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253"/>
      <c r="AN59" s="389"/>
      <c r="AO59" s="374"/>
      <c r="AP59" s="8"/>
    </row>
    <row r="60" spans="1:51" ht="13.5" customHeight="1">
      <c r="A60" s="248" t="str">
        <f>IFERROR(INDEX(【従業者名簿】!F:F,MATCH(F60,【従業者名簿】!C:C,0)),"")</f>
        <v/>
      </c>
      <c r="B60" s="298" t="s">
        <v>33</v>
      </c>
      <c r="C60" s="299" t="str">
        <f t="shared" ref="C60" si="33">IF(AO60="介護福祉士","〇","")</f>
        <v/>
      </c>
      <c r="D60" s="366" t="str">
        <f t="shared" ref="D60" si="34">IF(A60="","",DATEDIF(A60,$AF$3,"m"))</f>
        <v/>
      </c>
      <c r="E60" s="301"/>
      <c r="F60" s="262"/>
      <c r="G60" s="70" t="s">
        <v>36</v>
      </c>
      <c r="H60" s="133"/>
      <c r="I60" s="133"/>
      <c r="J60" s="133"/>
      <c r="K60" s="133"/>
      <c r="L60" s="133"/>
      <c r="M60" s="133"/>
      <c r="N60" s="133"/>
      <c r="O60" s="133"/>
      <c r="P60" s="133"/>
      <c r="Q60" s="133"/>
      <c r="R60" s="133"/>
      <c r="S60" s="133"/>
      <c r="T60" s="133"/>
      <c r="U60" s="133"/>
      <c r="V60" s="133"/>
      <c r="W60" s="133"/>
      <c r="X60" s="133"/>
      <c r="Y60" s="133"/>
      <c r="Z60" s="133"/>
      <c r="AA60" s="133"/>
      <c r="AB60" s="133"/>
      <c r="AC60" s="133"/>
      <c r="AD60" s="133"/>
      <c r="AE60" s="133"/>
      <c r="AF60" s="133"/>
      <c r="AG60" s="133"/>
      <c r="AH60" s="133"/>
      <c r="AI60" s="133"/>
      <c r="AJ60" s="133"/>
      <c r="AK60" s="133"/>
      <c r="AL60" s="133"/>
      <c r="AM60" s="253">
        <f t="shared" ref="AM60" si="35">SUM(H61:AL61)</f>
        <v>0</v>
      </c>
      <c r="AN60" s="389" t="str">
        <f t="shared" ref="AN60" si="36">IFERROR(IF(OR(E60="Ａ",AM60&gt;$AF$45),1,ROUNDDOWN(AM60/$AF$45,1)),"")</f>
        <v/>
      </c>
      <c r="AO60" s="372"/>
      <c r="AP60" s="8"/>
    </row>
    <row r="61" spans="1:51" ht="13.5" customHeight="1">
      <c r="A61" s="249"/>
      <c r="B61" s="255"/>
      <c r="C61" s="287"/>
      <c r="D61" s="367"/>
      <c r="E61" s="302"/>
      <c r="F61" s="262"/>
      <c r="G61" s="70" t="s">
        <v>134</v>
      </c>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253"/>
      <c r="AN61" s="389"/>
      <c r="AO61" s="374"/>
      <c r="AP61" s="8"/>
    </row>
    <row r="62" spans="1:51" ht="13.5" customHeight="1">
      <c r="A62" s="248" t="str">
        <f>IFERROR(INDEX(【従業者名簿】!F:F,MATCH(F62,【従業者名簿】!C:C,0)),"")</f>
        <v/>
      </c>
      <c r="B62" s="298" t="s">
        <v>33</v>
      </c>
      <c r="C62" s="299" t="str">
        <f t="shared" ref="C62" si="37">IF(AO62="介護福祉士","〇","")</f>
        <v/>
      </c>
      <c r="D62" s="366" t="str">
        <f t="shared" ref="D62" si="38">IF(A62="","",DATEDIF(A62,$AF$3,"m"))</f>
        <v/>
      </c>
      <c r="E62" s="301"/>
      <c r="F62" s="262"/>
      <c r="G62" s="70" t="s">
        <v>36</v>
      </c>
      <c r="H62" s="133"/>
      <c r="I62" s="133"/>
      <c r="J62" s="133"/>
      <c r="K62" s="133"/>
      <c r="L62" s="133"/>
      <c r="M62" s="133"/>
      <c r="N62" s="133"/>
      <c r="O62" s="133"/>
      <c r="P62" s="133"/>
      <c r="Q62" s="133"/>
      <c r="R62" s="133"/>
      <c r="S62" s="133"/>
      <c r="T62" s="133"/>
      <c r="U62" s="133"/>
      <c r="V62" s="133"/>
      <c r="W62" s="133"/>
      <c r="X62" s="133"/>
      <c r="Y62" s="133"/>
      <c r="Z62" s="133"/>
      <c r="AA62" s="133"/>
      <c r="AB62" s="133"/>
      <c r="AC62" s="133"/>
      <c r="AD62" s="133"/>
      <c r="AE62" s="133"/>
      <c r="AF62" s="133"/>
      <c r="AG62" s="133"/>
      <c r="AH62" s="133"/>
      <c r="AI62" s="133"/>
      <c r="AJ62" s="133"/>
      <c r="AK62" s="133"/>
      <c r="AL62" s="133"/>
      <c r="AM62" s="253">
        <f t="shared" ref="AM62" si="39">SUM(H63:AL63)</f>
        <v>0</v>
      </c>
      <c r="AN62" s="389" t="str">
        <f t="shared" ref="AN62" si="40">IFERROR(IF(OR(E62="Ａ",AM62&gt;$AF$45),1,ROUNDDOWN(AM62/$AF$45,1)),"")</f>
        <v/>
      </c>
      <c r="AO62" s="372"/>
      <c r="AP62" s="8"/>
    </row>
    <row r="63" spans="1:51" ht="13.5" customHeight="1">
      <c r="A63" s="249"/>
      <c r="B63" s="255"/>
      <c r="C63" s="287"/>
      <c r="D63" s="367"/>
      <c r="E63" s="302"/>
      <c r="F63" s="262"/>
      <c r="G63" s="70" t="s">
        <v>134</v>
      </c>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253"/>
      <c r="AN63" s="389"/>
      <c r="AO63" s="374"/>
      <c r="AP63" s="8"/>
    </row>
    <row r="64" spans="1:51" ht="13.5" customHeight="1">
      <c r="A64" s="248" t="str">
        <f>IFERROR(INDEX(【従業者名簿】!F:F,MATCH(F64,【従業者名簿】!C:C,0)),"")</f>
        <v/>
      </c>
      <c r="B64" s="298" t="s">
        <v>33</v>
      </c>
      <c r="C64" s="299" t="str">
        <f t="shared" ref="C64" si="41">IF(AO64="介護福祉士","〇","")</f>
        <v/>
      </c>
      <c r="D64" s="366" t="str">
        <f t="shared" ref="D64" si="42">IF(A64="","",DATEDIF(A64,$AF$3,"m"))</f>
        <v/>
      </c>
      <c r="E64" s="301"/>
      <c r="F64" s="262"/>
      <c r="G64" s="70" t="s">
        <v>36</v>
      </c>
      <c r="H64" s="133"/>
      <c r="I64" s="133"/>
      <c r="J64" s="133"/>
      <c r="K64" s="133"/>
      <c r="L64" s="133"/>
      <c r="M64" s="133"/>
      <c r="N64" s="133"/>
      <c r="O64" s="133"/>
      <c r="P64" s="133"/>
      <c r="Q64" s="133"/>
      <c r="R64" s="133"/>
      <c r="S64" s="133"/>
      <c r="T64" s="133"/>
      <c r="U64" s="133"/>
      <c r="V64" s="133"/>
      <c r="W64" s="133"/>
      <c r="X64" s="133"/>
      <c r="Y64" s="133"/>
      <c r="Z64" s="133"/>
      <c r="AA64" s="133"/>
      <c r="AB64" s="133"/>
      <c r="AC64" s="133"/>
      <c r="AD64" s="133"/>
      <c r="AE64" s="133"/>
      <c r="AF64" s="133"/>
      <c r="AG64" s="133"/>
      <c r="AH64" s="133"/>
      <c r="AI64" s="133"/>
      <c r="AJ64" s="133"/>
      <c r="AK64" s="133"/>
      <c r="AL64" s="133"/>
      <c r="AM64" s="253">
        <f t="shared" ref="AM64" si="43">SUM(H65:AL65)</f>
        <v>0</v>
      </c>
      <c r="AN64" s="389" t="str">
        <f t="shared" ref="AN64" si="44">IFERROR(IF(OR(E64="Ａ",AM64&gt;$AF$45),1,ROUNDDOWN(AM64/$AF$45,1)),"")</f>
        <v/>
      </c>
      <c r="AO64" s="372"/>
      <c r="AP64" s="8"/>
    </row>
    <row r="65" spans="1:51" ht="13.5" customHeight="1">
      <c r="A65" s="249"/>
      <c r="B65" s="255"/>
      <c r="C65" s="287"/>
      <c r="D65" s="367"/>
      <c r="E65" s="302"/>
      <c r="F65" s="262"/>
      <c r="G65" s="70" t="s">
        <v>134</v>
      </c>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253"/>
      <c r="AN65" s="389"/>
      <c r="AO65" s="374"/>
      <c r="AP65" s="8"/>
    </row>
    <row r="66" spans="1:51" ht="13.5" customHeight="1">
      <c r="A66" s="248" t="str">
        <f>IFERROR(INDEX(【従業者名簿】!F:F,MATCH(F66,【従業者名簿】!C:C,0)),"")</f>
        <v/>
      </c>
      <c r="B66" s="298" t="s">
        <v>33</v>
      </c>
      <c r="C66" s="299" t="str">
        <f t="shared" ref="C66" si="45">IF(AO66="介護福祉士","〇","")</f>
        <v/>
      </c>
      <c r="D66" s="366" t="str">
        <f t="shared" ref="D66" si="46">IF(A66="","",DATEDIF(A66,$AF$3,"m"))</f>
        <v/>
      </c>
      <c r="E66" s="301"/>
      <c r="F66" s="262"/>
      <c r="G66" s="70" t="s">
        <v>36</v>
      </c>
      <c r="H66" s="133"/>
      <c r="I66" s="133"/>
      <c r="J66" s="133"/>
      <c r="K66" s="133"/>
      <c r="L66" s="133"/>
      <c r="M66" s="133"/>
      <c r="N66" s="133"/>
      <c r="O66" s="133"/>
      <c r="P66" s="133"/>
      <c r="Q66" s="133"/>
      <c r="R66" s="133"/>
      <c r="S66" s="133"/>
      <c r="T66" s="133"/>
      <c r="U66" s="133"/>
      <c r="V66" s="133"/>
      <c r="W66" s="133"/>
      <c r="X66" s="133"/>
      <c r="Y66" s="133"/>
      <c r="Z66" s="133"/>
      <c r="AA66" s="133"/>
      <c r="AB66" s="133"/>
      <c r="AC66" s="133"/>
      <c r="AD66" s="133"/>
      <c r="AE66" s="133"/>
      <c r="AF66" s="133"/>
      <c r="AG66" s="133"/>
      <c r="AH66" s="133"/>
      <c r="AI66" s="133"/>
      <c r="AJ66" s="133"/>
      <c r="AK66" s="133"/>
      <c r="AL66" s="133"/>
      <c r="AM66" s="253">
        <f t="shared" ref="AM66" si="47">SUM(H67:AL67)</f>
        <v>0</v>
      </c>
      <c r="AN66" s="389" t="str">
        <f t="shared" ref="AN66" si="48">IFERROR(IF(OR(E66="Ａ",AM66&gt;$AF$45),1,ROUNDDOWN(AM66/$AF$45,1)),"")</f>
        <v/>
      </c>
      <c r="AO66" s="372"/>
      <c r="AP66" s="8"/>
    </row>
    <row r="67" spans="1:51" ht="13.5" customHeight="1">
      <c r="A67" s="249"/>
      <c r="B67" s="255"/>
      <c r="C67" s="287"/>
      <c r="D67" s="367"/>
      <c r="E67" s="302"/>
      <c r="F67" s="262"/>
      <c r="G67" s="70" t="s">
        <v>134</v>
      </c>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253"/>
      <c r="AN67" s="389"/>
      <c r="AO67" s="374"/>
      <c r="AP67" s="8"/>
    </row>
    <row r="68" spans="1:51" ht="13.5" customHeight="1">
      <c r="A68" s="248" t="str">
        <f>IFERROR(INDEX(【従業者名簿】!F:F,MATCH(F68,【従業者名簿】!C:C,0)),"")</f>
        <v/>
      </c>
      <c r="B68" s="298" t="s">
        <v>33</v>
      </c>
      <c r="C68" s="299" t="str">
        <f t="shared" ref="C68" si="49">IF(AO68="介護福祉士","〇","")</f>
        <v/>
      </c>
      <c r="D68" s="366" t="str">
        <f t="shared" ref="D68" si="50">IF(A68="","",DATEDIF(A68,$AF$3,"m"))</f>
        <v/>
      </c>
      <c r="E68" s="301"/>
      <c r="F68" s="262"/>
      <c r="G68" s="70" t="s">
        <v>36</v>
      </c>
      <c r="H68" s="133"/>
      <c r="I68" s="133"/>
      <c r="J68" s="133"/>
      <c r="K68" s="133"/>
      <c r="L68" s="133"/>
      <c r="M68" s="133"/>
      <c r="N68" s="133"/>
      <c r="O68" s="133"/>
      <c r="P68" s="133"/>
      <c r="Q68" s="133"/>
      <c r="R68" s="133"/>
      <c r="S68" s="133"/>
      <c r="T68" s="133"/>
      <c r="U68" s="133"/>
      <c r="V68" s="133"/>
      <c r="W68" s="133"/>
      <c r="X68" s="133"/>
      <c r="Y68" s="133"/>
      <c r="Z68" s="133"/>
      <c r="AA68" s="133"/>
      <c r="AB68" s="133"/>
      <c r="AC68" s="133"/>
      <c r="AD68" s="133"/>
      <c r="AE68" s="133"/>
      <c r="AF68" s="133"/>
      <c r="AG68" s="133"/>
      <c r="AH68" s="133"/>
      <c r="AI68" s="133"/>
      <c r="AJ68" s="133"/>
      <c r="AK68" s="133"/>
      <c r="AL68" s="133"/>
      <c r="AM68" s="253">
        <f t="shared" ref="AM68" si="51">SUM(H69:AL69)</f>
        <v>0</v>
      </c>
      <c r="AN68" s="389" t="str">
        <f t="shared" ref="AN68" si="52">IFERROR(IF(OR(E68="Ａ",AM68&gt;$AF$45),1,ROUNDDOWN(AM68/$AF$45,1)),"")</f>
        <v/>
      </c>
      <c r="AO68" s="372"/>
      <c r="AP68" s="8"/>
    </row>
    <row r="69" spans="1:51" ht="13.5" customHeight="1">
      <c r="A69" s="249"/>
      <c r="B69" s="255"/>
      <c r="C69" s="287"/>
      <c r="D69" s="367"/>
      <c r="E69" s="302"/>
      <c r="F69" s="262"/>
      <c r="G69" s="70" t="s">
        <v>134</v>
      </c>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253"/>
      <c r="AN69" s="389"/>
      <c r="AO69" s="374"/>
      <c r="AP69" s="8"/>
    </row>
    <row r="70" spans="1:51" ht="13.5" customHeight="1">
      <c r="A70" s="248" t="str">
        <f>IFERROR(INDEX(【従業者名簿】!F:F,MATCH(F70,【従業者名簿】!C:C,0)),"")</f>
        <v/>
      </c>
      <c r="B70" s="298" t="s">
        <v>33</v>
      </c>
      <c r="C70" s="299" t="str">
        <f t="shared" ref="C70" si="53">IF(AO70="介護福祉士","〇","")</f>
        <v/>
      </c>
      <c r="D70" s="366" t="str">
        <f t="shared" ref="D70" si="54">IF(A70="","",DATEDIF(A70,$AF$3,"m"))</f>
        <v/>
      </c>
      <c r="E70" s="301"/>
      <c r="F70" s="262"/>
      <c r="G70" s="70" t="s">
        <v>36</v>
      </c>
      <c r="H70" s="133"/>
      <c r="I70" s="133"/>
      <c r="J70" s="133"/>
      <c r="K70" s="133"/>
      <c r="L70" s="133"/>
      <c r="M70" s="133"/>
      <c r="N70" s="133"/>
      <c r="O70" s="133"/>
      <c r="P70" s="133"/>
      <c r="Q70" s="133"/>
      <c r="R70" s="133"/>
      <c r="S70" s="133"/>
      <c r="T70" s="133"/>
      <c r="U70" s="133"/>
      <c r="V70" s="133"/>
      <c r="W70" s="133"/>
      <c r="X70" s="133"/>
      <c r="Y70" s="133"/>
      <c r="Z70" s="133"/>
      <c r="AA70" s="133"/>
      <c r="AB70" s="133"/>
      <c r="AC70" s="133"/>
      <c r="AD70" s="133"/>
      <c r="AE70" s="133"/>
      <c r="AF70" s="133"/>
      <c r="AG70" s="133"/>
      <c r="AH70" s="133"/>
      <c r="AI70" s="133"/>
      <c r="AJ70" s="133"/>
      <c r="AK70" s="133"/>
      <c r="AL70" s="133"/>
      <c r="AM70" s="253">
        <f t="shared" ref="AM70" si="55">SUM(H71:AL71)</f>
        <v>0</v>
      </c>
      <c r="AN70" s="389" t="str">
        <f t="shared" ref="AN70" si="56">IFERROR(IF(OR(E70="Ａ",AM70&gt;$AF$45),1,ROUNDDOWN(AM70/$AF$45,1)),"")</f>
        <v/>
      </c>
      <c r="AO70" s="372"/>
      <c r="AP70" s="8"/>
    </row>
    <row r="71" spans="1:51" ht="13.5" customHeight="1">
      <c r="A71" s="249"/>
      <c r="B71" s="255"/>
      <c r="C71" s="287"/>
      <c r="D71" s="367"/>
      <c r="E71" s="302"/>
      <c r="F71" s="262"/>
      <c r="G71" s="70" t="s">
        <v>134</v>
      </c>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253"/>
      <c r="AN71" s="389"/>
      <c r="AO71" s="374"/>
      <c r="AP71" s="8"/>
    </row>
    <row r="72" spans="1:51" ht="13.5" customHeight="1">
      <c r="A72" s="248" t="str">
        <f>IFERROR(INDEX(【従業者名簿】!F:F,MATCH(F72,【従業者名簿】!C:C,0)),"")</f>
        <v/>
      </c>
      <c r="B72" s="298" t="s">
        <v>33</v>
      </c>
      <c r="C72" s="299" t="str">
        <f t="shared" ref="C72" si="57">IF(AO72="介護福祉士","〇","")</f>
        <v/>
      </c>
      <c r="D72" s="366" t="str">
        <f t="shared" ref="D72" si="58">IF(A72="","",DATEDIF(A72,$AF$3,"m"))</f>
        <v/>
      </c>
      <c r="E72" s="301"/>
      <c r="F72" s="262"/>
      <c r="G72" s="70" t="s">
        <v>36</v>
      </c>
      <c r="H72" s="133"/>
      <c r="I72" s="133"/>
      <c r="J72" s="133"/>
      <c r="K72" s="133"/>
      <c r="L72" s="133"/>
      <c r="M72" s="133"/>
      <c r="N72" s="133"/>
      <c r="O72" s="133"/>
      <c r="P72" s="133"/>
      <c r="Q72" s="133"/>
      <c r="R72" s="133"/>
      <c r="S72" s="133"/>
      <c r="T72" s="133"/>
      <c r="U72" s="133"/>
      <c r="V72" s="133"/>
      <c r="W72" s="133"/>
      <c r="X72" s="133"/>
      <c r="Y72" s="133"/>
      <c r="Z72" s="133"/>
      <c r="AA72" s="133"/>
      <c r="AB72" s="133"/>
      <c r="AC72" s="133"/>
      <c r="AD72" s="133"/>
      <c r="AE72" s="133"/>
      <c r="AF72" s="133"/>
      <c r="AG72" s="133"/>
      <c r="AH72" s="133"/>
      <c r="AI72" s="133"/>
      <c r="AJ72" s="133"/>
      <c r="AK72" s="133"/>
      <c r="AL72" s="133"/>
      <c r="AM72" s="253">
        <f t="shared" ref="AM72" si="59">SUM(H73:AL73)</f>
        <v>0</v>
      </c>
      <c r="AN72" s="389" t="str">
        <f t="shared" ref="AN72" si="60">IFERROR(IF(OR(E72="Ａ",AM72&gt;$AF$45),1,ROUNDDOWN(AM72/$AF$45,1)),"")</f>
        <v/>
      </c>
      <c r="AO72" s="372"/>
      <c r="AP72" s="8"/>
    </row>
    <row r="73" spans="1:51" ht="13.5" customHeight="1">
      <c r="A73" s="249"/>
      <c r="B73" s="255"/>
      <c r="C73" s="287"/>
      <c r="D73" s="367"/>
      <c r="E73" s="302"/>
      <c r="F73" s="262"/>
      <c r="G73" s="70" t="s">
        <v>134</v>
      </c>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253"/>
      <c r="AN73" s="389"/>
      <c r="AO73" s="374"/>
      <c r="AP73" s="8"/>
    </row>
    <row r="74" spans="1:51" ht="13.5" customHeight="1">
      <c r="A74" s="248" t="str">
        <f>IFERROR(INDEX(【従業者名簿】!F:F,MATCH(F74,【従業者名簿】!C:C,0)),"")</f>
        <v/>
      </c>
      <c r="B74" s="298" t="s">
        <v>33</v>
      </c>
      <c r="C74" s="299" t="str">
        <f t="shared" ref="C74" si="61">IF(AO74="介護福祉士","〇","")</f>
        <v/>
      </c>
      <c r="D74" s="366" t="str">
        <f t="shared" ref="D74" si="62">IF(A74="","",DATEDIF(A74,$AF$3,"m"))</f>
        <v/>
      </c>
      <c r="E74" s="301"/>
      <c r="F74" s="262"/>
      <c r="G74" s="70" t="s">
        <v>36</v>
      </c>
      <c r="H74" s="133"/>
      <c r="I74" s="133"/>
      <c r="J74" s="133"/>
      <c r="K74" s="133"/>
      <c r="L74" s="133"/>
      <c r="M74" s="133"/>
      <c r="N74" s="133"/>
      <c r="O74" s="133"/>
      <c r="P74" s="133"/>
      <c r="Q74" s="133"/>
      <c r="R74" s="133"/>
      <c r="S74" s="133"/>
      <c r="T74" s="133"/>
      <c r="U74" s="133"/>
      <c r="V74" s="133"/>
      <c r="W74" s="133"/>
      <c r="X74" s="133"/>
      <c r="Y74" s="133"/>
      <c r="Z74" s="133"/>
      <c r="AA74" s="133"/>
      <c r="AB74" s="133"/>
      <c r="AC74" s="133"/>
      <c r="AD74" s="133"/>
      <c r="AE74" s="133"/>
      <c r="AF74" s="133"/>
      <c r="AG74" s="133"/>
      <c r="AH74" s="133"/>
      <c r="AI74" s="133"/>
      <c r="AJ74" s="133"/>
      <c r="AK74" s="133"/>
      <c r="AL74" s="133"/>
      <c r="AM74" s="253">
        <f t="shared" ref="AM74" si="63">SUM(H75:AL75)</f>
        <v>0</v>
      </c>
      <c r="AN74" s="389" t="str">
        <f t="shared" ref="AN74" si="64">IFERROR(IF(OR(E74="Ａ",AM74&gt;$AF$45),1,ROUNDDOWN(AM74/$AF$45,1)),"")</f>
        <v/>
      </c>
      <c r="AO74" s="372"/>
      <c r="AP74" s="8"/>
    </row>
    <row r="75" spans="1:51" ht="13.5" customHeight="1">
      <c r="A75" s="249"/>
      <c r="B75" s="255"/>
      <c r="C75" s="287"/>
      <c r="D75" s="367"/>
      <c r="E75" s="302"/>
      <c r="F75" s="262"/>
      <c r="G75" s="70" t="s">
        <v>134</v>
      </c>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253"/>
      <c r="AN75" s="389"/>
      <c r="AO75" s="374"/>
      <c r="AP75" s="8"/>
    </row>
    <row r="76" spans="1:51" ht="13.5" customHeight="1">
      <c r="A76" s="248" t="str">
        <f>IFERROR(INDEX(【従業者名簿】!F:F,MATCH(F76,【従業者名簿】!C:C,0)),"")</f>
        <v/>
      </c>
      <c r="B76" s="298" t="s">
        <v>33</v>
      </c>
      <c r="C76" s="299" t="str">
        <f t="shared" ref="C76" si="65">IF(AO76="介護福祉士","〇","")</f>
        <v/>
      </c>
      <c r="D76" s="366" t="str">
        <f t="shared" ref="D76" si="66">IF(A76="","",DATEDIF(A76,$AF$3,"m"))</f>
        <v/>
      </c>
      <c r="E76" s="301"/>
      <c r="F76" s="270"/>
      <c r="G76" s="70" t="s">
        <v>36</v>
      </c>
      <c r="H76" s="133"/>
      <c r="I76" s="133"/>
      <c r="J76" s="133"/>
      <c r="K76" s="133"/>
      <c r="L76" s="133"/>
      <c r="M76" s="133"/>
      <c r="N76" s="133"/>
      <c r="O76" s="133"/>
      <c r="P76" s="133"/>
      <c r="Q76" s="133"/>
      <c r="R76" s="133"/>
      <c r="S76" s="133"/>
      <c r="T76" s="133"/>
      <c r="U76" s="133"/>
      <c r="V76" s="133"/>
      <c r="W76" s="133"/>
      <c r="X76" s="133"/>
      <c r="Y76" s="133"/>
      <c r="Z76" s="133"/>
      <c r="AA76" s="133"/>
      <c r="AB76" s="133"/>
      <c r="AC76" s="133"/>
      <c r="AD76" s="133"/>
      <c r="AE76" s="133"/>
      <c r="AF76" s="133"/>
      <c r="AG76" s="133"/>
      <c r="AH76" s="133"/>
      <c r="AI76" s="133"/>
      <c r="AJ76" s="133"/>
      <c r="AK76" s="133"/>
      <c r="AL76" s="133"/>
      <c r="AM76" s="253">
        <f t="shared" ref="AM76" si="67">SUM(H77:AL77)</f>
        <v>0</v>
      </c>
      <c r="AN76" s="389" t="str">
        <f t="shared" ref="AN76" si="68">IFERROR(IF(OR(E76="Ａ",AM76&gt;$AF$45),1,ROUNDDOWN(AM76/$AF$45,1)),"")</f>
        <v/>
      </c>
      <c r="AO76" s="372"/>
      <c r="AP76" s="8"/>
    </row>
    <row r="77" spans="1:51" ht="13.5" customHeight="1">
      <c r="A77" s="249"/>
      <c r="B77" s="255"/>
      <c r="C77" s="287"/>
      <c r="D77" s="367"/>
      <c r="E77" s="302"/>
      <c r="F77" s="261"/>
      <c r="G77" s="70" t="s">
        <v>134</v>
      </c>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253"/>
      <c r="AN77" s="389"/>
      <c r="AO77" s="374"/>
      <c r="AP77" s="8"/>
    </row>
    <row r="78" spans="1:51" ht="13.5" customHeight="1">
      <c r="A78" s="248" t="str">
        <f>IFERROR(INDEX(【従業者名簿】!F:F,MATCH(F78,【従業者名簿】!C:C,0)),"")</f>
        <v/>
      </c>
      <c r="B78" s="298" t="s">
        <v>33</v>
      </c>
      <c r="C78" s="299" t="str">
        <f t="shared" ref="C78" si="69">IF(AO78="介護福祉士","〇","")</f>
        <v/>
      </c>
      <c r="D78" s="366" t="str">
        <f>IF(A78="","",DATEDIF(A78,$AF$3,"m"))</f>
        <v/>
      </c>
      <c r="E78" s="301"/>
      <c r="F78" s="262"/>
      <c r="G78" s="70" t="s">
        <v>36</v>
      </c>
      <c r="H78" s="133"/>
      <c r="I78" s="133"/>
      <c r="J78" s="133"/>
      <c r="K78" s="133"/>
      <c r="L78" s="133"/>
      <c r="M78" s="133"/>
      <c r="N78" s="133"/>
      <c r="O78" s="133"/>
      <c r="P78" s="133"/>
      <c r="Q78" s="133"/>
      <c r="R78" s="133"/>
      <c r="S78" s="133"/>
      <c r="T78" s="133"/>
      <c r="U78" s="133"/>
      <c r="V78" s="133"/>
      <c r="W78" s="133"/>
      <c r="X78" s="133"/>
      <c r="Y78" s="133"/>
      <c r="Z78" s="133"/>
      <c r="AA78" s="133"/>
      <c r="AB78" s="133"/>
      <c r="AC78" s="133"/>
      <c r="AD78" s="133"/>
      <c r="AE78" s="133"/>
      <c r="AF78" s="133"/>
      <c r="AG78" s="133"/>
      <c r="AH78" s="133"/>
      <c r="AI78" s="133"/>
      <c r="AJ78" s="133"/>
      <c r="AK78" s="133"/>
      <c r="AL78" s="133"/>
      <c r="AM78" s="253">
        <f>SUM(H79:AL79)</f>
        <v>0</v>
      </c>
      <c r="AN78" s="389" t="str">
        <f>IFERROR(IF(OR(E78="Ａ",AM78&gt;$AF$45),1,ROUNDDOWN(AM78/$AF$45,1)),"")</f>
        <v/>
      </c>
      <c r="AO78" s="372"/>
      <c r="AP78" s="8"/>
    </row>
    <row r="79" spans="1:51" ht="13.5" customHeight="1">
      <c r="A79" s="249"/>
      <c r="B79" s="255"/>
      <c r="C79" s="287"/>
      <c r="D79" s="367"/>
      <c r="E79" s="302"/>
      <c r="F79" s="262"/>
      <c r="G79" s="70" t="s">
        <v>134</v>
      </c>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253"/>
      <c r="AN79" s="389"/>
      <c r="AO79" s="374"/>
      <c r="AP79" s="8"/>
    </row>
    <row r="80" spans="1:51" ht="13.5" customHeight="1">
      <c r="B80" s="132"/>
      <c r="C80" s="132"/>
      <c r="D80" s="132"/>
      <c r="E80" s="7" t="s">
        <v>137</v>
      </c>
      <c r="F80" s="132"/>
      <c r="G80" s="51"/>
      <c r="H80" s="7"/>
      <c r="I80" s="52"/>
      <c r="J80" s="52"/>
      <c r="K80" s="52"/>
      <c r="L80" s="52"/>
      <c r="M80" s="52"/>
      <c r="N80" s="52"/>
      <c r="O80" s="52"/>
      <c r="P80" s="52"/>
      <c r="Q80" s="52"/>
      <c r="R80" s="52"/>
      <c r="S80" s="53"/>
      <c r="T80" s="53"/>
      <c r="U80" s="7"/>
      <c r="V80" s="52"/>
      <c r="W80" s="52"/>
      <c r="X80" s="52"/>
      <c r="Y80" s="52"/>
      <c r="Z80" s="52"/>
      <c r="AA80" s="52"/>
      <c r="AB80" s="52"/>
      <c r="AC80" s="132"/>
      <c r="AD80" s="132"/>
      <c r="AE80" s="132"/>
      <c r="AF80" s="54"/>
      <c r="AG80" s="54"/>
      <c r="AH80" s="7"/>
      <c r="AI80" s="7"/>
      <c r="AJ80" s="7"/>
      <c r="AK80" s="7"/>
      <c r="AL80" s="7"/>
      <c r="AM80" s="55"/>
      <c r="AN80" s="56"/>
      <c r="AO80" s="57"/>
      <c r="AP80" s="10"/>
      <c r="AQ80" s="159"/>
      <c r="AR80" s="159"/>
      <c r="AS80" s="159"/>
      <c r="AT80" s="58"/>
      <c r="AU80" s="58"/>
      <c r="AV80" s="58"/>
      <c r="AW80" s="59"/>
      <c r="AX80" s="59"/>
      <c r="AY80" s="59"/>
    </row>
    <row r="81" spans="1:53" ht="13.5" customHeight="1">
      <c r="B81" s="132"/>
      <c r="C81" s="132"/>
      <c r="D81" s="132"/>
      <c r="E81" s="7"/>
      <c r="F81" s="132"/>
      <c r="G81" s="51"/>
      <c r="H81" s="7"/>
      <c r="I81" s="52"/>
      <c r="J81" s="52"/>
      <c r="K81" s="52"/>
      <c r="L81" s="52"/>
      <c r="M81" s="52"/>
      <c r="N81" s="52"/>
      <c r="O81" s="52"/>
      <c r="P81" s="52"/>
      <c r="Q81" s="52"/>
      <c r="R81" s="52"/>
      <c r="S81" s="53"/>
      <c r="T81" s="53"/>
      <c r="U81" s="7"/>
      <c r="V81" s="52"/>
      <c r="W81" s="52"/>
      <c r="X81" s="52"/>
      <c r="Y81" s="52"/>
      <c r="Z81" s="52"/>
      <c r="AA81" s="52"/>
      <c r="AB81" s="52"/>
      <c r="AC81" s="132"/>
      <c r="AD81" s="132"/>
      <c r="AE81" s="132"/>
      <c r="AF81" s="54"/>
      <c r="AG81" s="54"/>
      <c r="AH81" s="7"/>
      <c r="AI81" s="7"/>
      <c r="AJ81" s="7"/>
      <c r="AK81" s="7"/>
      <c r="AL81" s="7"/>
      <c r="AM81" s="55"/>
      <c r="AN81" s="56"/>
      <c r="AO81" s="57"/>
      <c r="AP81" s="10"/>
      <c r="AQ81" s="159"/>
      <c r="AR81" s="159"/>
      <c r="AS81" s="159"/>
      <c r="AT81" s="58"/>
      <c r="AU81" s="58"/>
      <c r="AV81" s="58"/>
      <c r="AW81" s="59"/>
      <c r="AX81" s="59"/>
      <c r="AY81" s="59"/>
    </row>
    <row r="82" spans="1:53" ht="18" customHeight="1">
      <c r="B82" s="2" t="s">
        <v>2</v>
      </c>
      <c r="C82" s="2"/>
      <c r="D82" s="2"/>
      <c r="E82" s="2"/>
      <c r="F82" s="2"/>
      <c r="G82" s="2"/>
      <c r="H82" s="2"/>
      <c r="I82" s="2"/>
      <c r="J82" s="2"/>
      <c r="AF82" s="3"/>
      <c r="AO82" s="3"/>
      <c r="AY82" s="3" t="s">
        <v>35</v>
      </c>
      <c r="BA82" s="9"/>
    </row>
    <row r="83" spans="1:53" ht="18" customHeight="1">
      <c r="B83" s="233" t="s">
        <v>22</v>
      </c>
      <c r="C83" s="234"/>
      <c r="D83" s="235">
        <f>【算定要件集計】!$B$3</f>
        <v>0</v>
      </c>
      <c r="E83" s="236"/>
      <c r="F83" s="236"/>
      <c r="G83" s="236"/>
      <c r="H83" s="236"/>
      <c r="I83" s="236"/>
      <c r="J83" s="236"/>
      <c r="K83" s="237"/>
      <c r="L83" s="238" t="s">
        <v>21</v>
      </c>
      <c r="M83" s="239"/>
      <c r="N83" s="239"/>
      <c r="O83" s="240"/>
      <c r="P83" s="241"/>
      <c r="Q83" s="241"/>
      <c r="R83" s="241"/>
      <c r="S83" s="241"/>
      <c r="T83" s="241"/>
      <c r="U83" s="242"/>
      <c r="V83" s="233" t="s">
        <v>23</v>
      </c>
      <c r="W83" s="243"/>
      <c r="X83" s="203"/>
      <c r="Y83" s="244"/>
      <c r="Z83" s="245"/>
      <c r="AA83" s="233" t="s">
        <v>40</v>
      </c>
      <c r="AB83" s="246"/>
      <c r="AC83" s="246"/>
      <c r="AD83" s="246"/>
      <c r="AE83" s="247"/>
      <c r="AF83" s="375" t="str">
        <f>$AF$3</f>
        <v/>
      </c>
      <c r="AG83" s="376"/>
      <c r="AH83" s="376"/>
      <c r="AI83" s="376"/>
      <c r="AJ83" s="377"/>
      <c r="AK83" s="378"/>
      <c r="AO83" s="5"/>
      <c r="BA83" s="9"/>
    </row>
    <row r="84" spans="1:53" ht="5.0999999999999996" customHeight="1">
      <c r="BA84" s="9"/>
    </row>
    <row r="85" spans="1:53" ht="16.5" customHeight="1">
      <c r="G85" s="5" t="s">
        <v>44</v>
      </c>
      <c r="H85" s="49">
        <f>$H$5</f>
        <v>0</v>
      </c>
      <c r="I85" s="50" t="s">
        <v>43</v>
      </c>
      <c r="J85" s="49">
        <f>$J$5</f>
        <v>0</v>
      </c>
      <c r="K85" s="50" t="s">
        <v>24</v>
      </c>
      <c r="L85" s="50"/>
      <c r="M85" s="49">
        <f>$M$5</f>
        <v>0</v>
      </c>
      <c r="N85" s="50" t="s">
        <v>43</v>
      </c>
      <c r="O85" s="49">
        <f>$O$5</f>
        <v>0</v>
      </c>
      <c r="P85" s="1" t="s">
        <v>25</v>
      </c>
      <c r="R85" s="7"/>
      <c r="U85" s="7"/>
      <c r="V85" s="7"/>
      <c r="W85" s="7"/>
      <c r="X85" s="7"/>
      <c r="Y85" s="7"/>
      <c r="AE85" s="5" t="s">
        <v>42</v>
      </c>
      <c r="AF85" s="220">
        <f>$AF$5</f>
        <v>0</v>
      </c>
      <c r="AG85" s="379"/>
      <c r="AH85" s="7" t="s">
        <v>31</v>
      </c>
      <c r="AI85" s="7"/>
      <c r="AJ85" s="7"/>
      <c r="AL85" s="5" t="s">
        <v>32</v>
      </c>
      <c r="AM85" s="47">
        <f>$AM$5</f>
        <v>0</v>
      </c>
      <c r="AN85" s="7" t="s">
        <v>31</v>
      </c>
      <c r="AQ85" s="1" t="s">
        <v>27</v>
      </c>
      <c r="BA85" s="9"/>
    </row>
    <row r="86" spans="1:53" s="6" customFormat="1" ht="18" customHeight="1">
      <c r="A86" s="248" t="s">
        <v>60</v>
      </c>
      <c r="B86" s="238" t="s">
        <v>0</v>
      </c>
      <c r="C86" s="250" t="s">
        <v>203</v>
      </c>
      <c r="D86" s="250" t="s">
        <v>62</v>
      </c>
      <c r="E86" s="250" t="s">
        <v>1</v>
      </c>
      <c r="F86" s="238" t="s">
        <v>3</v>
      </c>
      <c r="G86" s="252" t="s">
        <v>37</v>
      </c>
      <c r="H86" s="18" t="str">
        <f>AF83</f>
        <v/>
      </c>
      <c r="I86" s="18" t="str">
        <f>IFERROR(H86+1,"")</f>
        <v/>
      </c>
      <c r="J86" s="18" t="str">
        <f t="shared" ref="J86:AI86" si="70">IFERROR(I86+1,"")</f>
        <v/>
      </c>
      <c r="K86" s="18" t="str">
        <f t="shared" si="70"/>
        <v/>
      </c>
      <c r="L86" s="18" t="str">
        <f t="shared" si="70"/>
        <v/>
      </c>
      <c r="M86" s="18" t="str">
        <f t="shared" si="70"/>
        <v/>
      </c>
      <c r="N86" s="18" t="str">
        <f t="shared" si="70"/>
        <v/>
      </c>
      <c r="O86" s="18" t="str">
        <f t="shared" si="70"/>
        <v/>
      </c>
      <c r="P86" s="18" t="str">
        <f t="shared" si="70"/>
        <v/>
      </c>
      <c r="Q86" s="18" t="str">
        <f t="shared" si="70"/>
        <v/>
      </c>
      <c r="R86" s="18" t="str">
        <f t="shared" si="70"/>
        <v/>
      </c>
      <c r="S86" s="18" t="str">
        <f t="shared" si="70"/>
        <v/>
      </c>
      <c r="T86" s="18" t="str">
        <f t="shared" si="70"/>
        <v/>
      </c>
      <c r="U86" s="18" t="str">
        <f t="shared" si="70"/>
        <v/>
      </c>
      <c r="V86" s="18" t="str">
        <f t="shared" si="70"/>
        <v/>
      </c>
      <c r="W86" s="18" t="str">
        <f t="shared" si="70"/>
        <v/>
      </c>
      <c r="X86" s="18" t="str">
        <f t="shared" si="70"/>
        <v/>
      </c>
      <c r="Y86" s="18" t="str">
        <f t="shared" si="70"/>
        <v/>
      </c>
      <c r="Z86" s="18" t="str">
        <f t="shared" si="70"/>
        <v/>
      </c>
      <c r="AA86" s="18" t="str">
        <f t="shared" si="70"/>
        <v/>
      </c>
      <c r="AB86" s="18" t="str">
        <f t="shared" si="70"/>
        <v/>
      </c>
      <c r="AC86" s="18" t="str">
        <f t="shared" si="70"/>
        <v/>
      </c>
      <c r="AD86" s="18" t="str">
        <f t="shared" si="70"/>
        <v/>
      </c>
      <c r="AE86" s="18" t="str">
        <f t="shared" si="70"/>
        <v/>
      </c>
      <c r="AF86" s="18" t="str">
        <f t="shared" si="70"/>
        <v/>
      </c>
      <c r="AG86" s="18" t="str">
        <f t="shared" si="70"/>
        <v/>
      </c>
      <c r="AH86" s="18" t="str">
        <f t="shared" si="70"/>
        <v/>
      </c>
      <c r="AI86" s="18" t="str">
        <f t="shared" si="70"/>
        <v/>
      </c>
      <c r="AJ86" s="18" t="str">
        <f>IFERROR(IF(MONTH(AI86)&lt;&gt;MONTH(AI86+1),"",AI86+1),"")</f>
        <v/>
      </c>
      <c r="AK86" s="18" t="str">
        <f>IFERROR(IF(MONTH(AJ86)&lt;&gt;MONTH(AJ86+1),"",AJ86+1),"")</f>
        <v/>
      </c>
      <c r="AL86" s="18" t="str">
        <f>IFERROR(IF(MONTH(AK86)&lt;&gt;MONTH(AK86+1),"",AK86+1),"")</f>
        <v/>
      </c>
      <c r="AM86" s="263" t="s">
        <v>162</v>
      </c>
      <c r="AN86" s="263" t="s">
        <v>163</v>
      </c>
      <c r="AO86" s="206" t="s">
        <v>133</v>
      </c>
      <c r="AQ86" s="208" t="s">
        <v>36</v>
      </c>
      <c r="AR86" s="209"/>
      <c r="AS86" s="208" t="s">
        <v>39</v>
      </c>
      <c r="AT86" s="212"/>
      <c r="AU86" s="212"/>
      <c r="AV86" s="212"/>
      <c r="AW86" s="213"/>
      <c r="AX86" s="208" t="s">
        <v>16</v>
      </c>
      <c r="AY86" s="215"/>
      <c r="BA86" s="9"/>
    </row>
    <row r="87" spans="1:53" s="6" customFormat="1" ht="18" customHeight="1">
      <c r="A87" s="249"/>
      <c r="B87" s="238"/>
      <c r="C87" s="251"/>
      <c r="D87" s="251"/>
      <c r="E87" s="251"/>
      <c r="F87" s="238"/>
      <c r="G87" s="239"/>
      <c r="H87" s="19" t="str">
        <f>H86</f>
        <v/>
      </c>
      <c r="I87" s="19" t="str">
        <f>I86</f>
        <v/>
      </c>
      <c r="J87" s="19" t="str">
        <f t="shared" ref="J87:AL87" si="71">J86</f>
        <v/>
      </c>
      <c r="K87" s="19" t="str">
        <f t="shared" si="71"/>
        <v/>
      </c>
      <c r="L87" s="19" t="str">
        <f t="shared" si="71"/>
        <v/>
      </c>
      <c r="M87" s="19" t="str">
        <f t="shared" si="71"/>
        <v/>
      </c>
      <c r="N87" s="19" t="str">
        <f t="shared" si="71"/>
        <v/>
      </c>
      <c r="O87" s="19" t="str">
        <f t="shared" si="71"/>
        <v/>
      </c>
      <c r="P87" s="19" t="str">
        <f t="shared" si="71"/>
        <v/>
      </c>
      <c r="Q87" s="19" t="str">
        <f t="shared" si="71"/>
        <v/>
      </c>
      <c r="R87" s="19" t="str">
        <f t="shared" si="71"/>
        <v/>
      </c>
      <c r="S87" s="19" t="str">
        <f t="shared" si="71"/>
        <v/>
      </c>
      <c r="T87" s="19" t="str">
        <f t="shared" si="71"/>
        <v/>
      </c>
      <c r="U87" s="19" t="str">
        <f t="shared" si="71"/>
        <v/>
      </c>
      <c r="V87" s="19" t="str">
        <f t="shared" si="71"/>
        <v/>
      </c>
      <c r="W87" s="19" t="str">
        <f t="shared" si="71"/>
        <v/>
      </c>
      <c r="X87" s="19" t="str">
        <f t="shared" si="71"/>
        <v/>
      </c>
      <c r="Y87" s="19" t="str">
        <f t="shared" si="71"/>
        <v/>
      </c>
      <c r="Z87" s="19" t="str">
        <f t="shared" si="71"/>
        <v/>
      </c>
      <c r="AA87" s="19" t="str">
        <f t="shared" si="71"/>
        <v/>
      </c>
      <c r="AB87" s="19" t="str">
        <f t="shared" si="71"/>
        <v/>
      </c>
      <c r="AC87" s="19" t="str">
        <f t="shared" si="71"/>
        <v/>
      </c>
      <c r="AD87" s="19" t="str">
        <f t="shared" si="71"/>
        <v/>
      </c>
      <c r="AE87" s="19" t="str">
        <f t="shared" si="71"/>
        <v/>
      </c>
      <c r="AF87" s="19" t="str">
        <f t="shared" si="71"/>
        <v/>
      </c>
      <c r="AG87" s="19" t="str">
        <f t="shared" si="71"/>
        <v/>
      </c>
      <c r="AH87" s="19" t="str">
        <f t="shared" si="71"/>
        <v/>
      </c>
      <c r="AI87" s="19" t="str">
        <f t="shared" si="71"/>
        <v/>
      </c>
      <c r="AJ87" s="19" t="str">
        <f t="shared" si="71"/>
        <v/>
      </c>
      <c r="AK87" s="19" t="str">
        <f t="shared" si="71"/>
        <v/>
      </c>
      <c r="AL87" s="19" t="str">
        <f t="shared" si="71"/>
        <v/>
      </c>
      <c r="AM87" s="263"/>
      <c r="AN87" s="263"/>
      <c r="AO87" s="207"/>
      <c r="AQ87" s="210"/>
      <c r="AR87" s="211"/>
      <c r="AS87" s="210"/>
      <c r="AT87" s="214"/>
      <c r="AU87" s="214"/>
      <c r="AV87" s="214"/>
      <c r="AW87" s="211"/>
      <c r="AX87" s="210"/>
      <c r="AY87" s="211"/>
      <c r="BA87" s="9"/>
    </row>
    <row r="88" spans="1:53" s="6" customFormat="1" ht="13.5" customHeight="1">
      <c r="A88" s="248"/>
      <c r="B88" s="255" t="s">
        <v>4</v>
      </c>
      <c r="C88" s="257" t="s">
        <v>48</v>
      </c>
      <c r="D88" s="257" t="s">
        <v>48</v>
      </c>
      <c r="E88" s="259" t="s">
        <v>10</v>
      </c>
      <c r="F88" s="261"/>
      <c r="G88" s="70" t="s">
        <v>36</v>
      </c>
      <c r="H88" s="45"/>
      <c r="I88" s="45"/>
      <c r="J88" s="45"/>
      <c r="K88" s="45"/>
      <c r="L88" s="45"/>
      <c r="M88" s="45"/>
      <c r="N88" s="45"/>
      <c r="O88" s="45"/>
      <c r="P88" s="45"/>
      <c r="Q88" s="45"/>
      <c r="R88" s="45"/>
      <c r="S88" s="45"/>
      <c r="T88" s="45"/>
      <c r="U88" s="45"/>
      <c r="V88" s="45"/>
      <c r="W88" s="45"/>
      <c r="X88" s="45"/>
      <c r="Y88" s="45"/>
      <c r="Z88" s="45"/>
      <c r="AA88" s="45"/>
      <c r="AB88" s="45"/>
      <c r="AC88" s="45"/>
      <c r="AD88" s="45"/>
      <c r="AE88" s="45"/>
      <c r="AF88" s="45"/>
      <c r="AG88" s="45"/>
      <c r="AH88" s="45"/>
      <c r="AI88" s="45"/>
      <c r="AJ88" s="45"/>
      <c r="AK88" s="45"/>
      <c r="AL88" s="45"/>
      <c r="AM88" s="253">
        <f>SUM(H89:AL89)</f>
        <v>0</v>
      </c>
      <c r="AN88" s="254" t="s">
        <v>48</v>
      </c>
      <c r="AO88" s="223"/>
      <c r="AQ88" s="228"/>
      <c r="AR88" s="369"/>
      <c r="AS88" s="224"/>
      <c r="AT88" s="225"/>
      <c r="AU88" s="12" t="s">
        <v>26</v>
      </c>
      <c r="AV88" s="226"/>
      <c r="AW88" s="227"/>
      <c r="AX88" s="156"/>
      <c r="AY88" s="167" t="s">
        <v>34</v>
      </c>
      <c r="BA88" s="9"/>
    </row>
    <row r="89" spans="1:53" ht="13.5" customHeight="1">
      <c r="A89" s="249"/>
      <c r="B89" s="256"/>
      <c r="C89" s="258"/>
      <c r="D89" s="258"/>
      <c r="E89" s="260"/>
      <c r="F89" s="262"/>
      <c r="G89" s="70" t="s">
        <v>16</v>
      </c>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253"/>
      <c r="AN89" s="254"/>
      <c r="AO89" s="374"/>
      <c r="AQ89" s="228"/>
      <c r="AR89" s="369"/>
      <c r="AS89" s="224"/>
      <c r="AT89" s="225"/>
      <c r="AU89" s="12" t="s">
        <v>26</v>
      </c>
      <c r="AV89" s="226"/>
      <c r="AW89" s="227"/>
      <c r="AX89" s="156"/>
      <c r="AY89" s="167" t="s">
        <v>34</v>
      </c>
      <c r="BA89" s="9"/>
    </row>
    <row r="90" spans="1:53" ht="13.5" customHeight="1">
      <c r="A90" s="248"/>
      <c r="B90" s="273" t="s">
        <v>5</v>
      </c>
      <c r="C90" s="257" t="s">
        <v>48</v>
      </c>
      <c r="D90" s="257" t="s">
        <v>48</v>
      </c>
      <c r="E90" s="275" t="s">
        <v>10</v>
      </c>
      <c r="F90" s="262"/>
      <c r="G90" s="70" t="s">
        <v>36</v>
      </c>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253">
        <f>SUM(H91:AL91)</f>
        <v>0</v>
      </c>
      <c r="AN90" s="254" t="s">
        <v>48</v>
      </c>
      <c r="AO90" s="372"/>
      <c r="AQ90" s="228"/>
      <c r="AR90" s="369"/>
      <c r="AS90" s="224"/>
      <c r="AT90" s="225"/>
      <c r="AU90" s="12" t="s">
        <v>26</v>
      </c>
      <c r="AV90" s="226"/>
      <c r="AW90" s="227"/>
      <c r="AX90" s="156"/>
      <c r="AY90" s="167" t="s">
        <v>34</v>
      </c>
      <c r="BA90" s="9"/>
    </row>
    <row r="91" spans="1:53" ht="13.5" customHeight="1">
      <c r="A91" s="249"/>
      <c r="B91" s="274"/>
      <c r="C91" s="258"/>
      <c r="D91" s="258"/>
      <c r="E91" s="260"/>
      <c r="F91" s="262"/>
      <c r="G91" s="71" t="s">
        <v>41</v>
      </c>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276"/>
      <c r="AN91" s="272"/>
      <c r="AO91" s="374"/>
      <c r="AQ91" s="228"/>
      <c r="AR91" s="369"/>
      <c r="AS91" s="224"/>
      <c r="AT91" s="225"/>
      <c r="AU91" s="12" t="s">
        <v>26</v>
      </c>
      <c r="AV91" s="226"/>
      <c r="AW91" s="227"/>
      <c r="AX91" s="156"/>
      <c r="AY91" s="167" t="s">
        <v>34</v>
      </c>
      <c r="BA91" s="9"/>
    </row>
    <row r="92" spans="1:53" ht="13.5" customHeight="1">
      <c r="A92" s="248"/>
      <c r="B92" s="265" t="s">
        <v>38</v>
      </c>
      <c r="C92" s="257" t="s">
        <v>48</v>
      </c>
      <c r="D92" s="257" t="s">
        <v>48</v>
      </c>
      <c r="E92" s="268" t="s">
        <v>48</v>
      </c>
      <c r="F92" s="270"/>
      <c r="G92" s="70" t="s">
        <v>36</v>
      </c>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253">
        <f>SUM(H93:AL93)</f>
        <v>0</v>
      </c>
      <c r="AN92" s="254" t="s">
        <v>48</v>
      </c>
      <c r="AO92" s="372"/>
      <c r="AQ92" s="228"/>
      <c r="AR92" s="369"/>
      <c r="AS92" s="224"/>
      <c r="AT92" s="225"/>
      <c r="AU92" s="12" t="s">
        <v>26</v>
      </c>
      <c r="AV92" s="226"/>
      <c r="AW92" s="227"/>
      <c r="AX92" s="156"/>
      <c r="AY92" s="167" t="s">
        <v>34</v>
      </c>
      <c r="BA92" s="9"/>
    </row>
    <row r="93" spans="1:53" ht="13.5" customHeight="1" thickBot="1">
      <c r="A93" s="264"/>
      <c r="B93" s="266"/>
      <c r="C93" s="267"/>
      <c r="D93" s="267"/>
      <c r="E93" s="269"/>
      <c r="F93" s="271"/>
      <c r="G93" s="72" t="s">
        <v>41</v>
      </c>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1"/>
      <c r="AN93" s="341"/>
      <c r="AO93" s="373"/>
      <c r="AQ93" s="228"/>
      <c r="AR93" s="369"/>
      <c r="AS93" s="224"/>
      <c r="AT93" s="225"/>
      <c r="AU93" s="12" t="s">
        <v>26</v>
      </c>
      <c r="AV93" s="226"/>
      <c r="AW93" s="227"/>
      <c r="AX93" s="156"/>
      <c r="AY93" s="167" t="s">
        <v>34</v>
      </c>
      <c r="BA93" s="9"/>
    </row>
    <row r="94" spans="1:53" ht="13.5" customHeight="1" thickTop="1">
      <c r="A94" s="283" t="str">
        <f>IFERROR(INDEX(【従業者名簿】!F:F,MATCH(前1月!F94,【従業者名簿】!C:C,0)),"")</f>
        <v/>
      </c>
      <c r="B94" s="255" t="s">
        <v>4</v>
      </c>
      <c r="C94" s="285" t="str">
        <f>IF(AO94="介護福祉士","〇","")</f>
        <v/>
      </c>
      <c r="D94" s="367" t="str">
        <f>IF(A94="","",DATEDIF(A94,$AF$3,"m"))</f>
        <v/>
      </c>
      <c r="E94" s="290" t="s">
        <v>102</v>
      </c>
      <c r="F94" s="293"/>
      <c r="G94" s="73" t="s">
        <v>36</v>
      </c>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278">
        <f>SUM(H95:AL95)</f>
        <v>0</v>
      </c>
      <c r="AN94" s="386" t="str">
        <f>IFERROR(IF(SUM(AM94:AM99)&gt;$AF$125,1,ROUNDDOWN(SUM(AM94:AM99)/$AF$125,1)),"")</f>
        <v/>
      </c>
      <c r="AO94" s="343"/>
      <c r="AQ94" s="228"/>
      <c r="AR94" s="369"/>
      <c r="AS94" s="224"/>
      <c r="AT94" s="225"/>
      <c r="AU94" s="12" t="s">
        <v>26</v>
      </c>
      <c r="AV94" s="226"/>
      <c r="AW94" s="227"/>
      <c r="AX94" s="156"/>
      <c r="AY94" s="167" t="s">
        <v>34</v>
      </c>
      <c r="BA94" s="9"/>
    </row>
    <row r="95" spans="1:53" ht="13.5" customHeight="1">
      <c r="A95" s="284"/>
      <c r="B95" s="256"/>
      <c r="C95" s="286"/>
      <c r="D95" s="370"/>
      <c r="E95" s="291"/>
      <c r="F95" s="293"/>
      <c r="G95" s="70" t="s">
        <v>41</v>
      </c>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253"/>
      <c r="AN95" s="386"/>
      <c r="AO95" s="344"/>
      <c r="AQ95" s="228"/>
      <c r="AR95" s="369"/>
      <c r="AS95" s="224"/>
      <c r="AT95" s="225"/>
      <c r="AU95" s="12" t="s">
        <v>26</v>
      </c>
      <c r="AV95" s="226"/>
      <c r="AW95" s="227"/>
      <c r="AX95" s="156"/>
      <c r="AY95" s="167" t="s">
        <v>34</v>
      </c>
      <c r="BA95" s="9"/>
    </row>
    <row r="96" spans="1:53" ht="13.5" customHeight="1">
      <c r="A96" s="284"/>
      <c r="B96" s="273" t="s">
        <v>5</v>
      </c>
      <c r="C96" s="286"/>
      <c r="D96" s="370"/>
      <c r="E96" s="291"/>
      <c r="F96" s="293"/>
      <c r="G96" s="73" t="s">
        <v>36</v>
      </c>
      <c r="H96" s="38"/>
      <c r="I96" s="38"/>
      <c r="J96" s="38"/>
      <c r="K96" s="38"/>
      <c r="L96" s="164"/>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278">
        <f>SUM(H97:AL97)</f>
        <v>0</v>
      </c>
      <c r="AN96" s="386"/>
      <c r="AO96" s="345"/>
      <c r="AQ96" s="228"/>
      <c r="AR96" s="369"/>
      <c r="AS96" s="224"/>
      <c r="AT96" s="225"/>
      <c r="AU96" s="12" t="s">
        <v>26</v>
      </c>
      <c r="AV96" s="226"/>
      <c r="AW96" s="227"/>
      <c r="AX96" s="156"/>
      <c r="AY96" s="167" t="s">
        <v>34</v>
      </c>
      <c r="BA96" s="9"/>
    </row>
    <row r="97" spans="1:53" ht="13.5" customHeight="1">
      <c r="A97" s="284"/>
      <c r="B97" s="297"/>
      <c r="C97" s="286"/>
      <c r="D97" s="370"/>
      <c r="E97" s="291"/>
      <c r="F97" s="293"/>
      <c r="G97" s="70" t="s">
        <v>41</v>
      </c>
      <c r="H97" s="35"/>
      <c r="I97" s="35"/>
      <c r="J97" s="35"/>
      <c r="K97" s="35"/>
      <c r="L97" s="36"/>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253"/>
      <c r="AN97" s="386"/>
      <c r="AO97" s="344"/>
      <c r="AQ97" s="228"/>
      <c r="AR97" s="369"/>
      <c r="AS97" s="224"/>
      <c r="AT97" s="225"/>
      <c r="AU97" s="12" t="s">
        <v>26</v>
      </c>
      <c r="AV97" s="226"/>
      <c r="AW97" s="227"/>
      <c r="AX97" s="156"/>
      <c r="AY97" s="167" t="s">
        <v>34</v>
      </c>
      <c r="BA97" s="9"/>
    </row>
    <row r="98" spans="1:53" ht="13.5" customHeight="1">
      <c r="A98" s="284"/>
      <c r="B98" s="296" t="s">
        <v>33</v>
      </c>
      <c r="C98" s="286"/>
      <c r="D98" s="370"/>
      <c r="E98" s="291"/>
      <c r="F98" s="294"/>
      <c r="G98" s="73" t="s">
        <v>36</v>
      </c>
      <c r="H98" s="38"/>
      <c r="I98" s="38"/>
      <c r="J98" s="38"/>
      <c r="K98" s="38"/>
      <c r="L98" s="164"/>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278">
        <f>SUM(H99:AL99)</f>
        <v>0</v>
      </c>
      <c r="AN98" s="387"/>
      <c r="AO98" s="345"/>
      <c r="AQ98" s="228"/>
      <c r="AR98" s="369"/>
      <c r="AS98" s="224"/>
      <c r="AT98" s="225"/>
      <c r="AU98" s="12" t="s">
        <v>26</v>
      </c>
      <c r="AV98" s="226"/>
      <c r="AW98" s="227"/>
      <c r="AX98" s="156"/>
      <c r="AY98" s="167" t="s">
        <v>34</v>
      </c>
      <c r="BA98" s="9"/>
    </row>
    <row r="99" spans="1:53" ht="13.5" customHeight="1">
      <c r="A99" s="284"/>
      <c r="B99" s="255"/>
      <c r="C99" s="287"/>
      <c r="D99" s="370"/>
      <c r="E99" s="292"/>
      <c r="F99" s="295"/>
      <c r="G99" s="70" t="s">
        <v>41</v>
      </c>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253"/>
      <c r="AN99" s="387"/>
      <c r="AO99" s="346"/>
      <c r="AQ99" s="228"/>
      <c r="AR99" s="369"/>
      <c r="AS99" s="224"/>
      <c r="AT99" s="225"/>
      <c r="AU99" s="12" t="s">
        <v>26</v>
      </c>
      <c r="AV99" s="226"/>
      <c r="AW99" s="227"/>
      <c r="AX99" s="156"/>
      <c r="AY99" s="167" t="s">
        <v>34</v>
      </c>
      <c r="BA99" s="9"/>
    </row>
    <row r="100" spans="1:53" ht="13.5" customHeight="1">
      <c r="A100" s="305" t="str">
        <f>IFERROR(INDEX(【従業者名簿】!F:F,MATCH(前1月!F100,【従業者名簿】!C:C,0)),"")</f>
        <v/>
      </c>
      <c r="B100" s="273" t="s">
        <v>5</v>
      </c>
      <c r="C100" s="299" t="str">
        <f>IF(AO100="介護福祉士","〇","")</f>
        <v/>
      </c>
      <c r="D100" s="370" t="str">
        <f>IF(A100="","",DATEDIF(A100,$AF$3,"m"))</f>
        <v/>
      </c>
      <c r="E100" s="306" t="s">
        <v>102</v>
      </c>
      <c r="F100" s="262"/>
      <c r="G100" s="70" t="s">
        <v>36</v>
      </c>
      <c r="H100" s="164"/>
      <c r="I100" s="164"/>
      <c r="J100" s="164"/>
      <c r="K100" s="164"/>
      <c r="L100" s="164"/>
      <c r="M100" s="164"/>
      <c r="N100" s="164"/>
      <c r="O100" s="164"/>
      <c r="P100" s="164"/>
      <c r="Q100" s="164"/>
      <c r="R100" s="164"/>
      <c r="S100" s="164"/>
      <c r="T100" s="164"/>
      <c r="U100" s="164"/>
      <c r="V100" s="164"/>
      <c r="W100" s="164"/>
      <c r="X100" s="164"/>
      <c r="Y100" s="164"/>
      <c r="Z100" s="164"/>
      <c r="AA100" s="164"/>
      <c r="AB100" s="164"/>
      <c r="AC100" s="164"/>
      <c r="AD100" s="164"/>
      <c r="AE100" s="164"/>
      <c r="AF100" s="164"/>
      <c r="AG100" s="164"/>
      <c r="AH100" s="164"/>
      <c r="AI100" s="164"/>
      <c r="AJ100" s="164"/>
      <c r="AK100" s="164"/>
      <c r="AL100" s="164"/>
      <c r="AM100" s="278">
        <f>SUM(H101:AL101)</f>
        <v>0</v>
      </c>
      <c r="AN100" s="385" t="str">
        <f>IFERROR(IF(SUM(AM100:AM103)&gt;$AF$125,1,ROUNDDOWN(SUM(AM100:AM103)/$AF$125,1)),"")</f>
        <v/>
      </c>
      <c r="AO100" s="222"/>
      <c r="AP100" s="8"/>
      <c r="AQ100" s="228"/>
      <c r="AR100" s="369"/>
      <c r="AS100" s="224"/>
      <c r="AT100" s="225"/>
      <c r="AU100" s="12" t="s">
        <v>26</v>
      </c>
      <c r="AV100" s="226"/>
      <c r="AW100" s="227"/>
      <c r="AX100" s="156"/>
      <c r="AY100" s="167" t="s">
        <v>34</v>
      </c>
      <c r="BA100" s="9"/>
    </row>
    <row r="101" spans="1:53" ht="13.5" customHeight="1">
      <c r="A101" s="284"/>
      <c r="B101" s="297"/>
      <c r="C101" s="286"/>
      <c r="D101" s="370"/>
      <c r="E101" s="291"/>
      <c r="F101" s="262"/>
      <c r="G101" s="70" t="s">
        <v>41</v>
      </c>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253"/>
      <c r="AN101" s="386"/>
      <c r="AO101" s="344"/>
      <c r="AP101" s="8"/>
      <c r="AQ101" s="228"/>
      <c r="AR101" s="369"/>
      <c r="AS101" s="224"/>
      <c r="AT101" s="225"/>
      <c r="AU101" s="12" t="s">
        <v>26</v>
      </c>
      <c r="AV101" s="226"/>
      <c r="AW101" s="227"/>
      <c r="AX101" s="156"/>
      <c r="AY101" s="167" t="s">
        <v>34</v>
      </c>
      <c r="BA101" s="9"/>
    </row>
    <row r="102" spans="1:53" ht="13.5" customHeight="1">
      <c r="A102" s="284"/>
      <c r="B102" s="304" t="s">
        <v>33</v>
      </c>
      <c r="C102" s="286"/>
      <c r="D102" s="370"/>
      <c r="E102" s="291"/>
      <c r="F102" s="277"/>
      <c r="G102" s="70" t="s">
        <v>36</v>
      </c>
      <c r="H102" s="164"/>
      <c r="I102" s="164"/>
      <c r="J102" s="164"/>
      <c r="K102" s="164"/>
      <c r="L102" s="164"/>
      <c r="M102" s="164"/>
      <c r="N102" s="164"/>
      <c r="O102" s="164"/>
      <c r="P102" s="164"/>
      <c r="Q102" s="164"/>
      <c r="R102" s="164"/>
      <c r="S102" s="164"/>
      <c r="T102" s="164"/>
      <c r="U102" s="164"/>
      <c r="V102" s="164"/>
      <c r="W102" s="164"/>
      <c r="X102" s="164"/>
      <c r="Y102" s="164"/>
      <c r="Z102" s="164"/>
      <c r="AA102" s="164"/>
      <c r="AB102" s="164"/>
      <c r="AC102" s="164"/>
      <c r="AD102" s="164"/>
      <c r="AE102" s="164"/>
      <c r="AF102" s="164"/>
      <c r="AG102" s="164"/>
      <c r="AH102" s="164"/>
      <c r="AI102" s="164"/>
      <c r="AJ102" s="164"/>
      <c r="AK102" s="164"/>
      <c r="AL102" s="164"/>
      <c r="AM102" s="253">
        <f>SUM(H103:AL103)</f>
        <v>0</v>
      </c>
      <c r="AN102" s="387"/>
      <c r="AO102" s="345"/>
      <c r="AP102" s="8"/>
      <c r="AQ102" s="228"/>
      <c r="AR102" s="369"/>
      <c r="AS102" s="224"/>
      <c r="AT102" s="225"/>
      <c r="AU102" s="12" t="s">
        <v>26</v>
      </c>
      <c r="AV102" s="226"/>
      <c r="AW102" s="227"/>
      <c r="AX102" s="156"/>
      <c r="AY102" s="167" t="s">
        <v>34</v>
      </c>
      <c r="BA102" s="9"/>
    </row>
    <row r="103" spans="1:53" ht="13.5" customHeight="1">
      <c r="A103" s="284"/>
      <c r="B103" s="304"/>
      <c r="C103" s="287"/>
      <c r="D103" s="370"/>
      <c r="E103" s="292"/>
      <c r="F103" s="277"/>
      <c r="G103" s="70" t="s">
        <v>41</v>
      </c>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253"/>
      <c r="AN103" s="388"/>
      <c r="AO103" s="346"/>
      <c r="AP103" s="8"/>
      <c r="AQ103" s="228"/>
      <c r="AR103" s="369"/>
      <c r="AS103" s="224"/>
      <c r="AT103" s="225"/>
      <c r="AU103" s="12" t="s">
        <v>26</v>
      </c>
      <c r="AV103" s="226"/>
      <c r="AW103" s="227"/>
      <c r="AX103" s="156"/>
      <c r="AY103" s="167" t="s">
        <v>34</v>
      </c>
      <c r="BA103" s="9"/>
    </row>
    <row r="104" spans="1:53" ht="13.5" customHeight="1">
      <c r="A104" s="248" t="str">
        <f>IFERROR(INDEX(【従業者名簿】!F:F,MATCH(F104,【従業者名簿】!C:C,0)),"")</f>
        <v/>
      </c>
      <c r="B104" s="298" t="s">
        <v>33</v>
      </c>
      <c r="C104" s="299" t="str">
        <f>IF(AO104="介護福祉士","〇","")</f>
        <v/>
      </c>
      <c r="D104" s="366" t="str">
        <f>IF(A104="","",DATEDIF(A104,$AF$3,"m"))</f>
        <v/>
      </c>
      <c r="E104" s="301"/>
      <c r="F104" s="270"/>
      <c r="G104" s="70" t="s">
        <v>36</v>
      </c>
      <c r="H104" s="164"/>
      <c r="I104" s="164"/>
      <c r="J104" s="164"/>
      <c r="K104" s="164"/>
      <c r="L104" s="164"/>
      <c r="M104" s="164"/>
      <c r="N104" s="164"/>
      <c r="O104" s="40"/>
      <c r="P104" s="164"/>
      <c r="Q104" s="164"/>
      <c r="R104" s="164"/>
      <c r="S104" s="164"/>
      <c r="T104" s="164"/>
      <c r="U104" s="38"/>
      <c r="V104" s="38"/>
      <c r="W104" s="164"/>
      <c r="X104" s="164"/>
      <c r="Y104" s="164"/>
      <c r="Z104" s="164"/>
      <c r="AA104" s="164"/>
      <c r="AB104" s="164"/>
      <c r="AC104" s="164"/>
      <c r="AD104" s="164"/>
      <c r="AE104" s="164"/>
      <c r="AF104" s="164"/>
      <c r="AG104" s="164"/>
      <c r="AH104" s="164"/>
      <c r="AI104" s="164"/>
      <c r="AJ104" s="164"/>
      <c r="AK104" s="164"/>
      <c r="AL104" s="164"/>
      <c r="AM104" s="253">
        <f>SUM(H105:AL105)</f>
        <v>0</v>
      </c>
      <c r="AN104" s="380" t="str">
        <f>IFERROR(IF(OR(E104="Ａ",AM104&gt;$AF$125),1,ROUNDDOWN(AM104/$AF$125,1)),"")</f>
        <v/>
      </c>
      <c r="AO104" s="222"/>
      <c r="AP104" s="8"/>
      <c r="AQ104" s="228"/>
      <c r="AR104" s="369"/>
      <c r="AS104" s="224"/>
      <c r="AT104" s="226"/>
      <c r="AU104" s="12" t="s">
        <v>26</v>
      </c>
      <c r="AV104" s="226"/>
      <c r="AW104" s="311"/>
      <c r="AX104" s="156"/>
      <c r="AY104" s="167" t="s">
        <v>34</v>
      </c>
      <c r="BA104" s="9"/>
    </row>
    <row r="105" spans="1:53" ht="13.5" customHeight="1">
      <c r="A105" s="249"/>
      <c r="B105" s="255"/>
      <c r="C105" s="287"/>
      <c r="D105" s="367"/>
      <c r="E105" s="302"/>
      <c r="F105" s="261"/>
      <c r="G105" s="70" t="s">
        <v>41</v>
      </c>
      <c r="H105" s="35"/>
      <c r="I105" s="35"/>
      <c r="J105" s="35"/>
      <c r="K105" s="35"/>
      <c r="L105" s="35"/>
      <c r="M105" s="35"/>
      <c r="N105" s="35"/>
      <c r="O105" s="48"/>
      <c r="P105" s="35"/>
      <c r="Q105" s="35"/>
      <c r="R105" s="35"/>
      <c r="S105" s="35"/>
      <c r="T105" s="35"/>
      <c r="U105" s="35"/>
      <c r="V105" s="35"/>
      <c r="W105" s="35"/>
      <c r="X105" s="35"/>
      <c r="Y105" s="35"/>
      <c r="Z105" s="35"/>
      <c r="AA105" s="35"/>
      <c r="AB105" s="35"/>
      <c r="AC105" s="35"/>
      <c r="AD105" s="35"/>
      <c r="AE105" s="35"/>
      <c r="AF105" s="35"/>
      <c r="AG105" s="39"/>
      <c r="AH105" s="35"/>
      <c r="AI105" s="35"/>
      <c r="AJ105" s="35"/>
      <c r="AK105" s="35"/>
      <c r="AL105" s="35"/>
      <c r="AM105" s="253"/>
      <c r="AN105" s="380"/>
      <c r="AO105" s="223"/>
      <c r="AP105" s="8"/>
      <c r="AQ105" s="228"/>
      <c r="AR105" s="369"/>
      <c r="AS105" s="224"/>
      <c r="AT105" s="226"/>
      <c r="AU105" s="12" t="s">
        <v>26</v>
      </c>
      <c r="AV105" s="226"/>
      <c r="AW105" s="311"/>
      <c r="AX105" s="156"/>
      <c r="AY105" s="167" t="s">
        <v>34</v>
      </c>
      <c r="BA105" s="9"/>
    </row>
    <row r="106" spans="1:53" ht="13.5" customHeight="1">
      <c r="A106" s="248" t="str">
        <f>IFERROR(INDEX(【従業者名簿】!F:F,MATCH(F106,【従業者名簿】!C:C,0)),"")</f>
        <v/>
      </c>
      <c r="B106" s="298" t="s">
        <v>33</v>
      </c>
      <c r="C106" s="299" t="str">
        <f t="shared" ref="C106" si="72">IF(AO106="介護福祉士","〇","")</f>
        <v/>
      </c>
      <c r="D106" s="366" t="str">
        <f>IF(A106="","",DATEDIF(A106,$AF$3,"m"))</f>
        <v/>
      </c>
      <c r="E106" s="301"/>
      <c r="F106" s="270"/>
      <c r="G106" s="70" t="s">
        <v>36</v>
      </c>
      <c r="H106" s="164"/>
      <c r="I106" s="164"/>
      <c r="J106" s="164"/>
      <c r="K106" s="164"/>
      <c r="L106" s="164"/>
      <c r="M106" s="164"/>
      <c r="N106" s="164"/>
      <c r="O106" s="164"/>
      <c r="P106" s="164"/>
      <c r="Q106" s="40"/>
      <c r="R106" s="164"/>
      <c r="S106" s="164"/>
      <c r="T106" s="164"/>
      <c r="U106" s="164"/>
      <c r="V106" s="164"/>
      <c r="W106" s="164"/>
      <c r="X106" s="164"/>
      <c r="Y106" s="164"/>
      <c r="Z106" s="164"/>
      <c r="AA106" s="164"/>
      <c r="AB106" s="164"/>
      <c r="AC106" s="164"/>
      <c r="AD106" s="164"/>
      <c r="AE106" s="40"/>
      <c r="AF106" s="164"/>
      <c r="AG106" s="164"/>
      <c r="AH106" s="164"/>
      <c r="AI106" s="164"/>
      <c r="AJ106" s="164"/>
      <c r="AK106" s="164"/>
      <c r="AL106" s="164"/>
      <c r="AM106" s="253">
        <f>SUM(H107:AL107)</f>
        <v>0</v>
      </c>
      <c r="AN106" s="380" t="str">
        <f t="shared" ref="AN106" si="73">IFERROR(IF(OR(E106="Ａ",AM106&gt;$AF$125),1,ROUNDDOWN(AM106/$AF$125,1)),"")</f>
        <v/>
      </c>
      <c r="AO106" s="222"/>
      <c r="AP106" s="8"/>
      <c r="AQ106" s="228" t="s">
        <v>19</v>
      </c>
      <c r="AR106" s="307"/>
      <c r="AS106" s="308" t="s">
        <v>20</v>
      </c>
      <c r="AT106" s="309"/>
      <c r="AU106" s="309"/>
      <c r="AV106" s="309"/>
      <c r="AW106" s="309"/>
      <c r="AX106" s="309"/>
      <c r="AY106" s="310"/>
      <c r="BA106" s="9"/>
    </row>
    <row r="107" spans="1:53" ht="13.5" customHeight="1">
      <c r="A107" s="249"/>
      <c r="B107" s="255"/>
      <c r="C107" s="287"/>
      <c r="D107" s="367"/>
      <c r="E107" s="302"/>
      <c r="F107" s="261"/>
      <c r="G107" s="70" t="s">
        <v>41</v>
      </c>
      <c r="H107" s="35"/>
      <c r="I107" s="35"/>
      <c r="J107" s="35"/>
      <c r="K107" s="35"/>
      <c r="L107" s="35"/>
      <c r="M107" s="35"/>
      <c r="N107" s="35"/>
      <c r="O107" s="35"/>
      <c r="P107" s="35"/>
      <c r="Q107" s="48"/>
      <c r="R107" s="35"/>
      <c r="S107" s="35"/>
      <c r="T107" s="35"/>
      <c r="U107" s="35"/>
      <c r="V107" s="35"/>
      <c r="W107" s="35"/>
      <c r="X107" s="35"/>
      <c r="Y107" s="35"/>
      <c r="Z107" s="35"/>
      <c r="AA107" s="35"/>
      <c r="AB107" s="35"/>
      <c r="AC107" s="35"/>
      <c r="AD107" s="35"/>
      <c r="AE107" s="48"/>
      <c r="AF107" s="35"/>
      <c r="AG107" s="35"/>
      <c r="AH107" s="35"/>
      <c r="AI107" s="35"/>
      <c r="AJ107" s="35"/>
      <c r="AK107" s="35"/>
      <c r="AL107" s="35"/>
      <c r="AM107" s="253"/>
      <c r="AN107" s="380"/>
      <c r="AO107" s="223"/>
      <c r="AP107" s="8"/>
      <c r="AQ107" s="228" t="s">
        <v>28</v>
      </c>
      <c r="AR107" s="307"/>
      <c r="AS107" s="308" t="s">
        <v>29</v>
      </c>
      <c r="AT107" s="309"/>
      <c r="AU107" s="309"/>
      <c r="AV107" s="309"/>
      <c r="AW107" s="309"/>
      <c r="AX107" s="309"/>
      <c r="AY107" s="310"/>
      <c r="BA107" s="9"/>
    </row>
    <row r="108" spans="1:53" ht="13.5" customHeight="1">
      <c r="A108" s="248" t="str">
        <f>IFERROR(INDEX(【従業者名簿】!F:F,MATCH(F108,【従業者名簿】!C:C,0)),"")</f>
        <v/>
      </c>
      <c r="B108" s="298" t="s">
        <v>33</v>
      </c>
      <c r="C108" s="299" t="str">
        <f t="shared" ref="C108" si="74">IF(AO108="介護福祉士","〇","")</f>
        <v/>
      </c>
      <c r="D108" s="366" t="str">
        <f>IF(A108="","",DATEDIF(A108,$AF$3,"m"))</f>
        <v/>
      </c>
      <c r="E108" s="301"/>
      <c r="F108" s="270"/>
      <c r="G108" s="70" t="s">
        <v>36</v>
      </c>
      <c r="H108" s="164"/>
      <c r="I108" s="164"/>
      <c r="J108" s="164"/>
      <c r="K108" s="164"/>
      <c r="L108" s="164"/>
      <c r="M108" s="164"/>
      <c r="N108" s="164"/>
      <c r="O108" s="164"/>
      <c r="P108" s="164"/>
      <c r="Q108" s="164"/>
      <c r="R108" s="164"/>
      <c r="S108" s="164"/>
      <c r="T108" s="164"/>
      <c r="U108" s="164"/>
      <c r="V108" s="164"/>
      <c r="W108" s="164"/>
      <c r="X108" s="164"/>
      <c r="Y108" s="164"/>
      <c r="Z108" s="164"/>
      <c r="AA108" s="164"/>
      <c r="AB108" s="164"/>
      <c r="AC108" s="164"/>
      <c r="AD108" s="164"/>
      <c r="AE108" s="164"/>
      <c r="AF108" s="164"/>
      <c r="AG108" s="164"/>
      <c r="AH108" s="164"/>
      <c r="AI108" s="164"/>
      <c r="AJ108" s="164"/>
      <c r="AK108" s="164"/>
      <c r="AL108" s="164"/>
      <c r="AM108" s="253">
        <f>SUM(H109:AL109)</f>
        <v>0</v>
      </c>
      <c r="AN108" s="380" t="str">
        <f t="shared" ref="AN108" si="75">IFERROR(IF(OR(E108="Ａ",AM108&gt;$AF$125),1,ROUNDDOWN(AM108/$AF$125,1)),"")</f>
        <v/>
      </c>
      <c r="AO108" s="222"/>
      <c r="AP108" s="8"/>
      <c r="AQ108" s="228" t="s">
        <v>11</v>
      </c>
      <c r="AR108" s="307"/>
      <c r="AS108" s="308" t="s">
        <v>30</v>
      </c>
      <c r="AT108" s="309"/>
      <c r="AU108" s="309"/>
      <c r="AV108" s="309"/>
      <c r="AW108" s="309"/>
      <c r="AX108" s="309"/>
      <c r="AY108" s="310"/>
      <c r="BA108" s="9"/>
    </row>
    <row r="109" spans="1:53" ht="13.5" customHeight="1">
      <c r="A109" s="249"/>
      <c r="B109" s="255"/>
      <c r="C109" s="287"/>
      <c r="D109" s="367"/>
      <c r="E109" s="302"/>
      <c r="F109" s="261"/>
      <c r="G109" s="70" t="s">
        <v>41</v>
      </c>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253"/>
      <c r="AN109" s="380"/>
      <c r="AO109" s="223"/>
      <c r="AP109" s="8"/>
      <c r="AQ109" s="156"/>
      <c r="AR109" s="160"/>
      <c r="AS109" s="308"/>
      <c r="AT109" s="309"/>
      <c r="AU109" s="309"/>
      <c r="AV109" s="309"/>
      <c r="AW109" s="309"/>
      <c r="AX109" s="309"/>
      <c r="AY109" s="310"/>
      <c r="BA109" s="9"/>
    </row>
    <row r="110" spans="1:53" ht="13.5" customHeight="1">
      <c r="A110" s="248" t="str">
        <f>IFERROR(INDEX(【従業者名簿】!F:F,MATCH(F110,【従業者名簿】!C:C,0)),"")</f>
        <v/>
      </c>
      <c r="B110" s="298" t="s">
        <v>33</v>
      </c>
      <c r="C110" s="299" t="str">
        <f t="shared" ref="C110" si="76">IF(AO110="介護福祉士","〇","")</f>
        <v/>
      </c>
      <c r="D110" s="366" t="str">
        <f>IF(A110="","",DATEDIF(A110,$AF$3,"m"))</f>
        <v/>
      </c>
      <c r="E110" s="301"/>
      <c r="F110" s="270"/>
      <c r="G110" s="70" t="s">
        <v>36</v>
      </c>
      <c r="H110" s="164"/>
      <c r="I110" s="164"/>
      <c r="J110" s="164"/>
      <c r="K110" s="164"/>
      <c r="L110" s="164"/>
      <c r="M110" s="164"/>
      <c r="N110" s="164"/>
      <c r="O110" s="164"/>
      <c r="P110" s="164"/>
      <c r="Q110" s="164"/>
      <c r="R110" s="164"/>
      <c r="S110" s="164"/>
      <c r="T110" s="164"/>
      <c r="U110" s="164"/>
      <c r="V110" s="164"/>
      <c r="W110" s="164"/>
      <c r="X110" s="164"/>
      <c r="Y110" s="164"/>
      <c r="Z110" s="164"/>
      <c r="AA110" s="164"/>
      <c r="AB110" s="164"/>
      <c r="AC110" s="164"/>
      <c r="AD110" s="164"/>
      <c r="AE110" s="164"/>
      <c r="AF110" s="164"/>
      <c r="AG110" s="164"/>
      <c r="AH110" s="164"/>
      <c r="AI110" s="164"/>
      <c r="AJ110" s="164"/>
      <c r="AK110" s="164"/>
      <c r="AL110" s="164"/>
      <c r="AM110" s="253">
        <f>SUM(H111:AL111)</f>
        <v>0</v>
      </c>
      <c r="AN110" s="380" t="str">
        <f t="shared" ref="AN110" si="77">IFERROR(IF(OR(E110="Ａ",AM110&gt;$AF$125),1,ROUNDDOWN(AM110/$AF$125,1)),"")</f>
        <v/>
      </c>
      <c r="AO110" s="222"/>
      <c r="AP110" s="8"/>
      <c r="AQ110" s="228"/>
      <c r="AR110" s="307"/>
      <c r="AS110" s="308"/>
      <c r="AT110" s="309"/>
      <c r="AU110" s="309"/>
      <c r="AV110" s="309"/>
      <c r="AW110" s="309"/>
      <c r="AX110" s="309"/>
      <c r="AY110" s="310"/>
      <c r="BA110" s="9"/>
    </row>
    <row r="111" spans="1:53" ht="13.5" customHeight="1">
      <c r="A111" s="249"/>
      <c r="B111" s="255"/>
      <c r="C111" s="287"/>
      <c r="D111" s="367"/>
      <c r="E111" s="302"/>
      <c r="F111" s="261"/>
      <c r="G111" s="70" t="s">
        <v>41</v>
      </c>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253"/>
      <c r="AN111" s="380"/>
      <c r="AO111" s="223"/>
      <c r="AP111" s="8"/>
      <c r="AQ111" s="156"/>
      <c r="AR111" s="160"/>
      <c r="AS111" s="161"/>
      <c r="AT111" s="162"/>
      <c r="AU111" s="162"/>
      <c r="AV111" s="162"/>
      <c r="AW111" s="162"/>
      <c r="AX111" s="162"/>
      <c r="AY111" s="163"/>
      <c r="BA111" s="9"/>
    </row>
    <row r="112" spans="1:53" ht="13.5" customHeight="1">
      <c r="A112" s="248" t="str">
        <f>IFERROR(INDEX(【従業者名簿】!F:F,MATCH(F112,【従業者名簿】!C:C,0)),"")</f>
        <v/>
      </c>
      <c r="B112" s="298" t="s">
        <v>33</v>
      </c>
      <c r="C112" s="299" t="str">
        <f t="shared" ref="C112" si="78">IF(AO112="介護福祉士","〇","")</f>
        <v/>
      </c>
      <c r="D112" s="366" t="str">
        <f>IF(A112="","",DATEDIF(A112,$AF$3,"m"))</f>
        <v/>
      </c>
      <c r="E112" s="301"/>
      <c r="F112" s="270"/>
      <c r="G112" s="70" t="s">
        <v>36</v>
      </c>
      <c r="H112" s="164"/>
      <c r="I112" s="164"/>
      <c r="J112" s="164"/>
      <c r="K112" s="164"/>
      <c r="L112" s="164"/>
      <c r="M112" s="164"/>
      <c r="N112" s="164"/>
      <c r="O112" s="164"/>
      <c r="P112" s="164"/>
      <c r="Q112" s="164"/>
      <c r="R112" s="164"/>
      <c r="S112" s="164"/>
      <c r="T112" s="164"/>
      <c r="U112" s="164"/>
      <c r="V112" s="164"/>
      <c r="W112" s="164"/>
      <c r="X112" s="164"/>
      <c r="Y112" s="164"/>
      <c r="Z112" s="164"/>
      <c r="AA112" s="164"/>
      <c r="AB112" s="164"/>
      <c r="AC112" s="164"/>
      <c r="AD112" s="164"/>
      <c r="AE112" s="164"/>
      <c r="AF112" s="164"/>
      <c r="AG112" s="164"/>
      <c r="AH112" s="164"/>
      <c r="AI112" s="164"/>
      <c r="AJ112" s="164"/>
      <c r="AK112" s="164"/>
      <c r="AL112" s="164"/>
      <c r="AM112" s="253">
        <f>SUM(H113:AL113)</f>
        <v>0</v>
      </c>
      <c r="AN112" s="380" t="str">
        <f t="shared" ref="AN112" si="79">IFERROR(IF(OR(E112="Ａ",AM112&gt;$AF$125),1,ROUNDDOWN(AM112/$AF$125,1)),"")</f>
        <v/>
      </c>
      <c r="AO112" s="222"/>
      <c r="AP112" s="8"/>
      <c r="BA112" s="9"/>
    </row>
    <row r="113" spans="1:53" ht="13.5" customHeight="1">
      <c r="A113" s="249"/>
      <c r="B113" s="255"/>
      <c r="C113" s="287"/>
      <c r="D113" s="367"/>
      <c r="E113" s="302"/>
      <c r="F113" s="261"/>
      <c r="G113" s="70" t="s">
        <v>41</v>
      </c>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253"/>
      <c r="AN113" s="380"/>
      <c r="AO113" s="223"/>
      <c r="AP113" s="8"/>
      <c r="AQ113" s="332" t="s">
        <v>199</v>
      </c>
      <c r="AR113" s="334"/>
      <c r="AS113" s="347"/>
      <c r="AT113" s="252" t="s">
        <v>200</v>
      </c>
      <c r="AU113" s="351"/>
      <c r="AV113" s="351"/>
      <c r="AW113" s="252" t="s">
        <v>201</v>
      </c>
      <c r="AX113" s="351"/>
      <c r="AY113" s="351"/>
    </row>
    <row r="114" spans="1:53" ht="13.5" customHeight="1">
      <c r="A114" s="248" t="str">
        <f>IFERROR(INDEX(【従業者名簿】!F:F,MATCH(F114,【従業者名簿】!C:C,0)),"")</f>
        <v/>
      </c>
      <c r="B114" s="298" t="s">
        <v>33</v>
      </c>
      <c r="C114" s="299" t="str">
        <f t="shared" ref="C114" si="80">IF(AO114="介護福祉士","〇","")</f>
        <v/>
      </c>
      <c r="D114" s="366" t="str">
        <f>IF(A114="","",DATEDIF(A114,$AF$3,"m"))</f>
        <v/>
      </c>
      <c r="E114" s="301"/>
      <c r="F114" s="270"/>
      <c r="G114" s="70" t="s">
        <v>36</v>
      </c>
      <c r="H114" s="164"/>
      <c r="I114" s="164"/>
      <c r="J114" s="164"/>
      <c r="K114" s="164"/>
      <c r="L114" s="164"/>
      <c r="M114" s="164"/>
      <c r="N114" s="164"/>
      <c r="O114" s="164"/>
      <c r="P114" s="164"/>
      <c r="Q114" s="164"/>
      <c r="R114" s="164"/>
      <c r="S114" s="164"/>
      <c r="T114" s="164"/>
      <c r="U114" s="164"/>
      <c r="V114" s="164"/>
      <c r="W114" s="164"/>
      <c r="X114" s="164"/>
      <c r="Y114" s="164"/>
      <c r="Z114" s="164"/>
      <c r="AA114" s="164"/>
      <c r="AB114" s="164"/>
      <c r="AC114" s="164"/>
      <c r="AD114" s="164"/>
      <c r="AE114" s="164"/>
      <c r="AF114" s="164"/>
      <c r="AG114" s="164"/>
      <c r="AH114" s="164"/>
      <c r="AI114" s="164"/>
      <c r="AJ114" s="164"/>
      <c r="AK114" s="164"/>
      <c r="AL114" s="164"/>
      <c r="AM114" s="253">
        <f>SUM(H115:AL115)</f>
        <v>0</v>
      </c>
      <c r="AN114" s="380" t="str">
        <f t="shared" ref="AN114" si="81">IFERROR(IF(OR(E114="Ａ",AM114&gt;$AF$125),1,ROUNDDOWN(AM114/$AF$125,1)),"")</f>
        <v/>
      </c>
      <c r="AO114" s="222"/>
      <c r="AP114" s="8"/>
      <c r="AQ114" s="348"/>
      <c r="AR114" s="349"/>
      <c r="AS114" s="350"/>
      <c r="AT114" s="352"/>
      <c r="AU114" s="352"/>
      <c r="AV114" s="352"/>
      <c r="AW114" s="352"/>
      <c r="AX114" s="352"/>
      <c r="AY114" s="352"/>
    </row>
    <row r="115" spans="1:53" ht="13.5" customHeight="1">
      <c r="A115" s="249"/>
      <c r="B115" s="255"/>
      <c r="C115" s="287"/>
      <c r="D115" s="367"/>
      <c r="E115" s="302"/>
      <c r="F115" s="261"/>
      <c r="G115" s="70" t="s">
        <v>41</v>
      </c>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253"/>
      <c r="AN115" s="380"/>
      <c r="AO115" s="223"/>
      <c r="AP115" s="8"/>
      <c r="AQ115" s="210"/>
      <c r="AR115" s="214"/>
      <c r="AS115" s="211"/>
      <c r="AT115" s="353" t="s">
        <v>166</v>
      </c>
      <c r="AU115" s="354"/>
      <c r="AV115" s="355"/>
      <c r="AW115" s="353" t="s">
        <v>167</v>
      </c>
      <c r="AX115" s="356"/>
      <c r="AY115" s="357"/>
    </row>
    <row r="116" spans="1:53" ht="13.5" customHeight="1">
      <c r="A116" s="248" t="str">
        <f>IFERROR(INDEX(【従業者名簿】!F:F,MATCH(F116,【従業者名簿】!C:C,0)),"")</f>
        <v/>
      </c>
      <c r="B116" s="298" t="s">
        <v>33</v>
      </c>
      <c r="C116" s="299" t="str">
        <f t="shared" ref="C116" si="82">IF(AO116="介護福祉士","〇","")</f>
        <v/>
      </c>
      <c r="D116" s="366" t="str">
        <f>IF(A116="","",DATEDIF(A116,$AF$3,"m"))</f>
        <v/>
      </c>
      <c r="E116" s="275"/>
      <c r="F116" s="262"/>
      <c r="G116" s="70" t="s">
        <v>36</v>
      </c>
      <c r="H116" s="45"/>
      <c r="I116" s="45"/>
      <c r="J116" s="45"/>
      <c r="K116" s="45"/>
      <c r="L116" s="45"/>
      <c r="M116" s="45"/>
      <c r="N116" s="45"/>
      <c r="O116" s="45"/>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253">
        <f>SUM(H117:AL117)</f>
        <v>0</v>
      </c>
      <c r="AN116" s="380" t="str">
        <f t="shared" ref="AN116" si="83">IFERROR(IF(OR(E116="Ａ",AM116&gt;$AF$125),1,ROUNDDOWN(AM116/$AF$125,1)),"")</f>
        <v/>
      </c>
      <c r="AO116" s="222"/>
      <c r="AP116" s="8"/>
      <c r="AQ116" s="312" t="s">
        <v>202</v>
      </c>
      <c r="AR116" s="313"/>
      <c r="AS116" s="314"/>
      <c r="AT116" s="315">
        <f>ROUNDDOWN(SUMIF(C94:C159,"〇",AN94:AN159),1)</f>
        <v>0</v>
      </c>
      <c r="AU116" s="316"/>
      <c r="AV116" s="316"/>
      <c r="AW116" s="317" t="e">
        <f>AT116/AM124</f>
        <v>#DIV/0!</v>
      </c>
      <c r="AX116" s="318"/>
      <c r="AY116" s="318"/>
    </row>
    <row r="117" spans="1:53" ht="13.5" customHeight="1">
      <c r="A117" s="249"/>
      <c r="B117" s="255"/>
      <c r="C117" s="287"/>
      <c r="D117" s="367"/>
      <c r="E117" s="260"/>
      <c r="F117" s="262"/>
      <c r="G117" s="70" t="s">
        <v>41</v>
      </c>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253"/>
      <c r="AN117" s="380"/>
      <c r="AO117" s="223"/>
      <c r="AP117" s="8"/>
      <c r="AQ117" s="319" t="s">
        <v>203</v>
      </c>
      <c r="AR117" s="320"/>
      <c r="AS117" s="321"/>
      <c r="AT117" s="316"/>
      <c r="AU117" s="316"/>
      <c r="AV117" s="316"/>
      <c r="AW117" s="318"/>
      <c r="AX117" s="318"/>
      <c r="AY117" s="318"/>
    </row>
    <row r="118" spans="1:53" ht="13.5" customHeight="1">
      <c r="A118" s="248" t="str">
        <f>IFERROR(INDEX(【従業者名簿】!F:F,MATCH(F118,【従業者名簿】!C:C,0)),"")</f>
        <v/>
      </c>
      <c r="B118" s="298" t="s">
        <v>33</v>
      </c>
      <c r="C118" s="299" t="str">
        <f t="shared" ref="C118" si="84">IF(AO118="介護福祉士","〇","")</f>
        <v/>
      </c>
      <c r="D118" s="366" t="str">
        <f>IF(A118="","",DATEDIF(A118,$AF$3,"m"))</f>
        <v/>
      </c>
      <c r="E118" s="275"/>
      <c r="F118" s="262"/>
      <c r="G118" s="70" t="s">
        <v>36</v>
      </c>
      <c r="H118" s="45"/>
      <c r="I118" s="45"/>
      <c r="J118" s="45"/>
      <c r="K118" s="45"/>
      <c r="L118" s="45"/>
      <c r="M118" s="45"/>
      <c r="N118" s="45"/>
      <c r="O118" s="45"/>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253">
        <f>SUM(H119:AL119)</f>
        <v>0</v>
      </c>
      <c r="AN118" s="380" t="str">
        <f t="shared" ref="AN118" si="85">IFERROR(IF(OR(E118="Ａ",AM118&gt;$AF$125),1,ROUNDDOWN(AM118/$AF$125,1)),"")</f>
        <v/>
      </c>
      <c r="AO118" s="222"/>
      <c r="AP118" s="8"/>
      <c r="AQ118" s="312" t="s">
        <v>204</v>
      </c>
      <c r="AR118" s="313"/>
      <c r="AS118" s="314"/>
      <c r="AT118" s="315">
        <f>ROUNDDOWN(SUMIFS(AN94:AN159,C94:C159,"〇",D94:D159,"&gt;="&amp;BA118),1)</f>
        <v>0</v>
      </c>
      <c r="AU118" s="316"/>
      <c r="AV118" s="316"/>
      <c r="AW118" s="317" t="e">
        <f>AT118/AM124</f>
        <v>#DIV/0!</v>
      </c>
      <c r="AX118" s="318"/>
      <c r="AY118" s="318"/>
      <c r="BA118" s="358">
        <f>[1]【算定要件集計】!T7</f>
        <v>120</v>
      </c>
    </row>
    <row r="119" spans="1:53" ht="13.5" customHeight="1">
      <c r="A119" s="249"/>
      <c r="B119" s="255"/>
      <c r="C119" s="287"/>
      <c r="D119" s="367"/>
      <c r="E119" s="260"/>
      <c r="F119" s="262"/>
      <c r="G119" s="70" t="s">
        <v>41</v>
      </c>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253"/>
      <c r="AN119" s="380"/>
      <c r="AO119" s="223"/>
      <c r="AP119" s="8"/>
      <c r="AQ119" s="319" t="s">
        <v>206</v>
      </c>
      <c r="AR119" s="320"/>
      <c r="AS119" s="321"/>
      <c r="AT119" s="316"/>
      <c r="AU119" s="316"/>
      <c r="AV119" s="316"/>
      <c r="AW119" s="318"/>
      <c r="AX119" s="318"/>
      <c r="AY119" s="318"/>
      <c r="BA119" s="359"/>
    </row>
    <row r="120" spans="1:53" ht="13.5" customHeight="1">
      <c r="A120" s="248" t="str">
        <f>IFERROR(INDEX(【従業者名簿】!F:F,MATCH(F120,【従業者名簿】!C:C,0)),"")</f>
        <v/>
      </c>
      <c r="B120" s="298" t="s">
        <v>33</v>
      </c>
      <c r="C120" s="299" t="str">
        <f t="shared" ref="C120" si="86">IF(AO120="介護福祉士","〇","")</f>
        <v/>
      </c>
      <c r="D120" s="366" t="str">
        <f>IF(A120="","",DATEDIF(A120,$AF$3,"m"))</f>
        <v/>
      </c>
      <c r="E120" s="275"/>
      <c r="F120" s="262"/>
      <c r="G120" s="70" t="s">
        <v>36</v>
      </c>
      <c r="H120" s="45"/>
      <c r="I120" s="45"/>
      <c r="J120" s="45"/>
      <c r="K120" s="45"/>
      <c r="L120" s="45"/>
      <c r="M120" s="45"/>
      <c r="N120" s="45"/>
      <c r="O120" s="45"/>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253">
        <f>SUM(H121:AL121)</f>
        <v>0</v>
      </c>
      <c r="AN120" s="380" t="str">
        <f t="shared" ref="AN120" si="87">IFERROR(IF(OR(E120="Ａ",AM120&gt;$AF$125),1,ROUNDDOWN(AM120/$AF$125,1)),"")</f>
        <v/>
      </c>
      <c r="AO120" s="222"/>
      <c r="AP120" s="8"/>
      <c r="AQ120" s="312" t="s">
        <v>207</v>
      </c>
      <c r="AR120" s="313"/>
      <c r="AS120" s="314"/>
      <c r="AT120" s="315">
        <f>ROUNDDOWN(SUM(SUMIF(E94:E159,{"Ａ","Ｂ"},AN94:AN159)),1)</f>
        <v>0</v>
      </c>
      <c r="AU120" s="316"/>
      <c r="AV120" s="316"/>
      <c r="AW120" s="360" t="e">
        <f>AT120/AM124</f>
        <v>#DIV/0!</v>
      </c>
      <c r="AX120" s="361"/>
      <c r="AY120" s="362"/>
      <c r="BA120" s="169"/>
    </row>
    <row r="121" spans="1:53" ht="13.5" customHeight="1">
      <c r="A121" s="249"/>
      <c r="B121" s="255"/>
      <c r="C121" s="287"/>
      <c r="D121" s="367"/>
      <c r="E121" s="260"/>
      <c r="F121" s="262"/>
      <c r="G121" s="70" t="s">
        <v>41</v>
      </c>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253"/>
      <c r="AN121" s="380"/>
      <c r="AO121" s="223"/>
      <c r="AP121" s="8"/>
      <c r="AQ121" s="319" t="s">
        <v>208</v>
      </c>
      <c r="AR121" s="320"/>
      <c r="AS121" s="321"/>
      <c r="AT121" s="316"/>
      <c r="AU121" s="316"/>
      <c r="AV121" s="316"/>
      <c r="AW121" s="363"/>
      <c r="AX121" s="364"/>
      <c r="AY121" s="365"/>
      <c r="BA121" s="170"/>
    </row>
    <row r="122" spans="1:53" ht="13.5" customHeight="1">
      <c r="A122" s="248" t="str">
        <f>IFERROR(INDEX(【従業者名簿】!F:F,MATCH(F122,【従業者名簿】!C:C,0)),"")</f>
        <v/>
      </c>
      <c r="B122" s="298" t="s">
        <v>33</v>
      </c>
      <c r="C122" s="299" t="str">
        <f t="shared" ref="C122" si="88">IF(AO122="介護福祉士","〇","")</f>
        <v/>
      </c>
      <c r="D122" s="366" t="str">
        <f>IF(A122="","",DATEDIF(A122,$AF$3,"m"))</f>
        <v/>
      </c>
      <c r="E122" s="275"/>
      <c r="F122" s="262"/>
      <c r="G122" s="70" t="s">
        <v>36</v>
      </c>
      <c r="H122" s="45"/>
      <c r="I122" s="45"/>
      <c r="J122" s="45"/>
      <c r="K122" s="45"/>
      <c r="L122" s="45"/>
      <c r="M122" s="45"/>
      <c r="N122" s="45"/>
      <c r="O122" s="45"/>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253">
        <f>SUM(H123:AL123)</f>
        <v>0</v>
      </c>
      <c r="AN122" s="380" t="str">
        <f t="shared" ref="AN122" si="89">IFERROR(IF(OR(E122="Ａ",AM122&gt;$AF$125),1,ROUNDDOWN(AM122/$AF$125,1)),"")</f>
        <v/>
      </c>
      <c r="AO122" s="222"/>
      <c r="AP122" s="8"/>
      <c r="AQ122" s="312" t="s">
        <v>207</v>
      </c>
      <c r="AR122" s="313"/>
      <c r="AS122" s="314"/>
      <c r="AT122" s="315">
        <f>ROUNDDOWN(SUMIF(D94:D159,"&gt;="&amp;BA122,AN94:AN159),1)</f>
        <v>0</v>
      </c>
      <c r="AU122" s="316"/>
      <c r="AV122" s="316"/>
      <c r="AW122" s="360" t="e">
        <f>AT122/AM124</f>
        <v>#DIV/0!</v>
      </c>
      <c r="AX122" s="361"/>
      <c r="AY122" s="362"/>
      <c r="BA122" s="358">
        <f>[1]【算定要件集計】!T11</f>
        <v>84</v>
      </c>
    </row>
    <row r="123" spans="1:53" ht="13.5" customHeight="1">
      <c r="A123" s="249"/>
      <c r="B123" s="255"/>
      <c r="C123" s="287"/>
      <c r="D123" s="367"/>
      <c r="E123" s="260"/>
      <c r="F123" s="262"/>
      <c r="G123" s="70" t="s">
        <v>41</v>
      </c>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253"/>
      <c r="AN123" s="380"/>
      <c r="AO123" s="223"/>
      <c r="AP123" s="8"/>
      <c r="AQ123" s="319" t="s">
        <v>210</v>
      </c>
      <c r="AR123" s="320"/>
      <c r="AS123" s="321"/>
      <c r="AT123" s="316"/>
      <c r="AU123" s="316"/>
      <c r="AV123" s="316"/>
      <c r="AW123" s="363"/>
      <c r="AX123" s="364"/>
      <c r="AY123" s="365"/>
      <c r="BA123" s="359"/>
    </row>
    <row r="124" spans="1:53" ht="13.5" customHeight="1">
      <c r="B124" s="332" t="s">
        <v>51</v>
      </c>
      <c r="C124" s="333"/>
      <c r="D124" s="333"/>
      <c r="E124" s="333"/>
      <c r="F124" s="333"/>
      <c r="G124" s="25" t="s">
        <v>49</v>
      </c>
      <c r="H124" s="23"/>
      <c r="I124" s="15"/>
      <c r="J124" s="332" t="s">
        <v>46</v>
      </c>
      <c r="K124" s="334"/>
      <c r="L124" s="334"/>
      <c r="M124" s="334"/>
      <c r="N124" s="334"/>
      <c r="O124" s="334"/>
      <c r="P124" s="334"/>
      <c r="Q124" s="334"/>
      <c r="R124" s="334"/>
      <c r="S124" s="14"/>
      <c r="T124" s="26" t="s">
        <v>50</v>
      </c>
      <c r="U124" s="24"/>
      <c r="V124" s="332" t="s">
        <v>47</v>
      </c>
      <c r="W124" s="334"/>
      <c r="X124" s="334"/>
      <c r="Y124" s="334"/>
      <c r="Z124" s="334"/>
      <c r="AA124" s="334"/>
      <c r="AB124" s="334"/>
      <c r="AC124" s="333"/>
      <c r="AD124" s="333"/>
      <c r="AE124" s="333"/>
      <c r="AF124" s="14" t="s">
        <v>164</v>
      </c>
      <c r="AH124" s="27"/>
      <c r="AI124" s="27"/>
      <c r="AJ124" s="27"/>
      <c r="AK124" s="27"/>
      <c r="AL124" s="27"/>
      <c r="AM124" s="381">
        <f>ROUNDDOWN(SUM(AN94:AN123,AN130:AN159),1)</f>
        <v>0</v>
      </c>
      <c r="AN124" s="382"/>
      <c r="AO124" s="391" t="s">
        <v>173</v>
      </c>
      <c r="AP124" s="10"/>
      <c r="AQ124" s="322"/>
      <c r="AR124" s="323"/>
      <c r="AS124" s="323"/>
      <c r="AT124" s="322"/>
      <c r="AU124" s="323"/>
      <c r="AV124" s="323"/>
      <c r="AW124" s="322"/>
      <c r="AX124" s="323"/>
      <c r="AY124" s="323"/>
    </row>
    <row r="125" spans="1:53" ht="13.5" customHeight="1">
      <c r="B125" s="210"/>
      <c r="C125" s="214"/>
      <c r="D125" s="214"/>
      <c r="E125" s="214"/>
      <c r="F125" s="214"/>
      <c r="G125" s="41">
        <f>$G$45</f>
        <v>0</v>
      </c>
      <c r="H125" s="21" t="s">
        <v>16</v>
      </c>
      <c r="I125" s="20"/>
      <c r="J125" s="335"/>
      <c r="K125" s="336"/>
      <c r="L125" s="336"/>
      <c r="M125" s="336"/>
      <c r="N125" s="336"/>
      <c r="O125" s="336"/>
      <c r="P125" s="336"/>
      <c r="Q125" s="336"/>
      <c r="R125" s="336"/>
      <c r="S125" s="330" t="str">
        <f>$S$45</f>
        <v/>
      </c>
      <c r="T125" s="330"/>
      <c r="U125" s="22" t="s">
        <v>7</v>
      </c>
      <c r="V125" s="335"/>
      <c r="W125" s="336"/>
      <c r="X125" s="336"/>
      <c r="Y125" s="336"/>
      <c r="Z125" s="336"/>
      <c r="AA125" s="336"/>
      <c r="AB125" s="336"/>
      <c r="AC125" s="214"/>
      <c r="AD125" s="214"/>
      <c r="AE125" s="214"/>
      <c r="AF125" s="331" t="str">
        <f>$AF$45</f>
        <v/>
      </c>
      <c r="AG125" s="331"/>
      <c r="AH125" s="21" t="s">
        <v>16</v>
      </c>
      <c r="AI125" s="21"/>
      <c r="AJ125" s="21"/>
      <c r="AK125" s="21"/>
      <c r="AL125" s="21"/>
      <c r="AM125" s="383"/>
      <c r="AN125" s="384"/>
      <c r="AO125" s="329"/>
      <c r="AP125" s="10"/>
      <c r="AQ125" s="323"/>
      <c r="AR125" s="323"/>
      <c r="AS125" s="323"/>
      <c r="AT125" s="323"/>
      <c r="AU125" s="323"/>
      <c r="AV125" s="323"/>
      <c r="AW125" s="323"/>
      <c r="AX125" s="323"/>
      <c r="AY125" s="323"/>
    </row>
    <row r="126" spans="1:53" ht="13.5" customHeight="1">
      <c r="B126" s="43"/>
      <c r="C126" s="43"/>
      <c r="D126" s="43"/>
      <c r="E126" s="7" t="s">
        <v>92</v>
      </c>
      <c r="F126" s="43"/>
      <c r="G126" s="51"/>
      <c r="H126" s="7"/>
      <c r="I126" s="52"/>
      <c r="J126" s="52"/>
      <c r="K126" s="52"/>
      <c r="L126" s="52"/>
      <c r="M126" s="52"/>
      <c r="N126" s="52"/>
      <c r="O126" s="52"/>
      <c r="P126" s="52"/>
      <c r="Q126" s="52"/>
      <c r="R126" s="52"/>
      <c r="S126" s="53"/>
      <c r="T126" s="53"/>
      <c r="U126" s="7"/>
      <c r="V126" s="52"/>
      <c r="W126" s="52"/>
      <c r="X126" s="52"/>
      <c r="Y126" s="52"/>
      <c r="Z126" s="52"/>
      <c r="AA126" s="52"/>
      <c r="AB126" s="52"/>
      <c r="AC126" s="43"/>
      <c r="AD126" s="43"/>
      <c r="AE126" s="43"/>
      <c r="AF126" s="54"/>
      <c r="AG126" s="54"/>
      <c r="AH126" s="7"/>
      <c r="AI126" s="7"/>
      <c r="AJ126" s="7"/>
      <c r="AK126" s="7"/>
      <c r="AL126" s="7"/>
      <c r="AM126" s="137" t="s">
        <v>149</v>
      </c>
      <c r="AN126" s="56"/>
      <c r="AO126" s="57"/>
      <c r="AP126" s="10"/>
      <c r="AQ126" s="159"/>
      <c r="AR126" s="159"/>
      <c r="AS126" s="159"/>
      <c r="AT126" s="58"/>
      <c r="AU126" s="58"/>
      <c r="AV126" s="58"/>
      <c r="AW126" s="59"/>
      <c r="AX126" s="59"/>
      <c r="AY126" s="59"/>
      <c r="BA126" s="9"/>
    </row>
    <row r="127" spans="1:53" ht="13.5" customHeight="1">
      <c r="B127" s="43"/>
      <c r="C127" s="43"/>
      <c r="D127" s="43"/>
      <c r="E127" s="43"/>
      <c r="F127" s="43"/>
      <c r="G127" s="51"/>
      <c r="H127" s="7"/>
      <c r="I127" s="52"/>
      <c r="J127" s="52"/>
      <c r="K127" s="52"/>
      <c r="L127" s="52"/>
      <c r="M127" s="52"/>
      <c r="N127" s="52"/>
      <c r="O127" s="52"/>
      <c r="P127" s="52"/>
      <c r="Q127" s="52"/>
      <c r="R127" s="52"/>
      <c r="S127" s="53"/>
      <c r="T127" s="53"/>
      <c r="U127" s="7"/>
      <c r="V127" s="52"/>
      <c r="W127" s="52"/>
      <c r="X127" s="52"/>
      <c r="Y127" s="52"/>
      <c r="Z127" s="52"/>
      <c r="AA127" s="52"/>
      <c r="AB127" s="52"/>
      <c r="AC127" s="43"/>
      <c r="AD127" s="43"/>
      <c r="AE127" s="43"/>
      <c r="AF127" s="54"/>
      <c r="AG127" s="54"/>
      <c r="AH127" s="7"/>
      <c r="AI127" s="7"/>
      <c r="AJ127" s="7"/>
      <c r="AK127" s="7"/>
      <c r="AL127" s="7"/>
      <c r="AM127" s="55"/>
      <c r="AN127" s="56"/>
      <c r="AO127" s="57"/>
      <c r="AP127" s="10"/>
      <c r="AQ127" s="42"/>
      <c r="AR127" s="42"/>
      <c r="AS127" s="42"/>
      <c r="AT127" s="58"/>
      <c r="AU127" s="58"/>
      <c r="AV127" s="58"/>
      <c r="AW127" s="59"/>
      <c r="AX127" s="59"/>
      <c r="AY127" s="59"/>
      <c r="BA127" s="9"/>
    </row>
    <row r="128" spans="1:53" s="6" customFormat="1" ht="18" customHeight="1">
      <c r="A128" s="248" t="s">
        <v>60</v>
      </c>
      <c r="B128" s="238" t="s">
        <v>0</v>
      </c>
      <c r="C128" s="250" t="s">
        <v>203</v>
      </c>
      <c r="D128" s="250" t="s">
        <v>62</v>
      </c>
      <c r="E128" s="250" t="s">
        <v>1</v>
      </c>
      <c r="F128" s="238" t="s">
        <v>3</v>
      </c>
      <c r="G128" s="252" t="s">
        <v>37</v>
      </c>
      <c r="H128" s="18" t="str">
        <f>AF83</f>
        <v/>
      </c>
      <c r="I128" s="18" t="str">
        <f>IFERROR(H128+1,"")</f>
        <v/>
      </c>
      <c r="J128" s="18" t="str">
        <f>IFERROR(I128+1,"")</f>
        <v/>
      </c>
      <c r="K128" s="18" t="str">
        <f t="shared" ref="K128" si="90">IFERROR(J128+1,"")</f>
        <v/>
      </c>
      <c r="L128" s="18" t="str">
        <f t="shared" ref="L128" si="91">IFERROR(K128+1,"")</f>
        <v/>
      </c>
      <c r="M128" s="18" t="str">
        <f t="shared" ref="M128" si="92">IFERROR(L128+1,"")</f>
        <v/>
      </c>
      <c r="N128" s="18" t="str">
        <f t="shared" ref="N128" si="93">IFERROR(M128+1,"")</f>
        <v/>
      </c>
      <c r="O128" s="18" t="str">
        <f t="shared" ref="O128" si="94">IFERROR(N128+1,"")</f>
        <v/>
      </c>
      <c r="P128" s="18" t="str">
        <f t="shared" ref="P128" si="95">IFERROR(O128+1,"")</f>
        <v/>
      </c>
      <c r="Q128" s="18" t="str">
        <f t="shared" ref="Q128" si="96">IFERROR(P128+1,"")</f>
        <v/>
      </c>
      <c r="R128" s="18" t="str">
        <f t="shared" ref="R128" si="97">IFERROR(Q128+1,"")</f>
        <v/>
      </c>
      <c r="S128" s="18" t="str">
        <f t="shared" ref="S128" si="98">IFERROR(R128+1,"")</f>
        <v/>
      </c>
      <c r="T128" s="18" t="str">
        <f t="shared" ref="T128" si="99">IFERROR(S128+1,"")</f>
        <v/>
      </c>
      <c r="U128" s="18" t="str">
        <f t="shared" ref="U128" si="100">IFERROR(T128+1,"")</f>
        <v/>
      </c>
      <c r="V128" s="18" t="str">
        <f t="shared" ref="V128" si="101">IFERROR(U128+1,"")</f>
        <v/>
      </c>
      <c r="W128" s="18" t="str">
        <f t="shared" ref="W128" si="102">IFERROR(V128+1,"")</f>
        <v/>
      </c>
      <c r="X128" s="18" t="str">
        <f t="shared" ref="X128" si="103">IFERROR(W128+1,"")</f>
        <v/>
      </c>
      <c r="Y128" s="18" t="str">
        <f t="shared" ref="Y128" si="104">IFERROR(X128+1,"")</f>
        <v/>
      </c>
      <c r="Z128" s="18" t="str">
        <f t="shared" ref="Z128" si="105">IFERROR(Y128+1,"")</f>
        <v/>
      </c>
      <c r="AA128" s="18" t="str">
        <f t="shared" ref="AA128" si="106">IFERROR(Z128+1,"")</f>
        <v/>
      </c>
      <c r="AB128" s="18" t="str">
        <f t="shared" ref="AB128" si="107">IFERROR(AA128+1,"")</f>
        <v/>
      </c>
      <c r="AC128" s="18" t="str">
        <f t="shared" ref="AC128" si="108">IFERROR(AB128+1,"")</f>
        <v/>
      </c>
      <c r="AD128" s="18" t="str">
        <f t="shared" ref="AD128" si="109">IFERROR(AC128+1,"")</f>
        <v/>
      </c>
      <c r="AE128" s="18" t="str">
        <f t="shared" ref="AE128" si="110">IFERROR(AD128+1,"")</f>
        <v/>
      </c>
      <c r="AF128" s="18" t="str">
        <f t="shared" ref="AF128" si="111">IFERROR(AE128+1,"")</f>
        <v/>
      </c>
      <c r="AG128" s="18" t="str">
        <f t="shared" ref="AG128" si="112">IFERROR(AF128+1,"")</f>
        <v/>
      </c>
      <c r="AH128" s="18" t="str">
        <f t="shared" ref="AH128" si="113">IFERROR(AG128+1,"")</f>
        <v/>
      </c>
      <c r="AI128" s="18" t="str">
        <f t="shared" ref="AI128" si="114">IFERROR(AH128+1,"")</f>
        <v/>
      </c>
      <c r="AJ128" s="18" t="str">
        <f>IFERROR(IF(MONTH(AI128)&lt;&gt;MONTH(AI128+1),"",AI128+1),"")</f>
        <v/>
      </c>
      <c r="AK128" s="18" t="str">
        <f>IFERROR(IF(MONTH(AJ128)&lt;&gt;MONTH(AJ128+1),"",AJ128+1),"")</f>
        <v/>
      </c>
      <c r="AL128" s="18" t="str">
        <f>IFERROR(IF(MONTH(AK128)&lt;&gt;MONTH(AK128+1),"",AK128+1),"")</f>
        <v/>
      </c>
      <c r="AM128" s="263" t="s">
        <v>162</v>
      </c>
      <c r="AN128" s="263" t="s">
        <v>163</v>
      </c>
      <c r="AO128" s="206" t="s">
        <v>133</v>
      </c>
      <c r="AQ128" s="1"/>
      <c r="AR128" s="1"/>
      <c r="AS128" s="1"/>
      <c r="AT128" s="1"/>
      <c r="AU128" s="1"/>
      <c r="AV128" s="1"/>
      <c r="AW128" s="1"/>
      <c r="AX128" s="1"/>
      <c r="AY128" s="1"/>
    </row>
    <row r="129" spans="1:51" s="6" customFormat="1" ht="18" customHeight="1">
      <c r="A129" s="249"/>
      <c r="B129" s="238"/>
      <c r="C129" s="251"/>
      <c r="D129" s="251"/>
      <c r="E129" s="251"/>
      <c r="F129" s="238"/>
      <c r="G129" s="239"/>
      <c r="H129" s="19" t="str">
        <f>H128</f>
        <v/>
      </c>
      <c r="I129" s="19" t="str">
        <f>I128</f>
        <v/>
      </c>
      <c r="J129" s="19" t="str">
        <f t="shared" ref="J129:AL129" si="115">J128</f>
        <v/>
      </c>
      <c r="K129" s="19" t="str">
        <f t="shared" si="115"/>
        <v/>
      </c>
      <c r="L129" s="19" t="str">
        <f t="shared" si="115"/>
        <v/>
      </c>
      <c r="M129" s="19" t="str">
        <f t="shared" si="115"/>
        <v/>
      </c>
      <c r="N129" s="19" t="str">
        <f t="shared" si="115"/>
        <v/>
      </c>
      <c r="O129" s="19" t="str">
        <f t="shared" si="115"/>
        <v/>
      </c>
      <c r="P129" s="19" t="str">
        <f t="shared" si="115"/>
        <v/>
      </c>
      <c r="Q129" s="19" t="str">
        <f t="shared" si="115"/>
        <v/>
      </c>
      <c r="R129" s="19" t="str">
        <f t="shared" si="115"/>
        <v/>
      </c>
      <c r="S129" s="19" t="str">
        <f t="shared" si="115"/>
        <v/>
      </c>
      <c r="T129" s="19" t="str">
        <f t="shared" si="115"/>
        <v/>
      </c>
      <c r="U129" s="19" t="str">
        <f t="shared" si="115"/>
        <v/>
      </c>
      <c r="V129" s="19" t="str">
        <f t="shared" si="115"/>
        <v/>
      </c>
      <c r="W129" s="19" t="str">
        <f t="shared" si="115"/>
        <v/>
      </c>
      <c r="X129" s="19" t="str">
        <f t="shared" si="115"/>
        <v/>
      </c>
      <c r="Y129" s="19" t="str">
        <f t="shared" si="115"/>
        <v/>
      </c>
      <c r="Z129" s="19" t="str">
        <f t="shared" si="115"/>
        <v/>
      </c>
      <c r="AA129" s="19" t="str">
        <f t="shared" si="115"/>
        <v/>
      </c>
      <c r="AB129" s="19" t="str">
        <f t="shared" si="115"/>
        <v/>
      </c>
      <c r="AC129" s="19" t="str">
        <f t="shared" si="115"/>
        <v/>
      </c>
      <c r="AD129" s="19" t="str">
        <f t="shared" si="115"/>
        <v/>
      </c>
      <c r="AE129" s="19" t="str">
        <f t="shared" si="115"/>
        <v/>
      </c>
      <c r="AF129" s="19" t="str">
        <f t="shared" si="115"/>
        <v/>
      </c>
      <c r="AG129" s="19" t="str">
        <f t="shared" si="115"/>
        <v/>
      </c>
      <c r="AH129" s="19" t="str">
        <f t="shared" si="115"/>
        <v/>
      </c>
      <c r="AI129" s="19" t="str">
        <f t="shared" si="115"/>
        <v/>
      </c>
      <c r="AJ129" s="19" t="str">
        <f t="shared" si="115"/>
        <v/>
      </c>
      <c r="AK129" s="19" t="str">
        <f t="shared" si="115"/>
        <v/>
      </c>
      <c r="AL129" s="19" t="str">
        <f t="shared" si="115"/>
        <v/>
      </c>
      <c r="AM129" s="263"/>
      <c r="AN129" s="263"/>
      <c r="AO129" s="207"/>
      <c r="AQ129" s="1"/>
      <c r="AR129" s="1"/>
      <c r="AS129" s="1"/>
      <c r="AT129" s="1"/>
      <c r="AU129" s="1"/>
      <c r="AV129" s="1"/>
      <c r="AW129" s="1"/>
      <c r="AX129" s="1"/>
      <c r="AY129" s="1"/>
    </row>
    <row r="130" spans="1:51" ht="13.5" customHeight="1">
      <c r="A130" s="248" t="str">
        <f>IFERROR(INDEX(【従業者名簿】!F:F,MATCH(F130,【従業者名簿】!C:C,0)),"")</f>
        <v/>
      </c>
      <c r="B130" s="298" t="s">
        <v>33</v>
      </c>
      <c r="C130" s="299" t="str">
        <f>IF(AO130="介護福祉士","〇","")</f>
        <v/>
      </c>
      <c r="D130" s="366" t="str">
        <f>IF(A130="","",DATEDIF(A130,$AF$3,"m"))</f>
        <v/>
      </c>
      <c r="E130" s="301"/>
      <c r="F130" s="270"/>
      <c r="G130" s="70" t="s">
        <v>36</v>
      </c>
      <c r="H130" s="164"/>
      <c r="I130" s="164"/>
      <c r="J130" s="164"/>
      <c r="K130" s="164"/>
      <c r="L130" s="164"/>
      <c r="M130" s="164"/>
      <c r="N130" s="164"/>
      <c r="O130" s="164"/>
      <c r="P130" s="164"/>
      <c r="Q130" s="164"/>
      <c r="R130" s="164"/>
      <c r="S130" s="164"/>
      <c r="T130" s="164"/>
      <c r="U130" s="164"/>
      <c r="V130" s="164"/>
      <c r="W130" s="164"/>
      <c r="X130" s="164"/>
      <c r="Y130" s="164"/>
      <c r="Z130" s="164"/>
      <c r="AA130" s="164"/>
      <c r="AB130" s="164"/>
      <c r="AC130" s="164"/>
      <c r="AD130" s="164"/>
      <c r="AE130" s="164"/>
      <c r="AF130" s="164"/>
      <c r="AG130" s="164"/>
      <c r="AH130" s="164"/>
      <c r="AI130" s="164"/>
      <c r="AJ130" s="164"/>
      <c r="AK130" s="164"/>
      <c r="AL130" s="164"/>
      <c r="AM130" s="253">
        <f>SUM(H131:AL131)</f>
        <v>0</v>
      </c>
      <c r="AN130" s="390" t="str">
        <f>IFERROR(IF(OR(E130="Ａ",AM130&gt;$AF$125),1,ROUNDDOWN(AM130/$AF$125,1)),"")</f>
        <v/>
      </c>
      <c r="AO130" s="222"/>
      <c r="AP130" s="8"/>
    </row>
    <row r="131" spans="1:51" ht="13.5" customHeight="1">
      <c r="A131" s="249"/>
      <c r="B131" s="255"/>
      <c r="C131" s="287"/>
      <c r="D131" s="367"/>
      <c r="E131" s="302"/>
      <c r="F131" s="261"/>
      <c r="G131" s="70" t="s">
        <v>141</v>
      </c>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253"/>
      <c r="AN131" s="390"/>
      <c r="AO131" s="223"/>
      <c r="AP131" s="8"/>
    </row>
    <row r="132" spans="1:51" ht="13.5" customHeight="1">
      <c r="A132" s="248" t="str">
        <f>IFERROR(INDEX(【従業者名簿】!F:F,MATCH(F132,【従業者名簿】!C:C,0)),"")</f>
        <v/>
      </c>
      <c r="B132" s="298" t="s">
        <v>33</v>
      </c>
      <c r="C132" s="299" t="str">
        <f t="shared" ref="C132" si="116">IF(AO132="介護福祉士","〇","")</f>
        <v/>
      </c>
      <c r="D132" s="366" t="str">
        <f>IF(A132="","",DATEDIF(A132,$AF$3,"m"))</f>
        <v/>
      </c>
      <c r="E132" s="301"/>
      <c r="F132" s="262"/>
      <c r="G132" s="70" t="s">
        <v>36</v>
      </c>
      <c r="H132" s="133"/>
      <c r="I132" s="133"/>
      <c r="J132" s="133"/>
      <c r="K132" s="133"/>
      <c r="L132" s="133"/>
      <c r="M132" s="133"/>
      <c r="N132" s="133"/>
      <c r="O132" s="133"/>
      <c r="P132" s="133"/>
      <c r="Q132" s="133"/>
      <c r="R132" s="133"/>
      <c r="S132" s="133"/>
      <c r="T132" s="133"/>
      <c r="U132" s="133"/>
      <c r="V132" s="133"/>
      <c r="W132" s="133"/>
      <c r="X132" s="133"/>
      <c r="Y132" s="133"/>
      <c r="Z132" s="133"/>
      <c r="AA132" s="133"/>
      <c r="AB132" s="133"/>
      <c r="AC132" s="133"/>
      <c r="AD132" s="133"/>
      <c r="AE132" s="133"/>
      <c r="AF132" s="133"/>
      <c r="AG132" s="133"/>
      <c r="AH132" s="133"/>
      <c r="AI132" s="133"/>
      <c r="AJ132" s="133"/>
      <c r="AK132" s="133"/>
      <c r="AL132" s="133"/>
      <c r="AM132" s="253">
        <f>SUM(H133:AL133)</f>
        <v>0</v>
      </c>
      <c r="AN132" s="390" t="str">
        <f t="shared" ref="AN132" si="117">IFERROR(IF(OR(E132="Ａ",AM132&gt;$AF$125),1,ROUNDDOWN(AM132/$AF$125,1)),"")</f>
        <v/>
      </c>
      <c r="AO132" s="372"/>
      <c r="AP132" s="8"/>
    </row>
    <row r="133" spans="1:51" ht="13.5" customHeight="1">
      <c r="A133" s="249"/>
      <c r="B133" s="255"/>
      <c r="C133" s="287"/>
      <c r="D133" s="367"/>
      <c r="E133" s="302"/>
      <c r="F133" s="262"/>
      <c r="G133" s="70" t="s">
        <v>134</v>
      </c>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253"/>
      <c r="AN133" s="390"/>
      <c r="AO133" s="374"/>
      <c r="AP133" s="8"/>
    </row>
    <row r="134" spans="1:51" ht="13.5" customHeight="1">
      <c r="A134" s="248" t="str">
        <f>IFERROR(INDEX(【従業者名簿】!F:F,MATCH(F134,【従業者名簿】!C:C,0)),"")</f>
        <v/>
      </c>
      <c r="B134" s="298" t="s">
        <v>33</v>
      </c>
      <c r="C134" s="299" t="str">
        <f t="shared" ref="C134" si="118">IF(AO134="介護福祉士","〇","")</f>
        <v/>
      </c>
      <c r="D134" s="366" t="str">
        <f>IF(A134="","",DATEDIF(A134,$AF$3,"m"))</f>
        <v/>
      </c>
      <c r="E134" s="301"/>
      <c r="F134" s="262"/>
      <c r="G134" s="70" t="s">
        <v>36</v>
      </c>
      <c r="H134" s="133"/>
      <c r="I134" s="133"/>
      <c r="J134" s="133"/>
      <c r="K134" s="133"/>
      <c r="L134" s="133"/>
      <c r="M134" s="133"/>
      <c r="N134" s="133"/>
      <c r="O134" s="133"/>
      <c r="P134" s="133"/>
      <c r="Q134" s="133"/>
      <c r="R134" s="133"/>
      <c r="S134" s="133"/>
      <c r="T134" s="133"/>
      <c r="U134" s="133"/>
      <c r="V134" s="133"/>
      <c r="W134" s="133"/>
      <c r="X134" s="133"/>
      <c r="Y134" s="133"/>
      <c r="Z134" s="133"/>
      <c r="AA134" s="133"/>
      <c r="AB134" s="133"/>
      <c r="AC134" s="133"/>
      <c r="AD134" s="133"/>
      <c r="AE134" s="133"/>
      <c r="AF134" s="133"/>
      <c r="AG134" s="133"/>
      <c r="AH134" s="133"/>
      <c r="AI134" s="133"/>
      <c r="AJ134" s="133"/>
      <c r="AK134" s="133"/>
      <c r="AL134" s="133"/>
      <c r="AM134" s="253">
        <f>SUM(H135:AL135)</f>
        <v>0</v>
      </c>
      <c r="AN134" s="390" t="str">
        <f t="shared" ref="AN134" si="119">IFERROR(IF(OR(E134="Ａ",AM134&gt;$AF$125),1,ROUNDDOWN(AM134/$AF$125,1)),"")</f>
        <v/>
      </c>
      <c r="AO134" s="372"/>
      <c r="AP134" s="8"/>
    </row>
    <row r="135" spans="1:51" ht="13.5" customHeight="1">
      <c r="A135" s="249"/>
      <c r="B135" s="255"/>
      <c r="C135" s="287"/>
      <c r="D135" s="367"/>
      <c r="E135" s="302"/>
      <c r="F135" s="262"/>
      <c r="G135" s="70" t="s">
        <v>134</v>
      </c>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253"/>
      <c r="AN135" s="390"/>
      <c r="AO135" s="374"/>
      <c r="AP135" s="8"/>
    </row>
    <row r="136" spans="1:51" ht="13.5" customHeight="1">
      <c r="A136" s="248" t="str">
        <f>IFERROR(INDEX(【従業者名簿】!F:F,MATCH(F136,【従業者名簿】!C:C,0)),"")</f>
        <v/>
      </c>
      <c r="B136" s="298" t="s">
        <v>33</v>
      </c>
      <c r="C136" s="299" t="str">
        <f t="shared" ref="C136" si="120">IF(AO136="介護福祉士","〇","")</f>
        <v/>
      </c>
      <c r="D136" s="366" t="str">
        <f t="shared" ref="D136" si="121">IF(A136="","",DATEDIF(A136,$AF$3,"m"))</f>
        <v/>
      </c>
      <c r="E136" s="301"/>
      <c r="F136" s="262"/>
      <c r="G136" s="70" t="s">
        <v>36</v>
      </c>
      <c r="H136" s="133"/>
      <c r="I136" s="133"/>
      <c r="J136" s="133"/>
      <c r="K136" s="133"/>
      <c r="L136" s="133"/>
      <c r="M136" s="133"/>
      <c r="N136" s="133"/>
      <c r="O136" s="133"/>
      <c r="P136" s="133"/>
      <c r="Q136" s="133"/>
      <c r="R136" s="133"/>
      <c r="S136" s="133"/>
      <c r="T136" s="133"/>
      <c r="U136" s="133"/>
      <c r="V136" s="133"/>
      <c r="W136" s="133"/>
      <c r="X136" s="133"/>
      <c r="Y136" s="133"/>
      <c r="Z136" s="133"/>
      <c r="AA136" s="133"/>
      <c r="AB136" s="133"/>
      <c r="AC136" s="133"/>
      <c r="AD136" s="133"/>
      <c r="AE136" s="133"/>
      <c r="AF136" s="133"/>
      <c r="AG136" s="133"/>
      <c r="AH136" s="133"/>
      <c r="AI136" s="133"/>
      <c r="AJ136" s="133"/>
      <c r="AK136" s="133"/>
      <c r="AL136" s="133"/>
      <c r="AM136" s="253">
        <f t="shared" ref="AM136" si="122">SUM(H137:AL137)</f>
        <v>0</v>
      </c>
      <c r="AN136" s="390" t="str">
        <f t="shared" ref="AN136" si="123">IFERROR(IF(OR(E136="Ａ",AM136&gt;$AF$125),1,ROUNDDOWN(AM136/$AF$125,1)),"")</f>
        <v/>
      </c>
      <c r="AO136" s="372"/>
      <c r="AP136" s="8"/>
    </row>
    <row r="137" spans="1:51" ht="13.5" customHeight="1">
      <c r="A137" s="249"/>
      <c r="B137" s="255"/>
      <c r="C137" s="287"/>
      <c r="D137" s="367"/>
      <c r="E137" s="302"/>
      <c r="F137" s="262"/>
      <c r="G137" s="70" t="s">
        <v>134</v>
      </c>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253"/>
      <c r="AN137" s="390"/>
      <c r="AO137" s="374"/>
      <c r="AP137" s="8"/>
    </row>
    <row r="138" spans="1:51" ht="13.5" customHeight="1">
      <c r="A138" s="248" t="str">
        <f>IFERROR(INDEX(【従業者名簿】!F:F,MATCH(F138,【従業者名簿】!C:C,0)),"")</f>
        <v/>
      </c>
      <c r="B138" s="298" t="s">
        <v>33</v>
      </c>
      <c r="C138" s="299" t="str">
        <f t="shared" ref="C138" si="124">IF(AO138="介護福祉士","〇","")</f>
        <v/>
      </c>
      <c r="D138" s="366" t="str">
        <f t="shared" ref="D138" si="125">IF(A138="","",DATEDIF(A138,$AF$3,"m"))</f>
        <v/>
      </c>
      <c r="E138" s="301"/>
      <c r="F138" s="262"/>
      <c r="G138" s="70" t="s">
        <v>36</v>
      </c>
      <c r="H138" s="133"/>
      <c r="I138" s="133"/>
      <c r="J138" s="133"/>
      <c r="K138" s="133"/>
      <c r="L138" s="133"/>
      <c r="M138" s="133"/>
      <c r="N138" s="133"/>
      <c r="O138" s="133"/>
      <c r="P138" s="133"/>
      <c r="Q138" s="133"/>
      <c r="R138" s="133"/>
      <c r="S138" s="133"/>
      <c r="T138" s="133"/>
      <c r="U138" s="133"/>
      <c r="V138" s="133"/>
      <c r="W138" s="133"/>
      <c r="X138" s="133"/>
      <c r="Y138" s="133"/>
      <c r="Z138" s="133"/>
      <c r="AA138" s="133"/>
      <c r="AB138" s="133"/>
      <c r="AC138" s="133"/>
      <c r="AD138" s="133"/>
      <c r="AE138" s="133"/>
      <c r="AF138" s="133"/>
      <c r="AG138" s="133"/>
      <c r="AH138" s="133"/>
      <c r="AI138" s="133"/>
      <c r="AJ138" s="133"/>
      <c r="AK138" s="133"/>
      <c r="AL138" s="133"/>
      <c r="AM138" s="253">
        <f t="shared" ref="AM138" si="126">SUM(H139:AL139)</f>
        <v>0</v>
      </c>
      <c r="AN138" s="390" t="str">
        <f t="shared" ref="AN138" si="127">IFERROR(IF(OR(E138="Ａ",AM138&gt;$AF$125),1,ROUNDDOWN(AM138/$AF$125,1)),"")</f>
        <v/>
      </c>
      <c r="AO138" s="372"/>
      <c r="AP138" s="8"/>
    </row>
    <row r="139" spans="1:51" ht="13.5" customHeight="1">
      <c r="A139" s="249"/>
      <c r="B139" s="255"/>
      <c r="C139" s="287"/>
      <c r="D139" s="367"/>
      <c r="E139" s="302"/>
      <c r="F139" s="262"/>
      <c r="G139" s="70" t="s">
        <v>134</v>
      </c>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253"/>
      <c r="AN139" s="390"/>
      <c r="AO139" s="374"/>
      <c r="AP139" s="8"/>
    </row>
    <row r="140" spans="1:51" ht="13.5" customHeight="1">
      <c r="A140" s="248" t="str">
        <f>IFERROR(INDEX(【従業者名簿】!F:F,MATCH(F140,【従業者名簿】!C:C,0)),"")</f>
        <v/>
      </c>
      <c r="B140" s="298" t="s">
        <v>33</v>
      </c>
      <c r="C140" s="299" t="str">
        <f t="shared" ref="C140" si="128">IF(AO140="介護福祉士","〇","")</f>
        <v/>
      </c>
      <c r="D140" s="366" t="str">
        <f t="shared" ref="D140" si="129">IF(A140="","",DATEDIF(A140,$AF$3,"m"))</f>
        <v/>
      </c>
      <c r="E140" s="301"/>
      <c r="F140" s="262"/>
      <c r="G140" s="70" t="s">
        <v>36</v>
      </c>
      <c r="H140" s="133"/>
      <c r="I140" s="133"/>
      <c r="J140" s="133"/>
      <c r="K140" s="133"/>
      <c r="L140" s="133"/>
      <c r="M140" s="133"/>
      <c r="N140" s="133"/>
      <c r="O140" s="133"/>
      <c r="P140" s="133"/>
      <c r="Q140" s="133"/>
      <c r="R140" s="133"/>
      <c r="S140" s="133"/>
      <c r="T140" s="133"/>
      <c r="U140" s="133"/>
      <c r="V140" s="133"/>
      <c r="W140" s="133"/>
      <c r="X140" s="133"/>
      <c r="Y140" s="133"/>
      <c r="Z140" s="133"/>
      <c r="AA140" s="133"/>
      <c r="AB140" s="133"/>
      <c r="AC140" s="133"/>
      <c r="AD140" s="133"/>
      <c r="AE140" s="133"/>
      <c r="AF140" s="133"/>
      <c r="AG140" s="133"/>
      <c r="AH140" s="133"/>
      <c r="AI140" s="133"/>
      <c r="AJ140" s="133"/>
      <c r="AK140" s="133"/>
      <c r="AL140" s="133"/>
      <c r="AM140" s="253">
        <f t="shared" ref="AM140" si="130">SUM(H141:AL141)</f>
        <v>0</v>
      </c>
      <c r="AN140" s="390" t="str">
        <f t="shared" ref="AN140" si="131">IFERROR(IF(OR(E140="Ａ",AM140&gt;$AF$125),1,ROUNDDOWN(AM140/$AF$125,1)),"")</f>
        <v/>
      </c>
      <c r="AO140" s="372"/>
      <c r="AP140" s="8"/>
    </row>
    <row r="141" spans="1:51" ht="13.5" customHeight="1">
      <c r="A141" s="249"/>
      <c r="B141" s="255"/>
      <c r="C141" s="287"/>
      <c r="D141" s="367"/>
      <c r="E141" s="302"/>
      <c r="F141" s="262"/>
      <c r="G141" s="70" t="s">
        <v>134</v>
      </c>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253"/>
      <c r="AN141" s="390"/>
      <c r="AO141" s="374"/>
      <c r="AP141" s="8"/>
    </row>
    <row r="142" spans="1:51" ht="13.5" customHeight="1">
      <c r="A142" s="248" t="str">
        <f>IFERROR(INDEX(【従業者名簿】!F:F,MATCH(F142,【従業者名簿】!C:C,0)),"")</f>
        <v/>
      </c>
      <c r="B142" s="298" t="s">
        <v>33</v>
      </c>
      <c r="C142" s="299" t="str">
        <f t="shared" ref="C142" si="132">IF(AO142="介護福祉士","〇","")</f>
        <v/>
      </c>
      <c r="D142" s="366" t="str">
        <f t="shared" ref="D142" si="133">IF(A142="","",DATEDIF(A142,$AF$3,"m"))</f>
        <v/>
      </c>
      <c r="E142" s="301"/>
      <c r="F142" s="262"/>
      <c r="G142" s="70" t="s">
        <v>36</v>
      </c>
      <c r="H142" s="133"/>
      <c r="I142" s="133"/>
      <c r="J142" s="133"/>
      <c r="K142" s="133"/>
      <c r="L142" s="133"/>
      <c r="M142" s="133"/>
      <c r="N142" s="133"/>
      <c r="O142" s="133"/>
      <c r="P142" s="133"/>
      <c r="Q142" s="133"/>
      <c r="R142" s="133"/>
      <c r="S142" s="133"/>
      <c r="T142" s="133"/>
      <c r="U142" s="133"/>
      <c r="V142" s="133"/>
      <c r="W142" s="133"/>
      <c r="X142" s="133"/>
      <c r="Y142" s="133"/>
      <c r="Z142" s="133"/>
      <c r="AA142" s="133"/>
      <c r="AB142" s="133"/>
      <c r="AC142" s="133"/>
      <c r="AD142" s="133"/>
      <c r="AE142" s="133"/>
      <c r="AF142" s="133"/>
      <c r="AG142" s="133"/>
      <c r="AH142" s="133"/>
      <c r="AI142" s="133"/>
      <c r="AJ142" s="133"/>
      <c r="AK142" s="133"/>
      <c r="AL142" s="133"/>
      <c r="AM142" s="253">
        <f t="shared" ref="AM142" si="134">SUM(H143:AL143)</f>
        <v>0</v>
      </c>
      <c r="AN142" s="390" t="str">
        <f t="shared" ref="AN142" si="135">IFERROR(IF(OR(E142="Ａ",AM142&gt;$AF$125),1,ROUNDDOWN(AM142/$AF$125,1)),"")</f>
        <v/>
      </c>
      <c r="AO142" s="372"/>
      <c r="AP142" s="8"/>
    </row>
    <row r="143" spans="1:51" ht="13.5" customHeight="1">
      <c r="A143" s="249"/>
      <c r="B143" s="255"/>
      <c r="C143" s="287"/>
      <c r="D143" s="367"/>
      <c r="E143" s="302"/>
      <c r="F143" s="262"/>
      <c r="G143" s="70" t="s">
        <v>134</v>
      </c>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253"/>
      <c r="AN143" s="390"/>
      <c r="AO143" s="374"/>
      <c r="AP143" s="8"/>
    </row>
    <row r="144" spans="1:51" ht="13.5" customHeight="1">
      <c r="A144" s="248" t="str">
        <f>IFERROR(INDEX(【従業者名簿】!F:F,MATCH(F144,【従業者名簿】!C:C,0)),"")</f>
        <v/>
      </c>
      <c r="B144" s="298" t="s">
        <v>33</v>
      </c>
      <c r="C144" s="299" t="str">
        <f t="shared" ref="C144" si="136">IF(AO144="介護福祉士","〇","")</f>
        <v/>
      </c>
      <c r="D144" s="366" t="str">
        <f t="shared" ref="D144" si="137">IF(A144="","",DATEDIF(A144,$AF$3,"m"))</f>
        <v/>
      </c>
      <c r="E144" s="301"/>
      <c r="F144" s="262"/>
      <c r="G144" s="70" t="s">
        <v>36</v>
      </c>
      <c r="H144" s="133"/>
      <c r="I144" s="133"/>
      <c r="J144" s="133"/>
      <c r="K144" s="133"/>
      <c r="L144" s="133"/>
      <c r="M144" s="133"/>
      <c r="N144" s="133"/>
      <c r="O144" s="133"/>
      <c r="P144" s="133"/>
      <c r="Q144" s="133"/>
      <c r="R144" s="133"/>
      <c r="S144" s="133"/>
      <c r="T144" s="133"/>
      <c r="U144" s="133"/>
      <c r="V144" s="133"/>
      <c r="W144" s="133"/>
      <c r="X144" s="133"/>
      <c r="Y144" s="133"/>
      <c r="Z144" s="133"/>
      <c r="AA144" s="133"/>
      <c r="AB144" s="133"/>
      <c r="AC144" s="133"/>
      <c r="AD144" s="133"/>
      <c r="AE144" s="133"/>
      <c r="AF144" s="133"/>
      <c r="AG144" s="133"/>
      <c r="AH144" s="133"/>
      <c r="AI144" s="133"/>
      <c r="AJ144" s="133"/>
      <c r="AK144" s="133"/>
      <c r="AL144" s="133"/>
      <c r="AM144" s="253">
        <f t="shared" ref="AM144" si="138">SUM(H145:AL145)</f>
        <v>0</v>
      </c>
      <c r="AN144" s="390" t="str">
        <f t="shared" ref="AN144" si="139">IFERROR(IF(OR(E144="Ａ",AM144&gt;$AF$125),1,ROUNDDOWN(AM144/$AF$125,1)),"")</f>
        <v/>
      </c>
      <c r="AO144" s="372"/>
      <c r="AP144" s="8"/>
    </row>
    <row r="145" spans="1:51" ht="13.5" customHeight="1">
      <c r="A145" s="249"/>
      <c r="B145" s="255"/>
      <c r="C145" s="287"/>
      <c r="D145" s="367"/>
      <c r="E145" s="302"/>
      <c r="F145" s="262"/>
      <c r="G145" s="70" t="s">
        <v>134</v>
      </c>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253"/>
      <c r="AN145" s="390"/>
      <c r="AO145" s="374"/>
      <c r="AP145" s="8"/>
    </row>
    <row r="146" spans="1:51" ht="13.5" customHeight="1">
      <c r="A146" s="248" t="str">
        <f>IFERROR(INDEX(【従業者名簿】!F:F,MATCH(F146,【従業者名簿】!C:C,0)),"")</f>
        <v/>
      </c>
      <c r="B146" s="298" t="s">
        <v>33</v>
      </c>
      <c r="C146" s="299" t="str">
        <f t="shared" ref="C146" si="140">IF(AO146="介護福祉士","〇","")</f>
        <v/>
      </c>
      <c r="D146" s="366" t="str">
        <f t="shared" ref="D146" si="141">IF(A146="","",DATEDIF(A146,$AF$3,"m"))</f>
        <v/>
      </c>
      <c r="E146" s="301"/>
      <c r="F146" s="262"/>
      <c r="G146" s="70" t="s">
        <v>36</v>
      </c>
      <c r="H146" s="133"/>
      <c r="I146" s="133"/>
      <c r="J146" s="133"/>
      <c r="K146" s="133"/>
      <c r="L146" s="133"/>
      <c r="M146" s="133"/>
      <c r="N146" s="133"/>
      <c r="O146" s="133"/>
      <c r="P146" s="133"/>
      <c r="Q146" s="133"/>
      <c r="R146" s="133"/>
      <c r="S146" s="133"/>
      <c r="T146" s="133"/>
      <c r="U146" s="133"/>
      <c r="V146" s="133"/>
      <c r="W146" s="133"/>
      <c r="X146" s="133"/>
      <c r="Y146" s="133"/>
      <c r="Z146" s="133"/>
      <c r="AA146" s="133"/>
      <c r="AB146" s="133"/>
      <c r="AC146" s="133"/>
      <c r="AD146" s="133"/>
      <c r="AE146" s="133"/>
      <c r="AF146" s="133"/>
      <c r="AG146" s="133"/>
      <c r="AH146" s="133"/>
      <c r="AI146" s="133"/>
      <c r="AJ146" s="133"/>
      <c r="AK146" s="133"/>
      <c r="AL146" s="133"/>
      <c r="AM146" s="253">
        <f t="shared" ref="AM146" si="142">SUM(H147:AL147)</f>
        <v>0</v>
      </c>
      <c r="AN146" s="390" t="str">
        <f t="shared" ref="AN146" si="143">IFERROR(IF(OR(E146="Ａ",AM146&gt;$AF$125),1,ROUNDDOWN(AM146/$AF$125,1)),"")</f>
        <v/>
      </c>
      <c r="AO146" s="372"/>
      <c r="AP146" s="8"/>
    </row>
    <row r="147" spans="1:51" ht="13.5" customHeight="1">
      <c r="A147" s="249"/>
      <c r="B147" s="255"/>
      <c r="C147" s="287"/>
      <c r="D147" s="367"/>
      <c r="E147" s="302"/>
      <c r="F147" s="262"/>
      <c r="G147" s="70" t="s">
        <v>134</v>
      </c>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253"/>
      <c r="AN147" s="390"/>
      <c r="AO147" s="374"/>
      <c r="AP147" s="8"/>
    </row>
    <row r="148" spans="1:51" ht="13.5" customHeight="1">
      <c r="A148" s="248" t="str">
        <f>IFERROR(INDEX(【従業者名簿】!F:F,MATCH(F148,【従業者名簿】!C:C,0)),"")</f>
        <v/>
      </c>
      <c r="B148" s="298" t="s">
        <v>33</v>
      </c>
      <c r="C148" s="299" t="str">
        <f t="shared" ref="C148" si="144">IF(AO148="介護福祉士","〇","")</f>
        <v/>
      </c>
      <c r="D148" s="366" t="str">
        <f t="shared" ref="D148" si="145">IF(A148="","",DATEDIF(A148,$AF$3,"m"))</f>
        <v/>
      </c>
      <c r="E148" s="301"/>
      <c r="F148" s="262"/>
      <c r="G148" s="70" t="s">
        <v>36</v>
      </c>
      <c r="H148" s="133"/>
      <c r="I148" s="133"/>
      <c r="J148" s="133"/>
      <c r="K148" s="133"/>
      <c r="L148" s="133"/>
      <c r="M148" s="133"/>
      <c r="N148" s="133"/>
      <c r="O148" s="133"/>
      <c r="P148" s="133"/>
      <c r="Q148" s="133"/>
      <c r="R148" s="133"/>
      <c r="S148" s="133"/>
      <c r="T148" s="133"/>
      <c r="U148" s="133"/>
      <c r="V148" s="133"/>
      <c r="W148" s="133"/>
      <c r="X148" s="133"/>
      <c r="Y148" s="133"/>
      <c r="Z148" s="133"/>
      <c r="AA148" s="133"/>
      <c r="AB148" s="133"/>
      <c r="AC148" s="133"/>
      <c r="AD148" s="133"/>
      <c r="AE148" s="133"/>
      <c r="AF148" s="133"/>
      <c r="AG148" s="133"/>
      <c r="AH148" s="133"/>
      <c r="AI148" s="133"/>
      <c r="AJ148" s="133"/>
      <c r="AK148" s="133"/>
      <c r="AL148" s="133"/>
      <c r="AM148" s="253">
        <f t="shared" ref="AM148" si="146">SUM(H149:AL149)</f>
        <v>0</v>
      </c>
      <c r="AN148" s="390" t="str">
        <f t="shared" ref="AN148" si="147">IFERROR(IF(OR(E148="Ａ",AM148&gt;$AF$125),1,ROUNDDOWN(AM148/$AF$125,1)),"")</f>
        <v/>
      </c>
      <c r="AO148" s="372"/>
      <c r="AP148" s="8"/>
    </row>
    <row r="149" spans="1:51" ht="13.5" customHeight="1">
      <c r="A149" s="249"/>
      <c r="B149" s="255"/>
      <c r="C149" s="287"/>
      <c r="D149" s="367"/>
      <c r="E149" s="302"/>
      <c r="F149" s="262"/>
      <c r="G149" s="70" t="s">
        <v>134</v>
      </c>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253"/>
      <c r="AN149" s="390"/>
      <c r="AO149" s="374"/>
      <c r="AP149" s="8"/>
    </row>
    <row r="150" spans="1:51" ht="13.5" customHeight="1">
      <c r="A150" s="248" t="str">
        <f>IFERROR(INDEX(【従業者名簿】!F:F,MATCH(F150,【従業者名簿】!C:C,0)),"")</f>
        <v/>
      </c>
      <c r="B150" s="298" t="s">
        <v>33</v>
      </c>
      <c r="C150" s="299" t="str">
        <f t="shared" ref="C150" si="148">IF(AO150="介護福祉士","〇","")</f>
        <v/>
      </c>
      <c r="D150" s="366" t="str">
        <f t="shared" ref="D150" si="149">IF(A150="","",DATEDIF(A150,$AF$3,"m"))</f>
        <v/>
      </c>
      <c r="E150" s="301"/>
      <c r="F150" s="262"/>
      <c r="G150" s="70" t="s">
        <v>36</v>
      </c>
      <c r="H150" s="133"/>
      <c r="I150" s="133"/>
      <c r="J150" s="133"/>
      <c r="K150" s="133"/>
      <c r="L150" s="133"/>
      <c r="M150" s="133"/>
      <c r="N150" s="133"/>
      <c r="O150" s="133"/>
      <c r="P150" s="133"/>
      <c r="Q150" s="133"/>
      <c r="R150" s="133"/>
      <c r="S150" s="133"/>
      <c r="T150" s="133"/>
      <c r="U150" s="133"/>
      <c r="V150" s="133"/>
      <c r="W150" s="133"/>
      <c r="X150" s="133"/>
      <c r="Y150" s="133"/>
      <c r="Z150" s="133"/>
      <c r="AA150" s="133"/>
      <c r="AB150" s="133"/>
      <c r="AC150" s="133"/>
      <c r="AD150" s="133"/>
      <c r="AE150" s="133"/>
      <c r="AF150" s="133"/>
      <c r="AG150" s="133"/>
      <c r="AH150" s="133"/>
      <c r="AI150" s="133"/>
      <c r="AJ150" s="133"/>
      <c r="AK150" s="133"/>
      <c r="AL150" s="133"/>
      <c r="AM150" s="253">
        <f t="shared" ref="AM150" si="150">SUM(H151:AL151)</f>
        <v>0</v>
      </c>
      <c r="AN150" s="390" t="str">
        <f t="shared" ref="AN150" si="151">IFERROR(IF(OR(E150="Ａ",AM150&gt;$AF$125),1,ROUNDDOWN(AM150/$AF$125,1)),"")</f>
        <v/>
      </c>
      <c r="AO150" s="372"/>
      <c r="AP150" s="8"/>
    </row>
    <row r="151" spans="1:51" ht="13.5" customHeight="1">
      <c r="A151" s="249"/>
      <c r="B151" s="255"/>
      <c r="C151" s="287"/>
      <c r="D151" s="367"/>
      <c r="E151" s="302"/>
      <c r="F151" s="262"/>
      <c r="G151" s="70" t="s">
        <v>134</v>
      </c>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253"/>
      <c r="AN151" s="390"/>
      <c r="AO151" s="374"/>
      <c r="AP151" s="8"/>
    </row>
    <row r="152" spans="1:51" ht="13.5" customHeight="1">
      <c r="A152" s="248" t="str">
        <f>IFERROR(INDEX(【従業者名簿】!F:F,MATCH(F152,【従業者名簿】!C:C,0)),"")</f>
        <v/>
      </c>
      <c r="B152" s="298" t="s">
        <v>33</v>
      </c>
      <c r="C152" s="299" t="str">
        <f t="shared" ref="C152" si="152">IF(AO152="介護福祉士","〇","")</f>
        <v/>
      </c>
      <c r="D152" s="366" t="str">
        <f t="shared" ref="D152" si="153">IF(A152="","",DATEDIF(A152,$AF$3,"m"))</f>
        <v/>
      </c>
      <c r="E152" s="301"/>
      <c r="F152" s="262"/>
      <c r="G152" s="70" t="s">
        <v>36</v>
      </c>
      <c r="H152" s="133"/>
      <c r="I152" s="133"/>
      <c r="J152" s="133"/>
      <c r="K152" s="133"/>
      <c r="L152" s="133"/>
      <c r="M152" s="13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253">
        <f t="shared" ref="AM152" si="154">SUM(H153:AL153)</f>
        <v>0</v>
      </c>
      <c r="AN152" s="390" t="str">
        <f t="shared" ref="AN152" si="155">IFERROR(IF(OR(E152="Ａ",AM152&gt;$AF$125),1,ROUNDDOWN(AM152/$AF$125,1)),"")</f>
        <v/>
      </c>
      <c r="AO152" s="372"/>
      <c r="AP152" s="8"/>
    </row>
    <row r="153" spans="1:51" ht="13.5" customHeight="1">
      <c r="A153" s="249"/>
      <c r="B153" s="255"/>
      <c r="C153" s="287"/>
      <c r="D153" s="367"/>
      <c r="E153" s="302"/>
      <c r="F153" s="262"/>
      <c r="G153" s="70" t="s">
        <v>134</v>
      </c>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253"/>
      <c r="AN153" s="390"/>
      <c r="AO153" s="374"/>
      <c r="AP153" s="8"/>
    </row>
    <row r="154" spans="1:51" ht="13.5" customHeight="1">
      <c r="A154" s="248" t="str">
        <f>IFERROR(INDEX(【従業者名簿】!F:F,MATCH(F154,【従業者名簿】!C:C,0)),"")</f>
        <v/>
      </c>
      <c r="B154" s="298" t="s">
        <v>33</v>
      </c>
      <c r="C154" s="299" t="str">
        <f t="shared" ref="C154" si="156">IF(AO154="介護福祉士","〇","")</f>
        <v/>
      </c>
      <c r="D154" s="366" t="str">
        <f t="shared" ref="D154" si="157">IF(A154="","",DATEDIF(A154,$AF$3,"m"))</f>
        <v/>
      </c>
      <c r="E154" s="301"/>
      <c r="F154" s="262"/>
      <c r="G154" s="70" t="s">
        <v>36</v>
      </c>
      <c r="H154" s="133"/>
      <c r="I154" s="133"/>
      <c r="J154" s="133"/>
      <c r="K154" s="133"/>
      <c r="L154" s="133"/>
      <c r="M154" s="133"/>
      <c r="N154" s="133"/>
      <c r="O154" s="133"/>
      <c r="P154" s="133"/>
      <c r="Q154" s="133"/>
      <c r="R154" s="133"/>
      <c r="S154" s="133"/>
      <c r="T154" s="133"/>
      <c r="U154" s="133"/>
      <c r="V154" s="133"/>
      <c r="W154" s="133"/>
      <c r="X154" s="133"/>
      <c r="Y154" s="133"/>
      <c r="Z154" s="133"/>
      <c r="AA154" s="133"/>
      <c r="AB154" s="133"/>
      <c r="AC154" s="133"/>
      <c r="AD154" s="133"/>
      <c r="AE154" s="133"/>
      <c r="AF154" s="133"/>
      <c r="AG154" s="133"/>
      <c r="AH154" s="133"/>
      <c r="AI154" s="133"/>
      <c r="AJ154" s="133"/>
      <c r="AK154" s="133"/>
      <c r="AL154" s="133"/>
      <c r="AM154" s="253">
        <f t="shared" ref="AM154" si="158">SUM(H155:AL155)</f>
        <v>0</v>
      </c>
      <c r="AN154" s="390" t="str">
        <f t="shared" ref="AN154" si="159">IFERROR(IF(OR(E154="Ａ",AM154&gt;$AF$125),1,ROUNDDOWN(AM154/$AF$125,1)),"")</f>
        <v/>
      </c>
      <c r="AO154" s="372"/>
      <c r="AP154" s="8"/>
    </row>
    <row r="155" spans="1:51" ht="13.5" customHeight="1">
      <c r="A155" s="249"/>
      <c r="B155" s="255"/>
      <c r="C155" s="287"/>
      <c r="D155" s="367"/>
      <c r="E155" s="302"/>
      <c r="F155" s="262"/>
      <c r="G155" s="70" t="s">
        <v>134</v>
      </c>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253"/>
      <c r="AN155" s="390"/>
      <c r="AO155" s="374"/>
      <c r="AP155" s="8"/>
    </row>
    <row r="156" spans="1:51" ht="13.5" customHeight="1">
      <c r="A156" s="248" t="str">
        <f>IFERROR(INDEX(【従業者名簿】!F:F,MATCH(F156,【従業者名簿】!C:C,0)),"")</f>
        <v/>
      </c>
      <c r="B156" s="298" t="s">
        <v>33</v>
      </c>
      <c r="C156" s="299" t="str">
        <f t="shared" ref="C156" si="160">IF(AO156="介護福祉士","〇","")</f>
        <v/>
      </c>
      <c r="D156" s="366" t="str">
        <f t="shared" ref="D156" si="161">IF(A156="","",DATEDIF(A156,$AF$3,"m"))</f>
        <v/>
      </c>
      <c r="E156" s="301"/>
      <c r="F156" s="270"/>
      <c r="G156" s="70" t="s">
        <v>36</v>
      </c>
      <c r="H156" s="133"/>
      <c r="I156" s="133"/>
      <c r="J156" s="133"/>
      <c r="K156" s="133"/>
      <c r="L156" s="133"/>
      <c r="M156" s="133"/>
      <c r="N156" s="133"/>
      <c r="O156" s="133"/>
      <c r="P156" s="133"/>
      <c r="Q156" s="133"/>
      <c r="R156" s="133"/>
      <c r="S156" s="133"/>
      <c r="T156" s="133"/>
      <c r="U156" s="133"/>
      <c r="V156" s="133"/>
      <c r="W156" s="133"/>
      <c r="X156" s="133"/>
      <c r="Y156" s="133"/>
      <c r="Z156" s="133"/>
      <c r="AA156" s="133"/>
      <c r="AB156" s="133"/>
      <c r="AC156" s="133"/>
      <c r="AD156" s="133"/>
      <c r="AE156" s="133"/>
      <c r="AF156" s="133"/>
      <c r="AG156" s="133"/>
      <c r="AH156" s="133"/>
      <c r="AI156" s="133"/>
      <c r="AJ156" s="133"/>
      <c r="AK156" s="133"/>
      <c r="AL156" s="133"/>
      <c r="AM156" s="253">
        <f t="shared" ref="AM156" si="162">SUM(H157:AL157)</f>
        <v>0</v>
      </c>
      <c r="AN156" s="390" t="str">
        <f t="shared" ref="AN156" si="163">IFERROR(IF(OR(E156="Ａ",AM156&gt;$AF$125),1,ROUNDDOWN(AM156/$AF$125,1)),"")</f>
        <v/>
      </c>
      <c r="AO156" s="372"/>
      <c r="AP156" s="8"/>
    </row>
    <row r="157" spans="1:51" ht="13.5" customHeight="1">
      <c r="A157" s="249"/>
      <c r="B157" s="255"/>
      <c r="C157" s="287"/>
      <c r="D157" s="367"/>
      <c r="E157" s="302"/>
      <c r="F157" s="261"/>
      <c r="G157" s="70" t="s">
        <v>134</v>
      </c>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253"/>
      <c r="AN157" s="390"/>
      <c r="AO157" s="374"/>
      <c r="AP157" s="8"/>
    </row>
    <row r="158" spans="1:51" ht="13.5" customHeight="1">
      <c r="A158" s="248" t="str">
        <f>IFERROR(INDEX(【従業者名簿】!F:F,MATCH(F158,【従業者名簿】!C:C,0)),"")</f>
        <v/>
      </c>
      <c r="B158" s="298" t="s">
        <v>33</v>
      </c>
      <c r="C158" s="299" t="str">
        <f t="shared" ref="C158" si="164">IF(AO158="介護福祉士","〇","")</f>
        <v/>
      </c>
      <c r="D158" s="366" t="str">
        <f>IF(A158="","",DATEDIF(A158,$AF$3,"m"))</f>
        <v/>
      </c>
      <c r="E158" s="301"/>
      <c r="F158" s="262"/>
      <c r="G158" s="70" t="s">
        <v>36</v>
      </c>
      <c r="H158" s="133"/>
      <c r="I158" s="133"/>
      <c r="J158" s="133"/>
      <c r="K158" s="133"/>
      <c r="L158" s="133"/>
      <c r="M158" s="133"/>
      <c r="N158" s="133"/>
      <c r="O158" s="133"/>
      <c r="P158" s="133"/>
      <c r="Q158" s="133"/>
      <c r="R158" s="133"/>
      <c r="S158" s="133"/>
      <c r="T158" s="133"/>
      <c r="U158" s="133"/>
      <c r="V158" s="133"/>
      <c r="W158" s="133"/>
      <c r="X158" s="133"/>
      <c r="Y158" s="133"/>
      <c r="Z158" s="133"/>
      <c r="AA158" s="133"/>
      <c r="AB158" s="133"/>
      <c r="AC158" s="133"/>
      <c r="AD158" s="133"/>
      <c r="AE158" s="133"/>
      <c r="AF158" s="133"/>
      <c r="AG158" s="133"/>
      <c r="AH158" s="133"/>
      <c r="AI158" s="133"/>
      <c r="AJ158" s="133"/>
      <c r="AK158" s="133"/>
      <c r="AL158" s="133"/>
      <c r="AM158" s="253">
        <f>SUM(H159:AL159)</f>
        <v>0</v>
      </c>
      <c r="AN158" s="390" t="str">
        <f>IFERROR(IF(OR(E158="Ａ",AM158&gt;$AF$125),1,ROUNDDOWN(AM158/$AF$125,1)),"")</f>
        <v/>
      </c>
      <c r="AO158" s="372"/>
      <c r="AP158" s="8"/>
    </row>
    <row r="159" spans="1:51" ht="13.5" customHeight="1">
      <c r="A159" s="249"/>
      <c r="B159" s="255"/>
      <c r="C159" s="287"/>
      <c r="D159" s="367"/>
      <c r="E159" s="302"/>
      <c r="F159" s="262"/>
      <c r="G159" s="70" t="s">
        <v>134</v>
      </c>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253"/>
      <c r="AN159" s="390"/>
      <c r="AO159" s="374"/>
      <c r="AP159" s="8"/>
    </row>
    <row r="160" spans="1:51" ht="13.5" customHeight="1">
      <c r="B160" s="132"/>
      <c r="C160" s="132"/>
      <c r="D160" s="132"/>
      <c r="E160" s="7" t="s">
        <v>137</v>
      </c>
      <c r="F160" s="132"/>
      <c r="G160" s="51"/>
      <c r="H160" s="7"/>
      <c r="I160" s="52"/>
      <c r="J160" s="52"/>
      <c r="K160" s="52"/>
      <c r="L160" s="52"/>
      <c r="M160" s="52"/>
      <c r="N160" s="52"/>
      <c r="O160" s="52"/>
      <c r="P160" s="52"/>
      <c r="Q160" s="52"/>
      <c r="R160" s="52"/>
      <c r="S160" s="53"/>
      <c r="T160" s="53"/>
      <c r="U160" s="7"/>
      <c r="V160" s="52"/>
      <c r="W160" s="52"/>
      <c r="X160" s="52"/>
      <c r="Y160" s="52"/>
      <c r="Z160" s="52"/>
      <c r="AA160" s="52"/>
      <c r="AB160" s="52"/>
      <c r="AC160" s="132"/>
      <c r="AD160" s="132"/>
      <c r="AE160" s="132"/>
      <c r="AF160" s="54"/>
      <c r="AG160" s="54"/>
      <c r="AH160" s="7"/>
      <c r="AI160" s="7"/>
      <c r="AJ160" s="7"/>
      <c r="AK160" s="7"/>
      <c r="AL160" s="7"/>
      <c r="AM160" s="55"/>
      <c r="AN160" s="56"/>
      <c r="AO160" s="57"/>
      <c r="AP160" s="10"/>
      <c r="AQ160" s="159"/>
      <c r="AR160" s="159"/>
      <c r="AS160" s="159"/>
      <c r="AT160" s="58"/>
      <c r="AU160" s="58"/>
      <c r="AV160" s="58"/>
      <c r="AW160" s="59"/>
      <c r="AX160" s="59"/>
      <c r="AY160" s="59"/>
    </row>
    <row r="161" spans="1:53" ht="13.5" customHeight="1">
      <c r="B161" s="132"/>
      <c r="C161" s="132"/>
      <c r="D161" s="132"/>
      <c r="E161" s="7"/>
      <c r="F161" s="132"/>
      <c r="G161" s="51"/>
      <c r="H161" s="7"/>
      <c r="I161" s="52"/>
      <c r="J161" s="52"/>
      <c r="K161" s="52"/>
      <c r="L161" s="52"/>
      <c r="M161" s="52"/>
      <c r="N161" s="52"/>
      <c r="O161" s="52"/>
      <c r="P161" s="52"/>
      <c r="Q161" s="52"/>
      <c r="R161" s="52"/>
      <c r="S161" s="53"/>
      <c r="T161" s="53"/>
      <c r="U161" s="7"/>
      <c r="V161" s="52"/>
      <c r="W161" s="52"/>
      <c r="X161" s="52"/>
      <c r="Y161" s="52"/>
      <c r="Z161" s="52"/>
      <c r="AA161" s="52"/>
      <c r="AB161" s="52"/>
      <c r="AC161" s="132"/>
      <c r="AD161" s="132"/>
      <c r="AE161" s="132"/>
      <c r="AF161" s="54"/>
      <c r="AG161" s="54"/>
      <c r="AH161" s="7"/>
      <c r="AI161" s="7"/>
      <c r="AJ161" s="7"/>
      <c r="AK161" s="7"/>
      <c r="AL161" s="7"/>
      <c r="AM161" s="55"/>
      <c r="AN161" s="56"/>
      <c r="AO161" s="57"/>
      <c r="AP161" s="10"/>
      <c r="AQ161" s="159"/>
      <c r="AR161" s="159"/>
      <c r="AS161" s="159"/>
      <c r="AT161" s="58"/>
      <c r="AU161" s="58"/>
      <c r="AV161" s="58"/>
      <c r="AW161" s="59"/>
      <c r="AX161" s="59"/>
      <c r="AY161" s="59"/>
    </row>
    <row r="162" spans="1:53" ht="18" customHeight="1">
      <c r="B162" s="2" t="s">
        <v>2</v>
      </c>
      <c r="C162" s="2"/>
      <c r="D162" s="2"/>
      <c r="E162" s="2"/>
      <c r="F162" s="2"/>
      <c r="G162" s="2"/>
      <c r="H162" s="2"/>
      <c r="I162" s="2"/>
      <c r="J162" s="2"/>
      <c r="AF162" s="3"/>
      <c r="AO162" s="3"/>
      <c r="AY162" s="3" t="s">
        <v>35</v>
      </c>
      <c r="BA162" s="9"/>
    </row>
    <row r="163" spans="1:53" ht="18" customHeight="1">
      <c r="B163" s="233" t="s">
        <v>22</v>
      </c>
      <c r="C163" s="234"/>
      <c r="D163" s="235">
        <f>【算定要件集計】!$B$3</f>
        <v>0</v>
      </c>
      <c r="E163" s="236"/>
      <c r="F163" s="236"/>
      <c r="G163" s="236"/>
      <c r="H163" s="236"/>
      <c r="I163" s="236"/>
      <c r="J163" s="236"/>
      <c r="K163" s="237"/>
      <c r="L163" s="238" t="s">
        <v>21</v>
      </c>
      <c r="M163" s="239"/>
      <c r="N163" s="239"/>
      <c r="O163" s="240"/>
      <c r="P163" s="241"/>
      <c r="Q163" s="241"/>
      <c r="R163" s="241"/>
      <c r="S163" s="241"/>
      <c r="T163" s="241"/>
      <c r="U163" s="242"/>
      <c r="V163" s="233" t="s">
        <v>23</v>
      </c>
      <c r="W163" s="243"/>
      <c r="X163" s="203"/>
      <c r="Y163" s="244"/>
      <c r="Z163" s="245"/>
      <c r="AA163" s="233" t="s">
        <v>40</v>
      </c>
      <c r="AB163" s="246"/>
      <c r="AC163" s="246"/>
      <c r="AD163" s="246"/>
      <c r="AE163" s="247"/>
      <c r="AF163" s="375" t="str">
        <f>$AF$3</f>
        <v/>
      </c>
      <c r="AG163" s="376"/>
      <c r="AH163" s="376"/>
      <c r="AI163" s="376"/>
      <c r="AJ163" s="377"/>
      <c r="AK163" s="378"/>
      <c r="AO163" s="5"/>
      <c r="BA163" s="9"/>
    </row>
    <row r="164" spans="1:53" ht="5.0999999999999996" customHeight="1">
      <c r="BA164" s="9"/>
    </row>
    <row r="165" spans="1:53" ht="16.5" customHeight="1">
      <c r="G165" s="5" t="s">
        <v>44</v>
      </c>
      <c r="H165" s="49">
        <f>$H$5</f>
        <v>0</v>
      </c>
      <c r="I165" s="50" t="s">
        <v>43</v>
      </c>
      <c r="J165" s="49">
        <f>J$5</f>
        <v>0</v>
      </c>
      <c r="K165" s="50" t="s">
        <v>24</v>
      </c>
      <c r="L165" s="50"/>
      <c r="M165" s="49">
        <f>$M$5</f>
        <v>0</v>
      </c>
      <c r="N165" s="50" t="s">
        <v>43</v>
      </c>
      <c r="O165" s="49">
        <f>$O$5</f>
        <v>0</v>
      </c>
      <c r="P165" s="1" t="s">
        <v>25</v>
      </c>
      <c r="R165" s="7"/>
      <c r="U165" s="7"/>
      <c r="V165" s="7"/>
      <c r="W165" s="7"/>
      <c r="X165" s="7"/>
      <c r="Y165" s="7"/>
      <c r="AE165" s="5" t="s">
        <v>42</v>
      </c>
      <c r="AF165" s="220">
        <f>$AF$5</f>
        <v>0</v>
      </c>
      <c r="AG165" s="379"/>
      <c r="AH165" s="7" t="s">
        <v>31</v>
      </c>
      <c r="AI165" s="7"/>
      <c r="AJ165" s="7"/>
      <c r="AL165" s="5" t="s">
        <v>32</v>
      </c>
      <c r="AM165" s="47">
        <f>$AM$5</f>
        <v>0</v>
      </c>
      <c r="AN165" s="7" t="s">
        <v>31</v>
      </c>
      <c r="AQ165" s="1" t="s">
        <v>27</v>
      </c>
      <c r="BA165" s="9"/>
    </row>
    <row r="166" spans="1:53" s="6" customFormat="1" ht="18" customHeight="1">
      <c r="A166" s="248" t="s">
        <v>60</v>
      </c>
      <c r="B166" s="238" t="s">
        <v>0</v>
      </c>
      <c r="C166" s="250" t="s">
        <v>203</v>
      </c>
      <c r="D166" s="250" t="s">
        <v>62</v>
      </c>
      <c r="E166" s="250" t="s">
        <v>1</v>
      </c>
      <c r="F166" s="238" t="s">
        <v>3</v>
      </c>
      <c r="G166" s="252" t="s">
        <v>37</v>
      </c>
      <c r="H166" s="18" t="str">
        <f>AF163</f>
        <v/>
      </c>
      <c r="I166" s="18" t="str">
        <f>IFERROR(H166+1,"")</f>
        <v/>
      </c>
      <c r="J166" s="18" t="str">
        <f t="shared" ref="J166:AI166" si="165">IFERROR(I166+1,"")</f>
        <v/>
      </c>
      <c r="K166" s="18" t="str">
        <f t="shared" si="165"/>
        <v/>
      </c>
      <c r="L166" s="18" t="str">
        <f t="shared" si="165"/>
        <v/>
      </c>
      <c r="M166" s="18" t="str">
        <f t="shared" si="165"/>
        <v/>
      </c>
      <c r="N166" s="18" t="str">
        <f t="shared" si="165"/>
        <v/>
      </c>
      <c r="O166" s="18" t="str">
        <f t="shared" si="165"/>
        <v/>
      </c>
      <c r="P166" s="18" t="str">
        <f t="shared" si="165"/>
        <v/>
      </c>
      <c r="Q166" s="18" t="str">
        <f t="shared" si="165"/>
        <v/>
      </c>
      <c r="R166" s="18" t="str">
        <f t="shared" si="165"/>
        <v/>
      </c>
      <c r="S166" s="18" t="str">
        <f t="shared" si="165"/>
        <v/>
      </c>
      <c r="T166" s="18" t="str">
        <f t="shared" si="165"/>
        <v/>
      </c>
      <c r="U166" s="18" t="str">
        <f t="shared" si="165"/>
        <v/>
      </c>
      <c r="V166" s="18" t="str">
        <f t="shared" si="165"/>
        <v/>
      </c>
      <c r="W166" s="18" t="str">
        <f t="shared" si="165"/>
        <v/>
      </c>
      <c r="X166" s="18" t="str">
        <f t="shared" si="165"/>
        <v/>
      </c>
      <c r="Y166" s="18" t="str">
        <f t="shared" si="165"/>
        <v/>
      </c>
      <c r="Z166" s="18" t="str">
        <f t="shared" si="165"/>
        <v/>
      </c>
      <c r="AA166" s="18" t="str">
        <f t="shared" si="165"/>
        <v/>
      </c>
      <c r="AB166" s="18" t="str">
        <f t="shared" si="165"/>
        <v/>
      </c>
      <c r="AC166" s="18" t="str">
        <f t="shared" si="165"/>
        <v/>
      </c>
      <c r="AD166" s="18" t="str">
        <f t="shared" si="165"/>
        <v/>
      </c>
      <c r="AE166" s="18" t="str">
        <f t="shared" si="165"/>
        <v/>
      </c>
      <c r="AF166" s="18" t="str">
        <f t="shared" si="165"/>
        <v/>
      </c>
      <c r="AG166" s="18" t="str">
        <f t="shared" si="165"/>
        <v/>
      </c>
      <c r="AH166" s="18" t="str">
        <f t="shared" si="165"/>
        <v/>
      </c>
      <c r="AI166" s="18" t="str">
        <f t="shared" si="165"/>
        <v/>
      </c>
      <c r="AJ166" s="18" t="str">
        <f>IFERROR(IF(MONTH(AI166)&lt;&gt;MONTH(AI166+1),"",AI166+1),"")</f>
        <v/>
      </c>
      <c r="AK166" s="18" t="str">
        <f>IFERROR(IF(MONTH(AJ166)&lt;&gt;MONTH(AJ166+1),"",AJ166+1),"")</f>
        <v/>
      </c>
      <c r="AL166" s="18" t="str">
        <f>IFERROR(IF(MONTH(AK166)&lt;&gt;MONTH(AK166+1),"",AK166+1),"")</f>
        <v/>
      </c>
      <c r="AM166" s="263" t="s">
        <v>162</v>
      </c>
      <c r="AN166" s="263" t="s">
        <v>163</v>
      </c>
      <c r="AO166" s="206" t="s">
        <v>133</v>
      </c>
      <c r="AQ166" s="208" t="s">
        <v>36</v>
      </c>
      <c r="AR166" s="209"/>
      <c r="AS166" s="208" t="s">
        <v>39</v>
      </c>
      <c r="AT166" s="212"/>
      <c r="AU166" s="212"/>
      <c r="AV166" s="212"/>
      <c r="AW166" s="213"/>
      <c r="AX166" s="208" t="s">
        <v>16</v>
      </c>
      <c r="AY166" s="215"/>
      <c r="BA166" s="9"/>
    </row>
    <row r="167" spans="1:53" s="6" customFormat="1" ht="18" customHeight="1">
      <c r="A167" s="249"/>
      <c r="B167" s="238"/>
      <c r="C167" s="251"/>
      <c r="D167" s="251"/>
      <c r="E167" s="251"/>
      <c r="F167" s="238"/>
      <c r="G167" s="239"/>
      <c r="H167" s="19" t="str">
        <f>H166</f>
        <v/>
      </c>
      <c r="I167" s="19" t="str">
        <f>I166</f>
        <v/>
      </c>
      <c r="J167" s="19" t="str">
        <f t="shared" ref="J167:AL167" si="166">J166</f>
        <v/>
      </c>
      <c r="K167" s="19" t="str">
        <f t="shared" si="166"/>
        <v/>
      </c>
      <c r="L167" s="19" t="str">
        <f t="shared" si="166"/>
        <v/>
      </c>
      <c r="M167" s="19" t="str">
        <f t="shared" si="166"/>
        <v/>
      </c>
      <c r="N167" s="19" t="str">
        <f t="shared" si="166"/>
        <v/>
      </c>
      <c r="O167" s="19" t="str">
        <f t="shared" si="166"/>
        <v/>
      </c>
      <c r="P167" s="19" t="str">
        <f t="shared" si="166"/>
        <v/>
      </c>
      <c r="Q167" s="19" t="str">
        <f t="shared" si="166"/>
        <v/>
      </c>
      <c r="R167" s="19" t="str">
        <f t="shared" si="166"/>
        <v/>
      </c>
      <c r="S167" s="19" t="str">
        <f t="shared" si="166"/>
        <v/>
      </c>
      <c r="T167" s="19" t="str">
        <f t="shared" si="166"/>
        <v/>
      </c>
      <c r="U167" s="19" t="str">
        <f t="shared" si="166"/>
        <v/>
      </c>
      <c r="V167" s="19" t="str">
        <f t="shared" si="166"/>
        <v/>
      </c>
      <c r="W167" s="19" t="str">
        <f t="shared" si="166"/>
        <v/>
      </c>
      <c r="X167" s="19" t="str">
        <f t="shared" si="166"/>
        <v/>
      </c>
      <c r="Y167" s="19" t="str">
        <f t="shared" si="166"/>
        <v/>
      </c>
      <c r="Z167" s="19" t="str">
        <f t="shared" si="166"/>
        <v/>
      </c>
      <c r="AA167" s="19" t="str">
        <f t="shared" si="166"/>
        <v/>
      </c>
      <c r="AB167" s="19" t="str">
        <f t="shared" si="166"/>
        <v/>
      </c>
      <c r="AC167" s="19" t="str">
        <f t="shared" si="166"/>
        <v/>
      </c>
      <c r="AD167" s="19" t="str">
        <f t="shared" si="166"/>
        <v/>
      </c>
      <c r="AE167" s="19" t="str">
        <f t="shared" si="166"/>
        <v/>
      </c>
      <c r="AF167" s="19" t="str">
        <f t="shared" si="166"/>
        <v/>
      </c>
      <c r="AG167" s="19" t="str">
        <f t="shared" si="166"/>
        <v/>
      </c>
      <c r="AH167" s="19" t="str">
        <f t="shared" si="166"/>
        <v/>
      </c>
      <c r="AI167" s="19" t="str">
        <f t="shared" si="166"/>
        <v/>
      </c>
      <c r="AJ167" s="19" t="str">
        <f t="shared" si="166"/>
        <v/>
      </c>
      <c r="AK167" s="19" t="str">
        <f t="shared" si="166"/>
        <v/>
      </c>
      <c r="AL167" s="19" t="str">
        <f t="shared" si="166"/>
        <v/>
      </c>
      <c r="AM167" s="263"/>
      <c r="AN167" s="263"/>
      <c r="AO167" s="207"/>
      <c r="AQ167" s="210"/>
      <c r="AR167" s="211"/>
      <c r="AS167" s="210"/>
      <c r="AT167" s="214"/>
      <c r="AU167" s="214"/>
      <c r="AV167" s="214"/>
      <c r="AW167" s="211"/>
      <c r="AX167" s="210"/>
      <c r="AY167" s="211"/>
      <c r="BA167" s="9"/>
    </row>
    <row r="168" spans="1:53" s="6" customFormat="1" ht="13.5" customHeight="1">
      <c r="A168" s="248"/>
      <c r="B168" s="255" t="s">
        <v>4</v>
      </c>
      <c r="C168" s="257" t="s">
        <v>48</v>
      </c>
      <c r="D168" s="257" t="s">
        <v>48</v>
      </c>
      <c r="E168" s="259" t="s">
        <v>10</v>
      </c>
      <c r="F168" s="261"/>
      <c r="G168" s="70" t="s">
        <v>36</v>
      </c>
      <c r="H168" s="45"/>
      <c r="I168" s="45"/>
      <c r="J168" s="45"/>
      <c r="K168" s="45"/>
      <c r="L168" s="45"/>
      <c r="M168" s="45"/>
      <c r="N168" s="45"/>
      <c r="O168" s="45"/>
      <c r="P168" s="45"/>
      <c r="Q168" s="45"/>
      <c r="R168" s="45"/>
      <c r="S168" s="45"/>
      <c r="T168" s="45"/>
      <c r="U168" s="45"/>
      <c r="V168" s="45"/>
      <c r="W168" s="45"/>
      <c r="X168" s="45"/>
      <c r="Y168" s="45"/>
      <c r="Z168" s="45"/>
      <c r="AA168" s="45"/>
      <c r="AB168" s="45"/>
      <c r="AC168" s="45"/>
      <c r="AD168" s="45"/>
      <c r="AE168" s="45"/>
      <c r="AF168" s="45"/>
      <c r="AG168" s="45"/>
      <c r="AH168" s="45"/>
      <c r="AI168" s="45"/>
      <c r="AJ168" s="45"/>
      <c r="AK168" s="45"/>
      <c r="AL168" s="45"/>
      <c r="AM168" s="253">
        <f>SUM(H169:AL169)</f>
        <v>0</v>
      </c>
      <c r="AN168" s="254" t="s">
        <v>48</v>
      </c>
      <c r="AO168" s="223"/>
      <c r="AQ168" s="228"/>
      <c r="AR168" s="369"/>
      <c r="AS168" s="224"/>
      <c r="AT168" s="225"/>
      <c r="AU168" s="12" t="s">
        <v>26</v>
      </c>
      <c r="AV168" s="226"/>
      <c r="AW168" s="227"/>
      <c r="AX168" s="156"/>
      <c r="AY168" s="167" t="s">
        <v>34</v>
      </c>
      <c r="BA168" s="9"/>
    </row>
    <row r="169" spans="1:53" ht="13.5" customHeight="1">
      <c r="A169" s="249"/>
      <c r="B169" s="256"/>
      <c r="C169" s="258"/>
      <c r="D169" s="258"/>
      <c r="E169" s="260"/>
      <c r="F169" s="262"/>
      <c r="G169" s="70" t="s">
        <v>16</v>
      </c>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253"/>
      <c r="AN169" s="254"/>
      <c r="AO169" s="374"/>
      <c r="AQ169" s="228"/>
      <c r="AR169" s="369"/>
      <c r="AS169" s="224"/>
      <c r="AT169" s="225"/>
      <c r="AU169" s="12" t="s">
        <v>26</v>
      </c>
      <c r="AV169" s="226"/>
      <c r="AW169" s="227"/>
      <c r="AX169" s="156"/>
      <c r="AY169" s="167" t="s">
        <v>34</v>
      </c>
      <c r="BA169" s="9"/>
    </row>
    <row r="170" spans="1:53" ht="13.5" customHeight="1">
      <c r="A170" s="248"/>
      <c r="B170" s="273" t="s">
        <v>5</v>
      </c>
      <c r="C170" s="257" t="s">
        <v>48</v>
      </c>
      <c r="D170" s="257" t="s">
        <v>48</v>
      </c>
      <c r="E170" s="275" t="s">
        <v>10</v>
      </c>
      <c r="F170" s="262"/>
      <c r="G170" s="70" t="s">
        <v>36</v>
      </c>
      <c r="H170" s="45"/>
      <c r="I170" s="45"/>
      <c r="J170" s="45"/>
      <c r="K170" s="45"/>
      <c r="L170" s="45"/>
      <c r="M170" s="45"/>
      <c r="N170" s="45"/>
      <c r="O170" s="45"/>
      <c r="P170" s="45"/>
      <c r="Q170" s="45"/>
      <c r="R170" s="45"/>
      <c r="S170" s="45"/>
      <c r="T170" s="45"/>
      <c r="U170" s="45"/>
      <c r="V170" s="45"/>
      <c r="W170" s="45"/>
      <c r="X170" s="45"/>
      <c r="Y170" s="45"/>
      <c r="Z170" s="45"/>
      <c r="AA170" s="45"/>
      <c r="AB170" s="45"/>
      <c r="AC170" s="45"/>
      <c r="AD170" s="45"/>
      <c r="AE170" s="45"/>
      <c r="AF170" s="45"/>
      <c r="AG170" s="45"/>
      <c r="AH170" s="45"/>
      <c r="AI170" s="45"/>
      <c r="AJ170" s="45"/>
      <c r="AK170" s="45"/>
      <c r="AL170" s="45"/>
      <c r="AM170" s="253">
        <f>SUM(H171:AL171)</f>
        <v>0</v>
      </c>
      <c r="AN170" s="254" t="s">
        <v>48</v>
      </c>
      <c r="AO170" s="372"/>
      <c r="AQ170" s="228"/>
      <c r="AR170" s="369"/>
      <c r="AS170" s="224"/>
      <c r="AT170" s="225"/>
      <c r="AU170" s="12" t="s">
        <v>26</v>
      </c>
      <c r="AV170" s="226"/>
      <c r="AW170" s="227"/>
      <c r="AX170" s="156"/>
      <c r="AY170" s="167" t="s">
        <v>34</v>
      </c>
      <c r="BA170" s="9"/>
    </row>
    <row r="171" spans="1:53" ht="13.5" customHeight="1">
      <c r="A171" s="249"/>
      <c r="B171" s="274"/>
      <c r="C171" s="258"/>
      <c r="D171" s="258"/>
      <c r="E171" s="260"/>
      <c r="F171" s="262"/>
      <c r="G171" s="71" t="s">
        <v>41</v>
      </c>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276"/>
      <c r="AN171" s="272"/>
      <c r="AO171" s="374"/>
      <c r="AQ171" s="228"/>
      <c r="AR171" s="369"/>
      <c r="AS171" s="224"/>
      <c r="AT171" s="225"/>
      <c r="AU171" s="12" t="s">
        <v>26</v>
      </c>
      <c r="AV171" s="226"/>
      <c r="AW171" s="227"/>
      <c r="AX171" s="156"/>
      <c r="AY171" s="167" t="s">
        <v>34</v>
      </c>
      <c r="BA171" s="9"/>
    </row>
    <row r="172" spans="1:53" ht="13.5" customHeight="1">
      <c r="A172" s="248"/>
      <c r="B172" s="265" t="s">
        <v>38</v>
      </c>
      <c r="C172" s="257" t="s">
        <v>48</v>
      </c>
      <c r="D172" s="257" t="s">
        <v>48</v>
      </c>
      <c r="E172" s="268" t="s">
        <v>48</v>
      </c>
      <c r="F172" s="270"/>
      <c r="G172" s="70" t="s">
        <v>36</v>
      </c>
      <c r="H172" s="45"/>
      <c r="I172" s="45"/>
      <c r="J172" s="45"/>
      <c r="K172" s="45"/>
      <c r="L172" s="45"/>
      <c r="M172" s="45"/>
      <c r="N172" s="45"/>
      <c r="O172" s="45"/>
      <c r="P172" s="45"/>
      <c r="Q172" s="45"/>
      <c r="R172" s="45"/>
      <c r="S172" s="45"/>
      <c r="T172" s="45"/>
      <c r="U172" s="45"/>
      <c r="V172" s="45"/>
      <c r="W172" s="45"/>
      <c r="X172" s="45"/>
      <c r="Y172" s="45"/>
      <c r="Z172" s="45"/>
      <c r="AA172" s="45"/>
      <c r="AB172" s="45"/>
      <c r="AC172" s="45"/>
      <c r="AD172" s="45"/>
      <c r="AE172" s="45"/>
      <c r="AF172" s="45"/>
      <c r="AG172" s="45"/>
      <c r="AH172" s="45"/>
      <c r="AI172" s="45"/>
      <c r="AJ172" s="45"/>
      <c r="AK172" s="45"/>
      <c r="AL172" s="45"/>
      <c r="AM172" s="253">
        <f>SUM(H173:AL173)</f>
        <v>0</v>
      </c>
      <c r="AN172" s="254" t="s">
        <v>48</v>
      </c>
      <c r="AO172" s="372"/>
      <c r="AQ172" s="228"/>
      <c r="AR172" s="369"/>
      <c r="AS172" s="224"/>
      <c r="AT172" s="225"/>
      <c r="AU172" s="12" t="s">
        <v>26</v>
      </c>
      <c r="AV172" s="226"/>
      <c r="AW172" s="227"/>
      <c r="AX172" s="156"/>
      <c r="AY172" s="167" t="s">
        <v>34</v>
      </c>
      <c r="BA172" s="9"/>
    </row>
    <row r="173" spans="1:53" ht="13.5" customHeight="1" thickBot="1">
      <c r="A173" s="264"/>
      <c r="B173" s="266"/>
      <c r="C173" s="267"/>
      <c r="D173" s="267"/>
      <c r="E173" s="269"/>
      <c r="F173" s="271"/>
      <c r="G173" s="72" t="s">
        <v>41</v>
      </c>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1"/>
      <c r="AN173" s="341"/>
      <c r="AO173" s="373"/>
      <c r="AQ173" s="228"/>
      <c r="AR173" s="369"/>
      <c r="AS173" s="224"/>
      <c r="AT173" s="225"/>
      <c r="AU173" s="12" t="s">
        <v>26</v>
      </c>
      <c r="AV173" s="226"/>
      <c r="AW173" s="227"/>
      <c r="AX173" s="156"/>
      <c r="AY173" s="167" t="s">
        <v>34</v>
      </c>
      <c r="BA173" s="9"/>
    </row>
    <row r="174" spans="1:53" ht="13.5" customHeight="1" thickTop="1">
      <c r="A174" s="283" t="str">
        <f>IFERROR(INDEX(【従業者名簿】!F:F,MATCH(前1月!F174,【従業者名簿】!C:C,0)),"")</f>
        <v/>
      </c>
      <c r="B174" s="255" t="s">
        <v>4</v>
      </c>
      <c r="C174" s="285" t="str">
        <f>IF(AO174="介護福祉士","〇","")</f>
        <v/>
      </c>
      <c r="D174" s="367" t="str">
        <f>IF(A174="","",DATEDIF(A174,$AF$3,"m"))</f>
        <v/>
      </c>
      <c r="E174" s="290" t="s">
        <v>102</v>
      </c>
      <c r="F174" s="293"/>
      <c r="G174" s="73" t="s">
        <v>36</v>
      </c>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278">
        <f>SUM(H175:AL175)</f>
        <v>0</v>
      </c>
      <c r="AN174" s="280" t="str">
        <f>IFERROR(IF(SUM(AM174:AM179)&gt;$AF$205,1,ROUNDDOWN(SUM(AM174:AM179)/$AF$205,1)),"")</f>
        <v/>
      </c>
      <c r="AO174" s="343"/>
      <c r="AQ174" s="228"/>
      <c r="AR174" s="369"/>
      <c r="AS174" s="224"/>
      <c r="AT174" s="225"/>
      <c r="AU174" s="12" t="s">
        <v>26</v>
      </c>
      <c r="AV174" s="226"/>
      <c r="AW174" s="227"/>
      <c r="AX174" s="156"/>
      <c r="AY174" s="167" t="s">
        <v>34</v>
      </c>
      <c r="BA174" s="9"/>
    </row>
    <row r="175" spans="1:53" ht="13.5" customHeight="1">
      <c r="A175" s="284"/>
      <c r="B175" s="256"/>
      <c r="C175" s="286"/>
      <c r="D175" s="370"/>
      <c r="E175" s="291"/>
      <c r="F175" s="293"/>
      <c r="G175" s="70" t="s">
        <v>41</v>
      </c>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253"/>
      <c r="AN175" s="280"/>
      <c r="AO175" s="344"/>
      <c r="AQ175" s="228"/>
      <c r="AR175" s="369"/>
      <c r="AS175" s="224"/>
      <c r="AT175" s="225"/>
      <c r="AU175" s="12" t="s">
        <v>26</v>
      </c>
      <c r="AV175" s="226"/>
      <c r="AW175" s="227"/>
      <c r="AX175" s="156"/>
      <c r="AY175" s="167" t="s">
        <v>34</v>
      </c>
      <c r="BA175" s="9"/>
    </row>
    <row r="176" spans="1:53" ht="13.5" customHeight="1">
      <c r="A176" s="284"/>
      <c r="B176" s="273" t="s">
        <v>5</v>
      </c>
      <c r="C176" s="286"/>
      <c r="D176" s="370"/>
      <c r="E176" s="291"/>
      <c r="F176" s="293"/>
      <c r="G176" s="73" t="s">
        <v>36</v>
      </c>
      <c r="H176" s="38"/>
      <c r="I176" s="38"/>
      <c r="J176" s="38"/>
      <c r="K176" s="38"/>
      <c r="L176" s="164"/>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278">
        <f>SUM(H177:AL177)</f>
        <v>0</v>
      </c>
      <c r="AN176" s="280"/>
      <c r="AO176" s="345"/>
      <c r="AQ176" s="228"/>
      <c r="AR176" s="369"/>
      <c r="AS176" s="224"/>
      <c r="AT176" s="225"/>
      <c r="AU176" s="12" t="s">
        <v>26</v>
      </c>
      <c r="AV176" s="226"/>
      <c r="AW176" s="227"/>
      <c r="AX176" s="156"/>
      <c r="AY176" s="167" t="s">
        <v>34</v>
      </c>
      <c r="BA176" s="9"/>
    </row>
    <row r="177" spans="1:53" ht="13.5" customHeight="1">
      <c r="A177" s="284"/>
      <c r="B177" s="297"/>
      <c r="C177" s="286"/>
      <c r="D177" s="370"/>
      <c r="E177" s="291"/>
      <c r="F177" s="293"/>
      <c r="G177" s="70" t="s">
        <v>41</v>
      </c>
      <c r="H177" s="35"/>
      <c r="I177" s="35"/>
      <c r="J177" s="35"/>
      <c r="K177" s="35"/>
      <c r="L177" s="36"/>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253"/>
      <c r="AN177" s="280"/>
      <c r="AO177" s="344"/>
      <c r="AQ177" s="228"/>
      <c r="AR177" s="369"/>
      <c r="AS177" s="224"/>
      <c r="AT177" s="225"/>
      <c r="AU177" s="12" t="s">
        <v>26</v>
      </c>
      <c r="AV177" s="226"/>
      <c r="AW177" s="227"/>
      <c r="AX177" s="156"/>
      <c r="AY177" s="167" t="s">
        <v>34</v>
      </c>
      <c r="BA177" s="9"/>
    </row>
    <row r="178" spans="1:53" ht="13.5" customHeight="1">
      <c r="A178" s="284"/>
      <c r="B178" s="296" t="s">
        <v>33</v>
      </c>
      <c r="C178" s="286"/>
      <c r="D178" s="370"/>
      <c r="E178" s="291"/>
      <c r="F178" s="294"/>
      <c r="G178" s="73" t="s">
        <v>36</v>
      </c>
      <c r="H178" s="38"/>
      <c r="I178" s="38"/>
      <c r="J178" s="38"/>
      <c r="K178" s="38"/>
      <c r="L178" s="164"/>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278">
        <f>SUM(H179:AL179)</f>
        <v>0</v>
      </c>
      <c r="AN178" s="281"/>
      <c r="AO178" s="345"/>
      <c r="AQ178" s="228"/>
      <c r="AR178" s="369"/>
      <c r="AS178" s="224"/>
      <c r="AT178" s="225"/>
      <c r="AU178" s="12" t="s">
        <v>26</v>
      </c>
      <c r="AV178" s="226"/>
      <c r="AW178" s="227"/>
      <c r="AX178" s="156"/>
      <c r="AY178" s="167" t="s">
        <v>34</v>
      </c>
      <c r="BA178" s="9"/>
    </row>
    <row r="179" spans="1:53" ht="13.5" customHeight="1">
      <c r="A179" s="284"/>
      <c r="B179" s="255"/>
      <c r="C179" s="287"/>
      <c r="D179" s="370"/>
      <c r="E179" s="292"/>
      <c r="F179" s="295"/>
      <c r="G179" s="70" t="s">
        <v>41</v>
      </c>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253"/>
      <c r="AN179" s="281"/>
      <c r="AO179" s="346"/>
      <c r="AQ179" s="228"/>
      <c r="AR179" s="369"/>
      <c r="AS179" s="224"/>
      <c r="AT179" s="225"/>
      <c r="AU179" s="12" t="s">
        <v>26</v>
      </c>
      <c r="AV179" s="226"/>
      <c r="AW179" s="227"/>
      <c r="AX179" s="156"/>
      <c r="AY179" s="167" t="s">
        <v>34</v>
      </c>
      <c r="BA179" s="9"/>
    </row>
    <row r="180" spans="1:53" ht="13.5" customHeight="1">
      <c r="A180" s="305" t="str">
        <f>IFERROR(INDEX(【従業者名簿】!F:F,MATCH(前1月!F180,【従業者名簿】!C:C,0)),"")</f>
        <v/>
      </c>
      <c r="B180" s="273" t="s">
        <v>5</v>
      </c>
      <c r="C180" s="299" t="str">
        <f>IF(AO180="介護福祉士","〇","")</f>
        <v/>
      </c>
      <c r="D180" s="370" t="str">
        <f>IF(A180="","",DATEDIF(A180,$AF$3,"m"))</f>
        <v/>
      </c>
      <c r="E180" s="306" t="s">
        <v>102</v>
      </c>
      <c r="F180" s="262"/>
      <c r="G180" s="70" t="s">
        <v>36</v>
      </c>
      <c r="H180" s="164"/>
      <c r="I180" s="164"/>
      <c r="J180" s="164"/>
      <c r="K180" s="164"/>
      <c r="L180" s="164"/>
      <c r="M180" s="164"/>
      <c r="N180" s="164"/>
      <c r="O180" s="164"/>
      <c r="P180" s="164"/>
      <c r="Q180" s="164"/>
      <c r="R180" s="164"/>
      <c r="S180" s="164"/>
      <c r="T180" s="164"/>
      <c r="U180" s="164"/>
      <c r="V180" s="164"/>
      <c r="W180" s="164"/>
      <c r="X180" s="164"/>
      <c r="Y180" s="164"/>
      <c r="Z180" s="164"/>
      <c r="AA180" s="164"/>
      <c r="AB180" s="164"/>
      <c r="AC180" s="164"/>
      <c r="AD180" s="164"/>
      <c r="AE180" s="164"/>
      <c r="AF180" s="164"/>
      <c r="AG180" s="164"/>
      <c r="AH180" s="164"/>
      <c r="AI180" s="164"/>
      <c r="AJ180" s="164"/>
      <c r="AK180" s="164"/>
      <c r="AL180" s="164"/>
      <c r="AM180" s="278">
        <f>SUM(H181:AL181)</f>
        <v>0</v>
      </c>
      <c r="AN180" s="279" t="str">
        <f>IFERROR(IF(SUM(AM180:AM183)&gt;$AF$205,1,ROUNDDOWN(SUM(AM180:AM183)/$AF$205,1)),"")</f>
        <v/>
      </c>
      <c r="AO180" s="222"/>
      <c r="AP180" s="8"/>
      <c r="AQ180" s="228"/>
      <c r="AR180" s="369"/>
      <c r="AS180" s="224"/>
      <c r="AT180" s="225"/>
      <c r="AU180" s="12" t="s">
        <v>26</v>
      </c>
      <c r="AV180" s="226"/>
      <c r="AW180" s="227"/>
      <c r="AX180" s="156"/>
      <c r="AY180" s="167" t="s">
        <v>34</v>
      </c>
      <c r="BA180" s="9"/>
    </row>
    <row r="181" spans="1:53" ht="13.5" customHeight="1">
      <c r="A181" s="284"/>
      <c r="B181" s="297"/>
      <c r="C181" s="286"/>
      <c r="D181" s="370"/>
      <c r="E181" s="291"/>
      <c r="F181" s="262"/>
      <c r="G181" s="70" t="s">
        <v>41</v>
      </c>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253"/>
      <c r="AN181" s="280"/>
      <c r="AO181" s="344"/>
      <c r="AP181" s="8"/>
      <c r="AQ181" s="228"/>
      <c r="AR181" s="369"/>
      <c r="AS181" s="224"/>
      <c r="AT181" s="225"/>
      <c r="AU181" s="12" t="s">
        <v>26</v>
      </c>
      <c r="AV181" s="226"/>
      <c r="AW181" s="227"/>
      <c r="AX181" s="156"/>
      <c r="AY181" s="167" t="s">
        <v>34</v>
      </c>
      <c r="BA181" s="9"/>
    </row>
    <row r="182" spans="1:53" ht="13.5" customHeight="1">
      <c r="A182" s="284"/>
      <c r="B182" s="304" t="s">
        <v>33</v>
      </c>
      <c r="C182" s="286"/>
      <c r="D182" s="370"/>
      <c r="E182" s="291"/>
      <c r="F182" s="277"/>
      <c r="G182" s="70" t="s">
        <v>36</v>
      </c>
      <c r="H182" s="164"/>
      <c r="I182" s="164"/>
      <c r="J182" s="164"/>
      <c r="K182" s="164"/>
      <c r="L182" s="164"/>
      <c r="M182" s="164"/>
      <c r="N182" s="164"/>
      <c r="O182" s="164"/>
      <c r="P182" s="164"/>
      <c r="Q182" s="164"/>
      <c r="R182" s="164"/>
      <c r="S182" s="164"/>
      <c r="T182" s="164"/>
      <c r="U182" s="164"/>
      <c r="V182" s="164"/>
      <c r="W182" s="164"/>
      <c r="X182" s="164"/>
      <c r="Y182" s="164"/>
      <c r="Z182" s="164"/>
      <c r="AA182" s="164"/>
      <c r="AB182" s="164"/>
      <c r="AC182" s="164"/>
      <c r="AD182" s="164"/>
      <c r="AE182" s="164"/>
      <c r="AF182" s="164"/>
      <c r="AG182" s="164"/>
      <c r="AH182" s="164"/>
      <c r="AI182" s="164"/>
      <c r="AJ182" s="164"/>
      <c r="AK182" s="164"/>
      <c r="AL182" s="164"/>
      <c r="AM182" s="253">
        <f>SUM(H183:AL183)</f>
        <v>0</v>
      </c>
      <c r="AN182" s="281"/>
      <c r="AO182" s="345"/>
      <c r="AP182" s="8"/>
      <c r="AQ182" s="228"/>
      <c r="AR182" s="369"/>
      <c r="AS182" s="224"/>
      <c r="AT182" s="225"/>
      <c r="AU182" s="12" t="s">
        <v>26</v>
      </c>
      <c r="AV182" s="226"/>
      <c r="AW182" s="227"/>
      <c r="AX182" s="156"/>
      <c r="AY182" s="167" t="s">
        <v>34</v>
      </c>
      <c r="BA182" s="9"/>
    </row>
    <row r="183" spans="1:53" ht="13.5" customHeight="1">
      <c r="A183" s="284"/>
      <c r="B183" s="304"/>
      <c r="C183" s="287"/>
      <c r="D183" s="370"/>
      <c r="E183" s="292"/>
      <c r="F183" s="277"/>
      <c r="G183" s="70" t="s">
        <v>41</v>
      </c>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253"/>
      <c r="AN183" s="282"/>
      <c r="AO183" s="346"/>
      <c r="AP183" s="8"/>
      <c r="AQ183" s="228"/>
      <c r="AR183" s="369"/>
      <c r="AS183" s="224"/>
      <c r="AT183" s="225"/>
      <c r="AU183" s="12" t="s">
        <v>26</v>
      </c>
      <c r="AV183" s="226"/>
      <c r="AW183" s="227"/>
      <c r="AX183" s="156"/>
      <c r="AY183" s="167" t="s">
        <v>34</v>
      </c>
      <c r="BA183" s="9"/>
    </row>
    <row r="184" spans="1:53" ht="13.5" customHeight="1">
      <c r="A184" s="248" t="str">
        <f>IFERROR(INDEX(【従業者名簿】!F:F,MATCH(F184,【従業者名簿】!C:C,0)),"")</f>
        <v/>
      </c>
      <c r="B184" s="298" t="s">
        <v>33</v>
      </c>
      <c r="C184" s="299" t="str">
        <f>IF(AO184="介護福祉士","〇","")</f>
        <v/>
      </c>
      <c r="D184" s="366" t="str">
        <f>IF(A184="","",DATEDIF(A184,$AF$3,"m"))</f>
        <v/>
      </c>
      <c r="E184" s="301"/>
      <c r="F184" s="270"/>
      <c r="G184" s="70" t="s">
        <v>36</v>
      </c>
      <c r="H184" s="164"/>
      <c r="I184" s="164"/>
      <c r="J184" s="164"/>
      <c r="K184" s="164"/>
      <c r="L184" s="164"/>
      <c r="M184" s="164"/>
      <c r="N184" s="164"/>
      <c r="O184" s="40"/>
      <c r="P184" s="164"/>
      <c r="Q184" s="164"/>
      <c r="R184" s="164"/>
      <c r="S184" s="164"/>
      <c r="T184" s="164"/>
      <c r="U184" s="38"/>
      <c r="V184" s="38"/>
      <c r="W184" s="164"/>
      <c r="X184" s="164"/>
      <c r="Y184" s="164"/>
      <c r="Z184" s="164"/>
      <c r="AA184" s="164"/>
      <c r="AB184" s="164"/>
      <c r="AC184" s="164"/>
      <c r="AD184" s="164"/>
      <c r="AE184" s="164"/>
      <c r="AF184" s="164"/>
      <c r="AG184" s="164"/>
      <c r="AH184" s="164"/>
      <c r="AI184" s="164"/>
      <c r="AJ184" s="164"/>
      <c r="AK184" s="164"/>
      <c r="AL184" s="164"/>
      <c r="AM184" s="253">
        <f>SUM(H185:AL185)</f>
        <v>0</v>
      </c>
      <c r="AN184" s="368" t="str">
        <f>IFERROR(IF(OR(E184="Ａ",AM184&gt;$AF$205),1,ROUNDDOWN(AM184/$AF$45,1)),"")</f>
        <v/>
      </c>
      <c r="AO184" s="222"/>
      <c r="AP184" s="8"/>
      <c r="AQ184" s="228"/>
      <c r="AR184" s="369"/>
      <c r="AS184" s="224"/>
      <c r="AT184" s="226"/>
      <c r="AU184" s="12" t="s">
        <v>26</v>
      </c>
      <c r="AV184" s="226"/>
      <c r="AW184" s="311"/>
      <c r="AX184" s="156"/>
      <c r="AY184" s="167" t="s">
        <v>34</v>
      </c>
      <c r="BA184" s="9"/>
    </row>
    <row r="185" spans="1:53" ht="13.5" customHeight="1">
      <c r="A185" s="249"/>
      <c r="B185" s="255"/>
      <c r="C185" s="287"/>
      <c r="D185" s="367"/>
      <c r="E185" s="302"/>
      <c r="F185" s="261"/>
      <c r="G185" s="70" t="s">
        <v>41</v>
      </c>
      <c r="H185" s="35"/>
      <c r="I185" s="35"/>
      <c r="J185" s="35"/>
      <c r="K185" s="35"/>
      <c r="L185" s="35"/>
      <c r="M185" s="35"/>
      <c r="N185" s="35"/>
      <c r="O185" s="48"/>
      <c r="P185" s="35"/>
      <c r="Q185" s="35"/>
      <c r="R185" s="35"/>
      <c r="S185" s="35"/>
      <c r="T185" s="35"/>
      <c r="U185" s="35"/>
      <c r="V185" s="35"/>
      <c r="W185" s="35"/>
      <c r="X185" s="35"/>
      <c r="Y185" s="35"/>
      <c r="Z185" s="35"/>
      <c r="AA185" s="35"/>
      <c r="AB185" s="35"/>
      <c r="AC185" s="35"/>
      <c r="AD185" s="35"/>
      <c r="AE185" s="35"/>
      <c r="AF185" s="35"/>
      <c r="AG185" s="39"/>
      <c r="AH185" s="35"/>
      <c r="AI185" s="35"/>
      <c r="AJ185" s="35"/>
      <c r="AK185" s="35"/>
      <c r="AL185" s="35"/>
      <c r="AM185" s="253"/>
      <c r="AN185" s="368"/>
      <c r="AO185" s="223"/>
      <c r="AP185" s="8"/>
      <c r="AQ185" s="228"/>
      <c r="AR185" s="369"/>
      <c r="AS185" s="224"/>
      <c r="AT185" s="226"/>
      <c r="AU185" s="12" t="s">
        <v>26</v>
      </c>
      <c r="AV185" s="226"/>
      <c r="AW185" s="311"/>
      <c r="AX185" s="156"/>
      <c r="AY185" s="167" t="s">
        <v>34</v>
      </c>
      <c r="BA185" s="9"/>
    </row>
    <row r="186" spans="1:53" ht="13.5" customHeight="1">
      <c r="A186" s="248" t="str">
        <f>IFERROR(INDEX(【従業者名簿】!F:F,MATCH(F186,【従業者名簿】!C:C,0)),"")</f>
        <v/>
      </c>
      <c r="B186" s="298" t="s">
        <v>33</v>
      </c>
      <c r="C186" s="299" t="str">
        <f t="shared" ref="C186" si="167">IF(AO186="介護福祉士","〇","")</f>
        <v/>
      </c>
      <c r="D186" s="366" t="str">
        <f>IF(A186="","",DATEDIF(A186,$AF$3,"m"))</f>
        <v/>
      </c>
      <c r="E186" s="301"/>
      <c r="F186" s="270"/>
      <c r="G186" s="70" t="s">
        <v>36</v>
      </c>
      <c r="H186" s="164"/>
      <c r="I186" s="164"/>
      <c r="J186" s="164"/>
      <c r="K186" s="164"/>
      <c r="L186" s="164"/>
      <c r="M186" s="164"/>
      <c r="N186" s="164"/>
      <c r="O186" s="164"/>
      <c r="P186" s="164"/>
      <c r="Q186" s="40"/>
      <c r="R186" s="164"/>
      <c r="S186" s="164"/>
      <c r="T186" s="164"/>
      <c r="U186" s="164"/>
      <c r="V186" s="164"/>
      <c r="W186" s="164"/>
      <c r="X186" s="164"/>
      <c r="Y186" s="164"/>
      <c r="Z186" s="164"/>
      <c r="AA186" s="164"/>
      <c r="AB186" s="164"/>
      <c r="AC186" s="164"/>
      <c r="AD186" s="164"/>
      <c r="AE186" s="40"/>
      <c r="AF186" s="164"/>
      <c r="AG186" s="164"/>
      <c r="AH186" s="164"/>
      <c r="AI186" s="164"/>
      <c r="AJ186" s="164"/>
      <c r="AK186" s="164"/>
      <c r="AL186" s="164"/>
      <c r="AM186" s="253">
        <f>SUM(H187:AL187)</f>
        <v>0</v>
      </c>
      <c r="AN186" s="368" t="str">
        <f t="shared" ref="AN186" si="168">IFERROR(IF(OR(E186="Ａ",AM186&gt;$AF$205),1,ROUNDDOWN(AM186/$AF$45,1)),"")</f>
        <v/>
      </c>
      <c r="AO186" s="222"/>
      <c r="AP186" s="8"/>
      <c r="AQ186" s="228" t="s">
        <v>19</v>
      </c>
      <c r="AR186" s="307"/>
      <c r="AS186" s="308" t="s">
        <v>20</v>
      </c>
      <c r="AT186" s="309"/>
      <c r="AU186" s="309"/>
      <c r="AV186" s="309"/>
      <c r="AW186" s="309"/>
      <c r="AX186" s="309"/>
      <c r="AY186" s="310"/>
      <c r="BA186" s="9"/>
    </row>
    <row r="187" spans="1:53" ht="13.5" customHeight="1">
      <c r="A187" s="249"/>
      <c r="B187" s="255"/>
      <c r="C187" s="287"/>
      <c r="D187" s="367"/>
      <c r="E187" s="302"/>
      <c r="F187" s="261"/>
      <c r="G187" s="70" t="s">
        <v>41</v>
      </c>
      <c r="H187" s="35"/>
      <c r="I187" s="35"/>
      <c r="J187" s="35"/>
      <c r="K187" s="35"/>
      <c r="L187" s="35"/>
      <c r="M187" s="35"/>
      <c r="N187" s="35"/>
      <c r="O187" s="35"/>
      <c r="P187" s="35"/>
      <c r="Q187" s="48"/>
      <c r="R187" s="35"/>
      <c r="S187" s="35"/>
      <c r="T187" s="35"/>
      <c r="U187" s="35"/>
      <c r="V187" s="35"/>
      <c r="W187" s="35"/>
      <c r="X187" s="35"/>
      <c r="Y187" s="35"/>
      <c r="Z187" s="35"/>
      <c r="AA187" s="35"/>
      <c r="AB187" s="35"/>
      <c r="AC187" s="35"/>
      <c r="AD187" s="35"/>
      <c r="AE187" s="48"/>
      <c r="AF187" s="35"/>
      <c r="AG187" s="35"/>
      <c r="AH187" s="35"/>
      <c r="AI187" s="35"/>
      <c r="AJ187" s="35"/>
      <c r="AK187" s="35"/>
      <c r="AL187" s="35"/>
      <c r="AM187" s="253"/>
      <c r="AN187" s="368"/>
      <c r="AO187" s="223"/>
      <c r="AP187" s="8"/>
      <c r="AQ187" s="228" t="s">
        <v>28</v>
      </c>
      <c r="AR187" s="307"/>
      <c r="AS187" s="308" t="s">
        <v>29</v>
      </c>
      <c r="AT187" s="309"/>
      <c r="AU187" s="309"/>
      <c r="AV187" s="309"/>
      <c r="AW187" s="309"/>
      <c r="AX187" s="309"/>
      <c r="AY187" s="310"/>
      <c r="BA187" s="9"/>
    </row>
    <row r="188" spans="1:53" ht="13.5" customHeight="1">
      <c r="A188" s="248" t="str">
        <f>IFERROR(INDEX(【従業者名簿】!F:F,MATCH(F188,【従業者名簿】!C:C,0)),"")</f>
        <v/>
      </c>
      <c r="B188" s="298" t="s">
        <v>33</v>
      </c>
      <c r="C188" s="299" t="str">
        <f t="shared" ref="C188" si="169">IF(AO188="介護福祉士","〇","")</f>
        <v/>
      </c>
      <c r="D188" s="366" t="str">
        <f>IF(A188="","",DATEDIF(A188,$AF$3,"m"))</f>
        <v/>
      </c>
      <c r="E188" s="301"/>
      <c r="F188" s="270"/>
      <c r="G188" s="70" t="s">
        <v>36</v>
      </c>
      <c r="H188" s="164"/>
      <c r="I188" s="164"/>
      <c r="J188" s="164"/>
      <c r="K188" s="164"/>
      <c r="L188" s="164"/>
      <c r="M188" s="164"/>
      <c r="N188" s="164"/>
      <c r="O188" s="164"/>
      <c r="P188" s="164"/>
      <c r="Q188" s="164"/>
      <c r="R188" s="164"/>
      <c r="S188" s="164"/>
      <c r="T188" s="164"/>
      <c r="U188" s="164"/>
      <c r="V188" s="164"/>
      <c r="W188" s="164"/>
      <c r="X188" s="164"/>
      <c r="Y188" s="164"/>
      <c r="Z188" s="164"/>
      <c r="AA188" s="164"/>
      <c r="AB188" s="164"/>
      <c r="AC188" s="164"/>
      <c r="AD188" s="164"/>
      <c r="AE188" s="164"/>
      <c r="AF188" s="164"/>
      <c r="AG188" s="164"/>
      <c r="AH188" s="164"/>
      <c r="AI188" s="164"/>
      <c r="AJ188" s="164"/>
      <c r="AK188" s="164"/>
      <c r="AL188" s="164"/>
      <c r="AM188" s="253">
        <f>SUM(H189:AL189)</f>
        <v>0</v>
      </c>
      <c r="AN188" s="368" t="str">
        <f t="shared" ref="AN188" si="170">IFERROR(IF(OR(E188="Ａ",AM188&gt;$AF$205),1,ROUNDDOWN(AM188/$AF$45,1)),"")</f>
        <v/>
      </c>
      <c r="AO188" s="222"/>
      <c r="AP188" s="8"/>
      <c r="AQ188" s="228" t="s">
        <v>11</v>
      </c>
      <c r="AR188" s="307"/>
      <c r="AS188" s="308" t="s">
        <v>30</v>
      </c>
      <c r="AT188" s="309"/>
      <c r="AU188" s="309"/>
      <c r="AV188" s="309"/>
      <c r="AW188" s="309"/>
      <c r="AX188" s="309"/>
      <c r="AY188" s="310"/>
      <c r="BA188" s="9"/>
    </row>
    <row r="189" spans="1:53" ht="13.5" customHeight="1">
      <c r="A189" s="249"/>
      <c r="B189" s="255"/>
      <c r="C189" s="287"/>
      <c r="D189" s="367"/>
      <c r="E189" s="302"/>
      <c r="F189" s="261"/>
      <c r="G189" s="70" t="s">
        <v>41</v>
      </c>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253"/>
      <c r="AN189" s="368"/>
      <c r="AO189" s="223"/>
      <c r="AP189" s="8"/>
      <c r="AQ189" s="156"/>
      <c r="AR189" s="160"/>
      <c r="AS189" s="308"/>
      <c r="AT189" s="309"/>
      <c r="AU189" s="309"/>
      <c r="AV189" s="309"/>
      <c r="AW189" s="309"/>
      <c r="AX189" s="309"/>
      <c r="AY189" s="310"/>
      <c r="BA189" s="9"/>
    </row>
    <row r="190" spans="1:53" ht="13.5" customHeight="1">
      <c r="A190" s="248" t="str">
        <f>IFERROR(INDEX(【従業者名簿】!F:F,MATCH(F190,【従業者名簿】!C:C,0)),"")</f>
        <v/>
      </c>
      <c r="B190" s="298" t="s">
        <v>33</v>
      </c>
      <c r="C190" s="299" t="str">
        <f t="shared" ref="C190" si="171">IF(AO190="介護福祉士","〇","")</f>
        <v/>
      </c>
      <c r="D190" s="366" t="str">
        <f>IF(A190="","",DATEDIF(A190,$AF$3,"m"))</f>
        <v/>
      </c>
      <c r="E190" s="301"/>
      <c r="F190" s="270"/>
      <c r="G190" s="70" t="s">
        <v>36</v>
      </c>
      <c r="H190" s="164"/>
      <c r="I190" s="164"/>
      <c r="J190" s="164"/>
      <c r="K190" s="164"/>
      <c r="L190" s="164"/>
      <c r="M190" s="164"/>
      <c r="N190" s="164"/>
      <c r="O190" s="164"/>
      <c r="P190" s="164"/>
      <c r="Q190" s="164"/>
      <c r="R190" s="164"/>
      <c r="S190" s="164"/>
      <c r="T190" s="164"/>
      <c r="U190" s="164"/>
      <c r="V190" s="164"/>
      <c r="W190" s="164"/>
      <c r="X190" s="164"/>
      <c r="Y190" s="164"/>
      <c r="Z190" s="164"/>
      <c r="AA190" s="164"/>
      <c r="AB190" s="164"/>
      <c r="AC190" s="164"/>
      <c r="AD190" s="164"/>
      <c r="AE190" s="164"/>
      <c r="AF190" s="164"/>
      <c r="AG190" s="164"/>
      <c r="AH190" s="164"/>
      <c r="AI190" s="164"/>
      <c r="AJ190" s="164"/>
      <c r="AK190" s="164"/>
      <c r="AL190" s="164"/>
      <c r="AM190" s="253">
        <f>SUM(H191:AL191)</f>
        <v>0</v>
      </c>
      <c r="AN190" s="368" t="str">
        <f t="shared" ref="AN190" si="172">IFERROR(IF(OR(E190="Ａ",AM190&gt;$AF$205),1,ROUNDDOWN(AM190/$AF$45,1)),"")</f>
        <v/>
      </c>
      <c r="AO190" s="222"/>
      <c r="AP190" s="8"/>
      <c r="AQ190" s="228"/>
      <c r="AR190" s="307"/>
      <c r="AS190" s="308"/>
      <c r="AT190" s="309"/>
      <c r="AU190" s="309"/>
      <c r="AV190" s="309"/>
      <c r="AW190" s="309"/>
      <c r="AX190" s="309"/>
      <c r="AY190" s="310"/>
      <c r="BA190" s="9"/>
    </row>
    <row r="191" spans="1:53" ht="13.5" customHeight="1">
      <c r="A191" s="249"/>
      <c r="B191" s="255"/>
      <c r="C191" s="287"/>
      <c r="D191" s="367"/>
      <c r="E191" s="302"/>
      <c r="F191" s="261"/>
      <c r="G191" s="70" t="s">
        <v>41</v>
      </c>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253"/>
      <c r="AN191" s="368"/>
      <c r="AO191" s="223"/>
      <c r="AP191" s="8"/>
      <c r="AQ191" s="156"/>
      <c r="AR191" s="160"/>
      <c r="AS191" s="161"/>
      <c r="AT191" s="162"/>
      <c r="AU191" s="162"/>
      <c r="AV191" s="162"/>
      <c r="AW191" s="162"/>
      <c r="AX191" s="162"/>
      <c r="AY191" s="163"/>
      <c r="BA191" s="9"/>
    </row>
    <row r="192" spans="1:53" ht="13.5" customHeight="1">
      <c r="A192" s="248" t="str">
        <f>IFERROR(INDEX(【従業者名簿】!F:F,MATCH(F192,【従業者名簿】!C:C,0)),"")</f>
        <v/>
      </c>
      <c r="B192" s="298" t="s">
        <v>33</v>
      </c>
      <c r="C192" s="299" t="str">
        <f t="shared" ref="C192" si="173">IF(AO192="介護福祉士","〇","")</f>
        <v/>
      </c>
      <c r="D192" s="366" t="str">
        <f>IF(A192="","",DATEDIF(A192,$AF$3,"m"))</f>
        <v/>
      </c>
      <c r="E192" s="301"/>
      <c r="F192" s="270"/>
      <c r="G192" s="70" t="s">
        <v>36</v>
      </c>
      <c r="H192" s="164"/>
      <c r="I192" s="164"/>
      <c r="J192" s="164"/>
      <c r="K192" s="164"/>
      <c r="L192" s="164"/>
      <c r="M192" s="164"/>
      <c r="N192" s="164"/>
      <c r="O192" s="164"/>
      <c r="P192" s="164"/>
      <c r="Q192" s="164"/>
      <c r="R192" s="164"/>
      <c r="S192" s="164"/>
      <c r="T192" s="164"/>
      <c r="U192" s="164"/>
      <c r="V192" s="164"/>
      <c r="W192" s="164"/>
      <c r="X192" s="164"/>
      <c r="Y192" s="164"/>
      <c r="Z192" s="164"/>
      <c r="AA192" s="164"/>
      <c r="AB192" s="164"/>
      <c r="AC192" s="164"/>
      <c r="AD192" s="164"/>
      <c r="AE192" s="164"/>
      <c r="AF192" s="164"/>
      <c r="AG192" s="164"/>
      <c r="AH192" s="164"/>
      <c r="AI192" s="164"/>
      <c r="AJ192" s="164"/>
      <c r="AK192" s="164"/>
      <c r="AL192" s="164"/>
      <c r="AM192" s="253">
        <f>SUM(H193:AL193)</f>
        <v>0</v>
      </c>
      <c r="AN192" s="368" t="str">
        <f t="shared" ref="AN192" si="174">IFERROR(IF(OR(E192="Ａ",AM192&gt;$AF$205),1,ROUNDDOWN(AM192/$AF$45,1)),"")</f>
        <v/>
      </c>
      <c r="AO192" s="222"/>
      <c r="AP192" s="8"/>
      <c r="BA192" s="9"/>
    </row>
    <row r="193" spans="1:53" ht="13.5" customHeight="1">
      <c r="A193" s="249"/>
      <c r="B193" s="255"/>
      <c r="C193" s="287"/>
      <c r="D193" s="367"/>
      <c r="E193" s="302"/>
      <c r="F193" s="261"/>
      <c r="G193" s="70" t="s">
        <v>41</v>
      </c>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253"/>
      <c r="AN193" s="368"/>
      <c r="AO193" s="223"/>
      <c r="AP193" s="8"/>
      <c r="AQ193" s="332" t="s">
        <v>199</v>
      </c>
      <c r="AR193" s="334"/>
      <c r="AS193" s="347"/>
      <c r="AT193" s="252" t="s">
        <v>200</v>
      </c>
      <c r="AU193" s="351"/>
      <c r="AV193" s="351"/>
      <c r="AW193" s="252" t="s">
        <v>201</v>
      </c>
      <c r="AX193" s="351"/>
      <c r="AY193" s="351"/>
    </row>
    <row r="194" spans="1:53" ht="13.5" customHeight="1">
      <c r="A194" s="248" t="str">
        <f>IFERROR(INDEX(【従業者名簿】!F:F,MATCH(F194,【従業者名簿】!C:C,0)),"")</f>
        <v/>
      </c>
      <c r="B194" s="298" t="s">
        <v>33</v>
      </c>
      <c r="C194" s="299" t="str">
        <f t="shared" ref="C194" si="175">IF(AO194="介護福祉士","〇","")</f>
        <v/>
      </c>
      <c r="D194" s="366" t="str">
        <f>IF(A194="","",DATEDIF(A194,$AF$3,"m"))</f>
        <v/>
      </c>
      <c r="E194" s="301"/>
      <c r="F194" s="270"/>
      <c r="G194" s="70" t="s">
        <v>36</v>
      </c>
      <c r="H194" s="164"/>
      <c r="I194" s="164"/>
      <c r="J194" s="164"/>
      <c r="K194" s="164"/>
      <c r="L194" s="164"/>
      <c r="M194" s="164"/>
      <c r="N194" s="164"/>
      <c r="O194" s="164"/>
      <c r="P194" s="164"/>
      <c r="Q194" s="164"/>
      <c r="R194" s="164"/>
      <c r="S194" s="164"/>
      <c r="T194" s="164"/>
      <c r="U194" s="164"/>
      <c r="V194" s="164"/>
      <c r="W194" s="164"/>
      <c r="X194" s="164"/>
      <c r="Y194" s="164"/>
      <c r="Z194" s="164"/>
      <c r="AA194" s="164"/>
      <c r="AB194" s="164"/>
      <c r="AC194" s="164"/>
      <c r="AD194" s="164"/>
      <c r="AE194" s="164"/>
      <c r="AF194" s="164"/>
      <c r="AG194" s="164"/>
      <c r="AH194" s="164"/>
      <c r="AI194" s="164"/>
      <c r="AJ194" s="164"/>
      <c r="AK194" s="164"/>
      <c r="AL194" s="164"/>
      <c r="AM194" s="253">
        <f>SUM(H195:AL195)</f>
        <v>0</v>
      </c>
      <c r="AN194" s="368" t="str">
        <f t="shared" ref="AN194" si="176">IFERROR(IF(OR(E194="Ａ",AM194&gt;$AF$205),1,ROUNDDOWN(AM194/$AF$45,1)),"")</f>
        <v/>
      </c>
      <c r="AO194" s="222"/>
      <c r="AP194" s="8"/>
      <c r="AQ194" s="348"/>
      <c r="AR194" s="349"/>
      <c r="AS194" s="350"/>
      <c r="AT194" s="352"/>
      <c r="AU194" s="352"/>
      <c r="AV194" s="352"/>
      <c r="AW194" s="352"/>
      <c r="AX194" s="352"/>
      <c r="AY194" s="352"/>
    </row>
    <row r="195" spans="1:53" ht="13.5" customHeight="1">
      <c r="A195" s="249"/>
      <c r="B195" s="255"/>
      <c r="C195" s="287"/>
      <c r="D195" s="367"/>
      <c r="E195" s="302"/>
      <c r="F195" s="261"/>
      <c r="G195" s="70" t="s">
        <v>41</v>
      </c>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253"/>
      <c r="AN195" s="368"/>
      <c r="AO195" s="223"/>
      <c r="AP195" s="8"/>
      <c r="AQ195" s="210"/>
      <c r="AR195" s="214"/>
      <c r="AS195" s="211"/>
      <c r="AT195" s="353" t="s">
        <v>166</v>
      </c>
      <c r="AU195" s="354"/>
      <c r="AV195" s="355"/>
      <c r="AW195" s="353" t="s">
        <v>167</v>
      </c>
      <c r="AX195" s="356"/>
      <c r="AY195" s="357"/>
    </row>
    <row r="196" spans="1:53" ht="13.5" customHeight="1">
      <c r="A196" s="248" t="str">
        <f>IFERROR(INDEX(【従業者名簿】!F:F,MATCH(F196,【従業者名簿】!C:C,0)),"")</f>
        <v/>
      </c>
      <c r="B196" s="298" t="s">
        <v>33</v>
      </c>
      <c r="C196" s="299" t="str">
        <f t="shared" ref="C196" si="177">IF(AO196="介護福祉士","〇","")</f>
        <v/>
      </c>
      <c r="D196" s="366" t="str">
        <f>IF(A196="","",DATEDIF(A196,$AF$3,"m"))</f>
        <v/>
      </c>
      <c r="E196" s="275"/>
      <c r="F196" s="262"/>
      <c r="G196" s="70" t="s">
        <v>36</v>
      </c>
      <c r="H196" s="45"/>
      <c r="I196" s="45"/>
      <c r="J196" s="45"/>
      <c r="K196" s="45"/>
      <c r="L196" s="45"/>
      <c r="M196" s="45"/>
      <c r="N196" s="45"/>
      <c r="O196" s="45"/>
      <c r="P196" s="45"/>
      <c r="Q196" s="45"/>
      <c r="R196" s="45"/>
      <c r="S196" s="45"/>
      <c r="T196" s="45"/>
      <c r="U196" s="45"/>
      <c r="V196" s="45"/>
      <c r="W196" s="45"/>
      <c r="X196" s="45"/>
      <c r="Y196" s="45"/>
      <c r="Z196" s="45"/>
      <c r="AA196" s="45"/>
      <c r="AB196" s="45"/>
      <c r="AC196" s="45"/>
      <c r="AD196" s="45"/>
      <c r="AE196" s="45"/>
      <c r="AF196" s="45"/>
      <c r="AG196" s="45"/>
      <c r="AH196" s="45"/>
      <c r="AI196" s="45"/>
      <c r="AJ196" s="45"/>
      <c r="AK196" s="45"/>
      <c r="AL196" s="45"/>
      <c r="AM196" s="253">
        <f>SUM(H197:AL197)</f>
        <v>0</v>
      </c>
      <c r="AN196" s="368" t="str">
        <f t="shared" ref="AN196" si="178">IFERROR(IF(OR(E196="Ａ",AM196&gt;$AF$205),1,ROUNDDOWN(AM196/$AF$45,1)),"")</f>
        <v/>
      </c>
      <c r="AO196" s="222"/>
      <c r="AP196" s="8"/>
      <c r="AQ196" s="312" t="s">
        <v>202</v>
      </c>
      <c r="AR196" s="313"/>
      <c r="AS196" s="314"/>
      <c r="AT196" s="315">
        <f>ROUNDDOWN(SUMIF(C174:C239,"〇",AN174:AN239),1)</f>
        <v>0</v>
      </c>
      <c r="AU196" s="316"/>
      <c r="AV196" s="316"/>
      <c r="AW196" s="317" t="e">
        <f>AT196/AM204</f>
        <v>#DIV/0!</v>
      </c>
      <c r="AX196" s="318"/>
      <c r="AY196" s="318"/>
    </row>
    <row r="197" spans="1:53" ht="13.5" customHeight="1">
      <c r="A197" s="249"/>
      <c r="B197" s="255"/>
      <c r="C197" s="287"/>
      <c r="D197" s="367"/>
      <c r="E197" s="260"/>
      <c r="F197" s="262"/>
      <c r="G197" s="70" t="s">
        <v>41</v>
      </c>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253"/>
      <c r="AN197" s="368"/>
      <c r="AO197" s="223"/>
      <c r="AP197" s="8"/>
      <c r="AQ197" s="319" t="s">
        <v>203</v>
      </c>
      <c r="AR197" s="320"/>
      <c r="AS197" s="321"/>
      <c r="AT197" s="316"/>
      <c r="AU197" s="316"/>
      <c r="AV197" s="316"/>
      <c r="AW197" s="318"/>
      <c r="AX197" s="318"/>
      <c r="AY197" s="318"/>
    </row>
    <row r="198" spans="1:53" ht="13.5" customHeight="1">
      <c r="A198" s="248" t="str">
        <f>IFERROR(INDEX(【従業者名簿】!F:F,MATCH(F198,【従業者名簿】!C:C,0)),"")</f>
        <v/>
      </c>
      <c r="B198" s="298" t="s">
        <v>33</v>
      </c>
      <c r="C198" s="299" t="str">
        <f t="shared" ref="C198" si="179">IF(AO198="介護福祉士","〇","")</f>
        <v/>
      </c>
      <c r="D198" s="366" t="str">
        <f>IF(A198="","",DATEDIF(A198,$AF$3,"m"))</f>
        <v/>
      </c>
      <c r="E198" s="275"/>
      <c r="F198" s="262"/>
      <c r="G198" s="70" t="s">
        <v>36</v>
      </c>
      <c r="H198" s="45"/>
      <c r="I198" s="45"/>
      <c r="J198" s="45"/>
      <c r="K198" s="45"/>
      <c r="L198" s="45"/>
      <c r="M198" s="45"/>
      <c r="N198" s="45"/>
      <c r="O198" s="45"/>
      <c r="P198" s="45"/>
      <c r="Q198" s="45"/>
      <c r="R198" s="45"/>
      <c r="S198" s="45"/>
      <c r="T198" s="45"/>
      <c r="U198" s="45"/>
      <c r="V198" s="45"/>
      <c r="W198" s="45"/>
      <c r="X198" s="45"/>
      <c r="Y198" s="45"/>
      <c r="Z198" s="45"/>
      <c r="AA198" s="45"/>
      <c r="AB198" s="45"/>
      <c r="AC198" s="45"/>
      <c r="AD198" s="45"/>
      <c r="AE198" s="45"/>
      <c r="AF198" s="45"/>
      <c r="AG198" s="45"/>
      <c r="AH198" s="45"/>
      <c r="AI198" s="45"/>
      <c r="AJ198" s="45"/>
      <c r="AK198" s="45"/>
      <c r="AL198" s="45"/>
      <c r="AM198" s="253">
        <f>SUM(H199:AL199)</f>
        <v>0</v>
      </c>
      <c r="AN198" s="368" t="str">
        <f t="shared" ref="AN198" si="180">IFERROR(IF(OR(E198="Ａ",AM198&gt;$AF$205),1,ROUNDDOWN(AM198/$AF$45,1)),"")</f>
        <v/>
      </c>
      <c r="AO198" s="222"/>
      <c r="AP198" s="8"/>
      <c r="AQ198" s="312" t="s">
        <v>204</v>
      </c>
      <c r="AR198" s="313"/>
      <c r="AS198" s="314"/>
      <c r="AT198" s="315">
        <f>ROUNDDOWN(SUMIFS(AN174:AN239,C174:C239,"〇",D174:D239,"&gt;="&amp;BA198),1)</f>
        <v>0</v>
      </c>
      <c r="AU198" s="316"/>
      <c r="AV198" s="316"/>
      <c r="AW198" s="317" t="e">
        <f>AT198/AM204</f>
        <v>#DIV/0!</v>
      </c>
      <c r="AX198" s="318"/>
      <c r="AY198" s="318"/>
      <c r="BA198" s="358">
        <f>[1]【算定要件集計】!T7</f>
        <v>120</v>
      </c>
    </row>
    <row r="199" spans="1:53" ht="13.5" customHeight="1">
      <c r="A199" s="249"/>
      <c r="B199" s="255"/>
      <c r="C199" s="287"/>
      <c r="D199" s="367"/>
      <c r="E199" s="260"/>
      <c r="F199" s="262"/>
      <c r="G199" s="70" t="s">
        <v>41</v>
      </c>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253"/>
      <c r="AN199" s="368"/>
      <c r="AO199" s="223"/>
      <c r="AP199" s="8"/>
      <c r="AQ199" s="319" t="s">
        <v>206</v>
      </c>
      <c r="AR199" s="320"/>
      <c r="AS199" s="321"/>
      <c r="AT199" s="316"/>
      <c r="AU199" s="316"/>
      <c r="AV199" s="316"/>
      <c r="AW199" s="318"/>
      <c r="AX199" s="318"/>
      <c r="AY199" s="318"/>
      <c r="BA199" s="359"/>
    </row>
    <row r="200" spans="1:53" ht="13.5" customHeight="1">
      <c r="A200" s="248" t="str">
        <f>IFERROR(INDEX(【従業者名簿】!F:F,MATCH(F200,【従業者名簿】!C:C,0)),"")</f>
        <v/>
      </c>
      <c r="B200" s="298" t="s">
        <v>33</v>
      </c>
      <c r="C200" s="299" t="str">
        <f t="shared" ref="C200" si="181">IF(AO200="介護福祉士","〇","")</f>
        <v/>
      </c>
      <c r="D200" s="366" t="str">
        <f>IF(A200="","",DATEDIF(A200,$AF$3,"m"))</f>
        <v/>
      </c>
      <c r="E200" s="275"/>
      <c r="F200" s="262"/>
      <c r="G200" s="70" t="s">
        <v>36</v>
      </c>
      <c r="H200" s="45"/>
      <c r="I200" s="45"/>
      <c r="J200" s="45"/>
      <c r="K200" s="45"/>
      <c r="L200" s="45"/>
      <c r="M200" s="45"/>
      <c r="N200" s="45"/>
      <c r="O200" s="45"/>
      <c r="P200" s="45"/>
      <c r="Q200" s="45"/>
      <c r="R200" s="45"/>
      <c r="S200" s="45"/>
      <c r="T200" s="45"/>
      <c r="U200" s="45"/>
      <c r="V200" s="45"/>
      <c r="W200" s="45"/>
      <c r="X200" s="45"/>
      <c r="Y200" s="45"/>
      <c r="Z200" s="45"/>
      <c r="AA200" s="45"/>
      <c r="AB200" s="45"/>
      <c r="AC200" s="45"/>
      <c r="AD200" s="45"/>
      <c r="AE200" s="45"/>
      <c r="AF200" s="45"/>
      <c r="AG200" s="45"/>
      <c r="AH200" s="45"/>
      <c r="AI200" s="45"/>
      <c r="AJ200" s="45"/>
      <c r="AK200" s="45"/>
      <c r="AL200" s="45"/>
      <c r="AM200" s="253">
        <f>SUM(H201:AL201)</f>
        <v>0</v>
      </c>
      <c r="AN200" s="368" t="str">
        <f t="shared" ref="AN200" si="182">IFERROR(IF(OR(E200="Ａ",AM200&gt;$AF$205),1,ROUNDDOWN(AM200/$AF$45,1)),"")</f>
        <v/>
      </c>
      <c r="AO200" s="222"/>
      <c r="AP200" s="8"/>
      <c r="AQ200" s="312" t="s">
        <v>207</v>
      </c>
      <c r="AR200" s="313"/>
      <c r="AS200" s="314"/>
      <c r="AT200" s="315">
        <f>ROUNDDOWN(SUM(SUMIF(E174:E239,{"Ａ","Ｂ"},AN174:AN239)),1)</f>
        <v>0</v>
      </c>
      <c r="AU200" s="316"/>
      <c r="AV200" s="316"/>
      <c r="AW200" s="360" t="e">
        <f>AT200/AM204</f>
        <v>#DIV/0!</v>
      </c>
      <c r="AX200" s="361"/>
      <c r="AY200" s="362"/>
      <c r="BA200" s="169"/>
    </row>
    <row r="201" spans="1:53" ht="13.5" customHeight="1">
      <c r="A201" s="249"/>
      <c r="B201" s="255"/>
      <c r="C201" s="287"/>
      <c r="D201" s="367"/>
      <c r="E201" s="260"/>
      <c r="F201" s="262"/>
      <c r="G201" s="70" t="s">
        <v>41</v>
      </c>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253"/>
      <c r="AN201" s="368"/>
      <c r="AO201" s="223"/>
      <c r="AP201" s="8"/>
      <c r="AQ201" s="319" t="s">
        <v>208</v>
      </c>
      <c r="AR201" s="320"/>
      <c r="AS201" s="321"/>
      <c r="AT201" s="316"/>
      <c r="AU201" s="316"/>
      <c r="AV201" s="316"/>
      <c r="AW201" s="363"/>
      <c r="AX201" s="364"/>
      <c r="AY201" s="365"/>
      <c r="BA201" s="170"/>
    </row>
    <row r="202" spans="1:53" ht="13.5" customHeight="1">
      <c r="A202" s="248" t="str">
        <f>IFERROR(INDEX(【従業者名簿】!F:F,MATCH(F202,【従業者名簿】!C:C,0)),"")</f>
        <v/>
      </c>
      <c r="B202" s="298" t="s">
        <v>33</v>
      </c>
      <c r="C202" s="299" t="str">
        <f t="shared" ref="C202" si="183">IF(AO202="介護福祉士","〇","")</f>
        <v/>
      </c>
      <c r="D202" s="366" t="str">
        <f>IF(A202="","",DATEDIF(A202,$AF$3,"m"))</f>
        <v/>
      </c>
      <c r="E202" s="275"/>
      <c r="F202" s="262"/>
      <c r="G202" s="70" t="s">
        <v>36</v>
      </c>
      <c r="H202" s="45"/>
      <c r="I202" s="45"/>
      <c r="J202" s="45"/>
      <c r="K202" s="45"/>
      <c r="L202" s="45"/>
      <c r="M202" s="45"/>
      <c r="N202" s="45"/>
      <c r="O202" s="45"/>
      <c r="P202" s="45"/>
      <c r="Q202" s="45"/>
      <c r="R202" s="45"/>
      <c r="S202" s="45"/>
      <c r="T202" s="45"/>
      <c r="U202" s="45"/>
      <c r="V202" s="45"/>
      <c r="W202" s="45"/>
      <c r="X202" s="45"/>
      <c r="Y202" s="45"/>
      <c r="Z202" s="45"/>
      <c r="AA202" s="45"/>
      <c r="AB202" s="45"/>
      <c r="AC202" s="45"/>
      <c r="AD202" s="45"/>
      <c r="AE202" s="45"/>
      <c r="AF202" s="45"/>
      <c r="AG202" s="45"/>
      <c r="AH202" s="45"/>
      <c r="AI202" s="45"/>
      <c r="AJ202" s="45"/>
      <c r="AK202" s="45"/>
      <c r="AL202" s="45"/>
      <c r="AM202" s="253">
        <f>SUM(H203:AL203)</f>
        <v>0</v>
      </c>
      <c r="AN202" s="368" t="str">
        <f>IFERROR(IF(OR(E202="Ａ",AM202&gt;$AF$205),1,ROUNDDOWN(AM202/$AF$45,1)),"")</f>
        <v/>
      </c>
      <c r="AO202" s="222"/>
      <c r="AP202" s="8"/>
      <c r="AQ202" s="312" t="s">
        <v>207</v>
      </c>
      <c r="AR202" s="313"/>
      <c r="AS202" s="314"/>
      <c r="AT202" s="315">
        <f>ROUNDDOWN(SUMIF(D174:D239,"&gt;="&amp;BA202,AN174:AN239),1)</f>
        <v>0</v>
      </c>
      <c r="AU202" s="316"/>
      <c r="AV202" s="316"/>
      <c r="AW202" s="360" t="e">
        <f>AT202/AM204</f>
        <v>#DIV/0!</v>
      </c>
      <c r="AX202" s="361"/>
      <c r="AY202" s="362"/>
      <c r="BA202" s="358">
        <f>[1]【算定要件集計】!T11</f>
        <v>84</v>
      </c>
    </row>
    <row r="203" spans="1:53" ht="13.5" customHeight="1">
      <c r="A203" s="249"/>
      <c r="B203" s="255"/>
      <c r="C203" s="287"/>
      <c r="D203" s="367"/>
      <c r="E203" s="260"/>
      <c r="F203" s="262"/>
      <c r="G203" s="70" t="s">
        <v>41</v>
      </c>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253"/>
      <c r="AN203" s="368"/>
      <c r="AO203" s="223"/>
      <c r="AP203" s="8"/>
      <c r="AQ203" s="319" t="s">
        <v>210</v>
      </c>
      <c r="AR203" s="320"/>
      <c r="AS203" s="321"/>
      <c r="AT203" s="316"/>
      <c r="AU203" s="316"/>
      <c r="AV203" s="316"/>
      <c r="AW203" s="363"/>
      <c r="AX203" s="364"/>
      <c r="AY203" s="365"/>
      <c r="BA203" s="359"/>
    </row>
    <row r="204" spans="1:53" ht="13.5" customHeight="1">
      <c r="B204" s="332" t="s">
        <v>51</v>
      </c>
      <c r="C204" s="333"/>
      <c r="D204" s="333"/>
      <c r="E204" s="333"/>
      <c r="F204" s="333"/>
      <c r="G204" s="25" t="s">
        <v>49</v>
      </c>
      <c r="H204" s="23"/>
      <c r="I204" s="15"/>
      <c r="J204" s="332" t="s">
        <v>46</v>
      </c>
      <c r="K204" s="334"/>
      <c r="L204" s="334"/>
      <c r="M204" s="334"/>
      <c r="N204" s="334"/>
      <c r="O204" s="334"/>
      <c r="P204" s="334"/>
      <c r="Q204" s="334"/>
      <c r="R204" s="334"/>
      <c r="S204" s="14"/>
      <c r="T204" s="26" t="s">
        <v>50</v>
      </c>
      <c r="U204" s="24"/>
      <c r="V204" s="332" t="s">
        <v>47</v>
      </c>
      <c r="W204" s="334"/>
      <c r="X204" s="334"/>
      <c r="Y204" s="334"/>
      <c r="Z204" s="334"/>
      <c r="AA204" s="334"/>
      <c r="AB204" s="334"/>
      <c r="AC204" s="333"/>
      <c r="AD204" s="333"/>
      <c r="AE204" s="333"/>
      <c r="AF204" s="14" t="s">
        <v>177</v>
      </c>
      <c r="AH204" s="27"/>
      <c r="AI204" s="27"/>
      <c r="AJ204" s="27"/>
      <c r="AK204" s="27"/>
      <c r="AL204" s="27"/>
      <c r="AM204" s="324">
        <f>ROUNDDOWN(SUM(AN174:AN203,AN210:AN239),1)</f>
        <v>0</v>
      </c>
      <c r="AN204" s="325"/>
      <c r="AO204" s="391" t="s">
        <v>173</v>
      </c>
      <c r="AP204" s="10"/>
      <c r="AQ204" s="322"/>
      <c r="AR204" s="323"/>
      <c r="AS204" s="323"/>
      <c r="AT204" s="322"/>
      <c r="AU204" s="323"/>
      <c r="AV204" s="323"/>
      <c r="AW204" s="322"/>
      <c r="AX204" s="323"/>
      <c r="AY204" s="323"/>
    </row>
    <row r="205" spans="1:53" ht="13.5" customHeight="1">
      <c r="B205" s="210"/>
      <c r="C205" s="214"/>
      <c r="D205" s="214"/>
      <c r="E205" s="214"/>
      <c r="F205" s="214"/>
      <c r="G205" s="41">
        <f>$G$45</f>
        <v>0</v>
      </c>
      <c r="H205" s="21" t="s">
        <v>16</v>
      </c>
      <c r="I205" s="20"/>
      <c r="J205" s="335"/>
      <c r="K205" s="336"/>
      <c r="L205" s="336"/>
      <c r="M205" s="336"/>
      <c r="N205" s="336"/>
      <c r="O205" s="336"/>
      <c r="P205" s="336"/>
      <c r="Q205" s="336"/>
      <c r="R205" s="336"/>
      <c r="S205" s="330" t="str">
        <f>$S$45</f>
        <v/>
      </c>
      <c r="T205" s="330"/>
      <c r="U205" s="22" t="s">
        <v>7</v>
      </c>
      <c r="V205" s="335"/>
      <c r="W205" s="336"/>
      <c r="X205" s="336"/>
      <c r="Y205" s="336"/>
      <c r="Z205" s="336"/>
      <c r="AA205" s="336"/>
      <c r="AB205" s="336"/>
      <c r="AC205" s="214"/>
      <c r="AD205" s="214"/>
      <c r="AE205" s="214"/>
      <c r="AF205" s="331" t="str">
        <f>$AF$45</f>
        <v/>
      </c>
      <c r="AG205" s="331"/>
      <c r="AH205" s="21" t="s">
        <v>16</v>
      </c>
      <c r="AI205" s="21"/>
      <c r="AJ205" s="21"/>
      <c r="AK205" s="21"/>
      <c r="AL205" s="21"/>
      <c r="AM205" s="326"/>
      <c r="AN205" s="327"/>
      <c r="AO205" s="329"/>
      <c r="AP205" s="10"/>
      <c r="AQ205" s="323"/>
      <c r="AR205" s="323"/>
      <c r="AS205" s="323"/>
      <c r="AT205" s="323"/>
      <c r="AU205" s="323"/>
      <c r="AV205" s="323"/>
      <c r="AW205" s="323"/>
      <c r="AX205" s="323"/>
      <c r="AY205" s="323"/>
    </row>
    <row r="206" spans="1:53" ht="13.5" customHeight="1">
      <c r="B206" s="43"/>
      <c r="C206" s="43"/>
      <c r="D206" s="43"/>
      <c r="E206" s="7" t="s">
        <v>92</v>
      </c>
      <c r="F206" s="43"/>
      <c r="G206" s="51"/>
      <c r="H206" s="7"/>
      <c r="I206" s="52"/>
      <c r="J206" s="52"/>
      <c r="K206" s="52"/>
      <c r="L206" s="52"/>
      <c r="M206" s="52"/>
      <c r="N206" s="52"/>
      <c r="O206" s="52"/>
      <c r="P206" s="52"/>
      <c r="Q206" s="52"/>
      <c r="R206" s="52"/>
      <c r="S206" s="53"/>
      <c r="T206" s="53"/>
      <c r="U206" s="7"/>
      <c r="V206" s="52"/>
      <c r="W206" s="52"/>
      <c r="X206" s="52"/>
      <c r="Y206" s="52"/>
      <c r="Z206" s="52"/>
      <c r="AA206" s="52"/>
      <c r="AB206" s="52"/>
      <c r="AC206" s="43"/>
      <c r="AD206" s="43"/>
      <c r="AE206" s="43"/>
      <c r="AF206" s="54"/>
      <c r="AG206" s="54"/>
      <c r="AH206" s="7"/>
      <c r="AI206" s="7"/>
      <c r="AJ206" s="7"/>
      <c r="AK206" s="7"/>
      <c r="AL206" s="7"/>
      <c r="AM206" s="137" t="s">
        <v>149</v>
      </c>
      <c r="AN206" s="56"/>
      <c r="AO206" s="57"/>
      <c r="AP206" s="10"/>
    </row>
    <row r="207" spans="1:53" ht="13.5" customHeight="1">
      <c r="B207" s="43"/>
      <c r="C207" s="43"/>
      <c r="D207" s="43"/>
      <c r="E207" s="43"/>
      <c r="F207" s="43"/>
      <c r="G207" s="51"/>
      <c r="H207" s="7"/>
      <c r="I207" s="52"/>
      <c r="J207" s="52"/>
      <c r="K207" s="52"/>
      <c r="L207" s="52"/>
      <c r="M207" s="52"/>
      <c r="N207" s="52"/>
      <c r="O207" s="52"/>
      <c r="P207" s="52"/>
      <c r="Q207" s="52"/>
      <c r="R207" s="52"/>
      <c r="S207" s="53"/>
      <c r="T207" s="53"/>
      <c r="U207" s="7"/>
      <c r="V207" s="52"/>
      <c r="W207" s="52"/>
      <c r="X207" s="52"/>
      <c r="Y207" s="52"/>
      <c r="Z207" s="52"/>
      <c r="AA207" s="52"/>
      <c r="AB207" s="52"/>
      <c r="AC207" s="43"/>
      <c r="AD207" s="43"/>
      <c r="AE207" s="43"/>
      <c r="AF207" s="54"/>
      <c r="AG207" s="54"/>
      <c r="AH207" s="7"/>
      <c r="AI207" s="7"/>
      <c r="AJ207" s="7"/>
      <c r="AK207" s="7"/>
      <c r="AL207" s="7"/>
      <c r="AM207" s="55"/>
      <c r="AN207" s="56"/>
      <c r="AO207" s="57"/>
      <c r="AP207" s="10"/>
    </row>
    <row r="208" spans="1:53" s="6" customFormat="1" ht="18" customHeight="1">
      <c r="A208" s="248" t="s">
        <v>60</v>
      </c>
      <c r="B208" s="238" t="s">
        <v>0</v>
      </c>
      <c r="C208" s="250" t="s">
        <v>203</v>
      </c>
      <c r="D208" s="250" t="s">
        <v>62</v>
      </c>
      <c r="E208" s="250" t="s">
        <v>1</v>
      </c>
      <c r="F208" s="238" t="s">
        <v>3</v>
      </c>
      <c r="G208" s="252" t="s">
        <v>37</v>
      </c>
      <c r="H208" s="18" t="str">
        <f>AF163</f>
        <v/>
      </c>
      <c r="I208" s="18" t="str">
        <f>IFERROR(H208+1,"")</f>
        <v/>
      </c>
      <c r="J208" s="18" t="str">
        <f>IFERROR(I208+1,"")</f>
        <v/>
      </c>
      <c r="K208" s="18" t="str">
        <f t="shared" ref="K208" si="184">IFERROR(J208+1,"")</f>
        <v/>
      </c>
      <c r="L208" s="18" t="str">
        <f t="shared" ref="L208" si="185">IFERROR(K208+1,"")</f>
        <v/>
      </c>
      <c r="M208" s="18" t="str">
        <f t="shared" ref="M208" si="186">IFERROR(L208+1,"")</f>
        <v/>
      </c>
      <c r="N208" s="18" t="str">
        <f t="shared" ref="N208" si="187">IFERROR(M208+1,"")</f>
        <v/>
      </c>
      <c r="O208" s="18" t="str">
        <f t="shared" ref="O208" si="188">IFERROR(N208+1,"")</f>
        <v/>
      </c>
      <c r="P208" s="18" t="str">
        <f t="shared" ref="P208" si="189">IFERROR(O208+1,"")</f>
        <v/>
      </c>
      <c r="Q208" s="18" t="str">
        <f t="shared" ref="Q208" si="190">IFERROR(P208+1,"")</f>
        <v/>
      </c>
      <c r="R208" s="18" t="str">
        <f t="shared" ref="R208" si="191">IFERROR(Q208+1,"")</f>
        <v/>
      </c>
      <c r="S208" s="18" t="str">
        <f t="shared" ref="S208" si="192">IFERROR(R208+1,"")</f>
        <v/>
      </c>
      <c r="T208" s="18" t="str">
        <f t="shared" ref="T208" si="193">IFERROR(S208+1,"")</f>
        <v/>
      </c>
      <c r="U208" s="18" t="str">
        <f t="shared" ref="U208" si="194">IFERROR(T208+1,"")</f>
        <v/>
      </c>
      <c r="V208" s="18" t="str">
        <f t="shared" ref="V208" si="195">IFERROR(U208+1,"")</f>
        <v/>
      </c>
      <c r="W208" s="18" t="str">
        <f t="shared" ref="W208" si="196">IFERROR(V208+1,"")</f>
        <v/>
      </c>
      <c r="X208" s="18" t="str">
        <f t="shared" ref="X208" si="197">IFERROR(W208+1,"")</f>
        <v/>
      </c>
      <c r="Y208" s="18" t="str">
        <f t="shared" ref="Y208" si="198">IFERROR(X208+1,"")</f>
        <v/>
      </c>
      <c r="Z208" s="18" t="str">
        <f t="shared" ref="Z208" si="199">IFERROR(Y208+1,"")</f>
        <v/>
      </c>
      <c r="AA208" s="18" t="str">
        <f t="shared" ref="AA208" si="200">IFERROR(Z208+1,"")</f>
        <v/>
      </c>
      <c r="AB208" s="18" t="str">
        <f t="shared" ref="AB208" si="201">IFERROR(AA208+1,"")</f>
        <v/>
      </c>
      <c r="AC208" s="18" t="str">
        <f t="shared" ref="AC208" si="202">IFERROR(AB208+1,"")</f>
        <v/>
      </c>
      <c r="AD208" s="18" t="str">
        <f t="shared" ref="AD208" si="203">IFERROR(AC208+1,"")</f>
        <v/>
      </c>
      <c r="AE208" s="18" t="str">
        <f t="shared" ref="AE208" si="204">IFERROR(AD208+1,"")</f>
        <v/>
      </c>
      <c r="AF208" s="18" t="str">
        <f t="shared" ref="AF208" si="205">IFERROR(AE208+1,"")</f>
        <v/>
      </c>
      <c r="AG208" s="18" t="str">
        <f t="shared" ref="AG208" si="206">IFERROR(AF208+1,"")</f>
        <v/>
      </c>
      <c r="AH208" s="18" t="str">
        <f t="shared" ref="AH208" si="207">IFERROR(AG208+1,"")</f>
        <v/>
      </c>
      <c r="AI208" s="18" t="str">
        <f t="shared" ref="AI208" si="208">IFERROR(AH208+1,"")</f>
        <v/>
      </c>
      <c r="AJ208" s="18" t="str">
        <f>IFERROR(IF(MONTH(AI208)&lt;&gt;MONTH(AI208+1),"",AI208+1),"")</f>
        <v/>
      </c>
      <c r="AK208" s="18" t="str">
        <f>IFERROR(IF(MONTH(AJ208)&lt;&gt;MONTH(AJ208+1),"",AJ208+1),"")</f>
        <v/>
      </c>
      <c r="AL208" s="18" t="str">
        <f>IFERROR(IF(MONTH(AK208)&lt;&gt;MONTH(AK208+1),"",AK208+1),"")</f>
        <v/>
      </c>
      <c r="AM208" s="263" t="s">
        <v>162</v>
      </c>
      <c r="AN208" s="263" t="s">
        <v>163</v>
      </c>
      <c r="AO208" s="206" t="s">
        <v>133</v>
      </c>
      <c r="AQ208" s="1"/>
      <c r="AR208" s="1"/>
      <c r="AS208" s="1"/>
      <c r="AT208" s="1"/>
      <c r="AU208" s="1"/>
      <c r="AV208" s="1"/>
      <c r="AW208" s="1"/>
      <c r="AX208" s="1"/>
      <c r="AY208" s="1"/>
    </row>
    <row r="209" spans="1:51" s="6" customFormat="1" ht="18" customHeight="1">
      <c r="A209" s="249"/>
      <c r="B209" s="238"/>
      <c r="C209" s="251"/>
      <c r="D209" s="251"/>
      <c r="E209" s="251"/>
      <c r="F209" s="238"/>
      <c r="G209" s="239"/>
      <c r="H209" s="19" t="str">
        <f>H208</f>
        <v/>
      </c>
      <c r="I209" s="19" t="str">
        <f>I208</f>
        <v/>
      </c>
      <c r="J209" s="19" t="str">
        <f t="shared" ref="J209:AL209" si="209">J208</f>
        <v/>
      </c>
      <c r="K209" s="19" t="str">
        <f t="shared" si="209"/>
        <v/>
      </c>
      <c r="L209" s="19" t="str">
        <f t="shared" si="209"/>
        <v/>
      </c>
      <c r="M209" s="19" t="str">
        <f t="shared" si="209"/>
        <v/>
      </c>
      <c r="N209" s="19" t="str">
        <f t="shared" si="209"/>
        <v/>
      </c>
      <c r="O209" s="19" t="str">
        <f t="shared" si="209"/>
        <v/>
      </c>
      <c r="P209" s="19" t="str">
        <f t="shared" si="209"/>
        <v/>
      </c>
      <c r="Q209" s="19" t="str">
        <f t="shared" si="209"/>
        <v/>
      </c>
      <c r="R209" s="19" t="str">
        <f t="shared" si="209"/>
        <v/>
      </c>
      <c r="S209" s="19" t="str">
        <f t="shared" si="209"/>
        <v/>
      </c>
      <c r="T209" s="19" t="str">
        <f t="shared" si="209"/>
        <v/>
      </c>
      <c r="U209" s="19" t="str">
        <f t="shared" si="209"/>
        <v/>
      </c>
      <c r="V209" s="19" t="str">
        <f t="shared" si="209"/>
        <v/>
      </c>
      <c r="W209" s="19" t="str">
        <f t="shared" si="209"/>
        <v/>
      </c>
      <c r="X209" s="19" t="str">
        <f t="shared" si="209"/>
        <v/>
      </c>
      <c r="Y209" s="19" t="str">
        <f t="shared" si="209"/>
        <v/>
      </c>
      <c r="Z209" s="19" t="str">
        <f t="shared" si="209"/>
        <v/>
      </c>
      <c r="AA209" s="19" t="str">
        <f t="shared" si="209"/>
        <v/>
      </c>
      <c r="AB209" s="19" t="str">
        <f t="shared" si="209"/>
        <v/>
      </c>
      <c r="AC209" s="19" t="str">
        <f t="shared" si="209"/>
        <v/>
      </c>
      <c r="AD209" s="19" t="str">
        <f t="shared" si="209"/>
        <v/>
      </c>
      <c r="AE209" s="19" t="str">
        <f t="shared" si="209"/>
        <v/>
      </c>
      <c r="AF209" s="19" t="str">
        <f t="shared" si="209"/>
        <v/>
      </c>
      <c r="AG209" s="19" t="str">
        <f t="shared" si="209"/>
        <v/>
      </c>
      <c r="AH209" s="19" t="str">
        <f t="shared" si="209"/>
        <v/>
      </c>
      <c r="AI209" s="19" t="str">
        <f t="shared" si="209"/>
        <v/>
      </c>
      <c r="AJ209" s="19" t="str">
        <f t="shared" si="209"/>
        <v/>
      </c>
      <c r="AK209" s="19" t="str">
        <f t="shared" si="209"/>
        <v/>
      </c>
      <c r="AL209" s="19" t="str">
        <f t="shared" si="209"/>
        <v/>
      </c>
      <c r="AM209" s="263"/>
      <c r="AN209" s="263"/>
      <c r="AO209" s="207"/>
      <c r="AQ209" s="1"/>
      <c r="AR209" s="1"/>
      <c r="AS209" s="1"/>
      <c r="AT209" s="1"/>
      <c r="AU209" s="1"/>
      <c r="AV209" s="1"/>
      <c r="AW209" s="1"/>
      <c r="AX209" s="1"/>
      <c r="AY209" s="1"/>
    </row>
    <row r="210" spans="1:51" ht="13.5" customHeight="1">
      <c r="A210" s="248" t="str">
        <f>IFERROR(INDEX(【従業者名簿】!F:F,MATCH(F210,【従業者名簿】!C:C,0)),"")</f>
        <v/>
      </c>
      <c r="B210" s="298" t="s">
        <v>33</v>
      </c>
      <c r="C210" s="299" t="str">
        <f>IF(AO210="介護福祉士","〇","")</f>
        <v/>
      </c>
      <c r="D210" s="366" t="str">
        <f>IF(A210="","",DATEDIF(A210,$AF$3,"m"))</f>
        <v/>
      </c>
      <c r="E210" s="301"/>
      <c r="F210" s="270"/>
      <c r="G210" s="70" t="s">
        <v>36</v>
      </c>
      <c r="H210" s="164"/>
      <c r="I210" s="164"/>
      <c r="J210" s="164"/>
      <c r="K210" s="164"/>
      <c r="L210" s="164"/>
      <c r="M210" s="164"/>
      <c r="N210" s="164"/>
      <c r="O210" s="164"/>
      <c r="P210" s="164"/>
      <c r="Q210" s="164"/>
      <c r="R210" s="164"/>
      <c r="S210" s="164"/>
      <c r="T210" s="164"/>
      <c r="U210" s="164"/>
      <c r="V210" s="164"/>
      <c r="W210" s="164"/>
      <c r="X210" s="164"/>
      <c r="Y210" s="164"/>
      <c r="Z210" s="164"/>
      <c r="AA210" s="164"/>
      <c r="AB210" s="164"/>
      <c r="AC210" s="164"/>
      <c r="AD210" s="164"/>
      <c r="AE210" s="164"/>
      <c r="AF210" s="164"/>
      <c r="AG210" s="164"/>
      <c r="AH210" s="164"/>
      <c r="AI210" s="164"/>
      <c r="AJ210" s="164"/>
      <c r="AK210" s="164"/>
      <c r="AL210" s="164"/>
      <c r="AM210" s="253">
        <f>SUM(H211:AL211)</f>
        <v>0</v>
      </c>
      <c r="AN210" s="368" t="str">
        <f>IFERROR(IF(OR(E210="Ａ",AM210&gt;$AF$205),1,ROUNDDOWN(AM210/$AF$205,1)),"")</f>
        <v/>
      </c>
      <c r="AO210" s="222"/>
      <c r="AP210" s="8"/>
    </row>
    <row r="211" spans="1:51" ht="13.5" customHeight="1">
      <c r="A211" s="249"/>
      <c r="B211" s="255"/>
      <c r="C211" s="287"/>
      <c r="D211" s="367"/>
      <c r="E211" s="302"/>
      <c r="F211" s="261"/>
      <c r="G211" s="70" t="s">
        <v>141</v>
      </c>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253"/>
      <c r="AN211" s="368"/>
      <c r="AO211" s="223"/>
      <c r="AP211" s="8"/>
    </row>
    <row r="212" spans="1:51" ht="13.5" customHeight="1">
      <c r="A212" s="248" t="str">
        <f>IFERROR(INDEX(【従業者名簿】!F:F,MATCH(F212,【従業者名簿】!C:C,0)),"")</f>
        <v/>
      </c>
      <c r="B212" s="298" t="s">
        <v>33</v>
      </c>
      <c r="C212" s="299" t="str">
        <f t="shared" ref="C212" si="210">IF(AO212="介護福祉士","〇","")</f>
        <v/>
      </c>
      <c r="D212" s="366" t="str">
        <f>IF(A212="","",DATEDIF(A212,$AF$3,"m"))</f>
        <v/>
      </c>
      <c r="E212" s="301"/>
      <c r="F212" s="262"/>
      <c r="G212" s="70" t="s">
        <v>36</v>
      </c>
      <c r="H212" s="133"/>
      <c r="I212" s="133"/>
      <c r="J212" s="133"/>
      <c r="K212" s="133"/>
      <c r="L212" s="133"/>
      <c r="M212" s="133"/>
      <c r="N212" s="133"/>
      <c r="O212" s="133"/>
      <c r="P212" s="133"/>
      <c r="Q212" s="133"/>
      <c r="R212" s="133"/>
      <c r="S212" s="133"/>
      <c r="T212" s="133"/>
      <c r="U212" s="133"/>
      <c r="V212" s="133"/>
      <c r="W212" s="133"/>
      <c r="X212" s="133"/>
      <c r="Y212" s="133"/>
      <c r="Z212" s="133"/>
      <c r="AA212" s="133"/>
      <c r="AB212" s="133"/>
      <c r="AC212" s="133"/>
      <c r="AD212" s="133"/>
      <c r="AE212" s="133"/>
      <c r="AF212" s="133"/>
      <c r="AG212" s="133"/>
      <c r="AH212" s="133"/>
      <c r="AI212" s="133"/>
      <c r="AJ212" s="133"/>
      <c r="AK212" s="133"/>
      <c r="AL212" s="133"/>
      <c r="AM212" s="253">
        <f>SUM(H213:AL213)</f>
        <v>0</v>
      </c>
      <c r="AN212" s="368" t="str">
        <f t="shared" ref="AN212" si="211">IFERROR(IF(OR(E212="Ａ",AM212&gt;$AF$205),1,ROUNDDOWN(AM212/$AF$205,1)),"")</f>
        <v/>
      </c>
      <c r="AO212" s="372"/>
      <c r="AP212" s="8"/>
    </row>
    <row r="213" spans="1:51" ht="13.5" customHeight="1">
      <c r="A213" s="249"/>
      <c r="B213" s="255"/>
      <c r="C213" s="287"/>
      <c r="D213" s="367"/>
      <c r="E213" s="302"/>
      <c r="F213" s="262"/>
      <c r="G213" s="70" t="s">
        <v>134</v>
      </c>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253"/>
      <c r="AN213" s="368"/>
      <c r="AO213" s="374"/>
      <c r="AP213" s="8"/>
    </row>
    <row r="214" spans="1:51" ht="13.5" customHeight="1">
      <c r="A214" s="248" t="str">
        <f>IFERROR(INDEX(【従業者名簿】!F:F,MATCH(F214,【従業者名簿】!C:C,0)),"")</f>
        <v/>
      </c>
      <c r="B214" s="298" t="s">
        <v>33</v>
      </c>
      <c r="C214" s="299" t="str">
        <f t="shared" ref="C214" si="212">IF(AO214="介護福祉士","〇","")</f>
        <v/>
      </c>
      <c r="D214" s="366" t="str">
        <f>IF(A214="","",DATEDIF(A214,$AF$3,"m"))</f>
        <v/>
      </c>
      <c r="E214" s="301"/>
      <c r="F214" s="262"/>
      <c r="G214" s="70" t="s">
        <v>36</v>
      </c>
      <c r="H214" s="133"/>
      <c r="I214" s="133"/>
      <c r="J214" s="133"/>
      <c r="K214" s="133"/>
      <c r="L214" s="133"/>
      <c r="M214" s="133"/>
      <c r="N214" s="133"/>
      <c r="O214" s="133"/>
      <c r="P214" s="133"/>
      <c r="Q214" s="133"/>
      <c r="R214" s="133"/>
      <c r="S214" s="133"/>
      <c r="T214" s="133"/>
      <c r="U214" s="133"/>
      <c r="V214" s="133"/>
      <c r="W214" s="133"/>
      <c r="X214" s="133"/>
      <c r="Y214" s="133"/>
      <c r="Z214" s="133"/>
      <c r="AA214" s="133"/>
      <c r="AB214" s="133"/>
      <c r="AC214" s="133"/>
      <c r="AD214" s="133"/>
      <c r="AE214" s="133"/>
      <c r="AF214" s="133"/>
      <c r="AG214" s="133"/>
      <c r="AH214" s="133"/>
      <c r="AI214" s="133"/>
      <c r="AJ214" s="133"/>
      <c r="AK214" s="133"/>
      <c r="AL214" s="133"/>
      <c r="AM214" s="253">
        <f>SUM(H215:AL215)</f>
        <v>0</v>
      </c>
      <c r="AN214" s="368" t="str">
        <f t="shared" ref="AN214" si="213">IFERROR(IF(OR(E214="Ａ",AM214&gt;$AF$205),1,ROUNDDOWN(AM214/$AF$205,1)),"")</f>
        <v/>
      </c>
      <c r="AO214" s="372"/>
      <c r="AP214" s="8"/>
    </row>
    <row r="215" spans="1:51" ht="13.5" customHeight="1">
      <c r="A215" s="249"/>
      <c r="B215" s="255"/>
      <c r="C215" s="287"/>
      <c r="D215" s="367"/>
      <c r="E215" s="302"/>
      <c r="F215" s="262"/>
      <c r="G215" s="70" t="s">
        <v>134</v>
      </c>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253"/>
      <c r="AN215" s="368"/>
      <c r="AO215" s="374"/>
      <c r="AP215" s="8"/>
    </row>
    <row r="216" spans="1:51" ht="13.5" customHeight="1">
      <c r="A216" s="248" t="str">
        <f>IFERROR(INDEX(【従業者名簿】!F:F,MATCH(F216,【従業者名簿】!C:C,0)),"")</f>
        <v/>
      </c>
      <c r="B216" s="298" t="s">
        <v>33</v>
      </c>
      <c r="C216" s="299" t="str">
        <f t="shared" ref="C216" si="214">IF(AO216="介護福祉士","〇","")</f>
        <v/>
      </c>
      <c r="D216" s="366" t="str">
        <f t="shared" ref="D216" si="215">IF(A216="","",DATEDIF(A216,$AF$3,"m"))</f>
        <v/>
      </c>
      <c r="E216" s="301"/>
      <c r="F216" s="262"/>
      <c r="G216" s="70" t="s">
        <v>36</v>
      </c>
      <c r="H216" s="133"/>
      <c r="I216" s="133"/>
      <c r="J216" s="133"/>
      <c r="K216" s="133"/>
      <c r="L216" s="133"/>
      <c r="M216" s="133"/>
      <c r="N216" s="133"/>
      <c r="O216" s="133"/>
      <c r="P216" s="133"/>
      <c r="Q216" s="133"/>
      <c r="R216" s="133"/>
      <c r="S216" s="133"/>
      <c r="T216" s="133"/>
      <c r="U216" s="133"/>
      <c r="V216" s="133"/>
      <c r="W216" s="133"/>
      <c r="X216" s="133"/>
      <c r="Y216" s="133"/>
      <c r="Z216" s="133"/>
      <c r="AA216" s="133"/>
      <c r="AB216" s="133"/>
      <c r="AC216" s="133"/>
      <c r="AD216" s="133"/>
      <c r="AE216" s="133"/>
      <c r="AF216" s="133"/>
      <c r="AG216" s="133"/>
      <c r="AH216" s="133"/>
      <c r="AI216" s="133"/>
      <c r="AJ216" s="133"/>
      <c r="AK216" s="133"/>
      <c r="AL216" s="133"/>
      <c r="AM216" s="253">
        <f t="shared" ref="AM216" si="216">SUM(H217:AL217)</f>
        <v>0</v>
      </c>
      <c r="AN216" s="368" t="str">
        <f t="shared" ref="AN216" si="217">IFERROR(IF(OR(E216="Ａ",AM216&gt;$AF$205),1,ROUNDDOWN(AM216/$AF$205,1)),"")</f>
        <v/>
      </c>
      <c r="AO216" s="372"/>
      <c r="AP216" s="8"/>
    </row>
    <row r="217" spans="1:51" ht="13.5" customHeight="1">
      <c r="A217" s="249"/>
      <c r="B217" s="255"/>
      <c r="C217" s="287"/>
      <c r="D217" s="367"/>
      <c r="E217" s="302"/>
      <c r="F217" s="262"/>
      <c r="G217" s="70" t="s">
        <v>134</v>
      </c>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253"/>
      <c r="AN217" s="368"/>
      <c r="AO217" s="374"/>
      <c r="AP217" s="8"/>
    </row>
    <row r="218" spans="1:51" ht="13.5" customHeight="1">
      <c r="A218" s="248" t="str">
        <f>IFERROR(INDEX(【従業者名簿】!F:F,MATCH(F218,【従業者名簿】!C:C,0)),"")</f>
        <v/>
      </c>
      <c r="B218" s="298" t="s">
        <v>33</v>
      </c>
      <c r="C218" s="299" t="str">
        <f t="shared" ref="C218" si="218">IF(AO218="介護福祉士","〇","")</f>
        <v/>
      </c>
      <c r="D218" s="366" t="str">
        <f t="shared" ref="D218" si="219">IF(A218="","",DATEDIF(A218,$AF$3,"m"))</f>
        <v/>
      </c>
      <c r="E218" s="301"/>
      <c r="F218" s="262"/>
      <c r="G218" s="70" t="s">
        <v>36</v>
      </c>
      <c r="H218" s="133"/>
      <c r="I218" s="133"/>
      <c r="J218" s="133"/>
      <c r="K218" s="133"/>
      <c r="L218" s="133"/>
      <c r="M218" s="133"/>
      <c r="N218" s="133"/>
      <c r="O218" s="133"/>
      <c r="P218" s="133"/>
      <c r="Q218" s="133"/>
      <c r="R218" s="133"/>
      <c r="S218" s="133"/>
      <c r="T218" s="133"/>
      <c r="U218" s="133"/>
      <c r="V218" s="133"/>
      <c r="W218" s="133"/>
      <c r="X218" s="133"/>
      <c r="Y218" s="133"/>
      <c r="Z218" s="133"/>
      <c r="AA218" s="133"/>
      <c r="AB218" s="133"/>
      <c r="AC218" s="133"/>
      <c r="AD218" s="133"/>
      <c r="AE218" s="133"/>
      <c r="AF218" s="133"/>
      <c r="AG218" s="133"/>
      <c r="AH218" s="133"/>
      <c r="AI218" s="133"/>
      <c r="AJ218" s="133"/>
      <c r="AK218" s="133"/>
      <c r="AL218" s="133"/>
      <c r="AM218" s="253">
        <f t="shared" ref="AM218" si="220">SUM(H219:AL219)</f>
        <v>0</v>
      </c>
      <c r="AN218" s="368" t="str">
        <f t="shared" ref="AN218" si="221">IFERROR(IF(OR(E218="Ａ",AM218&gt;$AF$205),1,ROUNDDOWN(AM218/$AF$205,1)),"")</f>
        <v/>
      </c>
      <c r="AO218" s="372"/>
      <c r="AP218" s="8"/>
    </row>
    <row r="219" spans="1:51" ht="13.5" customHeight="1">
      <c r="A219" s="249"/>
      <c r="B219" s="255"/>
      <c r="C219" s="287"/>
      <c r="D219" s="367"/>
      <c r="E219" s="302"/>
      <c r="F219" s="262"/>
      <c r="G219" s="70" t="s">
        <v>134</v>
      </c>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253"/>
      <c r="AN219" s="368"/>
      <c r="AO219" s="374"/>
      <c r="AP219" s="8"/>
    </row>
    <row r="220" spans="1:51" ht="13.5" customHeight="1">
      <c r="A220" s="248" t="str">
        <f>IFERROR(INDEX(【従業者名簿】!F:F,MATCH(F220,【従業者名簿】!C:C,0)),"")</f>
        <v/>
      </c>
      <c r="B220" s="298" t="s">
        <v>33</v>
      </c>
      <c r="C220" s="299" t="str">
        <f t="shared" ref="C220" si="222">IF(AO220="介護福祉士","〇","")</f>
        <v/>
      </c>
      <c r="D220" s="366" t="str">
        <f t="shared" ref="D220" si="223">IF(A220="","",DATEDIF(A220,$AF$3,"m"))</f>
        <v/>
      </c>
      <c r="E220" s="301"/>
      <c r="F220" s="262"/>
      <c r="G220" s="70" t="s">
        <v>36</v>
      </c>
      <c r="H220" s="133"/>
      <c r="I220" s="133"/>
      <c r="J220" s="133"/>
      <c r="K220" s="133"/>
      <c r="L220" s="133"/>
      <c r="M220" s="133"/>
      <c r="N220" s="133"/>
      <c r="O220" s="133"/>
      <c r="P220" s="133"/>
      <c r="Q220" s="133"/>
      <c r="R220" s="133"/>
      <c r="S220" s="133"/>
      <c r="T220" s="133"/>
      <c r="U220" s="133"/>
      <c r="V220" s="133"/>
      <c r="W220" s="133"/>
      <c r="X220" s="133"/>
      <c r="Y220" s="133"/>
      <c r="Z220" s="133"/>
      <c r="AA220" s="133"/>
      <c r="AB220" s="133"/>
      <c r="AC220" s="133"/>
      <c r="AD220" s="133"/>
      <c r="AE220" s="133"/>
      <c r="AF220" s="133"/>
      <c r="AG220" s="133"/>
      <c r="AH220" s="133"/>
      <c r="AI220" s="133"/>
      <c r="AJ220" s="133"/>
      <c r="AK220" s="133"/>
      <c r="AL220" s="133"/>
      <c r="AM220" s="253">
        <f t="shared" ref="AM220" si="224">SUM(H221:AL221)</f>
        <v>0</v>
      </c>
      <c r="AN220" s="368" t="str">
        <f t="shared" ref="AN220" si="225">IFERROR(IF(OR(E220="Ａ",AM220&gt;$AF$205),1,ROUNDDOWN(AM220/$AF$205,1)),"")</f>
        <v/>
      </c>
      <c r="AO220" s="372"/>
      <c r="AP220" s="8"/>
    </row>
    <row r="221" spans="1:51" ht="13.5" customHeight="1">
      <c r="A221" s="249"/>
      <c r="B221" s="255"/>
      <c r="C221" s="287"/>
      <c r="D221" s="367"/>
      <c r="E221" s="302"/>
      <c r="F221" s="262"/>
      <c r="G221" s="70" t="s">
        <v>134</v>
      </c>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253"/>
      <c r="AN221" s="368"/>
      <c r="AO221" s="374"/>
      <c r="AP221" s="8"/>
    </row>
    <row r="222" spans="1:51" ht="13.5" customHeight="1">
      <c r="A222" s="248" t="str">
        <f>IFERROR(INDEX(【従業者名簿】!F:F,MATCH(F222,【従業者名簿】!C:C,0)),"")</f>
        <v/>
      </c>
      <c r="B222" s="298" t="s">
        <v>33</v>
      </c>
      <c r="C222" s="299" t="str">
        <f t="shared" ref="C222" si="226">IF(AO222="介護福祉士","〇","")</f>
        <v/>
      </c>
      <c r="D222" s="366" t="str">
        <f t="shared" ref="D222" si="227">IF(A222="","",DATEDIF(A222,$AF$3,"m"))</f>
        <v/>
      </c>
      <c r="E222" s="301"/>
      <c r="F222" s="262"/>
      <c r="G222" s="70" t="s">
        <v>36</v>
      </c>
      <c r="H222" s="133"/>
      <c r="I222" s="133"/>
      <c r="J222" s="133"/>
      <c r="K222" s="133"/>
      <c r="L222" s="133"/>
      <c r="M222" s="133"/>
      <c r="N222" s="133"/>
      <c r="O222" s="133"/>
      <c r="P222" s="133"/>
      <c r="Q222" s="133"/>
      <c r="R222" s="133"/>
      <c r="S222" s="133"/>
      <c r="T222" s="133"/>
      <c r="U222" s="133"/>
      <c r="V222" s="133"/>
      <c r="W222" s="133"/>
      <c r="X222" s="133"/>
      <c r="Y222" s="133"/>
      <c r="Z222" s="133"/>
      <c r="AA222" s="133"/>
      <c r="AB222" s="133"/>
      <c r="AC222" s="133"/>
      <c r="AD222" s="133"/>
      <c r="AE222" s="133"/>
      <c r="AF222" s="133"/>
      <c r="AG222" s="133"/>
      <c r="AH222" s="133"/>
      <c r="AI222" s="133"/>
      <c r="AJ222" s="133"/>
      <c r="AK222" s="133"/>
      <c r="AL222" s="133"/>
      <c r="AM222" s="253">
        <f t="shared" ref="AM222" si="228">SUM(H223:AL223)</f>
        <v>0</v>
      </c>
      <c r="AN222" s="368" t="str">
        <f t="shared" ref="AN222" si="229">IFERROR(IF(OR(E222="Ａ",AM222&gt;$AF$205),1,ROUNDDOWN(AM222/$AF$205,1)),"")</f>
        <v/>
      </c>
      <c r="AO222" s="372"/>
      <c r="AP222" s="8"/>
    </row>
    <row r="223" spans="1:51" ht="13.5" customHeight="1">
      <c r="A223" s="249"/>
      <c r="B223" s="255"/>
      <c r="C223" s="287"/>
      <c r="D223" s="367"/>
      <c r="E223" s="302"/>
      <c r="F223" s="262"/>
      <c r="G223" s="70" t="s">
        <v>134</v>
      </c>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253"/>
      <c r="AN223" s="368"/>
      <c r="AO223" s="374"/>
      <c r="AP223" s="8"/>
    </row>
    <row r="224" spans="1:51" ht="13.5" customHeight="1">
      <c r="A224" s="248" t="str">
        <f>IFERROR(INDEX(【従業者名簿】!F:F,MATCH(F224,【従業者名簿】!C:C,0)),"")</f>
        <v/>
      </c>
      <c r="B224" s="298" t="s">
        <v>33</v>
      </c>
      <c r="C224" s="299" t="str">
        <f t="shared" ref="C224" si="230">IF(AO224="介護福祉士","〇","")</f>
        <v/>
      </c>
      <c r="D224" s="366" t="str">
        <f t="shared" ref="D224" si="231">IF(A224="","",DATEDIF(A224,$AF$3,"m"))</f>
        <v/>
      </c>
      <c r="E224" s="301"/>
      <c r="F224" s="262"/>
      <c r="G224" s="70" t="s">
        <v>36</v>
      </c>
      <c r="H224" s="133"/>
      <c r="I224" s="133"/>
      <c r="J224" s="133"/>
      <c r="K224" s="133"/>
      <c r="L224" s="133"/>
      <c r="M224" s="133"/>
      <c r="N224" s="133"/>
      <c r="O224" s="133"/>
      <c r="P224" s="133"/>
      <c r="Q224" s="133"/>
      <c r="R224" s="133"/>
      <c r="S224" s="133"/>
      <c r="T224" s="133"/>
      <c r="U224" s="133"/>
      <c r="V224" s="133"/>
      <c r="W224" s="133"/>
      <c r="X224" s="133"/>
      <c r="Y224" s="133"/>
      <c r="Z224" s="133"/>
      <c r="AA224" s="133"/>
      <c r="AB224" s="133"/>
      <c r="AC224" s="133"/>
      <c r="AD224" s="133"/>
      <c r="AE224" s="133"/>
      <c r="AF224" s="133"/>
      <c r="AG224" s="133"/>
      <c r="AH224" s="133"/>
      <c r="AI224" s="133"/>
      <c r="AJ224" s="133"/>
      <c r="AK224" s="133"/>
      <c r="AL224" s="133"/>
      <c r="AM224" s="253">
        <f t="shared" ref="AM224" si="232">SUM(H225:AL225)</f>
        <v>0</v>
      </c>
      <c r="AN224" s="368" t="str">
        <f t="shared" ref="AN224" si="233">IFERROR(IF(OR(E224="Ａ",AM224&gt;$AF$205),1,ROUNDDOWN(AM224/$AF$205,1)),"")</f>
        <v/>
      </c>
      <c r="AO224" s="372"/>
      <c r="AP224" s="8"/>
    </row>
    <row r="225" spans="1:51" ht="13.5" customHeight="1">
      <c r="A225" s="249"/>
      <c r="B225" s="255"/>
      <c r="C225" s="287"/>
      <c r="D225" s="367"/>
      <c r="E225" s="302"/>
      <c r="F225" s="262"/>
      <c r="G225" s="70" t="s">
        <v>134</v>
      </c>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253"/>
      <c r="AN225" s="368"/>
      <c r="AO225" s="374"/>
      <c r="AP225" s="8"/>
    </row>
    <row r="226" spans="1:51" ht="13.5" customHeight="1">
      <c r="A226" s="248" t="str">
        <f>IFERROR(INDEX(【従業者名簿】!F:F,MATCH(F226,【従業者名簿】!C:C,0)),"")</f>
        <v/>
      </c>
      <c r="B226" s="298" t="s">
        <v>33</v>
      </c>
      <c r="C226" s="299" t="str">
        <f t="shared" ref="C226" si="234">IF(AO226="介護福祉士","〇","")</f>
        <v/>
      </c>
      <c r="D226" s="366" t="str">
        <f t="shared" ref="D226" si="235">IF(A226="","",DATEDIF(A226,$AF$3,"m"))</f>
        <v/>
      </c>
      <c r="E226" s="301"/>
      <c r="F226" s="262"/>
      <c r="G226" s="70" t="s">
        <v>36</v>
      </c>
      <c r="H226" s="133"/>
      <c r="I226" s="133"/>
      <c r="J226" s="133"/>
      <c r="K226" s="133"/>
      <c r="L226" s="133"/>
      <c r="M226" s="133"/>
      <c r="N226" s="133"/>
      <c r="O226" s="133"/>
      <c r="P226" s="133"/>
      <c r="Q226" s="133"/>
      <c r="R226" s="133"/>
      <c r="S226" s="133"/>
      <c r="T226" s="133"/>
      <c r="U226" s="133"/>
      <c r="V226" s="133"/>
      <c r="W226" s="133"/>
      <c r="X226" s="133"/>
      <c r="Y226" s="133"/>
      <c r="Z226" s="133"/>
      <c r="AA226" s="133"/>
      <c r="AB226" s="133"/>
      <c r="AC226" s="133"/>
      <c r="AD226" s="133"/>
      <c r="AE226" s="133"/>
      <c r="AF226" s="133"/>
      <c r="AG226" s="133"/>
      <c r="AH226" s="133"/>
      <c r="AI226" s="133"/>
      <c r="AJ226" s="133"/>
      <c r="AK226" s="133"/>
      <c r="AL226" s="133"/>
      <c r="AM226" s="253">
        <f t="shared" ref="AM226" si="236">SUM(H227:AL227)</f>
        <v>0</v>
      </c>
      <c r="AN226" s="368" t="str">
        <f t="shared" ref="AN226" si="237">IFERROR(IF(OR(E226="Ａ",AM226&gt;$AF$205),1,ROUNDDOWN(AM226/$AF$205,1)),"")</f>
        <v/>
      </c>
      <c r="AO226" s="372"/>
      <c r="AP226" s="8"/>
    </row>
    <row r="227" spans="1:51" ht="13.5" customHeight="1">
      <c r="A227" s="249"/>
      <c r="B227" s="255"/>
      <c r="C227" s="287"/>
      <c r="D227" s="367"/>
      <c r="E227" s="302"/>
      <c r="F227" s="262"/>
      <c r="G227" s="70" t="s">
        <v>134</v>
      </c>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253"/>
      <c r="AN227" s="368"/>
      <c r="AO227" s="374"/>
      <c r="AP227" s="8"/>
    </row>
    <row r="228" spans="1:51" ht="13.5" customHeight="1">
      <c r="A228" s="248" t="str">
        <f>IFERROR(INDEX(【従業者名簿】!F:F,MATCH(F228,【従業者名簿】!C:C,0)),"")</f>
        <v/>
      </c>
      <c r="B228" s="298" t="s">
        <v>33</v>
      </c>
      <c r="C228" s="299" t="str">
        <f t="shared" ref="C228" si="238">IF(AO228="介護福祉士","〇","")</f>
        <v/>
      </c>
      <c r="D228" s="366" t="str">
        <f t="shared" ref="D228" si="239">IF(A228="","",DATEDIF(A228,$AF$3,"m"))</f>
        <v/>
      </c>
      <c r="E228" s="301"/>
      <c r="F228" s="262"/>
      <c r="G228" s="70" t="s">
        <v>36</v>
      </c>
      <c r="H228" s="133"/>
      <c r="I228" s="133"/>
      <c r="J228" s="133"/>
      <c r="K228" s="133"/>
      <c r="L228" s="133"/>
      <c r="M228" s="133"/>
      <c r="N228" s="133"/>
      <c r="O228" s="133"/>
      <c r="P228" s="133"/>
      <c r="Q228" s="133"/>
      <c r="R228" s="133"/>
      <c r="S228" s="133"/>
      <c r="T228" s="133"/>
      <c r="U228" s="133"/>
      <c r="V228" s="133"/>
      <c r="W228" s="133"/>
      <c r="X228" s="133"/>
      <c r="Y228" s="133"/>
      <c r="Z228" s="133"/>
      <c r="AA228" s="133"/>
      <c r="AB228" s="133"/>
      <c r="AC228" s="133"/>
      <c r="AD228" s="133"/>
      <c r="AE228" s="133"/>
      <c r="AF228" s="133"/>
      <c r="AG228" s="133"/>
      <c r="AH228" s="133"/>
      <c r="AI228" s="133"/>
      <c r="AJ228" s="133"/>
      <c r="AK228" s="133"/>
      <c r="AL228" s="133"/>
      <c r="AM228" s="253">
        <f t="shared" ref="AM228" si="240">SUM(H229:AL229)</f>
        <v>0</v>
      </c>
      <c r="AN228" s="368" t="str">
        <f t="shared" ref="AN228" si="241">IFERROR(IF(OR(E228="Ａ",AM228&gt;$AF$205),1,ROUNDDOWN(AM228/$AF$205,1)),"")</f>
        <v/>
      </c>
      <c r="AO228" s="372"/>
      <c r="AP228" s="8"/>
    </row>
    <row r="229" spans="1:51" ht="13.5" customHeight="1">
      <c r="A229" s="249"/>
      <c r="B229" s="255"/>
      <c r="C229" s="287"/>
      <c r="D229" s="367"/>
      <c r="E229" s="302"/>
      <c r="F229" s="262"/>
      <c r="G229" s="70" t="s">
        <v>134</v>
      </c>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253"/>
      <c r="AN229" s="368"/>
      <c r="AO229" s="374"/>
      <c r="AP229" s="8"/>
    </row>
    <row r="230" spans="1:51" ht="13.5" customHeight="1">
      <c r="A230" s="248" t="str">
        <f>IFERROR(INDEX(【従業者名簿】!F:F,MATCH(F230,【従業者名簿】!C:C,0)),"")</f>
        <v/>
      </c>
      <c r="B230" s="298" t="s">
        <v>33</v>
      </c>
      <c r="C230" s="299" t="str">
        <f t="shared" ref="C230" si="242">IF(AO230="介護福祉士","〇","")</f>
        <v/>
      </c>
      <c r="D230" s="366" t="str">
        <f t="shared" ref="D230" si="243">IF(A230="","",DATEDIF(A230,$AF$3,"m"))</f>
        <v/>
      </c>
      <c r="E230" s="301"/>
      <c r="F230" s="262"/>
      <c r="G230" s="70" t="s">
        <v>36</v>
      </c>
      <c r="H230" s="133"/>
      <c r="I230" s="133"/>
      <c r="J230" s="133"/>
      <c r="K230" s="133"/>
      <c r="L230" s="133"/>
      <c r="M230" s="133"/>
      <c r="N230" s="133"/>
      <c r="O230" s="133"/>
      <c r="P230" s="133"/>
      <c r="Q230" s="133"/>
      <c r="R230" s="133"/>
      <c r="S230" s="133"/>
      <c r="T230" s="133"/>
      <c r="U230" s="133"/>
      <c r="V230" s="133"/>
      <c r="W230" s="133"/>
      <c r="X230" s="133"/>
      <c r="Y230" s="133"/>
      <c r="Z230" s="133"/>
      <c r="AA230" s="133"/>
      <c r="AB230" s="133"/>
      <c r="AC230" s="133"/>
      <c r="AD230" s="133"/>
      <c r="AE230" s="133"/>
      <c r="AF230" s="133"/>
      <c r="AG230" s="133"/>
      <c r="AH230" s="133"/>
      <c r="AI230" s="133"/>
      <c r="AJ230" s="133"/>
      <c r="AK230" s="133"/>
      <c r="AL230" s="133"/>
      <c r="AM230" s="253">
        <f t="shared" ref="AM230" si="244">SUM(H231:AL231)</f>
        <v>0</v>
      </c>
      <c r="AN230" s="368" t="str">
        <f t="shared" ref="AN230" si="245">IFERROR(IF(OR(E230="Ａ",AM230&gt;$AF$205),1,ROUNDDOWN(AM230/$AF$205,1)),"")</f>
        <v/>
      </c>
      <c r="AO230" s="372"/>
      <c r="AP230" s="8"/>
    </row>
    <row r="231" spans="1:51" ht="13.5" customHeight="1">
      <c r="A231" s="249"/>
      <c r="B231" s="255"/>
      <c r="C231" s="287"/>
      <c r="D231" s="367"/>
      <c r="E231" s="302"/>
      <c r="F231" s="262"/>
      <c r="G231" s="70" t="s">
        <v>134</v>
      </c>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253"/>
      <c r="AN231" s="368"/>
      <c r="AO231" s="374"/>
      <c r="AP231" s="8"/>
    </row>
    <row r="232" spans="1:51" ht="13.5" customHeight="1">
      <c r="A232" s="248" t="str">
        <f>IFERROR(INDEX(【従業者名簿】!F:F,MATCH(F232,【従業者名簿】!C:C,0)),"")</f>
        <v/>
      </c>
      <c r="B232" s="298" t="s">
        <v>33</v>
      </c>
      <c r="C232" s="299" t="str">
        <f t="shared" ref="C232" si="246">IF(AO232="介護福祉士","〇","")</f>
        <v/>
      </c>
      <c r="D232" s="366" t="str">
        <f t="shared" ref="D232" si="247">IF(A232="","",DATEDIF(A232,$AF$3,"m"))</f>
        <v/>
      </c>
      <c r="E232" s="301"/>
      <c r="F232" s="262"/>
      <c r="G232" s="70" t="s">
        <v>36</v>
      </c>
      <c r="H232" s="133"/>
      <c r="I232" s="133"/>
      <c r="J232" s="133"/>
      <c r="K232" s="133"/>
      <c r="L232" s="133"/>
      <c r="M232" s="133"/>
      <c r="N232" s="133"/>
      <c r="O232" s="133"/>
      <c r="P232" s="133"/>
      <c r="Q232" s="133"/>
      <c r="R232" s="133"/>
      <c r="S232" s="133"/>
      <c r="T232" s="133"/>
      <c r="U232" s="133"/>
      <c r="V232" s="133"/>
      <c r="W232" s="133"/>
      <c r="X232" s="133"/>
      <c r="Y232" s="133"/>
      <c r="Z232" s="133"/>
      <c r="AA232" s="133"/>
      <c r="AB232" s="133"/>
      <c r="AC232" s="133"/>
      <c r="AD232" s="133"/>
      <c r="AE232" s="133"/>
      <c r="AF232" s="133"/>
      <c r="AG232" s="133"/>
      <c r="AH232" s="133"/>
      <c r="AI232" s="133"/>
      <c r="AJ232" s="133"/>
      <c r="AK232" s="133"/>
      <c r="AL232" s="133"/>
      <c r="AM232" s="253">
        <f t="shared" ref="AM232" si="248">SUM(H233:AL233)</f>
        <v>0</v>
      </c>
      <c r="AN232" s="368" t="str">
        <f t="shared" ref="AN232" si="249">IFERROR(IF(OR(E232="Ａ",AM232&gt;$AF$205),1,ROUNDDOWN(AM232/$AF$205,1)),"")</f>
        <v/>
      </c>
      <c r="AO232" s="372"/>
      <c r="AP232" s="8"/>
    </row>
    <row r="233" spans="1:51" ht="13.5" customHeight="1">
      <c r="A233" s="249"/>
      <c r="B233" s="255"/>
      <c r="C233" s="287"/>
      <c r="D233" s="367"/>
      <c r="E233" s="302"/>
      <c r="F233" s="262"/>
      <c r="G233" s="70" t="s">
        <v>134</v>
      </c>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253"/>
      <c r="AN233" s="368"/>
      <c r="AO233" s="374"/>
      <c r="AP233" s="8"/>
    </row>
    <row r="234" spans="1:51" ht="13.5" customHeight="1">
      <c r="A234" s="248" t="str">
        <f>IFERROR(INDEX(【従業者名簿】!F:F,MATCH(F234,【従業者名簿】!C:C,0)),"")</f>
        <v/>
      </c>
      <c r="B234" s="298" t="s">
        <v>33</v>
      </c>
      <c r="C234" s="299" t="str">
        <f t="shared" ref="C234" si="250">IF(AO234="介護福祉士","〇","")</f>
        <v/>
      </c>
      <c r="D234" s="366" t="str">
        <f t="shared" ref="D234" si="251">IF(A234="","",DATEDIF(A234,$AF$3,"m"))</f>
        <v/>
      </c>
      <c r="E234" s="301"/>
      <c r="F234" s="262"/>
      <c r="G234" s="70" t="s">
        <v>36</v>
      </c>
      <c r="H234" s="133"/>
      <c r="I234" s="133"/>
      <c r="J234" s="133"/>
      <c r="K234" s="133"/>
      <c r="L234" s="133"/>
      <c r="M234" s="133"/>
      <c r="N234" s="133"/>
      <c r="O234" s="133"/>
      <c r="P234" s="133"/>
      <c r="Q234" s="133"/>
      <c r="R234" s="133"/>
      <c r="S234" s="133"/>
      <c r="T234" s="133"/>
      <c r="U234" s="133"/>
      <c r="V234" s="133"/>
      <c r="W234" s="133"/>
      <c r="X234" s="133"/>
      <c r="Y234" s="133"/>
      <c r="Z234" s="133"/>
      <c r="AA234" s="133"/>
      <c r="AB234" s="133"/>
      <c r="AC234" s="133"/>
      <c r="AD234" s="133"/>
      <c r="AE234" s="133"/>
      <c r="AF234" s="133"/>
      <c r="AG234" s="133"/>
      <c r="AH234" s="133"/>
      <c r="AI234" s="133"/>
      <c r="AJ234" s="133"/>
      <c r="AK234" s="133"/>
      <c r="AL234" s="133"/>
      <c r="AM234" s="253">
        <f t="shared" ref="AM234" si="252">SUM(H235:AL235)</f>
        <v>0</v>
      </c>
      <c r="AN234" s="368" t="str">
        <f t="shared" ref="AN234" si="253">IFERROR(IF(OR(E234="Ａ",AM234&gt;$AF$205),1,ROUNDDOWN(AM234/$AF$205,1)),"")</f>
        <v/>
      </c>
      <c r="AO234" s="372"/>
      <c r="AP234" s="8"/>
    </row>
    <row r="235" spans="1:51" ht="13.5" customHeight="1">
      <c r="A235" s="249"/>
      <c r="B235" s="255"/>
      <c r="C235" s="287"/>
      <c r="D235" s="367"/>
      <c r="E235" s="302"/>
      <c r="F235" s="262"/>
      <c r="G235" s="70" t="s">
        <v>134</v>
      </c>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253"/>
      <c r="AN235" s="368"/>
      <c r="AO235" s="374"/>
      <c r="AP235" s="8"/>
    </row>
    <row r="236" spans="1:51" ht="13.5" customHeight="1">
      <c r="A236" s="248" t="str">
        <f>IFERROR(INDEX(【従業者名簿】!F:F,MATCH(F236,【従業者名簿】!C:C,0)),"")</f>
        <v/>
      </c>
      <c r="B236" s="298" t="s">
        <v>33</v>
      </c>
      <c r="C236" s="299" t="str">
        <f t="shared" ref="C236" si="254">IF(AO236="介護福祉士","〇","")</f>
        <v/>
      </c>
      <c r="D236" s="366" t="str">
        <f t="shared" ref="D236" si="255">IF(A236="","",DATEDIF(A236,$AF$3,"m"))</f>
        <v/>
      </c>
      <c r="E236" s="301"/>
      <c r="F236" s="270"/>
      <c r="G236" s="70" t="s">
        <v>36</v>
      </c>
      <c r="H236" s="133"/>
      <c r="I236" s="133"/>
      <c r="J236" s="133"/>
      <c r="K236" s="133"/>
      <c r="L236" s="133"/>
      <c r="M236" s="133"/>
      <c r="N236" s="133"/>
      <c r="O236" s="133"/>
      <c r="P236" s="133"/>
      <c r="Q236" s="133"/>
      <c r="R236" s="133"/>
      <c r="S236" s="133"/>
      <c r="T236" s="133"/>
      <c r="U236" s="133"/>
      <c r="V236" s="133"/>
      <c r="W236" s="133"/>
      <c r="X236" s="133"/>
      <c r="Y236" s="133"/>
      <c r="Z236" s="133"/>
      <c r="AA236" s="133"/>
      <c r="AB236" s="133"/>
      <c r="AC236" s="133"/>
      <c r="AD236" s="133"/>
      <c r="AE236" s="133"/>
      <c r="AF236" s="133"/>
      <c r="AG236" s="133"/>
      <c r="AH236" s="133"/>
      <c r="AI236" s="133"/>
      <c r="AJ236" s="133"/>
      <c r="AK236" s="133"/>
      <c r="AL236" s="133"/>
      <c r="AM236" s="253">
        <f t="shared" ref="AM236" si="256">SUM(H237:AL237)</f>
        <v>0</v>
      </c>
      <c r="AN236" s="368" t="str">
        <f t="shared" ref="AN236" si="257">IFERROR(IF(OR(E236="Ａ",AM236&gt;$AF$205),1,ROUNDDOWN(AM236/$AF$205,1)),"")</f>
        <v/>
      </c>
      <c r="AO236" s="372"/>
      <c r="AP236" s="8"/>
    </row>
    <row r="237" spans="1:51" ht="13.5" customHeight="1">
      <c r="A237" s="249"/>
      <c r="B237" s="255"/>
      <c r="C237" s="287"/>
      <c r="D237" s="367"/>
      <c r="E237" s="302"/>
      <c r="F237" s="261"/>
      <c r="G237" s="70" t="s">
        <v>134</v>
      </c>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253"/>
      <c r="AN237" s="368"/>
      <c r="AO237" s="374"/>
      <c r="AP237" s="8"/>
    </row>
    <row r="238" spans="1:51" ht="13.5" customHeight="1">
      <c r="A238" s="248" t="str">
        <f>IFERROR(INDEX(【従業者名簿】!F:F,MATCH(F238,【従業者名簿】!C:C,0)),"")</f>
        <v/>
      </c>
      <c r="B238" s="298" t="s">
        <v>33</v>
      </c>
      <c r="C238" s="299" t="str">
        <f t="shared" ref="C238" si="258">IF(AO238="介護福祉士","〇","")</f>
        <v/>
      </c>
      <c r="D238" s="366" t="str">
        <f>IF(A238="","",DATEDIF(A238,$AF$3,"m"))</f>
        <v/>
      </c>
      <c r="E238" s="301"/>
      <c r="F238" s="262"/>
      <c r="G238" s="70" t="s">
        <v>36</v>
      </c>
      <c r="H238" s="133"/>
      <c r="I238" s="133"/>
      <c r="J238" s="133"/>
      <c r="K238" s="133"/>
      <c r="L238" s="133"/>
      <c r="M238" s="133"/>
      <c r="N238" s="133"/>
      <c r="O238" s="133"/>
      <c r="P238" s="133"/>
      <c r="Q238" s="133"/>
      <c r="R238" s="133"/>
      <c r="S238" s="133"/>
      <c r="T238" s="133"/>
      <c r="U238" s="133"/>
      <c r="V238" s="133"/>
      <c r="W238" s="133"/>
      <c r="X238" s="133"/>
      <c r="Y238" s="133"/>
      <c r="Z238" s="133"/>
      <c r="AA238" s="133"/>
      <c r="AB238" s="133"/>
      <c r="AC238" s="133"/>
      <c r="AD238" s="133"/>
      <c r="AE238" s="133"/>
      <c r="AF238" s="133"/>
      <c r="AG238" s="133"/>
      <c r="AH238" s="133"/>
      <c r="AI238" s="133"/>
      <c r="AJ238" s="133"/>
      <c r="AK238" s="133"/>
      <c r="AL238" s="133"/>
      <c r="AM238" s="253">
        <f>SUM(H239:AL239)</f>
        <v>0</v>
      </c>
      <c r="AN238" s="368" t="str">
        <f>IFERROR(IF(OR(E238="Ａ",AM238&gt;$AF$205),1,ROUNDDOWN(AM238/$AF$205,1)),"")</f>
        <v/>
      </c>
      <c r="AO238" s="372"/>
      <c r="AP238" s="8"/>
    </row>
    <row r="239" spans="1:51" ht="13.5" customHeight="1">
      <c r="A239" s="249"/>
      <c r="B239" s="255"/>
      <c r="C239" s="287"/>
      <c r="D239" s="367"/>
      <c r="E239" s="302"/>
      <c r="F239" s="262"/>
      <c r="G239" s="70" t="s">
        <v>134</v>
      </c>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253"/>
      <c r="AN239" s="368"/>
      <c r="AO239" s="374"/>
      <c r="AP239" s="8"/>
    </row>
    <row r="240" spans="1:51" ht="13.5" customHeight="1">
      <c r="B240" s="132"/>
      <c r="C240" s="132"/>
      <c r="D240" s="132"/>
      <c r="E240" s="7" t="s">
        <v>137</v>
      </c>
      <c r="F240" s="132"/>
      <c r="G240" s="51"/>
      <c r="H240" s="7"/>
      <c r="I240" s="52"/>
      <c r="J240" s="52"/>
      <c r="K240" s="52"/>
      <c r="L240" s="52"/>
      <c r="M240" s="52"/>
      <c r="N240" s="52"/>
      <c r="O240" s="52"/>
      <c r="P240" s="52"/>
      <c r="Q240" s="52"/>
      <c r="R240" s="52"/>
      <c r="S240" s="53"/>
      <c r="T240" s="53"/>
      <c r="U240" s="7"/>
      <c r="V240" s="52"/>
      <c r="W240" s="52"/>
      <c r="X240" s="52"/>
      <c r="Y240" s="52"/>
      <c r="Z240" s="52"/>
      <c r="AA240" s="52"/>
      <c r="AB240" s="52"/>
      <c r="AC240" s="132"/>
      <c r="AD240" s="132"/>
      <c r="AE240" s="132"/>
      <c r="AF240" s="54"/>
      <c r="AG240" s="54"/>
      <c r="AH240" s="7"/>
      <c r="AI240" s="7"/>
      <c r="AJ240" s="7"/>
      <c r="AK240" s="7"/>
      <c r="AL240" s="7"/>
      <c r="AM240" s="55"/>
      <c r="AN240" s="56"/>
      <c r="AO240" s="57"/>
      <c r="AP240" s="10"/>
      <c r="AQ240" s="132"/>
      <c r="AR240" s="132"/>
      <c r="AS240" s="132"/>
      <c r="AT240" s="58"/>
      <c r="AU240" s="58"/>
      <c r="AV240" s="58"/>
      <c r="AW240" s="59"/>
      <c r="AX240" s="59"/>
      <c r="AY240" s="59"/>
    </row>
  </sheetData>
  <sheetProtection sheet="1" objects="1" scenarios="1"/>
  <mergeCells count="1222">
    <mergeCell ref="AQ197:AS197"/>
    <mergeCell ref="AT198:AV199"/>
    <mergeCell ref="AW198:AY199"/>
    <mergeCell ref="BA198:BA199"/>
    <mergeCell ref="AQ199:AS199"/>
    <mergeCell ref="AQ200:AS200"/>
    <mergeCell ref="AT200:AV201"/>
    <mergeCell ref="AW200:AY201"/>
    <mergeCell ref="AQ201:AS201"/>
    <mergeCell ref="AT202:AV203"/>
    <mergeCell ref="AW202:AY203"/>
    <mergeCell ref="BA202:BA203"/>
    <mergeCell ref="AQ203:AS203"/>
    <mergeCell ref="AQ204:AS205"/>
    <mergeCell ref="AT204:AV205"/>
    <mergeCell ref="AW204:AY205"/>
    <mergeCell ref="AO14:AO15"/>
    <mergeCell ref="AO16:AO17"/>
    <mergeCell ref="AO18:AO19"/>
    <mergeCell ref="AO20:AO21"/>
    <mergeCell ref="AO22:AO23"/>
    <mergeCell ref="AO94:AO95"/>
    <mergeCell ref="AO96:AO97"/>
    <mergeCell ref="AO98:AO99"/>
    <mergeCell ref="AO100:AO101"/>
    <mergeCell ref="AO102:AO103"/>
    <mergeCell ref="AO174:AO175"/>
    <mergeCell ref="AO176:AO177"/>
    <mergeCell ref="AO178:AO179"/>
    <mergeCell ref="AO180:AO181"/>
    <mergeCell ref="AO182:AO183"/>
    <mergeCell ref="BA118:BA119"/>
    <mergeCell ref="AQ119:AS119"/>
    <mergeCell ref="AQ120:AS120"/>
    <mergeCell ref="AT120:AV121"/>
    <mergeCell ref="AW120:AY121"/>
    <mergeCell ref="AQ121:AS121"/>
    <mergeCell ref="AT122:AV123"/>
    <mergeCell ref="AW122:AY123"/>
    <mergeCell ref="BA122:BA123"/>
    <mergeCell ref="AQ123:AS123"/>
    <mergeCell ref="AQ124:AS125"/>
    <mergeCell ref="AT124:AV125"/>
    <mergeCell ref="AW124:AY125"/>
    <mergeCell ref="AQ193:AS195"/>
    <mergeCell ref="AT193:AV194"/>
    <mergeCell ref="AW193:AY194"/>
    <mergeCell ref="AT195:AV195"/>
    <mergeCell ref="AW195:AY195"/>
    <mergeCell ref="AV169:AW169"/>
    <mergeCell ref="AQ184:AR184"/>
    <mergeCell ref="AS184:AT184"/>
    <mergeCell ref="AV184:AW184"/>
    <mergeCell ref="AV183:AW183"/>
    <mergeCell ref="AQ171:AR171"/>
    <mergeCell ref="AX166:AY167"/>
    <mergeCell ref="BA38:BA39"/>
    <mergeCell ref="AQ39:AS39"/>
    <mergeCell ref="AQ40:AS40"/>
    <mergeCell ref="AT40:AV41"/>
    <mergeCell ref="AW40:AY41"/>
    <mergeCell ref="AQ41:AS41"/>
    <mergeCell ref="AT42:AV43"/>
    <mergeCell ref="AW42:AY43"/>
    <mergeCell ref="BA42:BA43"/>
    <mergeCell ref="AQ43:AS43"/>
    <mergeCell ref="AQ44:AS45"/>
    <mergeCell ref="AT44:AV45"/>
    <mergeCell ref="AW44:AY45"/>
    <mergeCell ref="AQ113:AS115"/>
    <mergeCell ref="AT113:AV114"/>
    <mergeCell ref="AW113:AY114"/>
    <mergeCell ref="AT115:AV115"/>
    <mergeCell ref="AW115:AY115"/>
    <mergeCell ref="AS104:AT104"/>
    <mergeCell ref="AV104:AW104"/>
    <mergeCell ref="AS105:AT105"/>
    <mergeCell ref="AV105:AW105"/>
    <mergeCell ref="AQ104:AR104"/>
    <mergeCell ref="AQ105:AR105"/>
    <mergeCell ref="AV103:AW103"/>
    <mergeCell ref="AX86:AY87"/>
    <mergeCell ref="AW38:AY39"/>
    <mergeCell ref="A238:A239"/>
    <mergeCell ref="B238:B239"/>
    <mergeCell ref="C238:C239"/>
    <mergeCell ref="D238:D239"/>
    <mergeCell ref="E238:E239"/>
    <mergeCell ref="F238:F239"/>
    <mergeCell ref="AM238:AM239"/>
    <mergeCell ref="AN238:AN239"/>
    <mergeCell ref="AO238:AO239"/>
    <mergeCell ref="A236:A237"/>
    <mergeCell ref="B236:B237"/>
    <mergeCell ref="C236:C237"/>
    <mergeCell ref="D236:D237"/>
    <mergeCell ref="E236:E237"/>
    <mergeCell ref="F236:F237"/>
    <mergeCell ref="AM236:AM237"/>
    <mergeCell ref="AN236:AN237"/>
    <mergeCell ref="AO236:AO237"/>
    <mergeCell ref="A234:A235"/>
    <mergeCell ref="B234:B235"/>
    <mergeCell ref="C234:C235"/>
    <mergeCell ref="D234:D235"/>
    <mergeCell ref="E234:E235"/>
    <mergeCell ref="F234:F235"/>
    <mergeCell ref="AM234:AM235"/>
    <mergeCell ref="AN234:AN235"/>
    <mergeCell ref="AO234:AO235"/>
    <mergeCell ref="A232:A233"/>
    <mergeCell ref="B232:B233"/>
    <mergeCell ref="C232:C233"/>
    <mergeCell ref="D232:D233"/>
    <mergeCell ref="E232:E233"/>
    <mergeCell ref="F232:F233"/>
    <mergeCell ref="AM232:AM233"/>
    <mergeCell ref="AN232:AN233"/>
    <mergeCell ref="AO232:AO233"/>
    <mergeCell ref="A230:A231"/>
    <mergeCell ref="B230:B231"/>
    <mergeCell ref="C230:C231"/>
    <mergeCell ref="D230:D231"/>
    <mergeCell ref="E230:E231"/>
    <mergeCell ref="F230:F231"/>
    <mergeCell ref="AM230:AM231"/>
    <mergeCell ref="AN230:AN231"/>
    <mergeCell ref="AO230:AO231"/>
    <mergeCell ref="A228:A229"/>
    <mergeCell ref="B228:B229"/>
    <mergeCell ref="C228:C229"/>
    <mergeCell ref="D228:D229"/>
    <mergeCell ref="E228:E229"/>
    <mergeCell ref="F228:F229"/>
    <mergeCell ref="AM228:AM229"/>
    <mergeCell ref="AN228:AN229"/>
    <mergeCell ref="AO228:AO229"/>
    <mergeCell ref="A226:A227"/>
    <mergeCell ref="B226:B227"/>
    <mergeCell ref="C226:C227"/>
    <mergeCell ref="D226:D227"/>
    <mergeCell ref="E226:E227"/>
    <mergeCell ref="F226:F227"/>
    <mergeCell ref="AM226:AM227"/>
    <mergeCell ref="AN226:AN227"/>
    <mergeCell ref="AO226:AO227"/>
    <mergeCell ref="A224:A225"/>
    <mergeCell ref="B224:B225"/>
    <mergeCell ref="C224:C225"/>
    <mergeCell ref="D224:D225"/>
    <mergeCell ref="E224:E225"/>
    <mergeCell ref="F224:F225"/>
    <mergeCell ref="AM224:AM225"/>
    <mergeCell ref="AN224:AN225"/>
    <mergeCell ref="AO224:AO225"/>
    <mergeCell ref="A222:A223"/>
    <mergeCell ref="B222:B223"/>
    <mergeCell ref="C222:C223"/>
    <mergeCell ref="D222:D223"/>
    <mergeCell ref="E222:E223"/>
    <mergeCell ref="F222:F223"/>
    <mergeCell ref="AM222:AM223"/>
    <mergeCell ref="AN222:AN223"/>
    <mergeCell ref="AO222:AO223"/>
    <mergeCell ref="A220:A221"/>
    <mergeCell ref="B220:B221"/>
    <mergeCell ref="C220:C221"/>
    <mergeCell ref="D220:D221"/>
    <mergeCell ref="E220:E221"/>
    <mergeCell ref="F220:F221"/>
    <mergeCell ref="AM220:AM221"/>
    <mergeCell ref="AN220:AN221"/>
    <mergeCell ref="AO220:AO221"/>
    <mergeCell ref="A218:A219"/>
    <mergeCell ref="B218:B219"/>
    <mergeCell ref="C218:C219"/>
    <mergeCell ref="D218:D219"/>
    <mergeCell ref="E218:E219"/>
    <mergeCell ref="F218:F219"/>
    <mergeCell ref="AM218:AM219"/>
    <mergeCell ref="AN218:AN219"/>
    <mergeCell ref="AO218:AO219"/>
    <mergeCell ref="A216:A217"/>
    <mergeCell ref="B216:B217"/>
    <mergeCell ref="C216:C217"/>
    <mergeCell ref="D216:D217"/>
    <mergeCell ref="E216:E217"/>
    <mergeCell ref="F216:F217"/>
    <mergeCell ref="AM216:AM217"/>
    <mergeCell ref="AN216:AN217"/>
    <mergeCell ref="AO216:AO217"/>
    <mergeCell ref="A214:A215"/>
    <mergeCell ref="B214:B215"/>
    <mergeCell ref="C214:C215"/>
    <mergeCell ref="D214:D215"/>
    <mergeCell ref="E214:E215"/>
    <mergeCell ref="F214:F215"/>
    <mergeCell ref="AM214:AM215"/>
    <mergeCell ref="AN214:AN215"/>
    <mergeCell ref="AO214:AO215"/>
    <mergeCell ref="A212:A213"/>
    <mergeCell ref="B212:B213"/>
    <mergeCell ref="C212:C213"/>
    <mergeCell ref="D212:D213"/>
    <mergeCell ref="E212:E213"/>
    <mergeCell ref="F212:F213"/>
    <mergeCell ref="AM212:AM213"/>
    <mergeCell ref="AN212:AN213"/>
    <mergeCell ref="AO212:AO213"/>
    <mergeCell ref="AO208:AO209"/>
    <mergeCell ref="A210:A211"/>
    <mergeCell ref="B210:B211"/>
    <mergeCell ref="C210:C211"/>
    <mergeCell ref="D210:D211"/>
    <mergeCell ref="E210:E211"/>
    <mergeCell ref="F210:F211"/>
    <mergeCell ref="AM210:AM211"/>
    <mergeCell ref="AN210:AN211"/>
    <mergeCell ref="AO210:AO211"/>
    <mergeCell ref="A208:A209"/>
    <mergeCell ref="B208:B209"/>
    <mergeCell ref="C208:C209"/>
    <mergeCell ref="D208:D209"/>
    <mergeCell ref="E208:E209"/>
    <mergeCell ref="F208:F209"/>
    <mergeCell ref="G208:G209"/>
    <mergeCell ref="AM208:AM209"/>
    <mergeCell ref="AN208:AN209"/>
    <mergeCell ref="A158:A159"/>
    <mergeCell ref="B158:B159"/>
    <mergeCell ref="C158:C159"/>
    <mergeCell ref="D158:D159"/>
    <mergeCell ref="E158:E159"/>
    <mergeCell ref="F158:F159"/>
    <mergeCell ref="AM158:AM159"/>
    <mergeCell ref="AN158:AN159"/>
    <mergeCell ref="AO158:AO159"/>
    <mergeCell ref="A156:A157"/>
    <mergeCell ref="B156:B157"/>
    <mergeCell ref="C156:C157"/>
    <mergeCell ref="D156:D157"/>
    <mergeCell ref="E156:E157"/>
    <mergeCell ref="F156:F157"/>
    <mergeCell ref="AM156:AM157"/>
    <mergeCell ref="AN156:AN157"/>
    <mergeCell ref="AO156:AO157"/>
    <mergeCell ref="A154:A155"/>
    <mergeCell ref="B154:B155"/>
    <mergeCell ref="C154:C155"/>
    <mergeCell ref="D154:D155"/>
    <mergeCell ref="E154:E155"/>
    <mergeCell ref="F154:F155"/>
    <mergeCell ref="AM154:AM155"/>
    <mergeCell ref="AN154:AN155"/>
    <mergeCell ref="AO154:AO155"/>
    <mergeCell ref="A152:A153"/>
    <mergeCell ref="B152:B153"/>
    <mergeCell ref="C152:C153"/>
    <mergeCell ref="D152:D153"/>
    <mergeCell ref="E152:E153"/>
    <mergeCell ref="F152:F153"/>
    <mergeCell ref="AM152:AM153"/>
    <mergeCell ref="AN152:AN153"/>
    <mergeCell ref="AO152:AO153"/>
    <mergeCell ref="A150:A151"/>
    <mergeCell ref="B150:B151"/>
    <mergeCell ref="C150:C151"/>
    <mergeCell ref="D150:D151"/>
    <mergeCell ref="E150:E151"/>
    <mergeCell ref="F150:F151"/>
    <mergeCell ref="AM150:AM151"/>
    <mergeCell ref="AN150:AN151"/>
    <mergeCell ref="AO150:AO151"/>
    <mergeCell ref="A148:A149"/>
    <mergeCell ref="B148:B149"/>
    <mergeCell ref="C148:C149"/>
    <mergeCell ref="D148:D149"/>
    <mergeCell ref="E148:E149"/>
    <mergeCell ref="F148:F149"/>
    <mergeCell ref="AM148:AM149"/>
    <mergeCell ref="AN148:AN149"/>
    <mergeCell ref="AO148:AO149"/>
    <mergeCell ref="B146:B147"/>
    <mergeCell ref="C146:C147"/>
    <mergeCell ref="D146:D147"/>
    <mergeCell ref="E146:E147"/>
    <mergeCell ref="F146:F147"/>
    <mergeCell ref="AM146:AM147"/>
    <mergeCell ref="AN146:AN147"/>
    <mergeCell ref="AO146:AO147"/>
    <mergeCell ref="A144:A145"/>
    <mergeCell ref="B144:B145"/>
    <mergeCell ref="C144:C145"/>
    <mergeCell ref="D144:D145"/>
    <mergeCell ref="E144:E145"/>
    <mergeCell ref="F144:F145"/>
    <mergeCell ref="AM144:AM145"/>
    <mergeCell ref="AN144:AN145"/>
    <mergeCell ref="AO144:AO145"/>
    <mergeCell ref="AM138:AM139"/>
    <mergeCell ref="AN138:AN139"/>
    <mergeCell ref="AO138:AO139"/>
    <mergeCell ref="A136:A137"/>
    <mergeCell ref="B136:B137"/>
    <mergeCell ref="C136:C137"/>
    <mergeCell ref="D136:D137"/>
    <mergeCell ref="E136:E137"/>
    <mergeCell ref="F136:F137"/>
    <mergeCell ref="AM136:AM137"/>
    <mergeCell ref="AN136:AN137"/>
    <mergeCell ref="AO136:AO137"/>
    <mergeCell ref="A142:A143"/>
    <mergeCell ref="B142:B143"/>
    <mergeCell ref="C142:C143"/>
    <mergeCell ref="D142:D143"/>
    <mergeCell ref="E142:E143"/>
    <mergeCell ref="F142:F143"/>
    <mergeCell ref="AM142:AM143"/>
    <mergeCell ref="AN142:AN143"/>
    <mergeCell ref="AO142:AO143"/>
    <mergeCell ref="A140:A141"/>
    <mergeCell ref="B140:B141"/>
    <mergeCell ref="C140:C141"/>
    <mergeCell ref="D140:D141"/>
    <mergeCell ref="E140:E141"/>
    <mergeCell ref="F140:F141"/>
    <mergeCell ref="AM140:AM141"/>
    <mergeCell ref="AN140:AN141"/>
    <mergeCell ref="AO140:AO141"/>
    <mergeCell ref="AM130:AM131"/>
    <mergeCell ref="AN130:AN131"/>
    <mergeCell ref="AO130:AO131"/>
    <mergeCell ref="A128:A129"/>
    <mergeCell ref="B128:B129"/>
    <mergeCell ref="C128:C129"/>
    <mergeCell ref="D128:D129"/>
    <mergeCell ref="E128:E129"/>
    <mergeCell ref="F128:F129"/>
    <mergeCell ref="G128:G129"/>
    <mergeCell ref="AM128:AM129"/>
    <mergeCell ref="AN128:AN129"/>
    <mergeCell ref="A134:A135"/>
    <mergeCell ref="B134:B135"/>
    <mergeCell ref="C134:C135"/>
    <mergeCell ref="D134:D135"/>
    <mergeCell ref="E134:E135"/>
    <mergeCell ref="F134:F135"/>
    <mergeCell ref="AM134:AM135"/>
    <mergeCell ref="AN134:AN135"/>
    <mergeCell ref="AO134:AO135"/>
    <mergeCell ref="A132:A133"/>
    <mergeCell ref="B132:B133"/>
    <mergeCell ref="C132:C133"/>
    <mergeCell ref="D132:D133"/>
    <mergeCell ref="E132:E133"/>
    <mergeCell ref="F132:F133"/>
    <mergeCell ref="AM132:AM133"/>
    <mergeCell ref="AN132:AN133"/>
    <mergeCell ref="AO132:AO133"/>
    <mergeCell ref="A78:A79"/>
    <mergeCell ref="B78:B79"/>
    <mergeCell ref="C78:C79"/>
    <mergeCell ref="D78:D79"/>
    <mergeCell ref="E78:E79"/>
    <mergeCell ref="F78:F79"/>
    <mergeCell ref="AM78:AM79"/>
    <mergeCell ref="AN78:AN79"/>
    <mergeCell ref="AO78:AO79"/>
    <mergeCell ref="A76:A77"/>
    <mergeCell ref="B76:B77"/>
    <mergeCell ref="C76:C77"/>
    <mergeCell ref="D76:D77"/>
    <mergeCell ref="E76:E77"/>
    <mergeCell ref="F76:F77"/>
    <mergeCell ref="AM76:AM77"/>
    <mergeCell ref="AN76:AN77"/>
    <mergeCell ref="AO76:AO77"/>
    <mergeCell ref="A74:A75"/>
    <mergeCell ref="B74:B75"/>
    <mergeCell ref="C74:C75"/>
    <mergeCell ref="D74:D75"/>
    <mergeCell ref="E74:E75"/>
    <mergeCell ref="F74:F75"/>
    <mergeCell ref="AM74:AM75"/>
    <mergeCell ref="AN74:AN75"/>
    <mergeCell ref="AO74:AO75"/>
    <mergeCell ref="A72:A73"/>
    <mergeCell ref="B72:B73"/>
    <mergeCell ref="C72:C73"/>
    <mergeCell ref="D72:D73"/>
    <mergeCell ref="E72:E73"/>
    <mergeCell ref="F72:F73"/>
    <mergeCell ref="AM72:AM73"/>
    <mergeCell ref="AN72:AN73"/>
    <mergeCell ref="AO72:AO73"/>
    <mergeCell ref="A70:A71"/>
    <mergeCell ref="B70:B71"/>
    <mergeCell ref="C70:C71"/>
    <mergeCell ref="D70:D71"/>
    <mergeCell ref="E70:E71"/>
    <mergeCell ref="F70:F71"/>
    <mergeCell ref="AM70:AM71"/>
    <mergeCell ref="AN70:AN71"/>
    <mergeCell ref="AO70:AO71"/>
    <mergeCell ref="A68:A69"/>
    <mergeCell ref="B68:B69"/>
    <mergeCell ref="C68:C69"/>
    <mergeCell ref="D68:D69"/>
    <mergeCell ref="E68:E69"/>
    <mergeCell ref="F68:F69"/>
    <mergeCell ref="AM68:AM69"/>
    <mergeCell ref="AN68:AN69"/>
    <mergeCell ref="AO68:AO69"/>
    <mergeCell ref="B66:B67"/>
    <mergeCell ref="C66:C67"/>
    <mergeCell ref="D66:D67"/>
    <mergeCell ref="E66:E67"/>
    <mergeCell ref="F66:F67"/>
    <mergeCell ref="AM66:AM67"/>
    <mergeCell ref="AN66:AN67"/>
    <mergeCell ref="AO66:AO67"/>
    <mergeCell ref="A64:A65"/>
    <mergeCell ref="B64:B65"/>
    <mergeCell ref="C64:C65"/>
    <mergeCell ref="D64:D65"/>
    <mergeCell ref="E64:E65"/>
    <mergeCell ref="F64:F65"/>
    <mergeCell ref="AM64:AM65"/>
    <mergeCell ref="AN64:AN65"/>
    <mergeCell ref="AO64:AO65"/>
    <mergeCell ref="AM58:AM59"/>
    <mergeCell ref="AN58:AN59"/>
    <mergeCell ref="AO58:AO59"/>
    <mergeCell ref="A56:A57"/>
    <mergeCell ref="B56:B57"/>
    <mergeCell ref="C56:C57"/>
    <mergeCell ref="D56:D57"/>
    <mergeCell ref="E56:E57"/>
    <mergeCell ref="F56:F57"/>
    <mergeCell ref="AM56:AM57"/>
    <mergeCell ref="AN56:AN57"/>
    <mergeCell ref="AO56:AO57"/>
    <mergeCell ref="A62:A63"/>
    <mergeCell ref="B62:B63"/>
    <mergeCell ref="C62:C63"/>
    <mergeCell ref="D62:D63"/>
    <mergeCell ref="E62:E63"/>
    <mergeCell ref="F62:F63"/>
    <mergeCell ref="AM62:AM63"/>
    <mergeCell ref="AN62:AN63"/>
    <mergeCell ref="AO62:AO63"/>
    <mergeCell ref="A60:A61"/>
    <mergeCell ref="B60:B61"/>
    <mergeCell ref="C60:C61"/>
    <mergeCell ref="D60:D61"/>
    <mergeCell ref="E60:E61"/>
    <mergeCell ref="F60:F61"/>
    <mergeCell ref="AM60:AM61"/>
    <mergeCell ref="AN60:AN61"/>
    <mergeCell ref="AO60:AO61"/>
    <mergeCell ref="AM50:AM51"/>
    <mergeCell ref="AN50:AN51"/>
    <mergeCell ref="AO50:AO51"/>
    <mergeCell ref="A48:A49"/>
    <mergeCell ref="B48:B49"/>
    <mergeCell ref="C48:C49"/>
    <mergeCell ref="D48:D49"/>
    <mergeCell ref="E48:E49"/>
    <mergeCell ref="F48:F49"/>
    <mergeCell ref="G48:G49"/>
    <mergeCell ref="AM48:AM49"/>
    <mergeCell ref="AN48:AN49"/>
    <mergeCell ref="A54:A55"/>
    <mergeCell ref="B54:B55"/>
    <mergeCell ref="C54:C55"/>
    <mergeCell ref="D54:D55"/>
    <mergeCell ref="E54:E55"/>
    <mergeCell ref="F54:F55"/>
    <mergeCell ref="AM54:AM55"/>
    <mergeCell ref="AN54:AN55"/>
    <mergeCell ref="AO54:AO55"/>
    <mergeCell ref="A52:A53"/>
    <mergeCell ref="B52:B53"/>
    <mergeCell ref="C52:C53"/>
    <mergeCell ref="D52:D53"/>
    <mergeCell ref="E52:E53"/>
    <mergeCell ref="F52:F53"/>
    <mergeCell ref="AM52:AM53"/>
    <mergeCell ref="AN52:AN53"/>
    <mergeCell ref="AO52:AO53"/>
    <mergeCell ref="A200:A201"/>
    <mergeCell ref="B200:B201"/>
    <mergeCell ref="C200:C201"/>
    <mergeCell ref="B96:B97"/>
    <mergeCell ref="AM96:AM97"/>
    <mergeCell ref="AQ96:AR96"/>
    <mergeCell ref="AS96:AT96"/>
    <mergeCell ref="AV96:AW96"/>
    <mergeCell ref="AQ97:AR97"/>
    <mergeCell ref="AS97:AT97"/>
    <mergeCell ref="AV97:AW97"/>
    <mergeCell ref="B176:B177"/>
    <mergeCell ref="AM176:AM177"/>
    <mergeCell ref="AQ176:AR176"/>
    <mergeCell ref="AS176:AT176"/>
    <mergeCell ref="AV176:AW176"/>
    <mergeCell ref="AQ177:AR177"/>
    <mergeCell ref="AO128:AO129"/>
    <mergeCell ref="AQ100:AR100"/>
    <mergeCell ref="AQ101:AR101"/>
    <mergeCell ref="AS172:AT172"/>
    <mergeCell ref="AV172:AW172"/>
    <mergeCell ref="AS173:AT173"/>
    <mergeCell ref="AV173:AW173"/>
    <mergeCell ref="AQ172:AR172"/>
    <mergeCell ref="AQ173:AR173"/>
    <mergeCell ref="AM168:AM169"/>
    <mergeCell ref="AN168:AN169"/>
    <mergeCell ref="AO168:AO169"/>
    <mergeCell ref="AS168:AT168"/>
    <mergeCell ref="D200:D201"/>
    <mergeCell ref="E200:E201"/>
    <mergeCell ref="AQ202:AS202"/>
    <mergeCell ref="A202:A203"/>
    <mergeCell ref="B202:B203"/>
    <mergeCell ref="C202:C203"/>
    <mergeCell ref="D202:D203"/>
    <mergeCell ref="E202:E203"/>
    <mergeCell ref="F202:F203"/>
    <mergeCell ref="B204:F205"/>
    <mergeCell ref="J204:R205"/>
    <mergeCell ref="V204:AE205"/>
    <mergeCell ref="AM204:AN205"/>
    <mergeCell ref="AO204:AO205"/>
    <mergeCell ref="S205:T205"/>
    <mergeCell ref="AF205:AG205"/>
    <mergeCell ref="AM202:AM203"/>
    <mergeCell ref="AN202:AN203"/>
    <mergeCell ref="AO202:AO203"/>
    <mergeCell ref="F200:F201"/>
    <mergeCell ref="AM200:AM201"/>
    <mergeCell ref="AN200:AN201"/>
    <mergeCell ref="AM198:AM199"/>
    <mergeCell ref="AN198:AN199"/>
    <mergeCell ref="AO198:AO199"/>
    <mergeCell ref="AQ198:AS198"/>
    <mergeCell ref="AO200:AO201"/>
    <mergeCell ref="A198:A199"/>
    <mergeCell ref="B198:B199"/>
    <mergeCell ref="C198:C199"/>
    <mergeCell ref="D198:D199"/>
    <mergeCell ref="E198:E199"/>
    <mergeCell ref="F198:F199"/>
    <mergeCell ref="A188:A189"/>
    <mergeCell ref="AN196:AN197"/>
    <mergeCell ref="AO196:AO197"/>
    <mergeCell ref="AN194:AN195"/>
    <mergeCell ref="AO194:AO195"/>
    <mergeCell ref="A194:A195"/>
    <mergeCell ref="B194:B195"/>
    <mergeCell ref="C194:C195"/>
    <mergeCell ref="D194:D195"/>
    <mergeCell ref="E194:E195"/>
    <mergeCell ref="F194:F195"/>
    <mergeCell ref="AM194:AM195"/>
    <mergeCell ref="A196:A197"/>
    <mergeCell ref="B196:B197"/>
    <mergeCell ref="C196:C197"/>
    <mergeCell ref="D196:D197"/>
    <mergeCell ref="E196:E197"/>
    <mergeCell ref="F196:F197"/>
    <mergeCell ref="AM196:AM197"/>
    <mergeCell ref="B188:B189"/>
    <mergeCell ref="C188:C189"/>
    <mergeCell ref="D188:D189"/>
    <mergeCell ref="E188:E189"/>
    <mergeCell ref="F188:F189"/>
    <mergeCell ref="AQ196:AS196"/>
    <mergeCell ref="AT196:AV197"/>
    <mergeCell ref="AW196:AY197"/>
    <mergeCell ref="A186:A187"/>
    <mergeCell ref="B186:B187"/>
    <mergeCell ref="C186:C187"/>
    <mergeCell ref="D186:D187"/>
    <mergeCell ref="E186:E187"/>
    <mergeCell ref="F186:F187"/>
    <mergeCell ref="D180:D183"/>
    <mergeCell ref="E180:E183"/>
    <mergeCell ref="F180:F183"/>
    <mergeCell ref="AM180:AM181"/>
    <mergeCell ref="AN180:AN183"/>
    <mergeCell ref="AM190:AM191"/>
    <mergeCell ref="AN190:AN191"/>
    <mergeCell ref="AO190:AO191"/>
    <mergeCell ref="AQ190:AR190"/>
    <mergeCell ref="AS190:AY190"/>
    <mergeCell ref="A192:A193"/>
    <mergeCell ref="B192:B193"/>
    <mergeCell ref="C192:C193"/>
    <mergeCell ref="D192:D193"/>
    <mergeCell ref="E192:E193"/>
    <mergeCell ref="A190:A191"/>
    <mergeCell ref="B190:B191"/>
    <mergeCell ref="C190:C191"/>
    <mergeCell ref="D190:D191"/>
    <mergeCell ref="E190:E191"/>
    <mergeCell ref="F190:F191"/>
    <mergeCell ref="F192:F193"/>
    <mergeCell ref="AM192:AM193"/>
    <mergeCell ref="AN192:AN193"/>
    <mergeCell ref="AO192:AO193"/>
    <mergeCell ref="AM188:AM189"/>
    <mergeCell ref="AM186:AM187"/>
    <mergeCell ref="AN186:AN187"/>
    <mergeCell ref="AO186:AO187"/>
    <mergeCell ref="AQ186:AR186"/>
    <mergeCell ref="AS186:AY186"/>
    <mergeCell ref="AQ187:AR187"/>
    <mergeCell ref="AS187:AY187"/>
    <mergeCell ref="AS185:AT185"/>
    <mergeCell ref="AV185:AW185"/>
    <mergeCell ref="AQ185:AR185"/>
    <mergeCell ref="AN188:AN189"/>
    <mergeCell ref="AO188:AO189"/>
    <mergeCell ref="AQ188:AR188"/>
    <mergeCell ref="AS188:AY188"/>
    <mergeCell ref="AS189:AY189"/>
    <mergeCell ref="A184:A185"/>
    <mergeCell ref="B184:B185"/>
    <mergeCell ref="C184:C185"/>
    <mergeCell ref="D184:D185"/>
    <mergeCell ref="E184:E185"/>
    <mergeCell ref="F184:F185"/>
    <mergeCell ref="AM184:AM185"/>
    <mergeCell ref="AN184:AN185"/>
    <mergeCell ref="AO184:AO185"/>
    <mergeCell ref="AS180:AT180"/>
    <mergeCell ref="AV180:AW180"/>
    <mergeCell ref="AS181:AT181"/>
    <mergeCell ref="AV181:AW181"/>
    <mergeCell ref="B182:B183"/>
    <mergeCell ref="AS182:AT182"/>
    <mergeCell ref="AV182:AW182"/>
    <mergeCell ref="AS183:AT183"/>
    <mergeCell ref="A180:A183"/>
    <mergeCell ref="B180:B181"/>
    <mergeCell ref="C180:C183"/>
    <mergeCell ref="AQ182:AR182"/>
    <mergeCell ref="AQ183:AR183"/>
    <mergeCell ref="AM182:AM183"/>
    <mergeCell ref="AQ180:AR180"/>
    <mergeCell ref="AQ181:AR181"/>
    <mergeCell ref="A170:A171"/>
    <mergeCell ref="B170:B171"/>
    <mergeCell ref="C170:C171"/>
    <mergeCell ref="D170:D171"/>
    <mergeCell ref="E170:E171"/>
    <mergeCell ref="F170:F171"/>
    <mergeCell ref="A174:A179"/>
    <mergeCell ref="B174:B175"/>
    <mergeCell ref="C174:C179"/>
    <mergeCell ref="D174:D179"/>
    <mergeCell ref="E174:E179"/>
    <mergeCell ref="F174:F179"/>
    <mergeCell ref="B178:B179"/>
    <mergeCell ref="AS179:AT179"/>
    <mergeCell ref="AV179:AW179"/>
    <mergeCell ref="AS174:AT174"/>
    <mergeCell ref="AV174:AW174"/>
    <mergeCell ref="AS175:AT175"/>
    <mergeCell ref="AQ174:AR174"/>
    <mergeCell ref="AQ175:AR175"/>
    <mergeCell ref="AQ178:AR178"/>
    <mergeCell ref="AM174:AM175"/>
    <mergeCell ref="AN174:AN179"/>
    <mergeCell ref="AQ179:AR179"/>
    <mergeCell ref="AV175:AW175"/>
    <mergeCell ref="AM178:AM179"/>
    <mergeCell ref="AS178:AT178"/>
    <mergeCell ref="AV178:AW178"/>
    <mergeCell ref="AN172:AN173"/>
    <mergeCell ref="AO172:AO173"/>
    <mergeCell ref="A168:A169"/>
    <mergeCell ref="B168:B169"/>
    <mergeCell ref="C168:C169"/>
    <mergeCell ref="D168:D169"/>
    <mergeCell ref="E168:E169"/>
    <mergeCell ref="F168:F169"/>
    <mergeCell ref="AQ168:AR168"/>
    <mergeCell ref="AQ169:AR169"/>
    <mergeCell ref="AM166:AM167"/>
    <mergeCell ref="AN166:AN167"/>
    <mergeCell ref="AO166:AO167"/>
    <mergeCell ref="AQ166:AR167"/>
    <mergeCell ref="AS166:AW167"/>
    <mergeCell ref="AV168:AW168"/>
    <mergeCell ref="AS169:AT169"/>
    <mergeCell ref="AS177:AT177"/>
    <mergeCell ref="AV177:AW177"/>
    <mergeCell ref="A172:A173"/>
    <mergeCell ref="B172:B173"/>
    <mergeCell ref="C172:C173"/>
    <mergeCell ref="D172:D173"/>
    <mergeCell ref="E172:E173"/>
    <mergeCell ref="F172:F173"/>
    <mergeCell ref="AM170:AM171"/>
    <mergeCell ref="AN170:AN171"/>
    <mergeCell ref="AO170:AO171"/>
    <mergeCell ref="AM172:AM173"/>
    <mergeCell ref="AS170:AT170"/>
    <mergeCell ref="AV170:AW170"/>
    <mergeCell ref="AS171:AT171"/>
    <mergeCell ref="AV171:AW171"/>
    <mergeCell ref="AQ170:AR170"/>
    <mergeCell ref="AA163:AE163"/>
    <mergeCell ref="AF163:AK163"/>
    <mergeCell ref="AF165:AG165"/>
    <mergeCell ref="A166:A167"/>
    <mergeCell ref="B166:B167"/>
    <mergeCell ref="C166:C167"/>
    <mergeCell ref="D166:D167"/>
    <mergeCell ref="E166:E167"/>
    <mergeCell ref="F166:F167"/>
    <mergeCell ref="G166:G167"/>
    <mergeCell ref="B163:C163"/>
    <mergeCell ref="D163:K163"/>
    <mergeCell ref="L163:N163"/>
    <mergeCell ref="O163:U163"/>
    <mergeCell ref="V163:X163"/>
    <mergeCell ref="Y163:Z163"/>
    <mergeCell ref="V124:AE125"/>
    <mergeCell ref="B124:F125"/>
    <mergeCell ref="J124:R125"/>
    <mergeCell ref="A130:A131"/>
    <mergeCell ref="B130:B131"/>
    <mergeCell ref="C130:C131"/>
    <mergeCell ref="D130:D131"/>
    <mergeCell ref="E130:E131"/>
    <mergeCell ref="F130:F131"/>
    <mergeCell ref="A138:A139"/>
    <mergeCell ref="B138:B139"/>
    <mergeCell ref="C138:C139"/>
    <mergeCell ref="D138:D139"/>
    <mergeCell ref="E138:E139"/>
    <mergeCell ref="F138:F139"/>
    <mergeCell ref="A146:A147"/>
    <mergeCell ref="AO124:AO125"/>
    <mergeCell ref="S125:T125"/>
    <mergeCell ref="AF125:AG125"/>
    <mergeCell ref="AM122:AM123"/>
    <mergeCell ref="AN122:AN123"/>
    <mergeCell ref="AO122:AO123"/>
    <mergeCell ref="AQ122:AS122"/>
    <mergeCell ref="A122:A123"/>
    <mergeCell ref="B122:B123"/>
    <mergeCell ref="C122:C123"/>
    <mergeCell ref="D122:D123"/>
    <mergeCell ref="E122:E123"/>
    <mergeCell ref="F122:F123"/>
    <mergeCell ref="A120:A121"/>
    <mergeCell ref="B120:B121"/>
    <mergeCell ref="C120:C121"/>
    <mergeCell ref="D120:D121"/>
    <mergeCell ref="E120:E121"/>
    <mergeCell ref="F120:F121"/>
    <mergeCell ref="AM120:AM121"/>
    <mergeCell ref="AN120:AN121"/>
    <mergeCell ref="AM124:AN125"/>
    <mergeCell ref="AM118:AM119"/>
    <mergeCell ref="AN118:AN119"/>
    <mergeCell ref="AO118:AO119"/>
    <mergeCell ref="AQ118:AS118"/>
    <mergeCell ref="AO120:AO121"/>
    <mergeCell ref="A118:A119"/>
    <mergeCell ref="B118:B119"/>
    <mergeCell ref="C118:C119"/>
    <mergeCell ref="D118:D119"/>
    <mergeCell ref="E118:E119"/>
    <mergeCell ref="F118:F119"/>
    <mergeCell ref="AT118:AV119"/>
    <mergeCell ref="AW118:AY119"/>
    <mergeCell ref="AN116:AN117"/>
    <mergeCell ref="AO116:AO117"/>
    <mergeCell ref="AN114:AN115"/>
    <mergeCell ref="AO114:AO115"/>
    <mergeCell ref="A114:A115"/>
    <mergeCell ref="B114:B115"/>
    <mergeCell ref="C114:C115"/>
    <mergeCell ref="D114:D115"/>
    <mergeCell ref="E114:E115"/>
    <mergeCell ref="F114:F115"/>
    <mergeCell ref="AM114:AM115"/>
    <mergeCell ref="A116:A117"/>
    <mergeCell ref="B116:B117"/>
    <mergeCell ref="C116:C117"/>
    <mergeCell ref="D116:D117"/>
    <mergeCell ref="E116:E117"/>
    <mergeCell ref="F116:F117"/>
    <mergeCell ref="AM116:AM117"/>
    <mergeCell ref="AQ116:AS116"/>
    <mergeCell ref="AT116:AV117"/>
    <mergeCell ref="AW116:AY117"/>
    <mergeCell ref="AQ117:AS117"/>
    <mergeCell ref="AM110:AM111"/>
    <mergeCell ref="AN110:AN111"/>
    <mergeCell ref="AO110:AO111"/>
    <mergeCell ref="AQ110:AR110"/>
    <mergeCell ref="AS110:AY110"/>
    <mergeCell ref="A112:A113"/>
    <mergeCell ref="B112:B113"/>
    <mergeCell ref="C112:C113"/>
    <mergeCell ref="D112:D113"/>
    <mergeCell ref="E112:E113"/>
    <mergeCell ref="A110:A111"/>
    <mergeCell ref="B110:B111"/>
    <mergeCell ref="C110:C111"/>
    <mergeCell ref="D110:D111"/>
    <mergeCell ref="E110:E111"/>
    <mergeCell ref="F110:F111"/>
    <mergeCell ref="F112:F113"/>
    <mergeCell ref="AM112:AM113"/>
    <mergeCell ref="AN112:AN113"/>
    <mergeCell ref="AO112:AO113"/>
    <mergeCell ref="AM108:AM109"/>
    <mergeCell ref="AN108:AN109"/>
    <mergeCell ref="AO108:AO109"/>
    <mergeCell ref="AQ108:AR108"/>
    <mergeCell ref="AS108:AY108"/>
    <mergeCell ref="AS109:AY109"/>
    <mergeCell ref="A108:A109"/>
    <mergeCell ref="B108:B109"/>
    <mergeCell ref="C108:C109"/>
    <mergeCell ref="D108:D109"/>
    <mergeCell ref="E108:E109"/>
    <mergeCell ref="F108:F109"/>
    <mergeCell ref="AM106:AM107"/>
    <mergeCell ref="AN106:AN107"/>
    <mergeCell ref="AO106:AO107"/>
    <mergeCell ref="AQ106:AR106"/>
    <mergeCell ref="AS106:AY106"/>
    <mergeCell ref="AQ107:AR107"/>
    <mergeCell ref="AS107:AY107"/>
    <mergeCell ref="A106:A107"/>
    <mergeCell ref="B106:B107"/>
    <mergeCell ref="C106:C107"/>
    <mergeCell ref="D106:D107"/>
    <mergeCell ref="E106:E107"/>
    <mergeCell ref="F106:F107"/>
    <mergeCell ref="A104:A105"/>
    <mergeCell ref="B104:B105"/>
    <mergeCell ref="C104:C105"/>
    <mergeCell ref="D104:D105"/>
    <mergeCell ref="E104:E105"/>
    <mergeCell ref="F104:F105"/>
    <mergeCell ref="AM104:AM105"/>
    <mergeCell ref="AN104:AN105"/>
    <mergeCell ref="AO104:AO105"/>
    <mergeCell ref="AS100:AT100"/>
    <mergeCell ref="AV100:AW100"/>
    <mergeCell ref="AS101:AT101"/>
    <mergeCell ref="AV101:AW101"/>
    <mergeCell ref="B102:B103"/>
    <mergeCell ref="AM102:AM103"/>
    <mergeCell ref="AS102:AT102"/>
    <mergeCell ref="AV102:AW102"/>
    <mergeCell ref="AS103:AT103"/>
    <mergeCell ref="A100:A103"/>
    <mergeCell ref="B100:B101"/>
    <mergeCell ref="C100:C103"/>
    <mergeCell ref="D100:D103"/>
    <mergeCell ref="E100:E103"/>
    <mergeCell ref="F100:F103"/>
    <mergeCell ref="AM100:AM101"/>
    <mergeCell ref="AN100:AN103"/>
    <mergeCell ref="A94:A99"/>
    <mergeCell ref="B94:B95"/>
    <mergeCell ref="C94:C99"/>
    <mergeCell ref="D94:D99"/>
    <mergeCell ref="E94:E99"/>
    <mergeCell ref="F94:F99"/>
    <mergeCell ref="B98:B99"/>
    <mergeCell ref="AQ102:AR102"/>
    <mergeCell ref="AQ103:AR103"/>
    <mergeCell ref="AQ94:AR94"/>
    <mergeCell ref="AQ95:AR95"/>
    <mergeCell ref="AQ98:AR98"/>
    <mergeCell ref="AM94:AM95"/>
    <mergeCell ref="AN94:AN99"/>
    <mergeCell ref="AS94:AT94"/>
    <mergeCell ref="AV94:AW94"/>
    <mergeCell ref="AS95:AT95"/>
    <mergeCell ref="AV95:AW95"/>
    <mergeCell ref="AM98:AM99"/>
    <mergeCell ref="AS98:AT98"/>
    <mergeCell ref="AV98:AW98"/>
    <mergeCell ref="AQ99:AR99"/>
    <mergeCell ref="A92:A93"/>
    <mergeCell ref="B92:B93"/>
    <mergeCell ref="C92:C93"/>
    <mergeCell ref="D92:D93"/>
    <mergeCell ref="E92:E93"/>
    <mergeCell ref="F92:F93"/>
    <mergeCell ref="AS99:AT99"/>
    <mergeCell ref="AV99:AW99"/>
    <mergeCell ref="AS92:AT92"/>
    <mergeCell ref="AM90:AM91"/>
    <mergeCell ref="AN90:AN91"/>
    <mergeCell ref="AO90:AO91"/>
    <mergeCell ref="AM92:AM93"/>
    <mergeCell ref="AN92:AN93"/>
    <mergeCell ref="AO92:AO93"/>
    <mergeCell ref="AV90:AW90"/>
    <mergeCell ref="AS91:AT91"/>
    <mergeCell ref="AV91:AW91"/>
    <mergeCell ref="AQ90:AR90"/>
    <mergeCell ref="AQ91:AR91"/>
    <mergeCell ref="A90:A91"/>
    <mergeCell ref="B90:B91"/>
    <mergeCell ref="C90:C91"/>
    <mergeCell ref="D90:D91"/>
    <mergeCell ref="E90:E91"/>
    <mergeCell ref="F90:F91"/>
    <mergeCell ref="AV92:AW92"/>
    <mergeCell ref="AS93:AT93"/>
    <mergeCell ref="AV93:AW93"/>
    <mergeCell ref="AQ92:AR92"/>
    <mergeCell ref="AQ93:AR93"/>
    <mergeCell ref="AS90:AT90"/>
    <mergeCell ref="AM88:AM89"/>
    <mergeCell ref="AN88:AN89"/>
    <mergeCell ref="AO88:AO89"/>
    <mergeCell ref="AS88:AT88"/>
    <mergeCell ref="AV88:AW88"/>
    <mergeCell ref="AS89:AT89"/>
    <mergeCell ref="AV89:AW89"/>
    <mergeCell ref="A88:A89"/>
    <mergeCell ref="B88:B89"/>
    <mergeCell ref="C88:C89"/>
    <mergeCell ref="D88:D89"/>
    <mergeCell ref="E88:E89"/>
    <mergeCell ref="F88:F89"/>
    <mergeCell ref="AQ88:AR88"/>
    <mergeCell ref="AQ89:AR89"/>
    <mergeCell ref="AM86:AM87"/>
    <mergeCell ref="AN86:AN87"/>
    <mergeCell ref="AO86:AO87"/>
    <mergeCell ref="AQ86:AR87"/>
    <mergeCell ref="AS86:AW87"/>
    <mergeCell ref="AA83:AE83"/>
    <mergeCell ref="AF83:AK83"/>
    <mergeCell ref="AF85:AG85"/>
    <mergeCell ref="A86:A87"/>
    <mergeCell ref="B86:B87"/>
    <mergeCell ref="C86:C87"/>
    <mergeCell ref="D86:D87"/>
    <mergeCell ref="E86:E87"/>
    <mergeCell ref="F86:F87"/>
    <mergeCell ref="G86:G87"/>
    <mergeCell ref="B83:C83"/>
    <mergeCell ref="D83:K83"/>
    <mergeCell ref="L83:N83"/>
    <mergeCell ref="O83:U83"/>
    <mergeCell ref="V83:X83"/>
    <mergeCell ref="Y83:Z83"/>
    <mergeCell ref="B44:F45"/>
    <mergeCell ref="J44:R45"/>
    <mergeCell ref="V44:AE45"/>
    <mergeCell ref="A50:A51"/>
    <mergeCell ref="B50:B51"/>
    <mergeCell ref="C50:C51"/>
    <mergeCell ref="D50:D51"/>
    <mergeCell ref="E50:E51"/>
    <mergeCell ref="F50:F51"/>
    <mergeCell ref="A58:A59"/>
    <mergeCell ref="B58:B59"/>
    <mergeCell ref="C58:C59"/>
    <mergeCell ref="D58:D59"/>
    <mergeCell ref="E58:E59"/>
    <mergeCell ref="F58:F59"/>
    <mergeCell ref="A66:A67"/>
    <mergeCell ref="A40:A41"/>
    <mergeCell ref="B40:B41"/>
    <mergeCell ref="C40:C41"/>
    <mergeCell ref="D40:D41"/>
    <mergeCell ref="E40:E41"/>
    <mergeCell ref="F40:F41"/>
    <mergeCell ref="AM38:AM39"/>
    <mergeCell ref="AN38:AN39"/>
    <mergeCell ref="AO38:AO39"/>
    <mergeCell ref="AQ38:AS38"/>
    <mergeCell ref="AT38:AV39"/>
    <mergeCell ref="AM44:AN45"/>
    <mergeCell ref="AO44:AO45"/>
    <mergeCell ref="S45:T45"/>
    <mergeCell ref="AF45:AG45"/>
    <mergeCell ref="AO48:AO49"/>
    <mergeCell ref="AM42:AM43"/>
    <mergeCell ref="AN42:AN43"/>
    <mergeCell ref="AO42:AO43"/>
    <mergeCell ref="AQ42:AS42"/>
    <mergeCell ref="A42:A43"/>
    <mergeCell ref="B42:B43"/>
    <mergeCell ref="C42:C43"/>
    <mergeCell ref="D42:D43"/>
    <mergeCell ref="E42:E43"/>
    <mergeCell ref="F42:F43"/>
    <mergeCell ref="AM40:AM41"/>
    <mergeCell ref="AN40:AN41"/>
    <mergeCell ref="AO40:AO41"/>
    <mergeCell ref="AO34:AO35"/>
    <mergeCell ref="A34:A35"/>
    <mergeCell ref="B34:B35"/>
    <mergeCell ref="C34:C35"/>
    <mergeCell ref="D34:D35"/>
    <mergeCell ref="E34:E35"/>
    <mergeCell ref="F34:F35"/>
    <mergeCell ref="AM34:AM35"/>
    <mergeCell ref="A36:A37"/>
    <mergeCell ref="B36:B37"/>
    <mergeCell ref="C36:C37"/>
    <mergeCell ref="D36:D37"/>
    <mergeCell ref="E36:E37"/>
    <mergeCell ref="F36:F37"/>
    <mergeCell ref="AM36:AM37"/>
    <mergeCell ref="A38:A39"/>
    <mergeCell ref="B38:B39"/>
    <mergeCell ref="C38:C39"/>
    <mergeCell ref="D38:D39"/>
    <mergeCell ref="E38:E39"/>
    <mergeCell ref="F38:F39"/>
    <mergeCell ref="AQ33:AS35"/>
    <mergeCell ref="AT33:AV34"/>
    <mergeCell ref="AW33:AY34"/>
    <mergeCell ref="AT35:AV35"/>
    <mergeCell ref="AW35:AY35"/>
    <mergeCell ref="AQ36:AS36"/>
    <mergeCell ref="AT36:AV37"/>
    <mergeCell ref="AW36:AY37"/>
    <mergeCell ref="AQ37:AS37"/>
    <mergeCell ref="AM30:AM31"/>
    <mergeCell ref="AN30:AN31"/>
    <mergeCell ref="AO30:AO31"/>
    <mergeCell ref="AQ30:AR30"/>
    <mergeCell ref="AS30:AY30"/>
    <mergeCell ref="A32:A33"/>
    <mergeCell ref="B32:B33"/>
    <mergeCell ref="C32:C33"/>
    <mergeCell ref="D32:D33"/>
    <mergeCell ref="E32:E33"/>
    <mergeCell ref="A30:A31"/>
    <mergeCell ref="B30:B31"/>
    <mergeCell ref="C30:C31"/>
    <mergeCell ref="D30:D31"/>
    <mergeCell ref="E30:E31"/>
    <mergeCell ref="F30:F31"/>
    <mergeCell ref="F32:F33"/>
    <mergeCell ref="AM32:AM33"/>
    <mergeCell ref="AN32:AN33"/>
    <mergeCell ref="AO32:AO33"/>
    <mergeCell ref="AN36:AN37"/>
    <mergeCell ref="AO36:AO37"/>
    <mergeCell ref="AN34:AN35"/>
    <mergeCell ref="AM28:AM29"/>
    <mergeCell ref="AN28:AN29"/>
    <mergeCell ref="AO28:AO29"/>
    <mergeCell ref="AQ28:AR28"/>
    <mergeCell ref="AS28:AY28"/>
    <mergeCell ref="AS29:AY29"/>
    <mergeCell ref="A28:A29"/>
    <mergeCell ref="B28:B29"/>
    <mergeCell ref="C28:C29"/>
    <mergeCell ref="D28:D29"/>
    <mergeCell ref="E28:E29"/>
    <mergeCell ref="F28:F29"/>
    <mergeCell ref="AS26:AY26"/>
    <mergeCell ref="AQ27:AR27"/>
    <mergeCell ref="AS27:AY27"/>
    <mergeCell ref="AS24:AT24"/>
    <mergeCell ref="AV24:AW24"/>
    <mergeCell ref="AS25:AT25"/>
    <mergeCell ref="AV25:AW25"/>
    <mergeCell ref="AQ24:AR24"/>
    <mergeCell ref="AQ25:AR25"/>
    <mergeCell ref="A26:A27"/>
    <mergeCell ref="B26:B27"/>
    <mergeCell ref="C26:C27"/>
    <mergeCell ref="D26:D27"/>
    <mergeCell ref="E26:E27"/>
    <mergeCell ref="F26:F27"/>
    <mergeCell ref="AM26:AM27"/>
    <mergeCell ref="AN26:AN27"/>
    <mergeCell ref="AO26:AO27"/>
    <mergeCell ref="AQ26:AR26"/>
    <mergeCell ref="AV23:AW23"/>
    <mergeCell ref="A24:A25"/>
    <mergeCell ref="B24:B25"/>
    <mergeCell ref="C24:C25"/>
    <mergeCell ref="D24:D25"/>
    <mergeCell ref="E24:E25"/>
    <mergeCell ref="F24:F25"/>
    <mergeCell ref="AM24:AM25"/>
    <mergeCell ref="AN24:AN25"/>
    <mergeCell ref="AO24:AO25"/>
    <mergeCell ref="AS20:AT20"/>
    <mergeCell ref="AV20:AW20"/>
    <mergeCell ref="AS21:AT21"/>
    <mergeCell ref="AV21:AW21"/>
    <mergeCell ref="B22:B23"/>
    <mergeCell ref="AM22:AM23"/>
    <mergeCell ref="AS22:AT22"/>
    <mergeCell ref="AQ20:AR20"/>
    <mergeCell ref="AQ21:AR21"/>
    <mergeCell ref="AQ22:AR22"/>
    <mergeCell ref="AQ23:AR23"/>
    <mergeCell ref="AV22:AW22"/>
    <mergeCell ref="AS23:AT23"/>
    <mergeCell ref="B16:B17"/>
    <mergeCell ref="AM16:AM17"/>
    <mergeCell ref="AQ16:AR16"/>
    <mergeCell ref="AQ17:AR17"/>
    <mergeCell ref="A20:A23"/>
    <mergeCell ref="B20:B21"/>
    <mergeCell ref="C20:C23"/>
    <mergeCell ref="D20:D23"/>
    <mergeCell ref="E20:E23"/>
    <mergeCell ref="F20:F23"/>
    <mergeCell ref="AM20:AM21"/>
    <mergeCell ref="AN20:AN23"/>
    <mergeCell ref="A14:A19"/>
    <mergeCell ref="B14:B15"/>
    <mergeCell ref="C14:C19"/>
    <mergeCell ref="D14:D19"/>
    <mergeCell ref="E14:E19"/>
    <mergeCell ref="F14:F19"/>
    <mergeCell ref="B18:B19"/>
    <mergeCell ref="AS12:AT12"/>
    <mergeCell ref="AV12:AW12"/>
    <mergeCell ref="AS13:AT13"/>
    <mergeCell ref="AV13:AW13"/>
    <mergeCell ref="AQ12:AR12"/>
    <mergeCell ref="AQ13:AR13"/>
    <mergeCell ref="AM14:AM15"/>
    <mergeCell ref="AN14:AN19"/>
    <mergeCell ref="AS14:AT14"/>
    <mergeCell ref="AV14:AW14"/>
    <mergeCell ref="AS15:AT15"/>
    <mergeCell ref="AV15:AW15"/>
    <mergeCell ref="AM18:AM19"/>
    <mergeCell ref="AS18:AT18"/>
    <mergeCell ref="AV18:AW18"/>
    <mergeCell ref="AQ19:AR19"/>
    <mergeCell ref="AS19:AT19"/>
    <mergeCell ref="AV19:AW19"/>
    <mergeCell ref="AS16:AT16"/>
    <mergeCell ref="AV16:AW16"/>
    <mergeCell ref="AS17:AT17"/>
    <mergeCell ref="AV17:AW17"/>
    <mergeCell ref="AQ14:AR14"/>
    <mergeCell ref="AQ15:AR15"/>
    <mergeCell ref="AQ18:AR18"/>
    <mergeCell ref="AS10:AT10"/>
    <mergeCell ref="AV10:AW10"/>
    <mergeCell ref="AS11:AT11"/>
    <mergeCell ref="AV11:AW11"/>
    <mergeCell ref="AQ10:AR10"/>
    <mergeCell ref="AQ11:AR11"/>
    <mergeCell ref="A10:A11"/>
    <mergeCell ref="B10:B11"/>
    <mergeCell ref="C10:C11"/>
    <mergeCell ref="D10:D11"/>
    <mergeCell ref="E10:E11"/>
    <mergeCell ref="F10:F11"/>
    <mergeCell ref="AO8:AO9"/>
    <mergeCell ref="AS8:AT8"/>
    <mergeCell ref="AV8:AW8"/>
    <mergeCell ref="AS9:AT9"/>
    <mergeCell ref="AV9:AW9"/>
    <mergeCell ref="B1:E1"/>
    <mergeCell ref="B3:C3"/>
    <mergeCell ref="D3:K3"/>
    <mergeCell ref="L3:N3"/>
    <mergeCell ref="A12:A13"/>
    <mergeCell ref="B12:B13"/>
    <mergeCell ref="C12:C13"/>
    <mergeCell ref="D12:D13"/>
    <mergeCell ref="E12:E13"/>
    <mergeCell ref="F12:F13"/>
    <mergeCell ref="AM10:AM11"/>
    <mergeCell ref="AN10:AN11"/>
    <mergeCell ref="AO10:AO11"/>
    <mergeCell ref="AM12:AM13"/>
    <mergeCell ref="AN12:AN13"/>
    <mergeCell ref="AO12:AO13"/>
    <mergeCell ref="AQ8:AR8"/>
    <mergeCell ref="AQ9:AR9"/>
    <mergeCell ref="O3:U3"/>
    <mergeCell ref="V3:X3"/>
    <mergeCell ref="Y3:Z3"/>
    <mergeCell ref="AA3:AE3"/>
    <mergeCell ref="AF3:AK3"/>
    <mergeCell ref="AQ6:AR7"/>
    <mergeCell ref="AS6:AW7"/>
    <mergeCell ref="AX6:AY7"/>
    <mergeCell ref="AF5:AG5"/>
    <mergeCell ref="AM6:AM7"/>
    <mergeCell ref="AN6:AN7"/>
    <mergeCell ref="AO6:AO7"/>
    <mergeCell ref="AM8:AM9"/>
    <mergeCell ref="AN8:AN9"/>
    <mergeCell ref="A6:A7"/>
    <mergeCell ref="B6:B7"/>
    <mergeCell ref="C6:C7"/>
    <mergeCell ref="D6:D7"/>
    <mergeCell ref="E6:E7"/>
    <mergeCell ref="F6:F7"/>
    <mergeCell ref="G6:G7"/>
    <mergeCell ref="A8:A9"/>
    <mergeCell ref="B8:B9"/>
    <mergeCell ref="C8:C9"/>
    <mergeCell ref="D8:D9"/>
    <mergeCell ref="E8:E9"/>
    <mergeCell ref="F8:F9"/>
  </mergeCells>
  <phoneticPr fontId="2"/>
  <dataValidations count="1">
    <dataValidation type="list" allowBlank="1" showInputMessage="1" showErrorMessage="1" sqref="E14:E43 E130:E159 E94:E123 E174:E203 E50:E79 E210:E239">
      <formula1>$BA$10:$BA$13</formula1>
    </dataValidation>
  </dataValidations>
  <printOptions horizontalCentered="1"/>
  <pageMargins left="0.19685039370078741" right="0.19685039370078741" top="0.70866141732283472" bottom="0.19685039370078741" header="0.19685039370078741" footer="0.19685039370078741"/>
  <pageSetup paperSize="9" scale="89" fitToHeight="0" orientation="landscape" r:id="rId1"/>
  <headerFooter alignWithMargins="0">
    <oddFooter>&amp;C&amp;P／&amp;N</oddFooter>
  </headerFooter>
  <rowBreaks count="5" manualBreakCount="5">
    <brk id="47" max="16383" man="1"/>
    <brk id="81" min="1" max="50" man="1"/>
    <brk id="127" max="16383" man="1"/>
    <brk id="161" min="1" max="50" man="1"/>
    <brk id="207" max="16383" man="1"/>
  </rowBreaks>
  <colBreaks count="1" manualBreakCount="1">
    <brk id="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A240"/>
  <sheetViews>
    <sheetView showZeros="0" view="pageBreakPreview" zoomScaleNormal="130" zoomScaleSheetLayoutView="100" zoomScalePageLayoutView="115" workbookViewId="0">
      <pane xSplit="1" ySplit="7" topLeftCell="B8" activePane="bottomRight" state="frozen"/>
      <selection activeCell="B4" sqref="B4:AY4"/>
      <selection pane="topRight" activeCell="B4" sqref="B4:AY4"/>
      <selection pane="bottomLeft" activeCell="B4" sqref="B4:AY4"/>
      <selection pane="bottomRight" activeCell="O3" sqref="O3:U3"/>
    </sheetView>
  </sheetViews>
  <sheetFormatPr defaultRowHeight="12"/>
  <cols>
    <col min="1" max="1" width="9" style="1"/>
    <col min="2" max="2" width="7.625" style="1" customWidth="1"/>
    <col min="3" max="4" width="4.625" style="1" customWidth="1"/>
    <col min="5" max="5" width="3.625" style="1" customWidth="1"/>
    <col min="6" max="6" width="11.375" style="1" customWidth="1"/>
    <col min="7" max="7" width="4.625" style="1" customWidth="1"/>
    <col min="8" max="38" width="2.625" style="1" customWidth="1"/>
    <col min="39" max="39" width="5.125" style="1" customWidth="1"/>
    <col min="40" max="40" width="5.625" style="1" customWidth="1"/>
    <col min="41" max="41" width="10.625" style="1" customWidth="1"/>
    <col min="42" max="42" width="0.875" style="1" customWidth="1"/>
    <col min="43" max="51" width="2.625" style="1" customWidth="1"/>
    <col min="52" max="16384" width="9" style="1"/>
  </cols>
  <sheetData>
    <row r="1" spans="1:53" ht="18" customHeight="1">
      <c r="B1" s="232"/>
      <c r="C1" s="232"/>
      <c r="D1" s="232"/>
      <c r="E1" s="232"/>
      <c r="AP1" s="11"/>
      <c r="AQ1" s="11"/>
      <c r="AR1" s="11"/>
      <c r="AY1" s="13"/>
    </row>
    <row r="2" spans="1:53" ht="18" customHeight="1">
      <c r="B2" s="2" t="s">
        <v>2</v>
      </c>
      <c r="C2" s="2"/>
      <c r="D2" s="2"/>
      <c r="E2" s="2"/>
      <c r="F2" s="2"/>
      <c r="G2" s="2"/>
      <c r="H2" s="2"/>
      <c r="I2" s="2"/>
      <c r="J2" s="2"/>
      <c r="AF2" s="3"/>
      <c r="AO2" s="3"/>
      <c r="AY2" s="3" t="s">
        <v>212</v>
      </c>
    </row>
    <row r="3" spans="1:53" ht="18" customHeight="1">
      <c r="B3" s="233" t="s">
        <v>22</v>
      </c>
      <c r="C3" s="234"/>
      <c r="D3" s="235">
        <f>【算定要件集計】!B3</f>
        <v>0</v>
      </c>
      <c r="E3" s="236"/>
      <c r="F3" s="236"/>
      <c r="G3" s="236"/>
      <c r="H3" s="236"/>
      <c r="I3" s="236"/>
      <c r="J3" s="236"/>
      <c r="K3" s="237"/>
      <c r="L3" s="238" t="s">
        <v>21</v>
      </c>
      <c r="M3" s="239"/>
      <c r="N3" s="239"/>
      <c r="O3" s="392" t="s">
        <v>215</v>
      </c>
      <c r="P3" s="393"/>
      <c r="Q3" s="393"/>
      <c r="R3" s="393"/>
      <c r="S3" s="393"/>
      <c r="T3" s="393"/>
      <c r="U3" s="394"/>
      <c r="V3" s="233" t="s">
        <v>23</v>
      </c>
      <c r="W3" s="243"/>
      <c r="X3" s="203"/>
      <c r="Y3" s="244"/>
      <c r="Z3" s="245"/>
      <c r="AA3" s="233" t="s">
        <v>40</v>
      </c>
      <c r="AB3" s="246"/>
      <c r="AC3" s="246"/>
      <c r="AD3" s="246"/>
      <c r="AE3" s="247"/>
      <c r="AF3" s="375" t="str">
        <f>【算定要件集計】!E7</f>
        <v/>
      </c>
      <c r="AG3" s="376"/>
      <c r="AH3" s="376"/>
      <c r="AI3" s="376"/>
      <c r="AJ3" s="377"/>
      <c r="AK3" s="378"/>
      <c r="AO3" s="5"/>
    </row>
    <row r="4" spans="1:53" ht="5.0999999999999996" customHeight="1"/>
    <row r="5" spans="1:53" ht="16.5" customHeight="1">
      <c r="G5" s="5" t="s">
        <v>44</v>
      </c>
      <c r="H5" s="46"/>
      <c r="I5" s="1" t="s">
        <v>43</v>
      </c>
      <c r="J5" s="46"/>
      <c r="K5" s="1" t="s">
        <v>24</v>
      </c>
      <c r="M5" s="46"/>
      <c r="N5" s="1" t="s">
        <v>43</v>
      </c>
      <c r="O5" s="46"/>
      <c r="P5" s="1" t="s">
        <v>25</v>
      </c>
      <c r="R5" s="7"/>
      <c r="U5" s="7"/>
      <c r="V5" s="7"/>
      <c r="W5" s="7"/>
      <c r="X5" s="7"/>
      <c r="Y5" s="7"/>
      <c r="AE5" s="5" t="s">
        <v>42</v>
      </c>
      <c r="AF5" s="220">
        <f>【算定要件集計】!$K$5</f>
        <v>0</v>
      </c>
      <c r="AG5" s="379"/>
      <c r="AH5" s="7" t="s">
        <v>31</v>
      </c>
      <c r="AI5" s="7"/>
      <c r="AJ5" s="7"/>
      <c r="AL5" s="5" t="s">
        <v>32</v>
      </c>
      <c r="AM5" s="47">
        <f>【算定要件集計】!$N$5</f>
        <v>0</v>
      </c>
      <c r="AN5" s="7" t="s">
        <v>31</v>
      </c>
      <c r="AQ5" s="1" t="s">
        <v>27</v>
      </c>
    </row>
    <row r="6" spans="1:53" s="6" customFormat="1" ht="18" customHeight="1">
      <c r="A6" s="248" t="s">
        <v>60</v>
      </c>
      <c r="B6" s="238" t="s">
        <v>0</v>
      </c>
      <c r="C6" s="250" t="s">
        <v>203</v>
      </c>
      <c r="D6" s="250" t="s">
        <v>62</v>
      </c>
      <c r="E6" s="250" t="s">
        <v>1</v>
      </c>
      <c r="F6" s="238" t="s">
        <v>3</v>
      </c>
      <c r="G6" s="252" t="s">
        <v>37</v>
      </c>
      <c r="H6" s="18" t="str">
        <f>AF3</f>
        <v/>
      </c>
      <c r="I6" s="18" t="str">
        <f>IFERROR(H6+1,"")</f>
        <v/>
      </c>
      <c r="J6" s="18" t="str">
        <f>IFERROR(I6+1,"")</f>
        <v/>
      </c>
      <c r="K6" s="18" t="str">
        <f t="shared" ref="K6:AI6" si="0">IFERROR(J6+1,"")</f>
        <v/>
      </c>
      <c r="L6" s="18" t="str">
        <f t="shared" si="0"/>
        <v/>
      </c>
      <c r="M6" s="18" t="str">
        <f t="shared" si="0"/>
        <v/>
      </c>
      <c r="N6" s="18" t="str">
        <f t="shared" si="0"/>
        <v/>
      </c>
      <c r="O6" s="18" t="str">
        <f t="shared" si="0"/>
        <v/>
      </c>
      <c r="P6" s="18" t="str">
        <f t="shared" si="0"/>
        <v/>
      </c>
      <c r="Q6" s="18" t="str">
        <f t="shared" si="0"/>
        <v/>
      </c>
      <c r="R6" s="18" t="str">
        <f t="shared" si="0"/>
        <v/>
      </c>
      <c r="S6" s="18" t="str">
        <f t="shared" si="0"/>
        <v/>
      </c>
      <c r="T6" s="18" t="str">
        <f t="shared" si="0"/>
        <v/>
      </c>
      <c r="U6" s="18" t="str">
        <f t="shared" si="0"/>
        <v/>
      </c>
      <c r="V6" s="18" t="str">
        <f t="shared" si="0"/>
        <v/>
      </c>
      <c r="W6" s="18" t="str">
        <f t="shared" si="0"/>
        <v/>
      </c>
      <c r="X6" s="18" t="str">
        <f t="shared" si="0"/>
        <v/>
      </c>
      <c r="Y6" s="18" t="str">
        <f t="shared" si="0"/>
        <v/>
      </c>
      <c r="Z6" s="18" t="str">
        <f t="shared" si="0"/>
        <v/>
      </c>
      <c r="AA6" s="18" t="str">
        <f t="shared" si="0"/>
        <v/>
      </c>
      <c r="AB6" s="18" t="str">
        <f t="shared" si="0"/>
        <v/>
      </c>
      <c r="AC6" s="18" t="str">
        <f t="shared" si="0"/>
        <v/>
      </c>
      <c r="AD6" s="18" t="str">
        <f t="shared" si="0"/>
        <v/>
      </c>
      <c r="AE6" s="18" t="str">
        <f t="shared" si="0"/>
        <v/>
      </c>
      <c r="AF6" s="18" t="str">
        <f t="shared" si="0"/>
        <v/>
      </c>
      <c r="AG6" s="18" t="str">
        <f t="shared" si="0"/>
        <v/>
      </c>
      <c r="AH6" s="18" t="str">
        <f t="shared" si="0"/>
        <v/>
      </c>
      <c r="AI6" s="18" t="str">
        <f t="shared" si="0"/>
        <v/>
      </c>
      <c r="AJ6" s="18" t="str">
        <f>IFERROR(IF(MONTH(AI6)&lt;&gt;MONTH(AI6+1),"",AI6+1),"")</f>
        <v/>
      </c>
      <c r="AK6" s="18" t="str">
        <f>IFERROR(IF(MONTH(AJ6)&lt;&gt;MONTH(AJ6+1),"",AJ6+1),"")</f>
        <v/>
      </c>
      <c r="AL6" s="18" t="str">
        <f>IFERROR(IF(MONTH(AK6)&lt;&gt;MONTH(AK6+1),"",AK6+1),"")</f>
        <v/>
      </c>
      <c r="AM6" s="263" t="s">
        <v>162</v>
      </c>
      <c r="AN6" s="263" t="s">
        <v>163</v>
      </c>
      <c r="AO6" s="206" t="s">
        <v>133</v>
      </c>
      <c r="AQ6" s="208" t="s">
        <v>36</v>
      </c>
      <c r="AR6" s="209"/>
      <c r="AS6" s="208" t="s">
        <v>39</v>
      </c>
      <c r="AT6" s="212"/>
      <c r="AU6" s="212"/>
      <c r="AV6" s="212"/>
      <c r="AW6" s="213"/>
      <c r="AX6" s="208" t="s">
        <v>16</v>
      </c>
      <c r="AY6" s="215"/>
    </row>
    <row r="7" spans="1:53" s="6" customFormat="1" ht="18" customHeight="1">
      <c r="A7" s="249"/>
      <c r="B7" s="238"/>
      <c r="C7" s="251"/>
      <c r="D7" s="251"/>
      <c r="E7" s="251"/>
      <c r="F7" s="238"/>
      <c r="G7" s="239"/>
      <c r="H7" s="19" t="str">
        <f>H6</f>
        <v/>
      </c>
      <c r="I7" s="19" t="str">
        <f>I6</f>
        <v/>
      </c>
      <c r="J7" s="19" t="str">
        <f t="shared" ref="J7:AL7" si="1">J6</f>
        <v/>
      </c>
      <c r="K7" s="19" t="str">
        <f t="shared" si="1"/>
        <v/>
      </c>
      <c r="L7" s="19" t="str">
        <f t="shared" si="1"/>
        <v/>
      </c>
      <c r="M7" s="19" t="str">
        <f t="shared" si="1"/>
        <v/>
      </c>
      <c r="N7" s="19" t="str">
        <f t="shared" si="1"/>
        <v/>
      </c>
      <c r="O7" s="19" t="str">
        <f t="shared" si="1"/>
        <v/>
      </c>
      <c r="P7" s="19" t="str">
        <f t="shared" si="1"/>
        <v/>
      </c>
      <c r="Q7" s="19" t="str">
        <f t="shared" si="1"/>
        <v/>
      </c>
      <c r="R7" s="19" t="str">
        <f t="shared" si="1"/>
        <v/>
      </c>
      <c r="S7" s="19" t="str">
        <f t="shared" si="1"/>
        <v/>
      </c>
      <c r="T7" s="19" t="str">
        <f t="shared" si="1"/>
        <v/>
      </c>
      <c r="U7" s="19" t="str">
        <f t="shared" si="1"/>
        <v/>
      </c>
      <c r="V7" s="19" t="str">
        <f t="shared" si="1"/>
        <v/>
      </c>
      <c r="W7" s="19" t="str">
        <f t="shared" si="1"/>
        <v/>
      </c>
      <c r="X7" s="19" t="str">
        <f t="shared" si="1"/>
        <v/>
      </c>
      <c r="Y7" s="19" t="str">
        <f t="shared" si="1"/>
        <v/>
      </c>
      <c r="Z7" s="19" t="str">
        <f t="shared" si="1"/>
        <v/>
      </c>
      <c r="AA7" s="19" t="str">
        <f t="shared" si="1"/>
        <v/>
      </c>
      <c r="AB7" s="19" t="str">
        <f t="shared" si="1"/>
        <v/>
      </c>
      <c r="AC7" s="19" t="str">
        <f t="shared" si="1"/>
        <v/>
      </c>
      <c r="AD7" s="19" t="str">
        <f t="shared" si="1"/>
        <v/>
      </c>
      <c r="AE7" s="19" t="str">
        <f t="shared" si="1"/>
        <v/>
      </c>
      <c r="AF7" s="19" t="str">
        <f t="shared" si="1"/>
        <v/>
      </c>
      <c r="AG7" s="19" t="str">
        <f t="shared" si="1"/>
        <v/>
      </c>
      <c r="AH7" s="19" t="str">
        <f t="shared" si="1"/>
        <v/>
      </c>
      <c r="AI7" s="19" t="str">
        <f t="shared" si="1"/>
        <v/>
      </c>
      <c r="AJ7" s="19" t="str">
        <f t="shared" si="1"/>
        <v/>
      </c>
      <c r="AK7" s="19" t="str">
        <f t="shared" si="1"/>
        <v/>
      </c>
      <c r="AL7" s="19" t="str">
        <f t="shared" si="1"/>
        <v/>
      </c>
      <c r="AM7" s="263"/>
      <c r="AN7" s="263"/>
      <c r="AO7" s="207"/>
      <c r="AQ7" s="210"/>
      <c r="AR7" s="211"/>
      <c r="AS7" s="210"/>
      <c r="AT7" s="214"/>
      <c r="AU7" s="214"/>
      <c r="AV7" s="214"/>
      <c r="AW7" s="211"/>
      <c r="AX7" s="210"/>
      <c r="AY7" s="211"/>
    </row>
    <row r="8" spans="1:53" s="6" customFormat="1" ht="13.5" customHeight="1">
      <c r="A8" s="248"/>
      <c r="B8" s="255" t="s">
        <v>4</v>
      </c>
      <c r="C8" s="257" t="s">
        <v>48</v>
      </c>
      <c r="D8" s="257" t="s">
        <v>48</v>
      </c>
      <c r="E8" s="259" t="s">
        <v>10</v>
      </c>
      <c r="F8" s="261"/>
      <c r="G8" s="70" t="s">
        <v>36</v>
      </c>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253">
        <f>SUM(H9:AL9)</f>
        <v>0</v>
      </c>
      <c r="AN8" s="254" t="s">
        <v>48</v>
      </c>
      <c r="AO8" s="223"/>
      <c r="AQ8" s="228"/>
      <c r="AR8" s="369"/>
      <c r="AS8" s="224"/>
      <c r="AT8" s="225"/>
      <c r="AU8" s="12" t="s">
        <v>26</v>
      </c>
      <c r="AV8" s="226"/>
      <c r="AW8" s="227"/>
      <c r="AX8" s="156"/>
      <c r="AY8" s="167" t="s">
        <v>34</v>
      </c>
      <c r="BA8" s="44" t="s">
        <v>95</v>
      </c>
    </row>
    <row r="9" spans="1:53" ht="13.5" customHeight="1">
      <c r="A9" s="249"/>
      <c r="B9" s="256"/>
      <c r="C9" s="258"/>
      <c r="D9" s="258"/>
      <c r="E9" s="260"/>
      <c r="F9" s="262"/>
      <c r="G9" s="70" t="s">
        <v>16</v>
      </c>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253"/>
      <c r="AN9" s="254"/>
      <c r="AO9" s="374"/>
      <c r="AQ9" s="228"/>
      <c r="AR9" s="369"/>
      <c r="AS9" s="224"/>
      <c r="AT9" s="225"/>
      <c r="AU9" s="12" t="s">
        <v>26</v>
      </c>
      <c r="AV9" s="226"/>
      <c r="AW9" s="227"/>
      <c r="AX9" s="156"/>
      <c r="AY9" s="167" t="s">
        <v>34</v>
      </c>
      <c r="BA9" s="165" t="s">
        <v>66</v>
      </c>
    </row>
    <row r="10" spans="1:53" ht="13.5" customHeight="1">
      <c r="A10" s="248"/>
      <c r="B10" s="273" t="s">
        <v>5</v>
      </c>
      <c r="C10" s="257" t="s">
        <v>48</v>
      </c>
      <c r="D10" s="257" t="s">
        <v>48</v>
      </c>
      <c r="E10" s="275" t="s">
        <v>10</v>
      </c>
      <c r="F10" s="262"/>
      <c r="G10" s="70" t="s">
        <v>36</v>
      </c>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253">
        <f>SUM(H11:AL11)</f>
        <v>0</v>
      </c>
      <c r="AN10" s="254" t="s">
        <v>48</v>
      </c>
      <c r="AO10" s="372"/>
      <c r="AQ10" s="228"/>
      <c r="AR10" s="369"/>
      <c r="AS10" s="224"/>
      <c r="AT10" s="225"/>
      <c r="AU10" s="12" t="s">
        <v>26</v>
      </c>
      <c r="AV10" s="226"/>
      <c r="AW10" s="227"/>
      <c r="AX10" s="156"/>
      <c r="AY10" s="167" t="s">
        <v>34</v>
      </c>
      <c r="BA10" s="69" t="s">
        <v>10</v>
      </c>
    </row>
    <row r="11" spans="1:53" ht="13.5" customHeight="1">
      <c r="A11" s="249"/>
      <c r="B11" s="274"/>
      <c r="C11" s="258"/>
      <c r="D11" s="258"/>
      <c r="E11" s="260"/>
      <c r="F11" s="262"/>
      <c r="G11" s="71" t="s">
        <v>41</v>
      </c>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276"/>
      <c r="AN11" s="272"/>
      <c r="AO11" s="374"/>
      <c r="AQ11" s="228"/>
      <c r="AR11" s="369"/>
      <c r="AS11" s="224"/>
      <c r="AT11" s="225"/>
      <c r="AU11" s="12" t="s">
        <v>26</v>
      </c>
      <c r="AV11" s="226"/>
      <c r="AW11" s="227"/>
      <c r="AX11" s="156"/>
      <c r="AY11" s="167" t="s">
        <v>34</v>
      </c>
      <c r="BA11" s="69" t="s">
        <v>64</v>
      </c>
    </row>
    <row r="12" spans="1:53" ht="13.5" customHeight="1">
      <c r="A12" s="248"/>
      <c r="B12" s="265" t="s">
        <v>38</v>
      </c>
      <c r="C12" s="257" t="s">
        <v>48</v>
      </c>
      <c r="D12" s="257" t="s">
        <v>48</v>
      </c>
      <c r="E12" s="268" t="s">
        <v>48</v>
      </c>
      <c r="F12" s="270"/>
      <c r="G12" s="70" t="s">
        <v>36</v>
      </c>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253">
        <f>SUM(H13:AL13)</f>
        <v>0</v>
      </c>
      <c r="AN12" s="254" t="s">
        <v>48</v>
      </c>
      <c r="AO12" s="372"/>
      <c r="AQ12" s="228"/>
      <c r="AR12" s="369"/>
      <c r="AS12" s="224"/>
      <c r="AT12" s="225"/>
      <c r="AU12" s="12" t="s">
        <v>26</v>
      </c>
      <c r="AV12" s="226"/>
      <c r="AW12" s="227"/>
      <c r="AX12" s="156"/>
      <c r="AY12" s="167" t="s">
        <v>34</v>
      </c>
      <c r="BA12" s="69" t="s">
        <v>15</v>
      </c>
    </row>
    <row r="13" spans="1:53" ht="13.5" customHeight="1" thickBot="1">
      <c r="A13" s="264"/>
      <c r="B13" s="266"/>
      <c r="C13" s="267"/>
      <c r="D13" s="267"/>
      <c r="E13" s="269"/>
      <c r="F13" s="271"/>
      <c r="G13" s="72" t="s">
        <v>41</v>
      </c>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1"/>
      <c r="AN13" s="341"/>
      <c r="AO13" s="373"/>
      <c r="AQ13" s="228"/>
      <c r="AR13" s="369"/>
      <c r="AS13" s="224"/>
      <c r="AT13" s="225"/>
      <c r="AU13" s="12" t="s">
        <v>26</v>
      </c>
      <c r="AV13" s="226"/>
      <c r="AW13" s="227"/>
      <c r="AX13" s="156"/>
      <c r="AY13" s="167" t="s">
        <v>34</v>
      </c>
      <c r="BA13" s="69" t="s">
        <v>65</v>
      </c>
    </row>
    <row r="14" spans="1:53" ht="13.5" customHeight="1" thickTop="1">
      <c r="A14" s="283" t="str">
        <f>IFERROR(INDEX(【従業者名簿】!F:F,MATCH(届出月!F14,【従業者名簿】!C:C,0)),"")</f>
        <v/>
      </c>
      <c r="B14" s="255" t="s">
        <v>4</v>
      </c>
      <c r="C14" s="285" t="str">
        <f>IF(AO14="介護福祉士","〇","")</f>
        <v/>
      </c>
      <c r="D14" s="367" t="str">
        <f>IF(A14="","",DATEDIF(A14,$AF$3,"m"))</f>
        <v/>
      </c>
      <c r="E14" s="290" t="s">
        <v>102</v>
      </c>
      <c r="F14" s="293"/>
      <c r="G14" s="73" t="s">
        <v>36</v>
      </c>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278">
        <f>SUM(H15:AL15)</f>
        <v>0</v>
      </c>
      <c r="AN14" s="280" t="str">
        <f>IFERROR(IF(SUM(AM14:AM19)&gt;$AF$45,1,ROUNDDOWN(SUM(AM14:AM19)/$AF$45,1)),"")</f>
        <v/>
      </c>
      <c r="AO14" s="343"/>
      <c r="AQ14" s="228"/>
      <c r="AR14" s="369"/>
      <c r="AS14" s="224"/>
      <c r="AT14" s="225"/>
      <c r="AU14" s="12" t="s">
        <v>26</v>
      </c>
      <c r="AV14" s="226"/>
      <c r="AW14" s="227"/>
      <c r="AX14" s="156"/>
      <c r="AY14" s="167" t="s">
        <v>34</v>
      </c>
    </row>
    <row r="15" spans="1:53" ht="13.5" customHeight="1">
      <c r="A15" s="284"/>
      <c r="B15" s="256"/>
      <c r="C15" s="286"/>
      <c r="D15" s="370"/>
      <c r="E15" s="291"/>
      <c r="F15" s="293"/>
      <c r="G15" s="70" t="s">
        <v>41</v>
      </c>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253"/>
      <c r="AN15" s="280"/>
      <c r="AO15" s="344"/>
      <c r="AQ15" s="228"/>
      <c r="AR15" s="369"/>
      <c r="AS15" s="224"/>
      <c r="AT15" s="225"/>
      <c r="AU15" s="12" t="s">
        <v>26</v>
      </c>
      <c r="AV15" s="226"/>
      <c r="AW15" s="227"/>
      <c r="AX15" s="156"/>
      <c r="AY15" s="167" t="s">
        <v>34</v>
      </c>
    </row>
    <row r="16" spans="1:53" ht="13.5" customHeight="1">
      <c r="A16" s="284"/>
      <c r="B16" s="273" t="s">
        <v>5</v>
      </c>
      <c r="C16" s="286"/>
      <c r="D16" s="370"/>
      <c r="E16" s="291"/>
      <c r="F16" s="293"/>
      <c r="G16" s="73" t="s">
        <v>36</v>
      </c>
      <c r="H16" s="38"/>
      <c r="I16" s="38"/>
      <c r="J16" s="38"/>
      <c r="K16" s="38"/>
      <c r="L16" s="164"/>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278">
        <f>SUM(H17:AL17)</f>
        <v>0</v>
      </c>
      <c r="AN16" s="280"/>
      <c r="AO16" s="345"/>
      <c r="AQ16" s="228"/>
      <c r="AR16" s="369"/>
      <c r="AS16" s="224"/>
      <c r="AT16" s="225"/>
      <c r="AU16" s="12" t="s">
        <v>26</v>
      </c>
      <c r="AV16" s="226"/>
      <c r="AW16" s="227"/>
      <c r="AX16" s="156"/>
      <c r="AY16" s="167" t="s">
        <v>34</v>
      </c>
    </row>
    <row r="17" spans="1:51" ht="13.5" customHeight="1">
      <c r="A17" s="284"/>
      <c r="B17" s="297"/>
      <c r="C17" s="286"/>
      <c r="D17" s="370"/>
      <c r="E17" s="291"/>
      <c r="F17" s="293"/>
      <c r="G17" s="70" t="s">
        <v>41</v>
      </c>
      <c r="H17" s="35"/>
      <c r="I17" s="35"/>
      <c r="J17" s="35"/>
      <c r="K17" s="35"/>
      <c r="L17" s="36"/>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253"/>
      <c r="AN17" s="280"/>
      <c r="AO17" s="344"/>
      <c r="AQ17" s="228"/>
      <c r="AR17" s="369"/>
      <c r="AS17" s="224"/>
      <c r="AT17" s="225"/>
      <c r="AU17" s="12" t="s">
        <v>26</v>
      </c>
      <c r="AV17" s="226"/>
      <c r="AW17" s="227"/>
      <c r="AX17" s="156"/>
      <c r="AY17" s="167" t="s">
        <v>34</v>
      </c>
    </row>
    <row r="18" spans="1:51" ht="13.5" customHeight="1">
      <c r="A18" s="284"/>
      <c r="B18" s="296" t="s">
        <v>33</v>
      </c>
      <c r="C18" s="286"/>
      <c r="D18" s="370"/>
      <c r="E18" s="291"/>
      <c r="F18" s="294"/>
      <c r="G18" s="73" t="s">
        <v>36</v>
      </c>
      <c r="H18" s="38"/>
      <c r="I18" s="38"/>
      <c r="J18" s="38"/>
      <c r="K18" s="38"/>
      <c r="L18" s="164"/>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278">
        <f>SUM(H19:AL19)</f>
        <v>0</v>
      </c>
      <c r="AN18" s="281"/>
      <c r="AO18" s="345"/>
      <c r="AQ18" s="228"/>
      <c r="AR18" s="369"/>
      <c r="AS18" s="224"/>
      <c r="AT18" s="225"/>
      <c r="AU18" s="12" t="s">
        <v>26</v>
      </c>
      <c r="AV18" s="226"/>
      <c r="AW18" s="227"/>
      <c r="AX18" s="156"/>
      <c r="AY18" s="167" t="s">
        <v>34</v>
      </c>
    </row>
    <row r="19" spans="1:51" ht="13.5" customHeight="1">
      <c r="A19" s="284"/>
      <c r="B19" s="255"/>
      <c r="C19" s="287"/>
      <c r="D19" s="370"/>
      <c r="E19" s="292"/>
      <c r="F19" s="295"/>
      <c r="G19" s="70" t="s">
        <v>41</v>
      </c>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253"/>
      <c r="AN19" s="281"/>
      <c r="AO19" s="346"/>
      <c r="AQ19" s="228"/>
      <c r="AR19" s="369"/>
      <c r="AS19" s="224"/>
      <c r="AT19" s="225"/>
      <c r="AU19" s="12" t="s">
        <v>26</v>
      </c>
      <c r="AV19" s="226"/>
      <c r="AW19" s="227"/>
      <c r="AX19" s="156"/>
      <c r="AY19" s="167" t="s">
        <v>34</v>
      </c>
    </row>
    <row r="20" spans="1:51" ht="13.5" customHeight="1">
      <c r="A20" s="305" t="str">
        <f>IFERROR(INDEX(【従業者名簿】!F:F,MATCH(届出月!F20,【従業者名簿】!C:C,0)),"")</f>
        <v/>
      </c>
      <c r="B20" s="273" t="s">
        <v>5</v>
      </c>
      <c r="C20" s="299" t="str">
        <f>IF(AO20="介護福祉士","〇","")</f>
        <v/>
      </c>
      <c r="D20" s="370" t="str">
        <f>IF(A20="","",DATEDIF(A20,$AF$3,"m"))</f>
        <v/>
      </c>
      <c r="E20" s="306" t="s">
        <v>102</v>
      </c>
      <c r="F20" s="262"/>
      <c r="G20" s="70" t="s">
        <v>36</v>
      </c>
      <c r="H20" s="164"/>
      <c r="I20" s="164"/>
      <c r="J20" s="164"/>
      <c r="K20" s="164"/>
      <c r="L20" s="164"/>
      <c r="M20" s="164"/>
      <c r="N20" s="164"/>
      <c r="O20" s="164"/>
      <c r="P20" s="164"/>
      <c r="Q20" s="164"/>
      <c r="R20" s="164"/>
      <c r="S20" s="164"/>
      <c r="T20" s="164"/>
      <c r="U20" s="164"/>
      <c r="V20" s="164"/>
      <c r="W20" s="164"/>
      <c r="X20" s="164"/>
      <c r="Y20" s="164"/>
      <c r="Z20" s="164"/>
      <c r="AA20" s="164"/>
      <c r="AB20" s="164"/>
      <c r="AC20" s="164"/>
      <c r="AD20" s="164"/>
      <c r="AE20" s="164"/>
      <c r="AF20" s="164"/>
      <c r="AG20" s="164"/>
      <c r="AH20" s="164"/>
      <c r="AI20" s="164"/>
      <c r="AJ20" s="164"/>
      <c r="AK20" s="164"/>
      <c r="AL20" s="164"/>
      <c r="AM20" s="278">
        <f>SUM(H21:AL21)</f>
        <v>0</v>
      </c>
      <c r="AN20" s="279" t="str">
        <f>IFERROR(IF(SUM(AM20:AM23)&gt;$AF$45,1,ROUNDDOWN(SUM(AM20:AM23)/$AF$45,1)),"")</f>
        <v/>
      </c>
      <c r="AO20" s="222"/>
      <c r="AP20" s="8"/>
      <c r="AQ20" s="228"/>
      <c r="AR20" s="369"/>
      <c r="AS20" s="224"/>
      <c r="AT20" s="225"/>
      <c r="AU20" s="12" t="s">
        <v>26</v>
      </c>
      <c r="AV20" s="226"/>
      <c r="AW20" s="227"/>
      <c r="AX20" s="156"/>
      <c r="AY20" s="167" t="s">
        <v>34</v>
      </c>
    </row>
    <row r="21" spans="1:51" ht="13.5" customHeight="1">
      <c r="A21" s="284"/>
      <c r="B21" s="297"/>
      <c r="C21" s="286"/>
      <c r="D21" s="370"/>
      <c r="E21" s="291"/>
      <c r="F21" s="262"/>
      <c r="G21" s="70" t="s">
        <v>41</v>
      </c>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253"/>
      <c r="AN21" s="280"/>
      <c r="AO21" s="344"/>
      <c r="AP21" s="8"/>
      <c r="AQ21" s="228"/>
      <c r="AR21" s="369"/>
      <c r="AS21" s="224"/>
      <c r="AT21" s="225"/>
      <c r="AU21" s="12" t="s">
        <v>26</v>
      </c>
      <c r="AV21" s="226"/>
      <c r="AW21" s="227"/>
      <c r="AX21" s="156"/>
      <c r="AY21" s="167" t="s">
        <v>34</v>
      </c>
    </row>
    <row r="22" spans="1:51" ht="13.5" customHeight="1">
      <c r="A22" s="284"/>
      <c r="B22" s="304" t="s">
        <v>33</v>
      </c>
      <c r="C22" s="286"/>
      <c r="D22" s="370"/>
      <c r="E22" s="291"/>
      <c r="F22" s="277"/>
      <c r="G22" s="70" t="s">
        <v>36</v>
      </c>
      <c r="H22" s="164"/>
      <c r="I22" s="164"/>
      <c r="J22" s="164"/>
      <c r="K22" s="164"/>
      <c r="L22" s="164"/>
      <c r="M22" s="164"/>
      <c r="N22" s="164"/>
      <c r="O22" s="164"/>
      <c r="P22" s="164"/>
      <c r="Q22" s="164"/>
      <c r="R22" s="164"/>
      <c r="S22" s="164"/>
      <c r="T22" s="164"/>
      <c r="U22" s="164"/>
      <c r="V22" s="164"/>
      <c r="W22" s="164"/>
      <c r="X22" s="164"/>
      <c r="Y22" s="164"/>
      <c r="Z22" s="164"/>
      <c r="AA22" s="164"/>
      <c r="AB22" s="164"/>
      <c r="AC22" s="164"/>
      <c r="AD22" s="164"/>
      <c r="AE22" s="164"/>
      <c r="AF22" s="164"/>
      <c r="AG22" s="164"/>
      <c r="AH22" s="164"/>
      <c r="AI22" s="164"/>
      <c r="AJ22" s="164"/>
      <c r="AK22" s="164"/>
      <c r="AL22" s="164"/>
      <c r="AM22" s="253">
        <f>SUM(H23:AL23)</f>
        <v>0</v>
      </c>
      <c r="AN22" s="281"/>
      <c r="AO22" s="345"/>
      <c r="AP22" s="8"/>
      <c r="AQ22" s="228"/>
      <c r="AR22" s="369"/>
      <c r="AS22" s="224"/>
      <c r="AT22" s="225"/>
      <c r="AU22" s="12" t="s">
        <v>26</v>
      </c>
      <c r="AV22" s="226"/>
      <c r="AW22" s="227"/>
      <c r="AX22" s="156"/>
      <c r="AY22" s="167" t="s">
        <v>34</v>
      </c>
    </row>
    <row r="23" spans="1:51" ht="13.5" customHeight="1">
      <c r="A23" s="284"/>
      <c r="B23" s="304"/>
      <c r="C23" s="287"/>
      <c r="D23" s="370"/>
      <c r="E23" s="292"/>
      <c r="F23" s="277"/>
      <c r="G23" s="70" t="s">
        <v>41</v>
      </c>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253"/>
      <c r="AN23" s="282"/>
      <c r="AO23" s="346"/>
      <c r="AP23" s="8"/>
      <c r="AQ23" s="228"/>
      <c r="AR23" s="369"/>
      <c r="AS23" s="224"/>
      <c r="AT23" s="225"/>
      <c r="AU23" s="12" t="s">
        <v>26</v>
      </c>
      <c r="AV23" s="226"/>
      <c r="AW23" s="227"/>
      <c r="AX23" s="156"/>
      <c r="AY23" s="167" t="s">
        <v>34</v>
      </c>
    </row>
    <row r="24" spans="1:51" ht="13.5" customHeight="1">
      <c r="A24" s="248" t="str">
        <f>IFERROR(INDEX(【従業者名簿】!F:F,MATCH(F24,【従業者名簿】!C:C,0)),"")</f>
        <v/>
      </c>
      <c r="B24" s="298" t="s">
        <v>33</v>
      </c>
      <c r="C24" s="299" t="str">
        <f>IF(AO24="介護福祉士","〇","")</f>
        <v/>
      </c>
      <c r="D24" s="366" t="str">
        <f>IF(A24="","",DATEDIF(A24,$AF$3,"m"))</f>
        <v/>
      </c>
      <c r="E24" s="301"/>
      <c r="F24" s="270"/>
      <c r="G24" s="70" t="s">
        <v>36</v>
      </c>
      <c r="H24" s="164"/>
      <c r="I24" s="164"/>
      <c r="J24" s="164"/>
      <c r="K24" s="164"/>
      <c r="L24" s="164"/>
      <c r="M24" s="164"/>
      <c r="N24" s="164"/>
      <c r="O24" s="40"/>
      <c r="P24" s="164"/>
      <c r="Q24" s="164"/>
      <c r="R24" s="164"/>
      <c r="S24" s="164"/>
      <c r="T24" s="164"/>
      <c r="U24" s="38"/>
      <c r="V24" s="38"/>
      <c r="W24" s="164"/>
      <c r="X24" s="164"/>
      <c r="Y24" s="164"/>
      <c r="Z24" s="164"/>
      <c r="AA24" s="164"/>
      <c r="AB24" s="164"/>
      <c r="AC24" s="164"/>
      <c r="AD24" s="164"/>
      <c r="AE24" s="164"/>
      <c r="AF24" s="164"/>
      <c r="AG24" s="164"/>
      <c r="AH24" s="164"/>
      <c r="AI24" s="164"/>
      <c r="AJ24" s="164"/>
      <c r="AK24" s="164"/>
      <c r="AL24" s="164"/>
      <c r="AM24" s="253">
        <f>SUM(H25:AL25)</f>
        <v>0</v>
      </c>
      <c r="AN24" s="368" t="str">
        <f>IFERROR(IF(OR(E24="Ａ",AM24&gt;$AF$45),1,ROUNDDOWN(AM24/$AF$45,1)),"")</f>
        <v/>
      </c>
      <c r="AO24" s="222"/>
      <c r="AP24" s="8"/>
      <c r="AQ24" s="228"/>
      <c r="AR24" s="369"/>
      <c r="AS24" s="224"/>
      <c r="AT24" s="226"/>
      <c r="AU24" s="12" t="s">
        <v>26</v>
      </c>
      <c r="AV24" s="226"/>
      <c r="AW24" s="311"/>
      <c r="AX24" s="156"/>
      <c r="AY24" s="167" t="s">
        <v>34</v>
      </c>
    </row>
    <row r="25" spans="1:51" ht="13.5" customHeight="1">
      <c r="A25" s="249"/>
      <c r="B25" s="255"/>
      <c r="C25" s="287"/>
      <c r="D25" s="367"/>
      <c r="E25" s="302"/>
      <c r="F25" s="261"/>
      <c r="G25" s="70" t="s">
        <v>41</v>
      </c>
      <c r="H25" s="35"/>
      <c r="I25" s="35"/>
      <c r="J25" s="35"/>
      <c r="K25" s="35"/>
      <c r="L25" s="35"/>
      <c r="M25" s="35"/>
      <c r="N25" s="35"/>
      <c r="O25" s="48"/>
      <c r="P25" s="35"/>
      <c r="Q25" s="35"/>
      <c r="R25" s="35"/>
      <c r="S25" s="35"/>
      <c r="T25" s="35"/>
      <c r="U25" s="35"/>
      <c r="V25" s="35"/>
      <c r="W25" s="35"/>
      <c r="X25" s="35"/>
      <c r="Y25" s="35"/>
      <c r="Z25" s="35"/>
      <c r="AA25" s="35"/>
      <c r="AB25" s="35"/>
      <c r="AC25" s="35"/>
      <c r="AD25" s="35"/>
      <c r="AE25" s="35"/>
      <c r="AF25" s="35"/>
      <c r="AG25" s="39"/>
      <c r="AH25" s="35"/>
      <c r="AI25" s="35"/>
      <c r="AJ25" s="35"/>
      <c r="AK25" s="35"/>
      <c r="AL25" s="35"/>
      <c r="AM25" s="253"/>
      <c r="AN25" s="368"/>
      <c r="AO25" s="223"/>
      <c r="AP25" s="8"/>
      <c r="AQ25" s="228"/>
      <c r="AR25" s="369"/>
      <c r="AS25" s="224"/>
      <c r="AT25" s="226"/>
      <c r="AU25" s="12" t="s">
        <v>26</v>
      </c>
      <c r="AV25" s="226"/>
      <c r="AW25" s="311"/>
      <c r="AX25" s="156"/>
      <c r="AY25" s="167" t="s">
        <v>34</v>
      </c>
    </row>
    <row r="26" spans="1:51" ht="13.5" customHeight="1">
      <c r="A26" s="248" t="str">
        <f>IFERROR(INDEX(【従業者名簿】!F:F,MATCH(F26,【従業者名簿】!C:C,0)),"")</f>
        <v/>
      </c>
      <c r="B26" s="298" t="s">
        <v>33</v>
      </c>
      <c r="C26" s="299" t="str">
        <f t="shared" ref="C26" si="2">IF(AO26="介護福祉士","〇","")</f>
        <v/>
      </c>
      <c r="D26" s="366" t="str">
        <f>IF(A26="","",DATEDIF(A26,$AF$3,"m"))</f>
        <v/>
      </c>
      <c r="E26" s="301"/>
      <c r="F26" s="270"/>
      <c r="G26" s="70" t="s">
        <v>36</v>
      </c>
      <c r="H26" s="164"/>
      <c r="I26" s="164"/>
      <c r="J26" s="164"/>
      <c r="K26" s="164"/>
      <c r="L26" s="164"/>
      <c r="M26" s="164"/>
      <c r="N26" s="164"/>
      <c r="O26" s="164"/>
      <c r="P26" s="164"/>
      <c r="Q26" s="40"/>
      <c r="R26" s="164"/>
      <c r="S26" s="164"/>
      <c r="T26" s="164"/>
      <c r="U26" s="164"/>
      <c r="V26" s="164"/>
      <c r="W26" s="164"/>
      <c r="X26" s="164"/>
      <c r="Y26" s="164"/>
      <c r="Z26" s="164"/>
      <c r="AA26" s="164"/>
      <c r="AB26" s="164"/>
      <c r="AC26" s="164"/>
      <c r="AD26" s="164"/>
      <c r="AE26" s="40"/>
      <c r="AF26" s="164"/>
      <c r="AG26" s="164"/>
      <c r="AH26" s="164"/>
      <c r="AI26" s="164"/>
      <c r="AJ26" s="164"/>
      <c r="AK26" s="164"/>
      <c r="AL26" s="164"/>
      <c r="AM26" s="253">
        <f>SUM(H27:AL27)</f>
        <v>0</v>
      </c>
      <c r="AN26" s="368" t="str">
        <f t="shared" ref="AN26" si="3">IFERROR(IF(OR(E26="Ａ",AM26&gt;$AF$45),1,ROUNDDOWN(AM26/$AF$45,1)),"")</f>
        <v/>
      </c>
      <c r="AO26" s="222"/>
      <c r="AP26" s="8"/>
      <c r="AQ26" s="228" t="s">
        <v>19</v>
      </c>
      <c r="AR26" s="307"/>
      <c r="AS26" s="308" t="s">
        <v>20</v>
      </c>
      <c r="AT26" s="309"/>
      <c r="AU26" s="309"/>
      <c r="AV26" s="309"/>
      <c r="AW26" s="309"/>
      <c r="AX26" s="309"/>
      <c r="AY26" s="310"/>
    </row>
    <row r="27" spans="1:51" ht="13.5" customHeight="1">
      <c r="A27" s="249"/>
      <c r="B27" s="255"/>
      <c r="C27" s="287"/>
      <c r="D27" s="367"/>
      <c r="E27" s="302"/>
      <c r="F27" s="261"/>
      <c r="G27" s="70" t="s">
        <v>41</v>
      </c>
      <c r="H27" s="35"/>
      <c r="I27" s="35"/>
      <c r="J27" s="35"/>
      <c r="K27" s="35"/>
      <c r="L27" s="35"/>
      <c r="M27" s="35"/>
      <c r="N27" s="35"/>
      <c r="O27" s="35"/>
      <c r="P27" s="35"/>
      <c r="Q27" s="48"/>
      <c r="R27" s="35"/>
      <c r="S27" s="35"/>
      <c r="T27" s="35"/>
      <c r="U27" s="35"/>
      <c r="V27" s="35"/>
      <c r="W27" s="35"/>
      <c r="X27" s="35"/>
      <c r="Y27" s="35"/>
      <c r="Z27" s="35"/>
      <c r="AA27" s="35"/>
      <c r="AB27" s="35"/>
      <c r="AC27" s="35"/>
      <c r="AD27" s="35"/>
      <c r="AE27" s="48"/>
      <c r="AF27" s="35"/>
      <c r="AG27" s="35"/>
      <c r="AH27" s="35"/>
      <c r="AI27" s="35"/>
      <c r="AJ27" s="35"/>
      <c r="AK27" s="35"/>
      <c r="AL27" s="35"/>
      <c r="AM27" s="253"/>
      <c r="AN27" s="368"/>
      <c r="AO27" s="223"/>
      <c r="AP27" s="8"/>
      <c r="AQ27" s="228" t="s">
        <v>28</v>
      </c>
      <c r="AR27" s="307"/>
      <c r="AS27" s="308" t="s">
        <v>29</v>
      </c>
      <c r="AT27" s="309"/>
      <c r="AU27" s="309"/>
      <c r="AV27" s="309"/>
      <c r="AW27" s="309"/>
      <c r="AX27" s="309"/>
      <c r="AY27" s="310"/>
    </row>
    <row r="28" spans="1:51" ht="13.5" customHeight="1">
      <c r="A28" s="248" t="str">
        <f>IFERROR(INDEX(【従業者名簿】!F:F,MATCH(F28,【従業者名簿】!C:C,0)),"")</f>
        <v/>
      </c>
      <c r="B28" s="298" t="s">
        <v>33</v>
      </c>
      <c r="C28" s="299" t="str">
        <f t="shared" ref="C28" si="4">IF(AO28="介護福祉士","〇","")</f>
        <v/>
      </c>
      <c r="D28" s="366" t="str">
        <f>IF(A28="","",DATEDIF(A28,$AF$3,"m"))</f>
        <v/>
      </c>
      <c r="E28" s="301"/>
      <c r="F28" s="270"/>
      <c r="G28" s="70" t="s">
        <v>36</v>
      </c>
      <c r="H28" s="164"/>
      <c r="I28" s="164"/>
      <c r="J28" s="164"/>
      <c r="K28" s="164"/>
      <c r="L28" s="164"/>
      <c r="M28" s="164"/>
      <c r="N28" s="164"/>
      <c r="O28" s="164"/>
      <c r="P28" s="164"/>
      <c r="Q28" s="164"/>
      <c r="R28" s="164"/>
      <c r="S28" s="164"/>
      <c r="T28" s="164"/>
      <c r="U28" s="164"/>
      <c r="V28" s="164"/>
      <c r="W28" s="164"/>
      <c r="X28" s="164"/>
      <c r="Y28" s="164"/>
      <c r="Z28" s="164"/>
      <c r="AA28" s="164"/>
      <c r="AB28" s="164"/>
      <c r="AC28" s="164"/>
      <c r="AD28" s="164"/>
      <c r="AE28" s="164"/>
      <c r="AF28" s="164"/>
      <c r="AG28" s="164"/>
      <c r="AH28" s="164"/>
      <c r="AI28" s="164"/>
      <c r="AJ28" s="164"/>
      <c r="AK28" s="164"/>
      <c r="AL28" s="164"/>
      <c r="AM28" s="253">
        <f>SUM(H29:AL29)</f>
        <v>0</v>
      </c>
      <c r="AN28" s="368" t="str">
        <f t="shared" ref="AN28" si="5">IFERROR(IF(OR(E28="Ａ",AM28&gt;$AF$45),1,ROUNDDOWN(AM28/$AF$45,1)),"")</f>
        <v/>
      </c>
      <c r="AO28" s="222"/>
      <c r="AP28" s="8"/>
      <c r="AQ28" s="228" t="s">
        <v>11</v>
      </c>
      <c r="AR28" s="307"/>
      <c r="AS28" s="308" t="s">
        <v>30</v>
      </c>
      <c r="AT28" s="309"/>
      <c r="AU28" s="309"/>
      <c r="AV28" s="309"/>
      <c r="AW28" s="309"/>
      <c r="AX28" s="309"/>
      <c r="AY28" s="310"/>
    </row>
    <row r="29" spans="1:51" ht="13.5" customHeight="1">
      <c r="A29" s="249"/>
      <c r="B29" s="255"/>
      <c r="C29" s="287"/>
      <c r="D29" s="367"/>
      <c r="E29" s="302"/>
      <c r="F29" s="261"/>
      <c r="G29" s="70" t="s">
        <v>41</v>
      </c>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253"/>
      <c r="AN29" s="368"/>
      <c r="AO29" s="223"/>
      <c r="AP29" s="8"/>
      <c r="AQ29" s="156"/>
      <c r="AR29" s="160"/>
      <c r="AS29" s="308"/>
      <c r="AT29" s="309"/>
      <c r="AU29" s="309"/>
      <c r="AV29" s="309"/>
      <c r="AW29" s="309"/>
      <c r="AX29" s="309"/>
      <c r="AY29" s="310"/>
    </row>
    <row r="30" spans="1:51" ht="13.5" customHeight="1">
      <c r="A30" s="248" t="str">
        <f>IFERROR(INDEX(【従業者名簿】!F:F,MATCH(F30,【従業者名簿】!C:C,0)),"")</f>
        <v/>
      </c>
      <c r="B30" s="298" t="s">
        <v>33</v>
      </c>
      <c r="C30" s="299" t="str">
        <f t="shared" ref="C30" si="6">IF(AO30="介護福祉士","〇","")</f>
        <v/>
      </c>
      <c r="D30" s="366" t="str">
        <f>IF(A30="","",DATEDIF(A30,$AF$3,"m"))</f>
        <v/>
      </c>
      <c r="E30" s="301"/>
      <c r="F30" s="270"/>
      <c r="G30" s="70" t="s">
        <v>36</v>
      </c>
      <c r="H30" s="164"/>
      <c r="I30" s="164"/>
      <c r="J30" s="164"/>
      <c r="K30" s="164"/>
      <c r="L30" s="164"/>
      <c r="M30" s="164"/>
      <c r="N30" s="164"/>
      <c r="O30" s="164"/>
      <c r="P30" s="164"/>
      <c r="Q30" s="164"/>
      <c r="R30" s="164"/>
      <c r="S30" s="164"/>
      <c r="T30" s="164"/>
      <c r="U30" s="164"/>
      <c r="V30" s="164"/>
      <c r="W30" s="164"/>
      <c r="X30" s="164"/>
      <c r="Y30" s="164"/>
      <c r="Z30" s="164"/>
      <c r="AA30" s="164"/>
      <c r="AB30" s="164"/>
      <c r="AC30" s="164"/>
      <c r="AD30" s="164"/>
      <c r="AE30" s="164"/>
      <c r="AF30" s="164"/>
      <c r="AG30" s="164"/>
      <c r="AH30" s="164"/>
      <c r="AI30" s="164"/>
      <c r="AJ30" s="164"/>
      <c r="AK30" s="164"/>
      <c r="AL30" s="164"/>
      <c r="AM30" s="253">
        <f>SUM(H31:AL31)</f>
        <v>0</v>
      </c>
      <c r="AN30" s="368" t="str">
        <f t="shared" ref="AN30" si="7">IFERROR(IF(OR(E30="Ａ",AM30&gt;$AF$45),1,ROUNDDOWN(AM30/$AF$45,1)),"")</f>
        <v/>
      </c>
      <c r="AO30" s="222"/>
      <c r="AP30" s="8"/>
      <c r="AQ30" s="228"/>
      <c r="AR30" s="307"/>
      <c r="AS30" s="308"/>
      <c r="AT30" s="309"/>
      <c r="AU30" s="309"/>
      <c r="AV30" s="309"/>
      <c r="AW30" s="309"/>
      <c r="AX30" s="309"/>
      <c r="AY30" s="310"/>
    </row>
    <row r="31" spans="1:51" ht="13.5" customHeight="1">
      <c r="A31" s="249"/>
      <c r="B31" s="255"/>
      <c r="C31" s="287"/>
      <c r="D31" s="367"/>
      <c r="E31" s="302"/>
      <c r="F31" s="261"/>
      <c r="G31" s="70" t="s">
        <v>41</v>
      </c>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253"/>
      <c r="AN31" s="368"/>
      <c r="AO31" s="223"/>
      <c r="AP31" s="8"/>
      <c r="AQ31" s="156"/>
      <c r="AR31" s="160"/>
      <c r="AS31" s="161"/>
      <c r="AT31" s="162"/>
      <c r="AU31" s="162"/>
      <c r="AV31" s="162"/>
      <c r="AW31" s="162"/>
      <c r="AX31" s="162"/>
      <c r="AY31" s="163"/>
    </row>
    <row r="32" spans="1:51" ht="13.5" customHeight="1">
      <c r="A32" s="248" t="str">
        <f>IFERROR(INDEX(【従業者名簿】!F:F,MATCH(F32,【従業者名簿】!C:C,0)),"")</f>
        <v/>
      </c>
      <c r="B32" s="298" t="s">
        <v>33</v>
      </c>
      <c r="C32" s="299" t="str">
        <f t="shared" ref="C32" si="8">IF(AO32="介護福祉士","〇","")</f>
        <v/>
      </c>
      <c r="D32" s="366" t="str">
        <f>IF(A32="","",DATEDIF(A32,$AF$3,"m"))</f>
        <v/>
      </c>
      <c r="E32" s="301"/>
      <c r="F32" s="270"/>
      <c r="G32" s="70" t="s">
        <v>36</v>
      </c>
      <c r="H32" s="164"/>
      <c r="I32" s="164"/>
      <c r="J32" s="164"/>
      <c r="K32" s="164"/>
      <c r="L32" s="164"/>
      <c r="M32" s="164"/>
      <c r="N32" s="164"/>
      <c r="O32" s="164"/>
      <c r="P32" s="164"/>
      <c r="Q32" s="164"/>
      <c r="R32" s="164"/>
      <c r="S32" s="164"/>
      <c r="T32" s="164"/>
      <c r="U32" s="164"/>
      <c r="V32" s="164"/>
      <c r="W32" s="164"/>
      <c r="X32" s="164"/>
      <c r="Y32" s="164"/>
      <c r="Z32" s="164"/>
      <c r="AA32" s="164"/>
      <c r="AB32" s="164"/>
      <c r="AC32" s="164"/>
      <c r="AD32" s="164"/>
      <c r="AE32" s="164"/>
      <c r="AF32" s="164"/>
      <c r="AG32" s="164"/>
      <c r="AH32" s="164"/>
      <c r="AI32" s="164"/>
      <c r="AJ32" s="164"/>
      <c r="AK32" s="164"/>
      <c r="AL32" s="164"/>
      <c r="AM32" s="253">
        <f>SUM(H33:AL33)</f>
        <v>0</v>
      </c>
      <c r="AN32" s="368" t="str">
        <f t="shared" ref="AN32" si="9">IFERROR(IF(OR(E32="Ａ",AM32&gt;$AF$45),1,ROUNDDOWN(AM32/$AF$45,1)),"")</f>
        <v/>
      </c>
      <c r="AO32" s="222"/>
      <c r="AP32" s="8"/>
    </row>
    <row r="33" spans="1:53" ht="13.5" customHeight="1">
      <c r="A33" s="249"/>
      <c r="B33" s="255"/>
      <c r="C33" s="287"/>
      <c r="D33" s="367"/>
      <c r="E33" s="302"/>
      <c r="F33" s="261"/>
      <c r="G33" s="70" t="s">
        <v>41</v>
      </c>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253"/>
      <c r="AN33" s="368"/>
      <c r="AO33" s="223"/>
      <c r="AP33" s="8"/>
      <c r="AQ33" s="332" t="s">
        <v>199</v>
      </c>
      <c r="AR33" s="334"/>
      <c r="AS33" s="347"/>
      <c r="AT33" s="252" t="s">
        <v>200</v>
      </c>
      <c r="AU33" s="351"/>
      <c r="AV33" s="351"/>
      <c r="AW33" s="252" t="s">
        <v>201</v>
      </c>
      <c r="AX33" s="351"/>
      <c r="AY33" s="351"/>
    </row>
    <row r="34" spans="1:53" ht="13.5" customHeight="1">
      <c r="A34" s="248" t="str">
        <f>IFERROR(INDEX(【従業者名簿】!F:F,MATCH(F34,【従業者名簿】!C:C,0)),"")</f>
        <v/>
      </c>
      <c r="B34" s="298" t="s">
        <v>33</v>
      </c>
      <c r="C34" s="299" t="str">
        <f t="shared" ref="C34" si="10">IF(AO34="介護福祉士","〇","")</f>
        <v/>
      </c>
      <c r="D34" s="366" t="str">
        <f>IF(A34="","",DATEDIF(A34,$AF$3,"m"))</f>
        <v/>
      </c>
      <c r="E34" s="301"/>
      <c r="F34" s="270"/>
      <c r="G34" s="70" t="s">
        <v>36</v>
      </c>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4"/>
      <c r="AF34" s="164"/>
      <c r="AG34" s="164"/>
      <c r="AH34" s="164"/>
      <c r="AI34" s="164"/>
      <c r="AJ34" s="164"/>
      <c r="AK34" s="164"/>
      <c r="AL34" s="164"/>
      <c r="AM34" s="253">
        <f>SUM(H35:AL35)</f>
        <v>0</v>
      </c>
      <c r="AN34" s="368" t="str">
        <f t="shared" ref="AN34" si="11">IFERROR(IF(OR(E34="Ａ",AM34&gt;$AF$45),1,ROUNDDOWN(AM34/$AF$45,1)),"")</f>
        <v/>
      </c>
      <c r="AO34" s="222"/>
      <c r="AP34" s="8"/>
      <c r="AQ34" s="348"/>
      <c r="AR34" s="349"/>
      <c r="AS34" s="350"/>
      <c r="AT34" s="352"/>
      <c r="AU34" s="352"/>
      <c r="AV34" s="352"/>
      <c r="AW34" s="352"/>
      <c r="AX34" s="352"/>
      <c r="AY34" s="352"/>
    </row>
    <row r="35" spans="1:53" ht="13.5" customHeight="1">
      <c r="A35" s="249"/>
      <c r="B35" s="255"/>
      <c r="C35" s="287"/>
      <c r="D35" s="367"/>
      <c r="E35" s="302"/>
      <c r="F35" s="261"/>
      <c r="G35" s="70" t="s">
        <v>41</v>
      </c>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253"/>
      <c r="AN35" s="368"/>
      <c r="AO35" s="223"/>
      <c r="AP35" s="8"/>
      <c r="AQ35" s="210"/>
      <c r="AR35" s="214"/>
      <c r="AS35" s="211"/>
      <c r="AT35" s="353" t="s">
        <v>166</v>
      </c>
      <c r="AU35" s="354"/>
      <c r="AV35" s="355"/>
      <c r="AW35" s="353" t="s">
        <v>167</v>
      </c>
      <c r="AX35" s="356"/>
      <c r="AY35" s="357"/>
    </row>
    <row r="36" spans="1:53" ht="13.5" customHeight="1">
      <c r="A36" s="248" t="str">
        <f>IFERROR(INDEX(【従業者名簿】!F:F,MATCH(F36,【従業者名簿】!C:C,0)),"")</f>
        <v/>
      </c>
      <c r="B36" s="298" t="s">
        <v>33</v>
      </c>
      <c r="C36" s="299" t="str">
        <f t="shared" ref="C36" si="12">IF(AO36="介護福祉士","〇","")</f>
        <v/>
      </c>
      <c r="D36" s="366" t="str">
        <f>IF(A36="","",DATEDIF(A36,$AF$3,"m"))</f>
        <v/>
      </c>
      <c r="E36" s="301"/>
      <c r="F36" s="262"/>
      <c r="G36" s="70" t="s">
        <v>36</v>
      </c>
      <c r="H36" s="45"/>
      <c r="I36" s="45"/>
      <c r="J36" s="45"/>
      <c r="K36" s="45"/>
      <c r="L36" s="45"/>
      <c r="M36" s="45"/>
      <c r="N36" s="45"/>
      <c r="O36" s="45"/>
      <c r="P36" s="45"/>
      <c r="Q36" s="45"/>
      <c r="R36" s="45"/>
      <c r="S36" s="45"/>
      <c r="T36" s="45"/>
      <c r="U36" s="45"/>
      <c r="V36" s="45"/>
      <c r="W36" s="45"/>
      <c r="X36" s="45"/>
      <c r="Y36" s="45"/>
      <c r="Z36" s="45"/>
      <c r="AA36" s="45"/>
      <c r="AB36" s="45"/>
      <c r="AC36" s="45"/>
      <c r="AD36" s="45"/>
      <c r="AE36" s="45"/>
      <c r="AF36" s="45"/>
      <c r="AG36" s="45"/>
      <c r="AH36" s="45"/>
      <c r="AI36" s="45"/>
      <c r="AJ36" s="45"/>
      <c r="AK36" s="45"/>
      <c r="AL36" s="45"/>
      <c r="AM36" s="253">
        <f>SUM(H37:AL37)</f>
        <v>0</v>
      </c>
      <c r="AN36" s="368" t="str">
        <f t="shared" ref="AN36" si="13">IFERROR(IF(OR(E36="Ａ",AM36&gt;$AF$45),1,ROUNDDOWN(AM36/$AF$45,1)),"")</f>
        <v/>
      </c>
      <c r="AO36" s="222"/>
      <c r="AP36" s="8"/>
      <c r="AQ36" s="312" t="s">
        <v>202</v>
      </c>
      <c r="AR36" s="313"/>
      <c r="AS36" s="314"/>
      <c r="AT36" s="315">
        <f>ROUNDDOWN(SUMIF(C14:C79,"〇",AN14:AN79),1)</f>
        <v>0</v>
      </c>
      <c r="AU36" s="316"/>
      <c r="AV36" s="316"/>
      <c r="AW36" s="317" t="e">
        <f>AT36/AM44</f>
        <v>#DIV/0!</v>
      </c>
      <c r="AX36" s="318"/>
      <c r="AY36" s="318"/>
    </row>
    <row r="37" spans="1:53" ht="13.5" customHeight="1">
      <c r="A37" s="249"/>
      <c r="B37" s="255"/>
      <c r="C37" s="287"/>
      <c r="D37" s="367"/>
      <c r="E37" s="302"/>
      <c r="F37" s="262"/>
      <c r="G37" s="70" t="s">
        <v>41</v>
      </c>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253"/>
      <c r="AN37" s="368"/>
      <c r="AO37" s="223"/>
      <c r="AP37" s="8"/>
      <c r="AQ37" s="319" t="s">
        <v>203</v>
      </c>
      <c r="AR37" s="320"/>
      <c r="AS37" s="321"/>
      <c r="AT37" s="316"/>
      <c r="AU37" s="316"/>
      <c r="AV37" s="316"/>
      <c r="AW37" s="318"/>
      <c r="AX37" s="318"/>
      <c r="AY37" s="318"/>
    </row>
    <row r="38" spans="1:53" ht="13.5" customHeight="1">
      <c r="A38" s="248" t="str">
        <f>IFERROR(INDEX(【従業者名簿】!F:F,MATCH(F38,【従業者名簿】!C:C,0)),"")</f>
        <v/>
      </c>
      <c r="B38" s="298" t="s">
        <v>33</v>
      </c>
      <c r="C38" s="299" t="str">
        <f t="shared" ref="C38" si="14">IF(AO38="介護福祉士","〇","")</f>
        <v/>
      </c>
      <c r="D38" s="366" t="str">
        <f>IF(A38="","",DATEDIF(A38,$AF$3,"m"))</f>
        <v/>
      </c>
      <c r="E38" s="301"/>
      <c r="F38" s="262"/>
      <c r="G38" s="70" t="s">
        <v>36</v>
      </c>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253">
        <f>SUM(H39:AL39)</f>
        <v>0</v>
      </c>
      <c r="AN38" s="368" t="str">
        <f t="shared" ref="AN38" si="15">IFERROR(IF(OR(E38="Ａ",AM38&gt;$AF$45),1,ROUNDDOWN(AM38/$AF$45,1)),"")</f>
        <v/>
      </c>
      <c r="AO38" s="222"/>
      <c r="AP38" s="8"/>
      <c r="AQ38" s="312" t="s">
        <v>204</v>
      </c>
      <c r="AR38" s="313"/>
      <c r="AS38" s="314"/>
      <c r="AT38" s="315">
        <f>ROUNDDOWN(SUMIFS(AN14:AN79,C14:C79,"〇",D14:D79,"&gt;="&amp;BA38),1)</f>
        <v>0</v>
      </c>
      <c r="AU38" s="316"/>
      <c r="AV38" s="316"/>
      <c r="AW38" s="317" t="e">
        <f>AT38/AM44</f>
        <v>#DIV/0!</v>
      </c>
      <c r="AX38" s="318"/>
      <c r="AY38" s="318"/>
      <c r="BA38" s="358">
        <f>[1]【算定要件集計】!T7</f>
        <v>120</v>
      </c>
    </row>
    <row r="39" spans="1:53" ht="13.5" customHeight="1">
      <c r="A39" s="249"/>
      <c r="B39" s="255"/>
      <c r="C39" s="287"/>
      <c r="D39" s="367"/>
      <c r="E39" s="302"/>
      <c r="F39" s="262"/>
      <c r="G39" s="70" t="s">
        <v>41</v>
      </c>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253"/>
      <c r="AN39" s="368"/>
      <c r="AO39" s="223"/>
      <c r="AP39" s="8"/>
      <c r="AQ39" s="319" t="s">
        <v>206</v>
      </c>
      <c r="AR39" s="320"/>
      <c r="AS39" s="321"/>
      <c r="AT39" s="316"/>
      <c r="AU39" s="316"/>
      <c r="AV39" s="316"/>
      <c r="AW39" s="318"/>
      <c r="AX39" s="318"/>
      <c r="AY39" s="318"/>
      <c r="BA39" s="359"/>
    </row>
    <row r="40" spans="1:53" ht="13.5" customHeight="1">
      <c r="A40" s="248" t="str">
        <f>IFERROR(INDEX(【従業者名簿】!F:F,MATCH(F40,【従業者名簿】!C:C,0)),"")</f>
        <v/>
      </c>
      <c r="B40" s="298" t="s">
        <v>33</v>
      </c>
      <c r="C40" s="299" t="str">
        <f t="shared" ref="C40" si="16">IF(AO40="介護福祉士","〇","")</f>
        <v/>
      </c>
      <c r="D40" s="366" t="str">
        <f>IF(A40="","",DATEDIF(A40,$AF$3,"m"))</f>
        <v/>
      </c>
      <c r="E40" s="301"/>
      <c r="F40" s="262"/>
      <c r="G40" s="70" t="s">
        <v>36</v>
      </c>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253">
        <f>SUM(H41:AL41)</f>
        <v>0</v>
      </c>
      <c r="AN40" s="368" t="str">
        <f t="shared" ref="AN40" si="17">IFERROR(IF(OR(E40="Ａ",AM40&gt;$AF$45),1,ROUNDDOWN(AM40/$AF$45,1)),"")</f>
        <v/>
      </c>
      <c r="AO40" s="222"/>
      <c r="AP40" s="8"/>
      <c r="AQ40" s="312" t="s">
        <v>207</v>
      </c>
      <c r="AR40" s="313"/>
      <c r="AS40" s="314"/>
      <c r="AT40" s="315">
        <f>ROUNDDOWN(SUM(SUMIF(E14:E79,{"Ａ","Ｂ"},AN14:AN79)),1)</f>
        <v>0</v>
      </c>
      <c r="AU40" s="316"/>
      <c r="AV40" s="316"/>
      <c r="AW40" s="360" t="e">
        <f>AT40/AM44</f>
        <v>#DIV/0!</v>
      </c>
      <c r="AX40" s="361"/>
      <c r="AY40" s="362"/>
      <c r="BA40" s="169"/>
    </row>
    <row r="41" spans="1:53" ht="13.5" customHeight="1">
      <c r="A41" s="249"/>
      <c r="B41" s="255"/>
      <c r="C41" s="287"/>
      <c r="D41" s="367"/>
      <c r="E41" s="302"/>
      <c r="F41" s="262"/>
      <c r="G41" s="70" t="s">
        <v>41</v>
      </c>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253"/>
      <c r="AN41" s="368"/>
      <c r="AO41" s="223"/>
      <c r="AP41" s="8"/>
      <c r="AQ41" s="319" t="s">
        <v>208</v>
      </c>
      <c r="AR41" s="320"/>
      <c r="AS41" s="321"/>
      <c r="AT41" s="316"/>
      <c r="AU41" s="316"/>
      <c r="AV41" s="316"/>
      <c r="AW41" s="363"/>
      <c r="AX41" s="364"/>
      <c r="AY41" s="365"/>
      <c r="BA41" s="170"/>
    </row>
    <row r="42" spans="1:53" ht="13.5" customHeight="1">
      <c r="A42" s="248" t="str">
        <f>IFERROR(INDEX(【従業者名簿】!F:F,MATCH(F42,【従業者名簿】!C:C,0)),"")</f>
        <v/>
      </c>
      <c r="B42" s="298" t="s">
        <v>33</v>
      </c>
      <c r="C42" s="299" t="str">
        <f t="shared" ref="C42" si="18">IF(AO42="介護福祉士","〇","")</f>
        <v/>
      </c>
      <c r="D42" s="366" t="str">
        <f>IF(A42="","",DATEDIF(A42,$AF$3,"m"))</f>
        <v/>
      </c>
      <c r="E42" s="275"/>
      <c r="F42" s="262"/>
      <c r="G42" s="70" t="s">
        <v>36</v>
      </c>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253">
        <f>SUM(H43:AL43)</f>
        <v>0</v>
      </c>
      <c r="AN42" s="368" t="str">
        <f>IFERROR(IF(OR(E42="Ａ",AM42&gt;$AF$45),1,ROUNDDOWN(AM42/$AF$45,1)),"")</f>
        <v/>
      </c>
      <c r="AO42" s="222"/>
      <c r="AP42" s="8"/>
      <c r="AQ42" s="312" t="s">
        <v>207</v>
      </c>
      <c r="AR42" s="313"/>
      <c r="AS42" s="314"/>
      <c r="AT42" s="315">
        <f>ROUNDDOWN(SUMIF(D14:D79,"&gt;="&amp;BA42,AN14:AN79),1)</f>
        <v>0</v>
      </c>
      <c r="AU42" s="316"/>
      <c r="AV42" s="316"/>
      <c r="AW42" s="360" t="e">
        <f>AT42/AM44</f>
        <v>#DIV/0!</v>
      </c>
      <c r="AX42" s="361"/>
      <c r="AY42" s="362"/>
      <c r="BA42" s="358">
        <f>[1]【算定要件集計】!T11</f>
        <v>84</v>
      </c>
    </row>
    <row r="43" spans="1:53" ht="13.5" customHeight="1">
      <c r="A43" s="249"/>
      <c r="B43" s="255"/>
      <c r="C43" s="287"/>
      <c r="D43" s="367"/>
      <c r="E43" s="260"/>
      <c r="F43" s="262"/>
      <c r="G43" s="70" t="s">
        <v>41</v>
      </c>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253"/>
      <c r="AN43" s="368"/>
      <c r="AO43" s="223"/>
      <c r="AP43" s="8"/>
      <c r="AQ43" s="319" t="s">
        <v>210</v>
      </c>
      <c r="AR43" s="320"/>
      <c r="AS43" s="321"/>
      <c r="AT43" s="316"/>
      <c r="AU43" s="316"/>
      <c r="AV43" s="316"/>
      <c r="AW43" s="363"/>
      <c r="AX43" s="364"/>
      <c r="AY43" s="365"/>
      <c r="BA43" s="359"/>
    </row>
    <row r="44" spans="1:53" ht="13.5" customHeight="1">
      <c r="B44" s="332" t="s">
        <v>51</v>
      </c>
      <c r="C44" s="333"/>
      <c r="D44" s="333"/>
      <c r="E44" s="333"/>
      <c r="F44" s="333"/>
      <c r="G44" s="25" t="s">
        <v>49</v>
      </c>
      <c r="H44" s="23"/>
      <c r="I44" s="15"/>
      <c r="J44" s="332" t="s">
        <v>46</v>
      </c>
      <c r="K44" s="334"/>
      <c r="L44" s="334"/>
      <c r="M44" s="334"/>
      <c r="N44" s="334"/>
      <c r="O44" s="334"/>
      <c r="P44" s="334"/>
      <c r="Q44" s="334"/>
      <c r="R44" s="334"/>
      <c r="S44" s="14"/>
      <c r="T44" s="26" t="s">
        <v>50</v>
      </c>
      <c r="U44" s="24"/>
      <c r="V44" s="332" t="s">
        <v>47</v>
      </c>
      <c r="W44" s="334"/>
      <c r="X44" s="334"/>
      <c r="Y44" s="334"/>
      <c r="Z44" s="334"/>
      <c r="AA44" s="334"/>
      <c r="AB44" s="334"/>
      <c r="AC44" s="333"/>
      <c r="AD44" s="333"/>
      <c r="AE44" s="333"/>
      <c r="AF44" s="14" t="s">
        <v>164</v>
      </c>
      <c r="AH44" s="27"/>
      <c r="AI44" s="27"/>
      <c r="AJ44" s="27"/>
      <c r="AK44" s="27"/>
      <c r="AL44" s="27"/>
      <c r="AM44" s="324">
        <f>ROUNDDOWN(SUM(AN14:AN43,AN50:AN79),1)</f>
        <v>0</v>
      </c>
      <c r="AN44" s="325"/>
      <c r="AO44" s="391" t="s">
        <v>173</v>
      </c>
      <c r="AP44" s="10"/>
      <c r="AQ44" s="322"/>
      <c r="AR44" s="323"/>
      <c r="AS44" s="323"/>
      <c r="AT44" s="322"/>
      <c r="AU44" s="323"/>
      <c r="AV44" s="323"/>
      <c r="AW44" s="322"/>
      <c r="AX44" s="323"/>
      <c r="AY44" s="323"/>
    </row>
    <row r="45" spans="1:53" ht="13.5" customHeight="1">
      <c r="B45" s="210"/>
      <c r="C45" s="214"/>
      <c r="D45" s="214"/>
      <c r="E45" s="214"/>
      <c r="F45" s="214"/>
      <c r="G45" s="41">
        <f>AF5</f>
        <v>0</v>
      </c>
      <c r="H45" s="21" t="s">
        <v>16</v>
      </c>
      <c r="I45" s="20"/>
      <c r="J45" s="335"/>
      <c r="K45" s="336"/>
      <c r="L45" s="336"/>
      <c r="M45" s="336"/>
      <c r="N45" s="336"/>
      <c r="O45" s="336"/>
      <c r="P45" s="336"/>
      <c r="Q45" s="336"/>
      <c r="R45" s="336"/>
      <c r="S45" s="330" t="str">
        <f>IFERROR((AM5/AF5*4)+(COUNT(H6:AL6)-28)*(AM5/AF5/7),"")</f>
        <v/>
      </c>
      <c r="T45" s="330"/>
      <c r="U45" s="22" t="s">
        <v>7</v>
      </c>
      <c r="V45" s="335"/>
      <c r="W45" s="336"/>
      <c r="X45" s="336"/>
      <c r="Y45" s="336"/>
      <c r="Z45" s="336"/>
      <c r="AA45" s="336"/>
      <c r="AB45" s="336"/>
      <c r="AC45" s="214"/>
      <c r="AD45" s="214"/>
      <c r="AE45" s="214"/>
      <c r="AF45" s="331" t="str">
        <f>IFERROR(ROUNDDOWN(G45*S45,0),"")</f>
        <v/>
      </c>
      <c r="AG45" s="331"/>
      <c r="AH45" s="21" t="s">
        <v>16</v>
      </c>
      <c r="AI45" s="21"/>
      <c r="AJ45" s="21"/>
      <c r="AK45" s="21"/>
      <c r="AL45" s="21"/>
      <c r="AM45" s="326"/>
      <c r="AN45" s="327"/>
      <c r="AO45" s="329"/>
      <c r="AP45" s="10"/>
      <c r="AQ45" s="323"/>
      <c r="AR45" s="323"/>
      <c r="AS45" s="323"/>
      <c r="AT45" s="323"/>
      <c r="AU45" s="323"/>
      <c r="AV45" s="323"/>
      <c r="AW45" s="323"/>
      <c r="AX45" s="323"/>
      <c r="AY45" s="323"/>
    </row>
    <row r="46" spans="1:53" ht="13.5" customHeight="1">
      <c r="B46" s="43"/>
      <c r="C46" s="43"/>
      <c r="D46" s="43"/>
      <c r="E46" s="7" t="s">
        <v>91</v>
      </c>
      <c r="F46" s="43"/>
      <c r="G46" s="51"/>
      <c r="H46" s="7"/>
      <c r="I46" s="52"/>
      <c r="J46" s="52"/>
      <c r="K46" s="52"/>
      <c r="L46" s="52"/>
      <c r="M46" s="52"/>
      <c r="N46" s="52"/>
      <c r="O46" s="52"/>
      <c r="P46" s="52"/>
      <c r="Q46" s="52"/>
      <c r="R46" s="52"/>
      <c r="S46" s="53"/>
      <c r="T46" s="53"/>
      <c r="U46" s="7"/>
      <c r="V46" s="52"/>
      <c r="W46" s="52"/>
      <c r="X46" s="52"/>
      <c r="Y46" s="52"/>
      <c r="Z46" s="52"/>
      <c r="AA46" s="52"/>
      <c r="AB46" s="52"/>
      <c r="AC46" s="43"/>
      <c r="AD46" s="43"/>
      <c r="AE46" s="43"/>
      <c r="AF46" s="54"/>
      <c r="AG46" s="54"/>
      <c r="AH46" s="7"/>
      <c r="AI46" s="7"/>
      <c r="AJ46" s="7"/>
      <c r="AK46" s="7"/>
      <c r="AL46" s="7"/>
      <c r="AM46" s="137" t="s">
        <v>149</v>
      </c>
      <c r="AN46" s="56"/>
      <c r="AO46" s="57"/>
      <c r="AP46" s="10"/>
      <c r="AQ46" s="159"/>
      <c r="AR46" s="159"/>
      <c r="AS46" s="159"/>
      <c r="AT46" s="58"/>
      <c r="AU46" s="58"/>
      <c r="AV46" s="58"/>
      <c r="AW46" s="59"/>
      <c r="AX46" s="59"/>
      <c r="AY46" s="59"/>
    </row>
    <row r="47" spans="1:53" ht="13.5" customHeight="1">
      <c r="B47" s="43"/>
      <c r="C47" s="43"/>
      <c r="D47" s="43"/>
      <c r="E47" s="7"/>
      <c r="F47" s="43"/>
      <c r="G47" s="51"/>
      <c r="H47" s="7"/>
      <c r="I47" s="52"/>
      <c r="J47" s="52"/>
      <c r="K47" s="52"/>
      <c r="L47" s="52"/>
      <c r="M47" s="52"/>
      <c r="N47" s="52"/>
      <c r="O47" s="52"/>
      <c r="P47" s="52"/>
      <c r="Q47" s="52"/>
      <c r="R47" s="52"/>
      <c r="S47" s="53"/>
      <c r="T47" s="53"/>
      <c r="U47" s="7"/>
      <c r="V47" s="52"/>
      <c r="W47" s="52"/>
      <c r="X47" s="52"/>
      <c r="Y47" s="52"/>
      <c r="Z47" s="52"/>
      <c r="AA47" s="52"/>
      <c r="AB47" s="52"/>
      <c r="AC47" s="43"/>
      <c r="AD47" s="43"/>
      <c r="AE47" s="43"/>
      <c r="AF47" s="54"/>
      <c r="AG47" s="54"/>
      <c r="AH47" s="7"/>
      <c r="AI47" s="7"/>
      <c r="AJ47" s="7"/>
      <c r="AK47" s="7"/>
      <c r="AL47" s="7"/>
      <c r="AM47" s="55"/>
      <c r="AN47" s="56"/>
      <c r="AO47" s="57"/>
      <c r="AP47" s="10"/>
      <c r="AQ47" s="159"/>
      <c r="AR47" s="159"/>
      <c r="AS47" s="159"/>
      <c r="AT47" s="58"/>
      <c r="AU47" s="58"/>
      <c r="AV47" s="58"/>
      <c r="AW47" s="59"/>
      <c r="AX47" s="59"/>
      <c r="AY47" s="59"/>
    </row>
    <row r="48" spans="1:53" s="6" customFormat="1" ht="18" customHeight="1">
      <c r="A48" s="248" t="s">
        <v>60</v>
      </c>
      <c r="B48" s="238" t="s">
        <v>0</v>
      </c>
      <c r="C48" s="250" t="s">
        <v>203</v>
      </c>
      <c r="D48" s="250" t="s">
        <v>62</v>
      </c>
      <c r="E48" s="250" t="s">
        <v>1</v>
      </c>
      <c r="F48" s="238" t="s">
        <v>3</v>
      </c>
      <c r="G48" s="252" t="s">
        <v>37</v>
      </c>
      <c r="H48" s="18" t="str">
        <f>AF3</f>
        <v/>
      </c>
      <c r="I48" s="18" t="str">
        <f>IFERROR(H48+1,"")</f>
        <v/>
      </c>
      <c r="J48" s="18" t="str">
        <f>IFERROR(I48+1,"")</f>
        <v/>
      </c>
      <c r="K48" s="18" t="str">
        <f t="shared" ref="K48:AI48" si="19">IFERROR(J48+1,"")</f>
        <v/>
      </c>
      <c r="L48" s="18" t="str">
        <f t="shared" si="19"/>
        <v/>
      </c>
      <c r="M48" s="18" t="str">
        <f t="shared" si="19"/>
        <v/>
      </c>
      <c r="N48" s="18" t="str">
        <f t="shared" si="19"/>
        <v/>
      </c>
      <c r="O48" s="18" t="str">
        <f t="shared" si="19"/>
        <v/>
      </c>
      <c r="P48" s="18" t="str">
        <f t="shared" si="19"/>
        <v/>
      </c>
      <c r="Q48" s="18" t="str">
        <f t="shared" si="19"/>
        <v/>
      </c>
      <c r="R48" s="18" t="str">
        <f t="shared" si="19"/>
        <v/>
      </c>
      <c r="S48" s="18" t="str">
        <f t="shared" si="19"/>
        <v/>
      </c>
      <c r="T48" s="18" t="str">
        <f t="shared" si="19"/>
        <v/>
      </c>
      <c r="U48" s="18" t="str">
        <f t="shared" si="19"/>
        <v/>
      </c>
      <c r="V48" s="18" t="str">
        <f t="shared" si="19"/>
        <v/>
      </c>
      <c r="W48" s="18" t="str">
        <f t="shared" si="19"/>
        <v/>
      </c>
      <c r="X48" s="18" t="str">
        <f t="shared" si="19"/>
        <v/>
      </c>
      <c r="Y48" s="18" t="str">
        <f t="shared" si="19"/>
        <v/>
      </c>
      <c r="Z48" s="18" t="str">
        <f t="shared" si="19"/>
        <v/>
      </c>
      <c r="AA48" s="18" t="str">
        <f t="shared" si="19"/>
        <v/>
      </c>
      <c r="AB48" s="18" t="str">
        <f t="shared" si="19"/>
        <v/>
      </c>
      <c r="AC48" s="18" t="str">
        <f t="shared" si="19"/>
        <v/>
      </c>
      <c r="AD48" s="18" t="str">
        <f t="shared" si="19"/>
        <v/>
      </c>
      <c r="AE48" s="18" t="str">
        <f t="shared" si="19"/>
        <v/>
      </c>
      <c r="AF48" s="18" t="str">
        <f t="shared" si="19"/>
        <v/>
      </c>
      <c r="AG48" s="18" t="str">
        <f t="shared" si="19"/>
        <v/>
      </c>
      <c r="AH48" s="18" t="str">
        <f t="shared" si="19"/>
        <v/>
      </c>
      <c r="AI48" s="18" t="str">
        <f t="shared" si="19"/>
        <v/>
      </c>
      <c r="AJ48" s="18" t="str">
        <f>IFERROR(IF(MONTH(AI48)&lt;&gt;MONTH(AI48+1),"",AI48+1),"")</f>
        <v/>
      </c>
      <c r="AK48" s="18" t="str">
        <f>IFERROR(IF(MONTH(AJ48)&lt;&gt;MONTH(AJ48+1),"",AJ48+1),"")</f>
        <v/>
      </c>
      <c r="AL48" s="18" t="str">
        <f>IFERROR(IF(MONTH(AK48)&lt;&gt;MONTH(AK48+1),"",AK48+1),"")</f>
        <v/>
      </c>
      <c r="AM48" s="263" t="s">
        <v>162</v>
      </c>
      <c r="AN48" s="263" t="s">
        <v>163</v>
      </c>
      <c r="AO48" s="206" t="s">
        <v>133</v>
      </c>
      <c r="AQ48" s="1"/>
      <c r="AR48" s="1"/>
      <c r="AS48" s="1"/>
      <c r="AT48" s="1"/>
      <c r="AU48" s="1"/>
      <c r="AV48" s="1"/>
      <c r="AW48" s="1"/>
      <c r="AX48" s="1"/>
      <c r="AY48" s="1"/>
    </row>
    <row r="49" spans="1:51" s="6" customFormat="1" ht="18" customHeight="1">
      <c r="A49" s="249"/>
      <c r="B49" s="238"/>
      <c r="C49" s="251"/>
      <c r="D49" s="251"/>
      <c r="E49" s="251"/>
      <c r="F49" s="238"/>
      <c r="G49" s="239"/>
      <c r="H49" s="19" t="str">
        <f>H48</f>
        <v/>
      </c>
      <c r="I49" s="19" t="str">
        <f>I48</f>
        <v/>
      </c>
      <c r="J49" s="19" t="str">
        <f t="shared" ref="J49:AL49" si="20">J48</f>
        <v/>
      </c>
      <c r="K49" s="19" t="str">
        <f t="shared" si="20"/>
        <v/>
      </c>
      <c r="L49" s="19" t="str">
        <f t="shared" si="20"/>
        <v/>
      </c>
      <c r="M49" s="19" t="str">
        <f t="shared" si="20"/>
        <v/>
      </c>
      <c r="N49" s="19" t="str">
        <f t="shared" si="20"/>
        <v/>
      </c>
      <c r="O49" s="19" t="str">
        <f t="shared" si="20"/>
        <v/>
      </c>
      <c r="P49" s="19" t="str">
        <f t="shared" si="20"/>
        <v/>
      </c>
      <c r="Q49" s="19" t="str">
        <f t="shared" si="20"/>
        <v/>
      </c>
      <c r="R49" s="19" t="str">
        <f t="shared" si="20"/>
        <v/>
      </c>
      <c r="S49" s="19" t="str">
        <f t="shared" si="20"/>
        <v/>
      </c>
      <c r="T49" s="19" t="str">
        <f t="shared" si="20"/>
        <v/>
      </c>
      <c r="U49" s="19" t="str">
        <f t="shared" si="20"/>
        <v/>
      </c>
      <c r="V49" s="19" t="str">
        <f t="shared" si="20"/>
        <v/>
      </c>
      <c r="W49" s="19" t="str">
        <f t="shared" si="20"/>
        <v/>
      </c>
      <c r="X49" s="19" t="str">
        <f t="shared" si="20"/>
        <v/>
      </c>
      <c r="Y49" s="19" t="str">
        <f t="shared" si="20"/>
        <v/>
      </c>
      <c r="Z49" s="19" t="str">
        <f t="shared" si="20"/>
        <v/>
      </c>
      <c r="AA49" s="19" t="str">
        <f t="shared" si="20"/>
        <v/>
      </c>
      <c r="AB49" s="19" t="str">
        <f t="shared" si="20"/>
        <v/>
      </c>
      <c r="AC49" s="19" t="str">
        <f t="shared" si="20"/>
        <v/>
      </c>
      <c r="AD49" s="19" t="str">
        <f t="shared" si="20"/>
        <v/>
      </c>
      <c r="AE49" s="19" t="str">
        <f t="shared" si="20"/>
        <v/>
      </c>
      <c r="AF49" s="19" t="str">
        <f t="shared" si="20"/>
        <v/>
      </c>
      <c r="AG49" s="19" t="str">
        <f t="shared" si="20"/>
        <v/>
      </c>
      <c r="AH49" s="19" t="str">
        <f t="shared" si="20"/>
        <v/>
      </c>
      <c r="AI49" s="19" t="str">
        <f t="shared" si="20"/>
        <v/>
      </c>
      <c r="AJ49" s="19" t="str">
        <f t="shared" si="20"/>
        <v/>
      </c>
      <c r="AK49" s="19" t="str">
        <f t="shared" si="20"/>
        <v/>
      </c>
      <c r="AL49" s="19" t="str">
        <f t="shared" si="20"/>
        <v/>
      </c>
      <c r="AM49" s="263"/>
      <c r="AN49" s="263"/>
      <c r="AO49" s="207"/>
      <c r="AQ49" s="1"/>
      <c r="AR49" s="1"/>
      <c r="AS49" s="1"/>
      <c r="AT49" s="1"/>
      <c r="AU49" s="1"/>
      <c r="AV49" s="1"/>
      <c r="AW49" s="1"/>
      <c r="AX49" s="1"/>
      <c r="AY49" s="1"/>
    </row>
    <row r="50" spans="1:51" ht="13.5" customHeight="1">
      <c r="A50" s="248" t="str">
        <f>IFERROR(INDEX(【従業者名簿】!F:F,MATCH(F50,【従業者名簿】!C:C,0)),"")</f>
        <v/>
      </c>
      <c r="B50" s="298" t="s">
        <v>33</v>
      </c>
      <c r="C50" s="299" t="str">
        <f>IF(AO50="介護福祉士","〇","")</f>
        <v/>
      </c>
      <c r="D50" s="366" t="str">
        <f>IF(A50="","",DATEDIF(A50,$AF$3,"m"))</f>
        <v/>
      </c>
      <c r="E50" s="301"/>
      <c r="F50" s="270"/>
      <c r="G50" s="70" t="s">
        <v>36</v>
      </c>
      <c r="H50" s="164"/>
      <c r="I50" s="164"/>
      <c r="J50" s="164"/>
      <c r="K50" s="164"/>
      <c r="L50" s="164"/>
      <c r="M50" s="164"/>
      <c r="N50" s="164"/>
      <c r="O50" s="164"/>
      <c r="P50" s="164"/>
      <c r="Q50" s="164"/>
      <c r="R50" s="164"/>
      <c r="S50" s="164"/>
      <c r="T50" s="164"/>
      <c r="U50" s="164"/>
      <c r="V50" s="164"/>
      <c r="W50" s="164"/>
      <c r="X50" s="164"/>
      <c r="Y50" s="164"/>
      <c r="Z50" s="164"/>
      <c r="AA50" s="164"/>
      <c r="AB50" s="164"/>
      <c r="AC50" s="164"/>
      <c r="AD50" s="164"/>
      <c r="AE50" s="164"/>
      <c r="AF50" s="164"/>
      <c r="AG50" s="164"/>
      <c r="AH50" s="164"/>
      <c r="AI50" s="164"/>
      <c r="AJ50" s="164"/>
      <c r="AK50" s="164"/>
      <c r="AL50" s="164"/>
      <c r="AM50" s="253">
        <f>SUM(H51:AL51)</f>
        <v>0</v>
      </c>
      <c r="AN50" s="389" t="str">
        <f>IFERROR(IF(OR(E50="Ａ",AM50&gt;$AF$45),1,ROUNDDOWN(AM50/$AF$45,1)),"")</f>
        <v/>
      </c>
      <c r="AO50" s="222"/>
      <c r="AP50" s="8"/>
    </row>
    <row r="51" spans="1:51" ht="13.5" customHeight="1">
      <c r="A51" s="249"/>
      <c r="B51" s="255"/>
      <c r="C51" s="287"/>
      <c r="D51" s="367"/>
      <c r="E51" s="302"/>
      <c r="F51" s="261"/>
      <c r="G51" s="70" t="s">
        <v>41</v>
      </c>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253"/>
      <c r="AN51" s="389"/>
      <c r="AO51" s="223"/>
      <c r="AP51" s="8"/>
    </row>
    <row r="52" spans="1:51" ht="13.5" customHeight="1">
      <c r="A52" s="248" t="str">
        <f>IFERROR(INDEX(【従業者名簿】!F:F,MATCH(F52,【従業者名簿】!C:C,0)),"")</f>
        <v/>
      </c>
      <c r="B52" s="298" t="s">
        <v>33</v>
      </c>
      <c r="C52" s="299" t="str">
        <f t="shared" ref="C52" si="21">IF(AO52="介護福祉士","〇","")</f>
        <v/>
      </c>
      <c r="D52" s="366" t="str">
        <f>IF(A52="","",DATEDIF(A52,$AF$3,"m"))</f>
        <v/>
      </c>
      <c r="E52" s="301"/>
      <c r="F52" s="262"/>
      <c r="G52" s="70" t="s">
        <v>36</v>
      </c>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c r="AI52" s="133"/>
      <c r="AJ52" s="133"/>
      <c r="AK52" s="133"/>
      <c r="AL52" s="133"/>
      <c r="AM52" s="253">
        <f>SUM(H53:AL53)</f>
        <v>0</v>
      </c>
      <c r="AN52" s="389" t="str">
        <f t="shared" ref="AN52" si="22">IFERROR(IF(OR(E52="Ａ",AM52&gt;$AF$45),1,ROUNDDOWN(AM52/$AF$45,1)),"")</f>
        <v/>
      </c>
      <c r="AO52" s="372"/>
      <c r="AP52" s="8"/>
    </row>
    <row r="53" spans="1:51" ht="13.5" customHeight="1">
      <c r="A53" s="249"/>
      <c r="B53" s="255"/>
      <c r="C53" s="287"/>
      <c r="D53" s="367"/>
      <c r="E53" s="302"/>
      <c r="F53" s="262"/>
      <c r="G53" s="70" t="s">
        <v>134</v>
      </c>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253"/>
      <c r="AN53" s="389"/>
      <c r="AO53" s="374"/>
      <c r="AP53" s="8"/>
    </row>
    <row r="54" spans="1:51" ht="13.5" customHeight="1">
      <c r="A54" s="248" t="str">
        <f>IFERROR(INDEX(【従業者名簿】!F:F,MATCH(F54,【従業者名簿】!C:C,0)),"")</f>
        <v/>
      </c>
      <c r="B54" s="298" t="s">
        <v>33</v>
      </c>
      <c r="C54" s="299" t="str">
        <f t="shared" ref="C54" si="23">IF(AO54="介護福祉士","〇","")</f>
        <v/>
      </c>
      <c r="D54" s="366" t="str">
        <f>IF(A54="","",DATEDIF(A54,$AF$3,"m"))</f>
        <v/>
      </c>
      <c r="E54" s="301"/>
      <c r="F54" s="262"/>
      <c r="G54" s="70" t="s">
        <v>36</v>
      </c>
      <c r="H54" s="133"/>
      <c r="I54" s="133"/>
      <c r="J54" s="133"/>
      <c r="K54" s="133"/>
      <c r="L54" s="133"/>
      <c r="M54" s="133"/>
      <c r="N54" s="133"/>
      <c r="O54" s="133"/>
      <c r="P54" s="133"/>
      <c r="Q54" s="133"/>
      <c r="R54" s="133"/>
      <c r="S54" s="133"/>
      <c r="T54" s="133"/>
      <c r="U54" s="133"/>
      <c r="V54" s="133"/>
      <c r="W54" s="133"/>
      <c r="X54" s="133"/>
      <c r="Y54" s="133"/>
      <c r="Z54" s="133"/>
      <c r="AA54" s="133"/>
      <c r="AB54" s="133"/>
      <c r="AC54" s="133"/>
      <c r="AD54" s="133"/>
      <c r="AE54" s="133"/>
      <c r="AF54" s="133"/>
      <c r="AG54" s="133"/>
      <c r="AH54" s="133"/>
      <c r="AI54" s="133"/>
      <c r="AJ54" s="133"/>
      <c r="AK54" s="133"/>
      <c r="AL54" s="133"/>
      <c r="AM54" s="253">
        <f>SUM(H55:AL55)</f>
        <v>0</v>
      </c>
      <c r="AN54" s="389" t="str">
        <f t="shared" ref="AN54" si="24">IFERROR(IF(OR(E54="Ａ",AM54&gt;$AF$45),1,ROUNDDOWN(AM54/$AF$45,1)),"")</f>
        <v/>
      </c>
      <c r="AO54" s="372"/>
      <c r="AP54" s="8"/>
    </row>
    <row r="55" spans="1:51" ht="13.5" customHeight="1">
      <c r="A55" s="249"/>
      <c r="B55" s="255"/>
      <c r="C55" s="287"/>
      <c r="D55" s="367"/>
      <c r="E55" s="302"/>
      <c r="F55" s="262"/>
      <c r="G55" s="70" t="s">
        <v>134</v>
      </c>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253"/>
      <c r="AN55" s="389"/>
      <c r="AO55" s="374"/>
      <c r="AP55" s="8"/>
    </row>
    <row r="56" spans="1:51" ht="13.5" customHeight="1">
      <c r="A56" s="248" t="str">
        <f>IFERROR(INDEX(【従業者名簿】!F:F,MATCH(F56,【従業者名簿】!C:C,0)),"")</f>
        <v/>
      </c>
      <c r="B56" s="298" t="s">
        <v>33</v>
      </c>
      <c r="C56" s="299" t="str">
        <f t="shared" ref="C56" si="25">IF(AO56="介護福祉士","〇","")</f>
        <v/>
      </c>
      <c r="D56" s="366" t="str">
        <f t="shared" ref="D56" si="26">IF(A56="","",DATEDIF(A56,$AF$3,"m"))</f>
        <v/>
      </c>
      <c r="E56" s="301"/>
      <c r="F56" s="262"/>
      <c r="G56" s="70" t="s">
        <v>36</v>
      </c>
      <c r="H56" s="133"/>
      <c r="I56" s="133"/>
      <c r="J56" s="133"/>
      <c r="K56" s="133"/>
      <c r="L56" s="133"/>
      <c r="M56" s="133"/>
      <c r="N56" s="133"/>
      <c r="O56" s="133"/>
      <c r="P56" s="133"/>
      <c r="Q56" s="133"/>
      <c r="R56" s="133"/>
      <c r="S56" s="133"/>
      <c r="T56" s="133"/>
      <c r="U56" s="133"/>
      <c r="V56" s="133"/>
      <c r="W56" s="133"/>
      <c r="X56" s="133"/>
      <c r="Y56" s="133"/>
      <c r="Z56" s="133"/>
      <c r="AA56" s="133"/>
      <c r="AB56" s="133"/>
      <c r="AC56" s="133"/>
      <c r="AD56" s="133"/>
      <c r="AE56" s="133"/>
      <c r="AF56" s="133"/>
      <c r="AG56" s="133"/>
      <c r="AH56" s="133"/>
      <c r="AI56" s="133"/>
      <c r="AJ56" s="133"/>
      <c r="AK56" s="133"/>
      <c r="AL56" s="133"/>
      <c r="AM56" s="253">
        <f t="shared" ref="AM56" si="27">SUM(H57:AL57)</f>
        <v>0</v>
      </c>
      <c r="AN56" s="389" t="str">
        <f t="shared" ref="AN56" si="28">IFERROR(IF(OR(E56="Ａ",AM56&gt;$AF$45),1,ROUNDDOWN(AM56/$AF$45,1)),"")</f>
        <v/>
      </c>
      <c r="AO56" s="372"/>
      <c r="AP56" s="8"/>
    </row>
    <row r="57" spans="1:51" ht="13.5" customHeight="1">
      <c r="A57" s="249"/>
      <c r="B57" s="255"/>
      <c r="C57" s="287"/>
      <c r="D57" s="367"/>
      <c r="E57" s="302"/>
      <c r="F57" s="262"/>
      <c r="G57" s="70" t="s">
        <v>134</v>
      </c>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253"/>
      <c r="AN57" s="389"/>
      <c r="AO57" s="374"/>
      <c r="AP57" s="8"/>
    </row>
    <row r="58" spans="1:51" ht="13.5" customHeight="1">
      <c r="A58" s="248" t="str">
        <f>IFERROR(INDEX(【従業者名簿】!F:F,MATCH(F58,【従業者名簿】!C:C,0)),"")</f>
        <v/>
      </c>
      <c r="B58" s="298" t="s">
        <v>33</v>
      </c>
      <c r="C58" s="299" t="str">
        <f t="shared" ref="C58" si="29">IF(AO58="介護福祉士","〇","")</f>
        <v/>
      </c>
      <c r="D58" s="366" t="str">
        <f t="shared" ref="D58" si="30">IF(A58="","",DATEDIF(A58,$AF$3,"m"))</f>
        <v/>
      </c>
      <c r="E58" s="301"/>
      <c r="F58" s="262"/>
      <c r="G58" s="70" t="s">
        <v>36</v>
      </c>
      <c r="H58" s="133"/>
      <c r="I58" s="133"/>
      <c r="J58" s="133"/>
      <c r="K58" s="133"/>
      <c r="L58" s="133"/>
      <c r="M58" s="133"/>
      <c r="N58" s="133"/>
      <c r="O58" s="133"/>
      <c r="P58" s="133"/>
      <c r="Q58" s="133"/>
      <c r="R58" s="133"/>
      <c r="S58" s="133"/>
      <c r="T58" s="133"/>
      <c r="U58" s="133"/>
      <c r="V58" s="133"/>
      <c r="W58" s="133"/>
      <c r="X58" s="133"/>
      <c r="Y58" s="133"/>
      <c r="Z58" s="133"/>
      <c r="AA58" s="133"/>
      <c r="AB58" s="133"/>
      <c r="AC58" s="133"/>
      <c r="AD58" s="133"/>
      <c r="AE58" s="133"/>
      <c r="AF58" s="133"/>
      <c r="AG58" s="133"/>
      <c r="AH58" s="133"/>
      <c r="AI58" s="133"/>
      <c r="AJ58" s="133"/>
      <c r="AK58" s="133"/>
      <c r="AL58" s="133"/>
      <c r="AM58" s="253">
        <f t="shared" ref="AM58" si="31">SUM(H59:AL59)</f>
        <v>0</v>
      </c>
      <c r="AN58" s="389" t="str">
        <f t="shared" ref="AN58" si="32">IFERROR(IF(OR(E58="Ａ",AM58&gt;$AF$45),1,ROUNDDOWN(AM58/$AF$45,1)),"")</f>
        <v/>
      </c>
      <c r="AO58" s="372"/>
      <c r="AP58" s="8"/>
    </row>
    <row r="59" spans="1:51" ht="13.5" customHeight="1">
      <c r="A59" s="249"/>
      <c r="B59" s="255"/>
      <c r="C59" s="287"/>
      <c r="D59" s="367"/>
      <c r="E59" s="302"/>
      <c r="F59" s="262"/>
      <c r="G59" s="70" t="s">
        <v>134</v>
      </c>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253"/>
      <c r="AN59" s="389"/>
      <c r="AO59" s="374"/>
      <c r="AP59" s="8"/>
    </row>
    <row r="60" spans="1:51" ht="13.5" customHeight="1">
      <c r="A60" s="248" t="str">
        <f>IFERROR(INDEX(【従業者名簿】!F:F,MATCH(F60,【従業者名簿】!C:C,0)),"")</f>
        <v/>
      </c>
      <c r="B60" s="298" t="s">
        <v>33</v>
      </c>
      <c r="C60" s="299" t="str">
        <f t="shared" ref="C60" si="33">IF(AO60="介護福祉士","〇","")</f>
        <v/>
      </c>
      <c r="D60" s="366" t="str">
        <f t="shared" ref="D60" si="34">IF(A60="","",DATEDIF(A60,$AF$3,"m"))</f>
        <v/>
      </c>
      <c r="E60" s="301"/>
      <c r="F60" s="262"/>
      <c r="G60" s="70" t="s">
        <v>36</v>
      </c>
      <c r="H60" s="133"/>
      <c r="I60" s="133"/>
      <c r="J60" s="133"/>
      <c r="K60" s="133"/>
      <c r="L60" s="133"/>
      <c r="M60" s="133"/>
      <c r="N60" s="133"/>
      <c r="O60" s="133"/>
      <c r="P60" s="133"/>
      <c r="Q60" s="133"/>
      <c r="R60" s="133"/>
      <c r="S60" s="133"/>
      <c r="T60" s="133"/>
      <c r="U60" s="133"/>
      <c r="V60" s="133"/>
      <c r="W60" s="133"/>
      <c r="X60" s="133"/>
      <c r="Y60" s="133"/>
      <c r="Z60" s="133"/>
      <c r="AA60" s="133"/>
      <c r="AB60" s="133"/>
      <c r="AC60" s="133"/>
      <c r="AD60" s="133"/>
      <c r="AE60" s="133"/>
      <c r="AF60" s="133"/>
      <c r="AG60" s="133"/>
      <c r="AH60" s="133"/>
      <c r="AI60" s="133"/>
      <c r="AJ60" s="133"/>
      <c r="AK60" s="133"/>
      <c r="AL60" s="133"/>
      <c r="AM60" s="253">
        <f t="shared" ref="AM60" si="35">SUM(H61:AL61)</f>
        <v>0</v>
      </c>
      <c r="AN60" s="389" t="str">
        <f t="shared" ref="AN60" si="36">IFERROR(IF(OR(E60="Ａ",AM60&gt;$AF$45),1,ROUNDDOWN(AM60/$AF$45,1)),"")</f>
        <v/>
      </c>
      <c r="AO60" s="372"/>
      <c r="AP60" s="8"/>
    </row>
    <row r="61" spans="1:51" ht="13.5" customHeight="1">
      <c r="A61" s="249"/>
      <c r="B61" s="255"/>
      <c r="C61" s="287"/>
      <c r="D61" s="367"/>
      <c r="E61" s="302"/>
      <c r="F61" s="262"/>
      <c r="G61" s="70" t="s">
        <v>134</v>
      </c>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253"/>
      <c r="AN61" s="389"/>
      <c r="AO61" s="374"/>
      <c r="AP61" s="8"/>
    </row>
    <row r="62" spans="1:51" ht="13.5" customHeight="1">
      <c r="A62" s="248" t="str">
        <f>IFERROR(INDEX(【従業者名簿】!F:F,MATCH(F62,【従業者名簿】!C:C,0)),"")</f>
        <v/>
      </c>
      <c r="B62" s="298" t="s">
        <v>33</v>
      </c>
      <c r="C62" s="299" t="str">
        <f t="shared" ref="C62" si="37">IF(AO62="介護福祉士","〇","")</f>
        <v/>
      </c>
      <c r="D62" s="366" t="str">
        <f t="shared" ref="D62" si="38">IF(A62="","",DATEDIF(A62,$AF$3,"m"))</f>
        <v/>
      </c>
      <c r="E62" s="301"/>
      <c r="F62" s="262"/>
      <c r="G62" s="70" t="s">
        <v>36</v>
      </c>
      <c r="H62" s="133"/>
      <c r="I62" s="133"/>
      <c r="J62" s="133"/>
      <c r="K62" s="133"/>
      <c r="L62" s="133"/>
      <c r="M62" s="133"/>
      <c r="N62" s="133"/>
      <c r="O62" s="133"/>
      <c r="P62" s="133"/>
      <c r="Q62" s="133"/>
      <c r="R62" s="133"/>
      <c r="S62" s="133"/>
      <c r="T62" s="133"/>
      <c r="U62" s="133"/>
      <c r="V62" s="133"/>
      <c r="W62" s="133"/>
      <c r="X62" s="133"/>
      <c r="Y62" s="133"/>
      <c r="Z62" s="133"/>
      <c r="AA62" s="133"/>
      <c r="AB62" s="133"/>
      <c r="AC62" s="133"/>
      <c r="AD62" s="133"/>
      <c r="AE62" s="133"/>
      <c r="AF62" s="133"/>
      <c r="AG62" s="133"/>
      <c r="AH62" s="133"/>
      <c r="AI62" s="133"/>
      <c r="AJ62" s="133"/>
      <c r="AK62" s="133"/>
      <c r="AL62" s="133"/>
      <c r="AM62" s="253">
        <f t="shared" ref="AM62" si="39">SUM(H63:AL63)</f>
        <v>0</v>
      </c>
      <c r="AN62" s="389" t="str">
        <f t="shared" ref="AN62" si="40">IFERROR(IF(OR(E62="Ａ",AM62&gt;$AF$45),1,ROUNDDOWN(AM62/$AF$45,1)),"")</f>
        <v/>
      </c>
      <c r="AO62" s="372"/>
      <c r="AP62" s="8"/>
    </row>
    <row r="63" spans="1:51" ht="13.5" customHeight="1">
      <c r="A63" s="249"/>
      <c r="B63" s="255"/>
      <c r="C63" s="287"/>
      <c r="D63" s="367"/>
      <c r="E63" s="302"/>
      <c r="F63" s="262"/>
      <c r="G63" s="70" t="s">
        <v>134</v>
      </c>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253"/>
      <c r="AN63" s="389"/>
      <c r="AO63" s="374"/>
      <c r="AP63" s="8"/>
    </row>
    <row r="64" spans="1:51" ht="13.5" customHeight="1">
      <c r="A64" s="248" t="str">
        <f>IFERROR(INDEX(【従業者名簿】!F:F,MATCH(F64,【従業者名簿】!C:C,0)),"")</f>
        <v/>
      </c>
      <c r="B64" s="298" t="s">
        <v>33</v>
      </c>
      <c r="C64" s="299" t="str">
        <f t="shared" ref="C64" si="41">IF(AO64="介護福祉士","〇","")</f>
        <v/>
      </c>
      <c r="D64" s="366" t="str">
        <f t="shared" ref="D64" si="42">IF(A64="","",DATEDIF(A64,$AF$3,"m"))</f>
        <v/>
      </c>
      <c r="E64" s="301"/>
      <c r="F64" s="262"/>
      <c r="G64" s="70" t="s">
        <v>36</v>
      </c>
      <c r="H64" s="133"/>
      <c r="I64" s="133"/>
      <c r="J64" s="133"/>
      <c r="K64" s="133"/>
      <c r="L64" s="133"/>
      <c r="M64" s="133"/>
      <c r="N64" s="133"/>
      <c r="O64" s="133"/>
      <c r="P64" s="133"/>
      <c r="Q64" s="133"/>
      <c r="R64" s="133"/>
      <c r="S64" s="133"/>
      <c r="T64" s="133"/>
      <c r="U64" s="133"/>
      <c r="V64" s="133"/>
      <c r="W64" s="133"/>
      <c r="X64" s="133"/>
      <c r="Y64" s="133"/>
      <c r="Z64" s="133"/>
      <c r="AA64" s="133"/>
      <c r="AB64" s="133"/>
      <c r="AC64" s="133"/>
      <c r="AD64" s="133"/>
      <c r="AE64" s="133"/>
      <c r="AF64" s="133"/>
      <c r="AG64" s="133"/>
      <c r="AH64" s="133"/>
      <c r="AI64" s="133"/>
      <c r="AJ64" s="133"/>
      <c r="AK64" s="133"/>
      <c r="AL64" s="133"/>
      <c r="AM64" s="253">
        <f t="shared" ref="AM64" si="43">SUM(H65:AL65)</f>
        <v>0</v>
      </c>
      <c r="AN64" s="389" t="str">
        <f t="shared" ref="AN64" si="44">IFERROR(IF(OR(E64="Ａ",AM64&gt;$AF$45),1,ROUNDDOWN(AM64/$AF$45,1)),"")</f>
        <v/>
      </c>
      <c r="AO64" s="372"/>
      <c r="AP64" s="8"/>
    </row>
    <row r="65" spans="1:51" ht="13.5" customHeight="1">
      <c r="A65" s="249"/>
      <c r="B65" s="255"/>
      <c r="C65" s="287"/>
      <c r="D65" s="367"/>
      <c r="E65" s="302"/>
      <c r="F65" s="262"/>
      <c r="G65" s="70" t="s">
        <v>134</v>
      </c>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253"/>
      <c r="AN65" s="389"/>
      <c r="AO65" s="374"/>
      <c r="AP65" s="8"/>
    </row>
    <row r="66" spans="1:51" ht="13.5" customHeight="1">
      <c r="A66" s="248" t="str">
        <f>IFERROR(INDEX(【従業者名簿】!F:F,MATCH(F66,【従業者名簿】!C:C,0)),"")</f>
        <v/>
      </c>
      <c r="B66" s="298" t="s">
        <v>33</v>
      </c>
      <c r="C66" s="299" t="str">
        <f t="shared" ref="C66" si="45">IF(AO66="介護福祉士","〇","")</f>
        <v/>
      </c>
      <c r="D66" s="366" t="str">
        <f t="shared" ref="D66" si="46">IF(A66="","",DATEDIF(A66,$AF$3,"m"))</f>
        <v/>
      </c>
      <c r="E66" s="301"/>
      <c r="F66" s="262"/>
      <c r="G66" s="70" t="s">
        <v>36</v>
      </c>
      <c r="H66" s="133"/>
      <c r="I66" s="133"/>
      <c r="J66" s="133"/>
      <c r="K66" s="133"/>
      <c r="L66" s="133"/>
      <c r="M66" s="133"/>
      <c r="N66" s="133"/>
      <c r="O66" s="133"/>
      <c r="P66" s="133"/>
      <c r="Q66" s="133"/>
      <c r="R66" s="133"/>
      <c r="S66" s="133"/>
      <c r="T66" s="133"/>
      <c r="U66" s="133"/>
      <c r="V66" s="133"/>
      <c r="W66" s="133"/>
      <c r="X66" s="133"/>
      <c r="Y66" s="133"/>
      <c r="Z66" s="133"/>
      <c r="AA66" s="133"/>
      <c r="AB66" s="133"/>
      <c r="AC66" s="133"/>
      <c r="AD66" s="133"/>
      <c r="AE66" s="133"/>
      <c r="AF66" s="133"/>
      <c r="AG66" s="133"/>
      <c r="AH66" s="133"/>
      <c r="AI66" s="133"/>
      <c r="AJ66" s="133"/>
      <c r="AK66" s="133"/>
      <c r="AL66" s="133"/>
      <c r="AM66" s="253">
        <f t="shared" ref="AM66" si="47">SUM(H67:AL67)</f>
        <v>0</v>
      </c>
      <c r="AN66" s="389" t="str">
        <f t="shared" ref="AN66" si="48">IFERROR(IF(OR(E66="Ａ",AM66&gt;$AF$45),1,ROUNDDOWN(AM66/$AF$45,1)),"")</f>
        <v/>
      </c>
      <c r="AO66" s="372"/>
      <c r="AP66" s="8"/>
    </row>
    <row r="67" spans="1:51" ht="13.5" customHeight="1">
      <c r="A67" s="249"/>
      <c r="B67" s="255"/>
      <c r="C67" s="287"/>
      <c r="D67" s="367"/>
      <c r="E67" s="302"/>
      <c r="F67" s="262"/>
      <c r="G67" s="70" t="s">
        <v>134</v>
      </c>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253"/>
      <c r="AN67" s="389"/>
      <c r="AO67" s="374"/>
      <c r="AP67" s="8"/>
    </row>
    <row r="68" spans="1:51" ht="13.5" customHeight="1">
      <c r="A68" s="248" t="str">
        <f>IFERROR(INDEX(【従業者名簿】!F:F,MATCH(F68,【従業者名簿】!C:C,0)),"")</f>
        <v/>
      </c>
      <c r="B68" s="298" t="s">
        <v>33</v>
      </c>
      <c r="C68" s="299" t="str">
        <f t="shared" ref="C68" si="49">IF(AO68="介護福祉士","〇","")</f>
        <v/>
      </c>
      <c r="D68" s="366" t="str">
        <f t="shared" ref="D68" si="50">IF(A68="","",DATEDIF(A68,$AF$3,"m"))</f>
        <v/>
      </c>
      <c r="E68" s="301"/>
      <c r="F68" s="262"/>
      <c r="G68" s="70" t="s">
        <v>36</v>
      </c>
      <c r="H68" s="133"/>
      <c r="I68" s="133"/>
      <c r="J68" s="133"/>
      <c r="K68" s="133"/>
      <c r="L68" s="133"/>
      <c r="M68" s="133"/>
      <c r="N68" s="133"/>
      <c r="O68" s="133"/>
      <c r="P68" s="133"/>
      <c r="Q68" s="133"/>
      <c r="R68" s="133"/>
      <c r="S68" s="133"/>
      <c r="T68" s="133"/>
      <c r="U68" s="133"/>
      <c r="V68" s="133"/>
      <c r="W68" s="133"/>
      <c r="X68" s="133"/>
      <c r="Y68" s="133"/>
      <c r="Z68" s="133"/>
      <c r="AA68" s="133"/>
      <c r="AB68" s="133"/>
      <c r="AC68" s="133"/>
      <c r="AD68" s="133"/>
      <c r="AE68" s="133"/>
      <c r="AF68" s="133"/>
      <c r="AG68" s="133"/>
      <c r="AH68" s="133"/>
      <c r="AI68" s="133"/>
      <c r="AJ68" s="133"/>
      <c r="AK68" s="133"/>
      <c r="AL68" s="133"/>
      <c r="AM68" s="253">
        <f t="shared" ref="AM68" si="51">SUM(H69:AL69)</f>
        <v>0</v>
      </c>
      <c r="AN68" s="389" t="str">
        <f t="shared" ref="AN68" si="52">IFERROR(IF(OR(E68="Ａ",AM68&gt;$AF$45),1,ROUNDDOWN(AM68/$AF$45,1)),"")</f>
        <v/>
      </c>
      <c r="AO68" s="372"/>
      <c r="AP68" s="8"/>
    </row>
    <row r="69" spans="1:51" ht="13.5" customHeight="1">
      <c r="A69" s="249"/>
      <c r="B69" s="255"/>
      <c r="C69" s="287"/>
      <c r="D69" s="367"/>
      <c r="E69" s="302"/>
      <c r="F69" s="262"/>
      <c r="G69" s="70" t="s">
        <v>134</v>
      </c>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253"/>
      <c r="AN69" s="389"/>
      <c r="AO69" s="374"/>
      <c r="AP69" s="8"/>
    </row>
    <row r="70" spans="1:51" ht="13.5" customHeight="1">
      <c r="A70" s="248" t="str">
        <f>IFERROR(INDEX(【従業者名簿】!F:F,MATCH(F70,【従業者名簿】!C:C,0)),"")</f>
        <v/>
      </c>
      <c r="B70" s="298" t="s">
        <v>33</v>
      </c>
      <c r="C70" s="299" t="str">
        <f t="shared" ref="C70" si="53">IF(AO70="介護福祉士","〇","")</f>
        <v/>
      </c>
      <c r="D70" s="366" t="str">
        <f t="shared" ref="D70" si="54">IF(A70="","",DATEDIF(A70,$AF$3,"m"))</f>
        <v/>
      </c>
      <c r="E70" s="301"/>
      <c r="F70" s="262"/>
      <c r="G70" s="70" t="s">
        <v>36</v>
      </c>
      <c r="H70" s="133"/>
      <c r="I70" s="133"/>
      <c r="J70" s="133"/>
      <c r="K70" s="133"/>
      <c r="L70" s="133"/>
      <c r="M70" s="133"/>
      <c r="N70" s="133"/>
      <c r="O70" s="133"/>
      <c r="P70" s="133"/>
      <c r="Q70" s="133"/>
      <c r="R70" s="133"/>
      <c r="S70" s="133"/>
      <c r="T70" s="133"/>
      <c r="U70" s="133"/>
      <c r="V70" s="133"/>
      <c r="W70" s="133"/>
      <c r="X70" s="133"/>
      <c r="Y70" s="133"/>
      <c r="Z70" s="133"/>
      <c r="AA70" s="133"/>
      <c r="AB70" s="133"/>
      <c r="AC70" s="133"/>
      <c r="AD70" s="133"/>
      <c r="AE70" s="133"/>
      <c r="AF70" s="133"/>
      <c r="AG70" s="133"/>
      <c r="AH70" s="133"/>
      <c r="AI70" s="133"/>
      <c r="AJ70" s="133"/>
      <c r="AK70" s="133"/>
      <c r="AL70" s="133"/>
      <c r="AM70" s="253">
        <f t="shared" ref="AM70" si="55">SUM(H71:AL71)</f>
        <v>0</v>
      </c>
      <c r="AN70" s="389" t="str">
        <f t="shared" ref="AN70" si="56">IFERROR(IF(OR(E70="Ａ",AM70&gt;$AF$45),1,ROUNDDOWN(AM70/$AF$45,1)),"")</f>
        <v/>
      </c>
      <c r="AO70" s="372"/>
      <c r="AP70" s="8"/>
    </row>
    <row r="71" spans="1:51" ht="13.5" customHeight="1">
      <c r="A71" s="249"/>
      <c r="B71" s="255"/>
      <c r="C71" s="287"/>
      <c r="D71" s="367"/>
      <c r="E71" s="302"/>
      <c r="F71" s="262"/>
      <c r="G71" s="70" t="s">
        <v>134</v>
      </c>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253"/>
      <c r="AN71" s="389"/>
      <c r="AO71" s="374"/>
      <c r="AP71" s="8"/>
    </row>
    <row r="72" spans="1:51" ht="13.5" customHeight="1">
      <c r="A72" s="248" t="str">
        <f>IFERROR(INDEX(【従業者名簿】!F:F,MATCH(F72,【従業者名簿】!C:C,0)),"")</f>
        <v/>
      </c>
      <c r="B72" s="298" t="s">
        <v>33</v>
      </c>
      <c r="C72" s="299" t="str">
        <f t="shared" ref="C72" si="57">IF(AO72="介護福祉士","〇","")</f>
        <v/>
      </c>
      <c r="D72" s="366" t="str">
        <f t="shared" ref="D72" si="58">IF(A72="","",DATEDIF(A72,$AF$3,"m"))</f>
        <v/>
      </c>
      <c r="E72" s="301"/>
      <c r="F72" s="262"/>
      <c r="G72" s="70" t="s">
        <v>36</v>
      </c>
      <c r="H72" s="133"/>
      <c r="I72" s="133"/>
      <c r="J72" s="133"/>
      <c r="K72" s="133"/>
      <c r="L72" s="133"/>
      <c r="M72" s="133"/>
      <c r="N72" s="133"/>
      <c r="O72" s="133"/>
      <c r="P72" s="133"/>
      <c r="Q72" s="133"/>
      <c r="R72" s="133"/>
      <c r="S72" s="133"/>
      <c r="T72" s="133"/>
      <c r="U72" s="133"/>
      <c r="V72" s="133"/>
      <c r="W72" s="133"/>
      <c r="X72" s="133"/>
      <c r="Y72" s="133"/>
      <c r="Z72" s="133"/>
      <c r="AA72" s="133"/>
      <c r="AB72" s="133"/>
      <c r="AC72" s="133"/>
      <c r="AD72" s="133"/>
      <c r="AE72" s="133"/>
      <c r="AF72" s="133"/>
      <c r="AG72" s="133"/>
      <c r="AH72" s="133"/>
      <c r="AI72" s="133"/>
      <c r="AJ72" s="133"/>
      <c r="AK72" s="133"/>
      <c r="AL72" s="133"/>
      <c r="AM72" s="253">
        <f t="shared" ref="AM72" si="59">SUM(H73:AL73)</f>
        <v>0</v>
      </c>
      <c r="AN72" s="389" t="str">
        <f t="shared" ref="AN72" si="60">IFERROR(IF(OR(E72="Ａ",AM72&gt;$AF$45),1,ROUNDDOWN(AM72/$AF$45,1)),"")</f>
        <v/>
      </c>
      <c r="AO72" s="372"/>
      <c r="AP72" s="8"/>
    </row>
    <row r="73" spans="1:51" ht="13.5" customHeight="1">
      <c r="A73" s="249"/>
      <c r="B73" s="255"/>
      <c r="C73" s="287"/>
      <c r="D73" s="367"/>
      <c r="E73" s="302"/>
      <c r="F73" s="262"/>
      <c r="G73" s="70" t="s">
        <v>134</v>
      </c>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253"/>
      <c r="AN73" s="389"/>
      <c r="AO73" s="374"/>
      <c r="AP73" s="8"/>
    </row>
    <row r="74" spans="1:51" ht="13.5" customHeight="1">
      <c r="A74" s="248" t="str">
        <f>IFERROR(INDEX(【従業者名簿】!F:F,MATCH(F74,【従業者名簿】!C:C,0)),"")</f>
        <v/>
      </c>
      <c r="B74" s="298" t="s">
        <v>33</v>
      </c>
      <c r="C74" s="299" t="str">
        <f t="shared" ref="C74" si="61">IF(AO74="介護福祉士","〇","")</f>
        <v/>
      </c>
      <c r="D74" s="366" t="str">
        <f t="shared" ref="D74" si="62">IF(A74="","",DATEDIF(A74,$AF$3,"m"))</f>
        <v/>
      </c>
      <c r="E74" s="301"/>
      <c r="F74" s="262"/>
      <c r="G74" s="70" t="s">
        <v>36</v>
      </c>
      <c r="H74" s="133"/>
      <c r="I74" s="133"/>
      <c r="J74" s="133"/>
      <c r="K74" s="133"/>
      <c r="L74" s="133"/>
      <c r="M74" s="133"/>
      <c r="N74" s="133"/>
      <c r="O74" s="133"/>
      <c r="P74" s="133"/>
      <c r="Q74" s="133"/>
      <c r="R74" s="133"/>
      <c r="S74" s="133"/>
      <c r="T74" s="133"/>
      <c r="U74" s="133"/>
      <c r="V74" s="133"/>
      <c r="W74" s="133"/>
      <c r="X74" s="133"/>
      <c r="Y74" s="133"/>
      <c r="Z74" s="133"/>
      <c r="AA74" s="133"/>
      <c r="AB74" s="133"/>
      <c r="AC74" s="133"/>
      <c r="AD74" s="133"/>
      <c r="AE74" s="133"/>
      <c r="AF74" s="133"/>
      <c r="AG74" s="133"/>
      <c r="AH74" s="133"/>
      <c r="AI74" s="133"/>
      <c r="AJ74" s="133"/>
      <c r="AK74" s="133"/>
      <c r="AL74" s="133"/>
      <c r="AM74" s="253">
        <f t="shared" ref="AM74" si="63">SUM(H75:AL75)</f>
        <v>0</v>
      </c>
      <c r="AN74" s="389" t="str">
        <f t="shared" ref="AN74" si="64">IFERROR(IF(OR(E74="Ａ",AM74&gt;$AF$45),1,ROUNDDOWN(AM74/$AF$45,1)),"")</f>
        <v/>
      </c>
      <c r="AO74" s="372"/>
      <c r="AP74" s="8"/>
    </row>
    <row r="75" spans="1:51" ht="13.5" customHeight="1">
      <c r="A75" s="249"/>
      <c r="B75" s="255"/>
      <c r="C75" s="287"/>
      <c r="D75" s="367"/>
      <c r="E75" s="302"/>
      <c r="F75" s="262"/>
      <c r="G75" s="70" t="s">
        <v>134</v>
      </c>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253"/>
      <c r="AN75" s="389"/>
      <c r="AO75" s="374"/>
      <c r="AP75" s="8"/>
    </row>
    <row r="76" spans="1:51" ht="13.5" customHeight="1">
      <c r="A76" s="248" t="str">
        <f>IFERROR(INDEX(【従業者名簿】!F:F,MATCH(F76,【従業者名簿】!C:C,0)),"")</f>
        <v/>
      </c>
      <c r="B76" s="298" t="s">
        <v>33</v>
      </c>
      <c r="C76" s="299" t="str">
        <f t="shared" ref="C76" si="65">IF(AO76="介護福祉士","〇","")</f>
        <v/>
      </c>
      <c r="D76" s="366" t="str">
        <f t="shared" ref="D76" si="66">IF(A76="","",DATEDIF(A76,$AF$3,"m"))</f>
        <v/>
      </c>
      <c r="E76" s="301"/>
      <c r="F76" s="270"/>
      <c r="G76" s="70" t="s">
        <v>36</v>
      </c>
      <c r="H76" s="133"/>
      <c r="I76" s="133"/>
      <c r="J76" s="133"/>
      <c r="K76" s="133"/>
      <c r="L76" s="133"/>
      <c r="M76" s="133"/>
      <c r="N76" s="133"/>
      <c r="O76" s="133"/>
      <c r="P76" s="133"/>
      <c r="Q76" s="133"/>
      <c r="R76" s="133"/>
      <c r="S76" s="133"/>
      <c r="T76" s="133"/>
      <c r="U76" s="133"/>
      <c r="V76" s="133"/>
      <c r="W76" s="133"/>
      <c r="X76" s="133"/>
      <c r="Y76" s="133"/>
      <c r="Z76" s="133"/>
      <c r="AA76" s="133"/>
      <c r="AB76" s="133"/>
      <c r="AC76" s="133"/>
      <c r="AD76" s="133"/>
      <c r="AE76" s="133"/>
      <c r="AF76" s="133"/>
      <c r="AG76" s="133"/>
      <c r="AH76" s="133"/>
      <c r="AI76" s="133"/>
      <c r="AJ76" s="133"/>
      <c r="AK76" s="133"/>
      <c r="AL76" s="133"/>
      <c r="AM76" s="253">
        <f t="shared" ref="AM76" si="67">SUM(H77:AL77)</f>
        <v>0</v>
      </c>
      <c r="AN76" s="389" t="str">
        <f t="shared" ref="AN76" si="68">IFERROR(IF(OR(E76="Ａ",AM76&gt;$AF$45),1,ROUNDDOWN(AM76/$AF$45,1)),"")</f>
        <v/>
      </c>
      <c r="AO76" s="372"/>
      <c r="AP76" s="8"/>
    </row>
    <row r="77" spans="1:51" ht="13.5" customHeight="1">
      <c r="A77" s="249"/>
      <c r="B77" s="255"/>
      <c r="C77" s="287"/>
      <c r="D77" s="367"/>
      <c r="E77" s="302"/>
      <c r="F77" s="261"/>
      <c r="G77" s="70" t="s">
        <v>134</v>
      </c>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253"/>
      <c r="AN77" s="389"/>
      <c r="AO77" s="374"/>
      <c r="AP77" s="8"/>
    </row>
    <row r="78" spans="1:51" ht="13.5" customHeight="1">
      <c r="A78" s="248" t="str">
        <f>IFERROR(INDEX(【従業者名簿】!F:F,MATCH(F78,【従業者名簿】!C:C,0)),"")</f>
        <v/>
      </c>
      <c r="B78" s="298" t="s">
        <v>33</v>
      </c>
      <c r="C78" s="299" t="str">
        <f t="shared" ref="C78" si="69">IF(AO78="介護福祉士","〇","")</f>
        <v/>
      </c>
      <c r="D78" s="366" t="str">
        <f>IF(A78="","",DATEDIF(A78,$AF$3,"m"))</f>
        <v/>
      </c>
      <c r="E78" s="301"/>
      <c r="F78" s="262"/>
      <c r="G78" s="70" t="s">
        <v>36</v>
      </c>
      <c r="H78" s="133"/>
      <c r="I78" s="133"/>
      <c r="J78" s="133"/>
      <c r="K78" s="133"/>
      <c r="L78" s="133"/>
      <c r="M78" s="133"/>
      <c r="N78" s="133"/>
      <c r="O78" s="133"/>
      <c r="P78" s="133"/>
      <c r="Q78" s="133"/>
      <c r="R78" s="133"/>
      <c r="S78" s="133"/>
      <c r="T78" s="133"/>
      <c r="U78" s="133"/>
      <c r="V78" s="133"/>
      <c r="W78" s="133"/>
      <c r="X78" s="133"/>
      <c r="Y78" s="133"/>
      <c r="Z78" s="133"/>
      <c r="AA78" s="133"/>
      <c r="AB78" s="133"/>
      <c r="AC78" s="133"/>
      <c r="AD78" s="133"/>
      <c r="AE78" s="133"/>
      <c r="AF78" s="133"/>
      <c r="AG78" s="133"/>
      <c r="AH78" s="133"/>
      <c r="AI78" s="133"/>
      <c r="AJ78" s="133"/>
      <c r="AK78" s="133"/>
      <c r="AL78" s="133"/>
      <c r="AM78" s="253">
        <f>SUM(H79:AL79)</f>
        <v>0</v>
      </c>
      <c r="AN78" s="389" t="str">
        <f>IFERROR(IF(OR(E78="Ａ",AM78&gt;$AF$45),1,ROUNDDOWN(AM78/$AF$45,1)),"")</f>
        <v/>
      </c>
      <c r="AO78" s="372"/>
      <c r="AP78" s="8"/>
    </row>
    <row r="79" spans="1:51" ht="13.5" customHeight="1">
      <c r="A79" s="249"/>
      <c r="B79" s="255"/>
      <c r="C79" s="287"/>
      <c r="D79" s="367"/>
      <c r="E79" s="302"/>
      <c r="F79" s="262"/>
      <c r="G79" s="70" t="s">
        <v>134</v>
      </c>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253"/>
      <c r="AN79" s="389"/>
      <c r="AO79" s="374"/>
      <c r="AP79" s="8"/>
    </row>
    <row r="80" spans="1:51" ht="13.5" customHeight="1">
      <c r="B80" s="132"/>
      <c r="C80" s="132"/>
      <c r="D80" s="132"/>
      <c r="E80" s="7" t="s">
        <v>137</v>
      </c>
      <c r="F80" s="132"/>
      <c r="G80" s="51"/>
      <c r="H80" s="7"/>
      <c r="I80" s="52"/>
      <c r="J80" s="52"/>
      <c r="K80" s="52"/>
      <c r="L80" s="52"/>
      <c r="M80" s="52"/>
      <c r="N80" s="52"/>
      <c r="O80" s="52"/>
      <c r="P80" s="52"/>
      <c r="Q80" s="52"/>
      <c r="R80" s="52"/>
      <c r="S80" s="53"/>
      <c r="T80" s="53"/>
      <c r="U80" s="7"/>
      <c r="V80" s="52"/>
      <c r="W80" s="52"/>
      <c r="X80" s="52"/>
      <c r="Y80" s="52"/>
      <c r="Z80" s="52"/>
      <c r="AA80" s="52"/>
      <c r="AB80" s="52"/>
      <c r="AC80" s="132"/>
      <c r="AD80" s="132"/>
      <c r="AE80" s="132"/>
      <c r="AF80" s="54"/>
      <c r="AG80" s="54"/>
      <c r="AH80" s="7"/>
      <c r="AI80" s="7"/>
      <c r="AJ80" s="7"/>
      <c r="AK80" s="7"/>
      <c r="AL80" s="7"/>
      <c r="AM80" s="55"/>
      <c r="AN80" s="56"/>
      <c r="AO80" s="57"/>
      <c r="AP80" s="10"/>
      <c r="AQ80" s="159"/>
      <c r="AR80" s="159"/>
      <c r="AS80" s="159"/>
      <c r="AT80" s="58"/>
      <c r="AU80" s="58"/>
      <c r="AV80" s="58"/>
      <c r="AW80" s="59"/>
      <c r="AX80" s="59"/>
      <c r="AY80" s="59"/>
    </row>
    <row r="81" spans="1:53" ht="13.5" customHeight="1">
      <c r="B81" s="132"/>
      <c r="C81" s="132"/>
      <c r="D81" s="132"/>
      <c r="E81" s="7"/>
      <c r="F81" s="132"/>
      <c r="G81" s="51"/>
      <c r="H81" s="7"/>
      <c r="I81" s="52"/>
      <c r="J81" s="52"/>
      <c r="K81" s="52"/>
      <c r="L81" s="52"/>
      <c r="M81" s="52"/>
      <c r="N81" s="52"/>
      <c r="O81" s="52"/>
      <c r="P81" s="52"/>
      <c r="Q81" s="52"/>
      <c r="R81" s="52"/>
      <c r="S81" s="53"/>
      <c r="T81" s="53"/>
      <c r="U81" s="7"/>
      <c r="V81" s="52"/>
      <c r="W81" s="52"/>
      <c r="X81" s="52"/>
      <c r="Y81" s="52"/>
      <c r="Z81" s="52"/>
      <c r="AA81" s="52"/>
      <c r="AB81" s="52"/>
      <c r="AC81" s="132"/>
      <c r="AD81" s="132"/>
      <c r="AE81" s="132"/>
      <c r="AF81" s="54"/>
      <c r="AG81" s="54"/>
      <c r="AH81" s="7"/>
      <c r="AI81" s="7"/>
      <c r="AJ81" s="7"/>
      <c r="AK81" s="7"/>
      <c r="AL81" s="7"/>
      <c r="AM81" s="55"/>
      <c r="AN81" s="56"/>
      <c r="AO81" s="57"/>
      <c r="AP81" s="10"/>
      <c r="AQ81" s="159"/>
      <c r="AR81" s="159"/>
      <c r="AS81" s="159"/>
      <c r="AT81" s="58"/>
      <c r="AU81" s="58"/>
      <c r="AV81" s="58"/>
      <c r="AW81" s="59"/>
      <c r="AX81" s="59"/>
      <c r="AY81" s="59"/>
    </row>
    <row r="82" spans="1:53" ht="18" customHeight="1">
      <c r="B82" s="2" t="s">
        <v>2</v>
      </c>
      <c r="C82" s="2"/>
      <c r="D82" s="2"/>
      <c r="E82" s="2"/>
      <c r="F82" s="2"/>
      <c r="G82" s="2"/>
      <c r="H82" s="2"/>
      <c r="I82" s="2"/>
      <c r="J82" s="2"/>
      <c r="AF82" s="3"/>
      <c r="AO82" s="3"/>
      <c r="AY82" s="3" t="s">
        <v>35</v>
      </c>
      <c r="BA82" s="9"/>
    </row>
    <row r="83" spans="1:53" ht="18" customHeight="1">
      <c r="B83" s="233" t="s">
        <v>22</v>
      </c>
      <c r="C83" s="234"/>
      <c r="D83" s="235">
        <f>【算定要件集計】!$B$3</f>
        <v>0</v>
      </c>
      <c r="E83" s="236"/>
      <c r="F83" s="236"/>
      <c r="G83" s="236"/>
      <c r="H83" s="236"/>
      <c r="I83" s="236"/>
      <c r="J83" s="236"/>
      <c r="K83" s="237"/>
      <c r="L83" s="238" t="s">
        <v>21</v>
      </c>
      <c r="M83" s="239"/>
      <c r="N83" s="239"/>
      <c r="O83" s="240"/>
      <c r="P83" s="241"/>
      <c r="Q83" s="241"/>
      <c r="R83" s="241"/>
      <c r="S83" s="241"/>
      <c r="T83" s="241"/>
      <c r="U83" s="242"/>
      <c r="V83" s="233" t="s">
        <v>23</v>
      </c>
      <c r="W83" s="243"/>
      <c r="X83" s="203"/>
      <c r="Y83" s="244"/>
      <c r="Z83" s="245"/>
      <c r="AA83" s="233" t="s">
        <v>40</v>
      </c>
      <c r="AB83" s="246"/>
      <c r="AC83" s="246"/>
      <c r="AD83" s="246"/>
      <c r="AE83" s="247"/>
      <c r="AF83" s="375" t="str">
        <f>$AF$3</f>
        <v/>
      </c>
      <c r="AG83" s="376"/>
      <c r="AH83" s="376"/>
      <c r="AI83" s="376"/>
      <c r="AJ83" s="377"/>
      <c r="AK83" s="378"/>
      <c r="AO83" s="5"/>
      <c r="BA83" s="9"/>
    </row>
    <row r="84" spans="1:53" ht="5.0999999999999996" customHeight="1">
      <c r="BA84" s="9"/>
    </row>
    <row r="85" spans="1:53" ht="16.5" customHeight="1">
      <c r="G85" s="5" t="s">
        <v>44</v>
      </c>
      <c r="H85" s="49">
        <f>$H$5</f>
        <v>0</v>
      </c>
      <c r="I85" s="50" t="s">
        <v>43</v>
      </c>
      <c r="J85" s="49">
        <f>$J$5</f>
        <v>0</v>
      </c>
      <c r="K85" s="50" t="s">
        <v>24</v>
      </c>
      <c r="L85" s="50"/>
      <c r="M85" s="49">
        <f>$M$5</f>
        <v>0</v>
      </c>
      <c r="N85" s="50" t="s">
        <v>43</v>
      </c>
      <c r="O85" s="49">
        <f>$O$5</f>
        <v>0</v>
      </c>
      <c r="P85" s="1" t="s">
        <v>25</v>
      </c>
      <c r="R85" s="7"/>
      <c r="U85" s="7"/>
      <c r="V85" s="7"/>
      <c r="W85" s="7"/>
      <c r="X85" s="7"/>
      <c r="Y85" s="7"/>
      <c r="AE85" s="5" t="s">
        <v>42</v>
      </c>
      <c r="AF85" s="220">
        <f>$AF$5</f>
        <v>0</v>
      </c>
      <c r="AG85" s="379"/>
      <c r="AH85" s="7" t="s">
        <v>31</v>
      </c>
      <c r="AI85" s="7"/>
      <c r="AJ85" s="7"/>
      <c r="AL85" s="5" t="s">
        <v>32</v>
      </c>
      <c r="AM85" s="47">
        <f>$AM$5</f>
        <v>0</v>
      </c>
      <c r="AN85" s="7" t="s">
        <v>31</v>
      </c>
      <c r="AQ85" s="1" t="s">
        <v>27</v>
      </c>
      <c r="BA85" s="9"/>
    </row>
    <row r="86" spans="1:53" s="6" customFormat="1" ht="18" customHeight="1">
      <c r="A86" s="248" t="s">
        <v>60</v>
      </c>
      <c r="B86" s="238" t="s">
        <v>0</v>
      </c>
      <c r="C86" s="250" t="s">
        <v>203</v>
      </c>
      <c r="D86" s="250" t="s">
        <v>62</v>
      </c>
      <c r="E86" s="250" t="s">
        <v>1</v>
      </c>
      <c r="F86" s="238" t="s">
        <v>3</v>
      </c>
      <c r="G86" s="252" t="s">
        <v>37</v>
      </c>
      <c r="H86" s="18" t="str">
        <f>AF83</f>
        <v/>
      </c>
      <c r="I86" s="18" t="str">
        <f>IFERROR(H86+1,"")</f>
        <v/>
      </c>
      <c r="J86" s="18" t="str">
        <f t="shared" ref="J86:AI86" si="70">IFERROR(I86+1,"")</f>
        <v/>
      </c>
      <c r="K86" s="18" t="str">
        <f t="shared" si="70"/>
        <v/>
      </c>
      <c r="L86" s="18" t="str">
        <f t="shared" si="70"/>
        <v/>
      </c>
      <c r="M86" s="18" t="str">
        <f t="shared" si="70"/>
        <v/>
      </c>
      <c r="N86" s="18" t="str">
        <f t="shared" si="70"/>
        <v/>
      </c>
      <c r="O86" s="18" t="str">
        <f t="shared" si="70"/>
        <v/>
      </c>
      <c r="P86" s="18" t="str">
        <f t="shared" si="70"/>
        <v/>
      </c>
      <c r="Q86" s="18" t="str">
        <f t="shared" si="70"/>
        <v/>
      </c>
      <c r="R86" s="18" t="str">
        <f t="shared" si="70"/>
        <v/>
      </c>
      <c r="S86" s="18" t="str">
        <f t="shared" si="70"/>
        <v/>
      </c>
      <c r="T86" s="18" t="str">
        <f t="shared" si="70"/>
        <v/>
      </c>
      <c r="U86" s="18" t="str">
        <f t="shared" si="70"/>
        <v/>
      </c>
      <c r="V86" s="18" t="str">
        <f t="shared" si="70"/>
        <v/>
      </c>
      <c r="W86" s="18" t="str">
        <f t="shared" si="70"/>
        <v/>
      </c>
      <c r="X86" s="18" t="str">
        <f t="shared" si="70"/>
        <v/>
      </c>
      <c r="Y86" s="18" t="str">
        <f t="shared" si="70"/>
        <v/>
      </c>
      <c r="Z86" s="18" t="str">
        <f t="shared" si="70"/>
        <v/>
      </c>
      <c r="AA86" s="18" t="str">
        <f t="shared" si="70"/>
        <v/>
      </c>
      <c r="AB86" s="18" t="str">
        <f t="shared" si="70"/>
        <v/>
      </c>
      <c r="AC86" s="18" t="str">
        <f t="shared" si="70"/>
        <v/>
      </c>
      <c r="AD86" s="18" t="str">
        <f t="shared" si="70"/>
        <v/>
      </c>
      <c r="AE86" s="18" t="str">
        <f t="shared" si="70"/>
        <v/>
      </c>
      <c r="AF86" s="18" t="str">
        <f t="shared" si="70"/>
        <v/>
      </c>
      <c r="AG86" s="18" t="str">
        <f t="shared" si="70"/>
        <v/>
      </c>
      <c r="AH86" s="18" t="str">
        <f t="shared" si="70"/>
        <v/>
      </c>
      <c r="AI86" s="18" t="str">
        <f t="shared" si="70"/>
        <v/>
      </c>
      <c r="AJ86" s="18" t="str">
        <f>IFERROR(IF(MONTH(AI86)&lt;&gt;MONTH(AI86+1),"",AI86+1),"")</f>
        <v/>
      </c>
      <c r="AK86" s="18" t="str">
        <f>IFERROR(IF(MONTH(AJ86)&lt;&gt;MONTH(AJ86+1),"",AJ86+1),"")</f>
        <v/>
      </c>
      <c r="AL86" s="18" t="str">
        <f>IFERROR(IF(MONTH(AK86)&lt;&gt;MONTH(AK86+1),"",AK86+1),"")</f>
        <v/>
      </c>
      <c r="AM86" s="263" t="s">
        <v>162</v>
      </c>
      <c r="AN86" s="263" t="s">
        <v>163</v>
      </c>
      <c r="AO86" s="206" t="s">
        <v>133</v>
      </c>
      <c r="AQ86" s="208" t="s">
        <v>36</v>
      </c>
      <c r="AR86" s="209"/>
      <c r="AS86" s="208" t="s">
        <v>39</v>
      </c>
      <c r="AT86" s="212"/>
      <c r="AU86" s="212"/>
      <c r="AV86" s="212"/>
      <c r="AW86" s="213"/>
      <c r="AX86" s="208" t="s">
        <v>16</v>
      </c>
      <c r="AY86" s="215"/>
      <c r="BA86" s="9"/>
    </row>
    <row r="87" spans="1:53" s="6" customFormat="1" ht="18" customHeight="1">
      <c r="A87" s="249"/>
      <c r="B87" s="238"/>
      <c r="C87" s="251"/>
      <c r="D87" s="251"/>
      <c r="E87" s="251"/>
      <c r="F87" s="238"/>
      <c r="G87" s="239"/>
      <c r="H87" s="19" t="str">
        <f>H86</f>
        <v/>
      </c>
      <c r="I87" s="19" t="str">
        <f>I86</f>
        <v/>
      </c>
      <c r="J87" s="19" t="str">
        <f t="shared" ref="J87:AL87" si="71">J86</f>
        <v/>
      </c>
      <c r="K87" s="19" t="str">
        <f t="shared" si="71"/>
        <v/>
      </c>
      <c r="L87" s="19" t="str">
        <f t="shared" si="71"/>
        <v/>
      </c>
      <c r="M87" s="19" t="str">
        <f t="shared" si="71"/>
        <v/>
      </c>
      <c r="N87" s="19" t="str">
        <f t="shared" si="71"/>
        <v/>
      </c>
      <c r="O87" s="19" t="str">
        <f t="shared" si="71"/>
        <v/>
      </c>
      <c r="P87" s="19" t="str">
        <f t="shared" si="71"/>
        <v/>
      </c>
      <c r="Q87" s="19" t="str">
        <f t="shared" si="71"/>
        <v/>
      </c>
      <c r="R87" s="19" t="str">
        <f t="shared" si="71"/>
        <v/>
      </c>
      <c r="S87" s="19" t="str">
        <f t="shared" si="71"/>
        <v/>
      </c>
      <c r="T87" s="19" t="str">
        <f t="shared" si="71"/>
        <v/>
      </c>
      <c r="U87" s="19" t="str">
        <f t="shared" si="71"/>
        <v/>
      </c>
      <c r="V87" s="19" t="str">
        <f t="shared" si="71"/>
        <v/>
      </c>
      <c r="W87" s="19" t="str">
        <f t="shared" si="71"/>
        <v/>
      </c>
      <c r="X87" s="19" t="str">
        <f t="shared" si="71"/>
        <v/>
      </c>
      <c r="Y87" s="19" t="str">
        <f t="shared" si="71"/>
        <v/>
      </c>
      <c r="Z87" s="19" t="str">
        <f t="shared" si="71"/>
        <v/>
      </c>
      <c r="AA87" s="19" t="str">
        <f t="shared" si="71"/>
        <v/>
      </c>
      <c r="AB87" s="19" t="str">
        <f t="shared" si="71"/>
        <v/>
      </c>
      <c r="AC87" s="19" t="str">
        <f t="shared" si="71"/>
        <v/>
      </c>
      <c r="AD87" s="19" t="str">
        <f t="shared" si="71"/>
        <v/>
      </c>
      <c r="AE87" s="19" t="str">
        <f t="shared" si="71"/>
        <v/>
      </c>
      <c r="AF87" s="19" t="str">
        <f t="shared" si="71"/>
        <v/>
      </c>
      <c r="AG87" s="19" t="str">
        <f t="shared" si="71"/>
        <v/>
      </c>
      <c r="AH87" s="19" t="str">
        <f t="shared" si="71"/>
        <v/>
      </c>
      <c r="AI87" s="19" t="str">
        <f t="shared" si="71"/>
        <v/>
      </c>
      <c r="AJ87" s="19" t="str">
        <f t="shared" si="71"/>
        <v/>
      </c>
      <c r="AK87" s="19" t="str">
        <f t="shared" si="71"/>
        <v/>
      </c>
      <c r="AL87" s="19" t="str">
        <f t="shared" si="71"/>
        <v/>
      </c>
      <c r="AM87" s="263"/>
      <c r="AN87" s="263"/>
      <c r="AO87" s="207"/>
      <c r="AQ87" s="210"/>
      <c r="AR87" s="211"/>
      <c r="AS87" s="210"/>
      <c r="AT87" s="214"/>
      <c r="AU87" s="214"/>
      <c r="AV87" s="214"/>
      <c r="AW87" s="211"/>
      <c r="AX87" s="210"/>
      <c r="AY87" s="211"/>
      <c r="BA87" s="9"/>
    </row>
    <row r="88" spans="1:53" s="6" customFormat="1" ht="13.5" customHeight="1">
      <c r="A88" s="248"/>
      <c r="B88" s="255" t="s">
        <v>4</v>
      </c>
      <c r="C88" s="257" t="s">
        <v>48</v>
      </c>
      <c r="D88" s="257" t="s">
        <v>48</v>
      </c>
      <c r="E88" s="259" t="s">
        <v>10</v>
      </c>
      <c r="F88" s="261"/>
      <c r="G88" s="70" t="s">
        <v>36</v>
      </c>
      <c r="H88" s="45"/>
      <c r="I88" s="45"/>
      <c r="J88" s="45"/>
      <c r="K88" s="45"/>
      <c r="L88" s="45"/>
      <c r="M88" s="45"/>
      <c r="N88" s="45"/>
      <c r="O88" s="45"/>
      <c r="P88" s="45"/>
      <c r="Q88" s="45"/>
      <c r="R88" s="45"/>
      <c r="S88" s="45"/>
      <c r="T88" s="45"/>
      <c r="U88" s="45"/>
      <c r="V88" s="45"/>
      <c r="W88" s="45"/>
      <c r="X88" s="45"/>
      <c r="Y88" s="45"/>
      <c r="Z88" s="45"/>
      <c r="AA88" s="45"/>
      <c r="AB88" s="45"/>
      <c r="AC88" s="45"/>
      <c r="AD88" s="45"/>
      <c r="AE88" s="45"/>
      <c r="AF88" s="45"/>
      <c r="AG88" s="45"/>
      <c r="AH88" s="45"/>
      <c r="AI88" s="45"/>
      <c r="AJ88" s="45"/>
      <c r="AK88" s="45"/>
      <c r="AL88" s="45"/>
      <c r="AM88" s="253">
        <f>SUM(H89:AL89)</f>
        <v>0</v>
      </c>
      <c r="AN88" s="254" t="s">
        <v>48</v>
      </c>
      <c r="AO88" s="223"/>
      <c r="AQ88" s="228"/>
      <c r="AR88" s="369"/>
      <c r="AS88" s="224"/>
      <c r="AT88" s="225"/>
      <c r="AU88" s="12" t="s">
        <v>26</v>
      </c>
      <c r="AV88" s="226"/>
      <c r="AW88" s="227"/>
      <c r="AX88" s="156"/>
      <c r="AY88" s="167" t="s">
        <v>34</v>
      </c>
      <c r="BA88" s="9"/>
    </row>
    <row r="89" spans="1:53" ht="13.5" customHeight="1">
      <c r="A89" s="249"/>
      <c r="B89" s="256"/>
      <c r="C89" s="258"/>
      <c r="D89" s="258"/>
      <c r="E89" s="260"/>
      <c r="F89" s="262"/>
      <c r="G89" s="70" t="s">
        <v>16</v>
      </c>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253"/>
      <c r="AN89" s="254"/>
      <c r="AO89" s="374"/>
      <c r="AQ89" s="228"/>
      <c r="AR89" s="369"/>
      <c r="AS89" s="224"/>
      <c r="AT89" s="225"/>
      <c r="AU89" s="12" t="s">
        <v>26</v>
      </c>
      <c r="AV89" s="226"/>
      <c r="AW89" s="227"/>
      <c r="AX89" s="156"/>
      <c r="AY89" s="167" t="s">
        <v>34</v>
      </c>
      <c r="BA89" s="9"/>
    </row>
    <row r="90" spans="1:53" ht="13.5" customHeight="1">
      <c r="A90" s="248"/>
      <c r="B90" s="273" t="s">
        <v>5</v>
      </c>
      <c r="C90" s="257" t="s">
        <v>48</v>
      </c>
      <c r="D90" s="257" t="s">
        <v>48</v>
      </c>
      <c r="E90" s="275" t="s">
        <v>10</v>
      </c>
      <c r="F90" s="262"/>
      <c r="G90" s="70" t="s">
        <v>36</v>
      </c>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253">
        <f>SUM(H91:AL91)</f>
        <v>0</v>
      </c>
      <c r="AN90" s="254" t="s">
        <v>48</v>
      </c>
      <c r="AO90" s="372"/>
      <c r="AQ90" s="228"/>
      <c r="AR90" s="369"/>
      <c r="AS90" s="224"/>
      <c r="AT90" s="225"/>
      <c r="AU90" s="12" t="s">
        <v>26</v>
      </c>
      <c r="AV90" s="226"/>
      <c r="AW90" s="227"/>
      <c r="AX90" s="156"/>
      <c r="AY90" s="167" t="s">
        <v>34</v>
      </c>
      <c r="BA90" s="9"/>
    </row>
    <row r="91" spans="1:53" ht="13.5" customHeight="1">
      <c r="A91" s="249"/>
      <c r="B91" s="274"/>
      <c r="C91" s="258"/>
      <c r="D91" s="258"/>
      <c r="E91" s="260"/>
      <c r="F91" s="262"/>
      <c r="G91" s="71" t="s">
        <v>41</v>
      </c>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276"/>
      <c r="AN91" s="272"/>
      <c r="AO91" s="374"/>
      <c r="AQ91" s="228"/>
      <c r="AR91" s="369"/>
      <c r="AS91" s="224"/>
      <c r="AT91" s="225"/>
      <c r="AU91" s="12" t="s">
        <v>26</v>
      </c>
      <c r="AV91" s="226"/>
      <c r="AW91" s="227"/>
      <c r="AX91" s="156"/>
      <c r="AY91" s="167" t="s">
        <v>34</v>
      </c>
      <c r="BA91" s="9"/>
    </row>
    <row r="92" spans="1:53" ht="13.5" customHeight="1">
      <c r="A92" s="248"/>
      <c r="B92" s="265" t="s">
        <v>38</v>
      </c>
      <c r="C92" s="257" t="s">
        <v>48</v>
      </c>
      <c r="D92" s="257" t="s">
        <v>48</v>
      </c>
      <c r="E92" s="268" t="s">
        <v>48</v>
      </c>
      <c r="F92" s="270"/>
      <c r="G92" s="70" t="s">
        <v>36</v>
      </c>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253">
        <f>SUM(H93:AL93)</f>
        <v>0</v>
      </c>
      <c r="AN92" s="254" t="s">
        <v>48</v>
      </c>
      <c r="AO92" s="372"/>
      <c r="AQ92" s="228"/>
      <c r="AR92" s="369"/>
      <c r="AS92" s="224"/>
      <c r="AT92" s="225"/>
      <c r="AU92" s="12" t="s">
        <v>26</v>
      </c>
      <c r="AV92" s="226"/>
      <c r="AW92" s="227"/>
      <c r="AX92" s="156"/>
      <c r="AY92" s="167" t="s">
        <v>34</v>
      </c>
      <c r="BA92" s="9"/>
    </row>
    <row r="93" spans="1:53" ht="13.5" customHeight="1" thickBot="1">
      <c r="A93" s="264"/>
      <c r="B93" s="266"/>
      <c r="C93" s="267"/>
      <c r="D93" s="267"/>
      <c r="E93" s="269"/>
      <c r="F93" s="271"/>
      <c r="G93" s="72" t="s">
        <v>41</v>
      </c>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1"/>
      <c r="AN93" s="341"/>
      <c r="AO93" s="373"/>
      <c r="AQ93" s="228"/>
      <c r="AR93" s="369"/>
      <c r="AS93" s="224"/>
      <c r="AT93" s="225"/>
      <c r="AU93" s="12" t="s">
        <v>26</v>
      </c>
      <c r="AV93" s="226"/>
      <c r="AW93" s="227"/>
      <c r="AX93" s="156"/>
      <c r="AY93" s="167" t="s">
        <v>34</v>
      </c>
      <c r="BA93" s="9"/>
    </row>
    <row r="94" spans="1:53" ht="13.5" customHeight="1" thickTop="1">
      <c r="A94" s="283" t="str">
        <f>IFERROR(INDEX(【従業者名簿】!F:F,MATCH(届出月!F94,【従業者名簿】!C:C,0)),"")</f>
        <v/>
      </c>
      <c r="B94" s="255" t="s">
        <v>4</v>
      </c>
      <c r="C94" s="285" t="str">
        <f>IF(AO94="介護福祉士","〇","")</f>
        <v/>
      </c>
      <c r="D94" s="367" t="str">
        <f>IF(A94="","",DATEDIF(A94,$AF$3,"m"))</f>
        <v/>
      </c>
      <c r="E94" s="290" t="s">
        <v>102</v>
      </c>
      <c r="F94" s="293"/>
      <c r="G94" s="73" t="s">
        <v>36</v>
      </c>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278">
        <f>SUM(H95:AL95)</f>
        <v>0</v>
      </c>
      <c r="AN94" s="386" t="str">
        <f>IFERROR(IF(SUM(AM94:AM99)&gt;$AF$125,1,ROUNDDOWN(SUM(AM94:AM99)/$AF$125,1)),"")</f>
        <v/>
      </c>
      <c r="AO94" s="343"/>
      <c r="AQ94" s="228"/>
      <c r="AR94" s="369"/>
      <c r="AS94" s="224"/>
      <c r="AT94" s="225"/>
      <c r="AU94" s="12" t="s">
        <v>26</v>
      </c>
      <c r="AV94" s="226"/>
      <c r="AW94" s="227"/>
      <c r="AX94" s="156"/>
      <c r="AY94" s="167" t="s">
        <v>34</v>
      </c>
      <c r="BA94" s="9"/>
    </row>
    <row r="95" spans="1:53" ht="13.5" customHeight="1">
      <c r="A95" s="284"/>
      <c r="B95" s="256"/>
      <c r="C95" s="286"/>
      <c r="D95" s="370"/>
      <c r="E95" s="291"/>
      <c r="F95" s="293"/>
      <c r="G95" s="70" t="s">
        <v>41</v>
      </c>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253"/>
      <c r="AN95" s="386"/>
      <c r="AO95" s="344"/>
      <c r="AQ95" s="228"/>
      <c r="AR95" s="369"/>
      <c r="AS95" s="224"/>
      <c r="AT95" s="225"/>
      <c r="AU95" s="12" t="s">
        <v>26</v>
      </c>
      <c r="AV95" s="226"/>
      <c r="AW95" s="227"/>
      <c r="AX95" s="156"/>
      <c r="AY95" s="167" t="s">
        <v>34</v>
      </c>
      <c r="BA95" s="9"/>
    </row>
    <row r="96" spans="1:53" ht="13.5" customHeight="1">
      <c r="A96" s="284"/>
      <c r="B96" s="273" t="s">
        <v>5</v>
      </c>
      <c r="C96" s="286"/>
      <c r="D96" s="370"/>
      <c r="E96" s="291"/>
      <c r="F96" s="293"/>
      <c r="G96" s="73" t="s">
        <v>36</v>
      </c>
      <c r="H96" s="38"/>
      <c r="I96" s="38"/>
      <c r="J96" s="38"/>
      <c r="K96" s="38"/>
      <c r="L96" s="164"/>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278">
        <f>SUM(H97:AL97)</f>
        <v>0</v>
      </c>
      <c r="AN96" s="386"/>
      <c r="AO96" s="345"/>
      <c r="AQ96" s="228"/>
      <c r="AR96" s="369"/>
      <c r="AS96" s="224"/>
      <c r="AT96" s="225"/>
      <c r="AU96" s="12" t="s">
        <v>26</v>
      </c>
      <c r="AV96" s="226"/>
      <c r="AW96" s="227"/>
      <c r="AX96" s="156"/>
      <c r="AY96" s="167" t="s">
        <v>34</v>
      </c>
      <c r="BA96" s="9"/>
    </row>
    <row r="97" spans="1:53" ht="13.5" customHeight="1">
      <c r="A97" s="284"/>
      <c r="B97" s="297"/>
      <c r="C97" s="286"/>
      <c r="D97" s="370"/>
      <c r="E97" s="291"/>
      <c r="F97" s="293"/>
      <c r="G97" s="70" t="s">
        <v>41</v>
      </c>
      <c r="H97" s="35"/>
      <c r="I97" s="35"/>
      <c r="J97" s="35"/>
      <c r="K97" s="35"/>
      <c r="L97" s="36"/>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253"/>
      <c r="AN97" s="386"/>
      <c r="AO97" s="344"/>
      <c r="AQ97" s="228"/>
      <c r="AR97" s="369"/>
      <c r="AS97" s="224"/>
      <c r="AT97" s="225"/>
      <c r="AU97" s="12" t="s">
        <v>26</v>
      </c>
      <c r="AV97" s="226"/>
      <c r="AW97" s="227"/>
      <c r="AX97" s="156"/>
      <c r="AY97" s="167" t="s">
        <v>34</v>
      </c>
      <c r="BA97" s="9"/>
    </row>
    <row r="98" spans="1:53" ht="13.5" customHeight="1">
      <c r="A98" s="284"/>
      <c r="B98" s="296" t="s">
        <v>33</v>
      </c>
      <c r="C98" s="286"/>
      <c r="D98" s="370"/>
      <c r="E98" s="291"/>
      <c r="F98" s="294"/>
      <c r="G98" s="73" t="s">
        <v>36</v>
      </c>
      <c r="H98" s="38"/>
      <c r="I98" s="38"/>
      <c r="J98" s="38"/>
      <c r="K98" s="38"/>
      <c r="L98" s="164"/>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278">
        <f>SUM(H99:AL99)</f>
        <v>0</v>
      </c>
      <c r="AN98" s="387"/>
      <c r="AO98" s="345"/>
      <c r="AQ98" s="228"/>
      <c r="AR98" s="369"/>
      <c r="AS98" s="224"/>
      <c r="AT98" s="225"/>
      <c r="AU98" s="12" t="s">
        <v>26</v>
      </c>
      <c r="AV98" s="226"/>
      <c r="AW98" s="227"/>
      <c r="AX98" s="156"/>
      <c r="AY98" s="167" t="s">
        <v>34</v>
      </c>
      <c r="BA98" s="9"/>
    </row>
    <row r="99" spans="1:53" ht="13.5" customHeight="1">
      <c r="A99" s="284"/>
      <c r="B99" s="255"/>
      <c r="C99" s="287"/>
      <c r="D99" s="370"/>
      <c r="E99" s="292"/>
      <c r="F99" s="295"/>
      <c r="G99" s="70" t="s">
        <v>41</v>
      </c>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253"/>
      <c r="AN99" s="387"/>
      <c r="AO99" s="346"/>
      <c r="AQ99" s="228"/>
      <c r="AR99" s="369"/>
      <c r="AS99" s="224"/>
      <c r="AT99" s="225"/>
      <c r="AU99" s="12" t="s">
        <v>26</v>
      </c>
      <c r="AV99" s="226"/>
      <c r="AW99" s="227"/>
      <c r="AX99" s="156"/>
      <c r="AY99" s="167" t="s">
        <v>34</v>
      </c>
      <c r="BA99" s="9"/>
    </row>
    <row r="100" spans="1:53" ht="13.5" customHeight="1">
      <c r="A100" s="305" t="str">
        <f>IFERROR(INDEX(【従業者名簿】!F:F,MATCH(届出月!F100,【従業者名簿】!C:C,0)),"")</f>
        <v/>
      </c>
      <c r="B100" s="273" t="s">
        <v>5</v>
      </c>
      <c r="C100" s="299" t="str">
        <f>IF(AO100="介護福祉士","〇","")</f>
        <v/>
      </c>
      <c r="D100" s="370" t="str">
        <f>IF(A100="","",DATEDIF(A100,$AF$3,"m"))</f>
        <v/>
      </c>
      <c r="E100" s="306" t="s">
        <v>102</v>
      </c>
      <c r="F100" s="262"/>
      <c r="G100" s="70" t="s">
        <v>36</v>
      </c>
      <c r="H100" s="164"/>
      <c r="I100" s="164"/>
      <c r="J100" s="164"/>
      <c r="K100" s="164"/>
      <c r="L100" s="164"/>
      <c r="M100" s="164"/>
      <c r="N100" s="164"/>
      <c r="O100" s="164"/>
      <c r="P100" s="164"/>
      <c r="Q100" s="164"/>
      <c r="R100" s="164"/>
      <c r="S100" s="164"/>
      <c r="T100" s="164"/>
      <c r="U100" s="164"/>
      <c r="V100" s="164"/>
      <c r="W100" s="164"/>
      <c r="X100" s="164"/>
      <c r="Y100" s="164"/>
      <c r="Z100" s="164"/>
      <c r="AA100" s="164"/>
      <c r="AB100" s="164"/>
      <c r="AC100" s="164"/>
      <c r="AD100" s="164"/>
      <c r="AE100" s="164"/>
      <c r="AF100" s="164"/>
      <c r="AG100" s="164"/>
      <c r="AH100" s="164"/>
      <c r="AI100" s="164"/>
      <c r="AJ100" s="164"/>
      <c r="AK100" s="164"/>
      <c r="AL100" s="164"/>
      <c r="AM100" s="278">
        <f>SUM(H101:AL101)</f>
        <v>0</v>
      </c>
      <c r="AN100" s="385" t="str">
        <f>IFERROR(IF(SUM(AM100:AM103)&gt;$AF$125,1,ROUNDDOWN(SUM(AM100:AM103)/$AF$125,1)),"")</f>
        <v/>
      </c>
      <c r="AO100" s="222"/>
      <c r="AP100" s="8"/>
      <c r="AQ100" s="228"/>
      <c r="AR100" s="369"/>
      <c r="AS100" s="224"/>
      <c r="AT100" s="225"/>
      <c r="AU100" s="12" t="s">
        <v>26</v>
      </c>
      <c r="AV100" s="226"/>
      <c r="AW100" s="227"/>
      <c r="AX100" s="156"/>
      <c r="AY100" s="167" t="s">
        <v>34</v>
      </c>
      <c r="BA100" s="9"/>
    </row>
    <row r="101" spans="1:53" ht="13.5" customHeight="1">
      <c r="A101" s="284"/>
      <c r="B101" s="297"/>
      <c r="C101" s="286"/>
      <c r="D101" s="370"/>
      <c r="E101" s="291"/>
      <c r="F101" s="262"/>
      <c r="G101" s="70" t="s">
        <v>41</v>
      </c>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253"/>
      <c r="AN101" s="386"/>
      <c r="AO101" s="344"/>
      <c r="AP101" s="8"/>
      <c r="AQ101" s="228"/>
      <c r="AR101" s="369"/>
      <c r="AS101" s="224"/>
      <c r="AT101" s="225"/>
      <c r="AU101" s="12" t="s">
        <v>26</v>
      </c>
      <c r="AV101" s="226"/>
      <c r="AW101" s="227"/>
      <c r="AX101" s="156"/>
      <c r="AY101" s="167" t="s">
        <v>34</v>
      </c>
      <c r="BA101" s="9"/>
    </row>
    <row r="102" spans="1:53" ht="13.5" customHeight="1">
      <c r="A102" s="284"/>
      <c r="B102" s="304" t="s">
        <v>33</v>
      </c>
      <c r="C102" s="286"/>
      <c r="D102" s="370"/>
      <c r="E102" s="291"/>
      <c r="F102" s="277"/>
      <c r="G102" s="70" t="s">
        <v>36</v>
      </c>
      <c r="H102" s="164"/>
      <c r="I102" s="164"/>
      <c r="J102" s="164"/>
      <c r="K102" s="164"/>
      <c r="L102" s="164"/>
      <c r="M102" s="164"/>
      <c r="N102" s="164"/>
      <c r="O102" s="164"/>
      <c r="P102" s="164"/>
      <c r="Q102" s="164"/>
      <c r="R102" s="164"/>
      <c r="S102" s="164"/>
      <c r="T102" s="164"/>
      <c r="U102" s="164"/>
      <c r="V102" s="164"/>
      <c r="W102" s="164"/>
      <c r="X102" s="164"/>
      <c r="Y102" s="164"/>
      <c r="Z102" s="164"/>
      <c r="AA102" s="164"/>
      <c r="AB102" s="164"/>
      <c r="AC102" s="164"/>
      <c r="AD102" s="164"/>
      <c r="AE102" s="164"/>
      <c r="AF102" s="164"/>
      <c r="AG102" s="164"/>
      <c r="AH102" s="164"/>
      <c r="AI102" s="164"/>
      <c r="AJ102" s="164"/>
      <c r="AK102" s="164"/>
      <c r="AL102" s="164"/>
      <c r="AM102" s="253">
        <f>SUM(H103:AL103)</f>
        <v>0</v>
      </c>
      <c r="AN102" s="387"/>
      <c r="AO102" s="345"/>
      <c r="AP102" s="8"/>
      <c r="AQ102" s="228"/>
      <c r="AR102" s="369"/>
      <c r="AS102" s="224"/>
      <c r="AT102" s="225"/>
      <c r="AU102" s="12" t="s">
        <v>26</v>
      </c>
      <c r="AV102" s="226"/>
      <c r="AW102" s="227"/>
      <c r="AX102" s="156"/>
      <c r="AY102" s="167" t="s">
        <v>34</v>
      </c>
      <c r="BA102" s="9"/>
    </row>
    <row r="103" spans="1:53" ht="13.5" customHeight="1">
      <c r="A103" s="284"/>
      <c r="B103" s="304"/>
      <c r="C103" s="287"/>
      <c r="D103" s="370"/>
      <c r="E103" s="292"/>
      <c r="F103" s="277"/>
      <c r="G103" s="70" t="s">
        <v>41</v>
      </c>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253"/>
      <c r="AN103" s="388"/>
      <c r="AO103" s="346"/>
      <c r="AP103" s="8"/>
      <c r="AQ103" s="228"/>
      <c r="AR103" s="369"/>
      <c r="AS103" s="224"/>
      <c r="AT103" s="225"/>
      <c r="AU103" s="12" t="s">
        <v>26</v>
      </c>
      <c r="AV103" s="226"/>
      <c r="AW103" s="227"/>
      <c r="AX103" s="156"/>
      <c r="AY103" s="167" t="s">
        <v>34</v>
      </c>
      <c r="BA103" s="9"/>
    </row>
    <row r="104" spans="1:53" ht="13.5" customHeight="1">
      <c r="A104" s="248" t="str">
        <f>IFERROR(INDEX(【従業者名簿】!F:F,MATCH(F104,【従業者名簿】!C:C,0)),"")</f>
        <v/>
      </c>
      <c r="B104" s="298" t="s">
        <v>33</v>
      </c>
      <c r="C104" s="299" t="str">
        <f>IF(AO104="介護福祉士","〇","")</f>
        <v/>
      </c>
      <c r="D104" s="366" t="str">
        <f>IF(A104="","",DATEDIF(A104,$AF$3,"m"))</f>
        <v/>
      </c>
      <c r="E104" s="301"/>
      <c r="F104" s="270"/>
      <c r="G104" s="70" t="s">
        <v>36</v>
      </c>
      <c r="H104" s="164"/>
      <c r="I104" s="164"/>
      <c r="J104" s="164"/>
      <c r="K104" s="164"/>
      <c r="L104" s="164"/>
      <c r="M104" s="164"/>
      <c r="N104" s="164"/>
      <c r="O104" s="40"/>
      <c r="P104" s="164"/>
      <c r="Q104" s="164"/>
      <c r="R104" s="164"/>
      <c r="S104" s="164"/>
      <c r="T104" s="164"/>
      <c r="U104" s="38"/>
      <c r="V104" s="38"/>
      <c r="W104" s="164"/>
      <c r="X104" s="164"/>
      <c r="Y104" s="164"/>
      <c r="Z104" s="164"/>
      <c r="AA104" s="164"/>
      <c r="AB104" s="164"/>
      <c r="AC104" s="164"/>
      <c r="AD104" s="164"/>
      <c r="AE104" s="164"/>
      <c r="AF104" s="164"/>
      <c r="AG104" s="164"/>
      <c r="AH104" s="164"/>
      <c r="AI104" s="164"/>
      <c r="AJ104" s="164"/>
      <c r="AK104" s="164"/>
      <c r="AL104" s="164"/>
      <c r="AM104" s="253">
        <f>SUM(H105:AL105)</f>
        <v>0</v>
      </c>
      <c r="AN104" s="380" t="str">
        <f>IFERROR(IF(OR(E104="Ａ",AM104&gt;$AF$125),1,ROUNDDOWN(AM104/$AF$125,1)),"")</f>
        <v/>
      </c>
      <c r="AO104" s="222"/>
      <c r="AP104" s="8"/>
      <c r="AQ104" s="228"/>
      <c r="AR104" s="369"/>
      <c r="AS104" s="224"/>
      <c r="AT104" s="226"/>
      <c r="AU104" s="12" t="s">
        <v>26</v>
      </c>
      <c r="AV104" s="226"/>
      <c r="AW104" s="311"/>
      <c r="AX104" s="156"/>
      <c r="AY104" s="167" t="s">
        <v>34</v>
      </c>
      <c r="BA104" s="9"/>
    </row>
    <row r="105" spans="1:53" ht="13.5" customHeight="1">
      <c r="A105" s="249"/>
      <c r="B105" s="255"/>
      <c r="C105" s="287"/>
      <c r="D105" s="367"/>
      <c r="E105" s="302"/>
      <c r="F105" s="261"/>
      <c r="G105" s="70" t="s">
        <v>41</v>
      </c>
      <c r="H105" s="35"/>
      <c r="I105" s="35"/>
      <c r="J105" s="35"/>
      <c r="K105" s="35"/>
      <c r="L105" s="35"/>
      <c r="M105" s="35"/>
      <c r="N105" s="35"/>
      <c r="O105" s="48"/>
      <c r="P105" s="35"/>
      <c r="Q105" s="35"/>
      <c r="R105" s="35"/>
      <c r="S105" s="35"/>
      <c r="T105" s="35"/>
      <c r="U105" s="35"/>
      <c r="V105" s="35"/>
      <c r="W105" s="35"/>
      <c r="X105" s="35"/>
      <c r="Y105" s="35"/>
      <c r="Z105" s="35"/>
      <c r="AA105" s="35"/>
      <c r="AB105" s="35"/>
      <c r="AC105" s="35"/>
      <c r="AD105" s="35"/>
      <c r="AE105" s="35"/>
      <c r="AF105" s="35"/>
      <c r="AG105" s="39"/>
      <c r="AH105" s="35"/>
      <c r="AI105" s="35"/>
      <c r="AJ105" s="35"/>
      <c r="AK105" s="35"/>
      <c r="AL105" s="35"/>
      <c r="AM105" s="253"/>
      <c r="AN105" s="380"/>
      <c r="AO105" s="223"/>
      <c r="AP105" s="8"/>
      <c r="AQ105" s="228"/>
      <c r="AR105" s="369"/>
      <c r="AS105" s="224"/>
      <c r="AT105" s="226"/>
      <c r="AU105" s="12" t="s">
        <v>26</v>
      </c>
      <c r="AV105" s="226"/>
      <c r="AW105" s="311"/>
      <c r="AX105" s="156"/>
      <c r="AY105" s="167" t="s">
        <v>34</v>
      </c>
      <c r="BA105" s="9"/>
    </row>
    <row r="106" spans="1:53" ht="13.5" customHeight="1">
      <c r="A106" s="248" t="str">
        <f>IFERROR(INDEX(【従業者名簿】!F:F,MATCH(F106,【従業者名簿】!C:C,0)),"")</f>
        <v/>
      </c>
      <c r="B106" s="298" t="s">
        <v>33</v>
      </c>
      <c r="C106" s="299" t="str">
        <f t="shared" ref="C106" si="72">IF(AO106="介護福祉士","〇","")</f>
        <v/>
      </c>
      <c r="D106" s="366" t="str">
        <f>IF(A106="","",DATEDIF(A106,$AF$3,"m"))</f>
        <v/>
      </c>
      <c r="E106" s="301"/>
      <c r="F106" s="270"/>
      <c r="G106" s="70" t="s">
        <v>36</v>
      </c>
      <c r="H106" s="164"/>
      <c r="I106" s="164"/>
      <c r="J106" s="164"/>
      <c r="K106" s="164"/>
      <c r="L106" s="164"/>
      <c r="M106" s="164"/>
      <c r="N106" s="164"/>
      <c r="O106" s="164"/>
      <c r="P106" s="164"/>
      <c r="Q106" s="40"/>
      <c r="R106" s="164"/>
      <c r="S106" s="164"/>
      <c r="T106" s="164"/>
      <c r="U106" s="164"/>
      <c r="V106" s="164"/>
      <c r="W106" s="164"/>
      <c r="X106" s="164"/>
      <c r="Y106" s="164"/>
      <c r="Z106" s="164"/>
      <c r="AA106" s="164"/>
      <c r="AB106" s="164"/>
      <c r="AC106" s="164"/>
      <c r="AD106" s="164"/>
      <c r="AE106" s="40"/>
      <c r="AF106" s="164"/>
      <c r="AG106" s="164"/>
      <c r="AH106" s="164"/>
      <c r="AI106" s="164"/>
      <c r="AJ106" s="164"/>
      <c r="AK106" s="164"/>
      <c r="AL106" s="164"/>
      <c r="AM106" s="253">
        <f>SUM(H107:AL107)</f>
        <v>0</v>
      </c>
      <c r="AN106" s="380" t="str">
        <f t="shared" ref="AN106" si="73">IFERROR(IF(OR(E106="Ａ",AM106&gt;$AF$125),1,ROUNDDOWN(AM106/$AF$125,1)),"")</f>
        <v/>
      </c>
      <c r="AO106" s="222"/>
      <c r="AP106" s="8"/>
      <c r="AQ106" s="228" t="s">
        <v>19</v>
      </c>
      <c r="AR106" s="307"/>
      <c r="AS106" s="308" t="s">
        <v>20</v>
      </c>
      <c r="AT106" s="309"/>
      <c r="AU106" s="309"/>
      <c r="AV106" s="309"/>
      <c r="AW106" s="309"/>
      <c r="AX106" s="309"/>
      <c r="AY106" s="310"/>
      <c r="BA106" s="9"/>
    </row>
    <row r="107" spans="1:53" ht="13.5" customHeight="1">
      <c r="A107" s="249"/>
      <c r="B107" s="255"/>
      <c r="C107" s="287"/>
      <c r="D107" s="367"/>
      <c r="E107" s="302"/>
      <c r="F107" s="261"/>
      <c r="G107" s="70" t="s">
        <v>41</v>
      </c>
      <c r="H107" s="35"/>
      <c r="I107" s="35"/>
      <c r="J107" s="35"/>
      <c r="K107" s="35"/>
      <c r="L107" s="35"/>
      <c r="M107" s="35"/>
      <c r="N107" s="35"/>
      <c r="O107" s="35"/>
      <c r="P107" s="35"/>
      <c r="Q107" s="48"/>
      <c r="R107" s="35"/>
      <c r="S107" s="35"/>
      <c r="T107" s="35"/>
      <c r="U107" s="35"/>
      <c r="V107" s="35"/>
      <c r="W107" s="35"/>
      <c r="X107" s="35"/>
      <c r="Y107" s="35"/>
      <c r="Z107" s="35"/>
      <c r="AA107" s="35"/>
      <c r="AB107" s="35"/>
      <c r="AC107" s="35"/>
      <c r="AD107" s="35"/>
      <c r="AE107" s="48"/>
      <c r="AF107" s="35"/>
      <c r="AG107" s="35"/>
      <c r="AH107" s="35"/>
      <c r="AI107" s="35"/>
      <c r="AJ107" s="35"/>
      <c r="AK107" s="35"/>
      <c r="AL107" s="35"/>
      <c r="AM107" s="253"/>
      <c r="AN107" s="380"/>
      <c r="AO107" s="223"/>
      <c r="AP107" s="8"/>
      <c r="AQ107" s="228" t="s">
        <v>28</v>
      </c>
      <c r="AR107" s="307"/>
      <c r="AS107" s="308" t="s">
        <v>29</v>
      </c>
      <c r="AT107" s="309"/>
      <c r="AU107" s="309"/>
      <c r="AV107" s="309"/>
      <c r="AW107" s="309"/>
      <c r="AX107" s="309"/>
      <c r="AY107" s="310"/>
      <c r="BA107" s="9"/>
    </row>
    <row r="108" spans="1:53" ht="13.5" customHeight="1">
      <c r="A108" s="248" t="str">
        <f>IFERROR(INDEX(【従業者名簿】!F:F,MATCH(F108,【従業者名簿】!C:C,0)),"")</f>
        <v/>
      </c>
      <c r="B108" s="298" t="s">
        <v>33</v>
      </c>
      <c r="C108" s="299" t="str">
        <f t="shared" ref="C108" si="74">IF(AO108="介護福祉士","〇","")</f>
        <v/>
      </c>
      <c r="D108" s="366" t="str">
        <f>IF(A108="","",DATEDIF(A108,$AF$3,"m"))</f>
        <v/>
      </c>
      <c r="E108" s="301"/>
      <c r="F108" s="270"/>
      <c r="G108" s="70" t="s">
        <v>36</v>
      </c>
      <c r="H108" s="164"/>
      <c r="I108" s="164"/>
      <c r="J108" s="164"/>
      <c r="K108" s="164"/>
      <c r="L108" s="164"/>
      <c r="M108" s="164"/>
      <c r="N108" s="164"/>
      <c r="O108" s="164"/>
      <c r="P108" s="164"/>
      <c r="Q108" s="164"/>
      <c r="R108" s="164"/>
      <c r="S108" s="164"/>
      <c r="T108" s="164"/>
      <c r="U108" s="164"/>
      <c r="V108" s="164"/>
      <c r="W108" s="164"/>
      <c r="X108" s="164"/>
      <c r="Y108" s="164"/>
      <c r="Z108" s="164"/>
      <c r="AA108" s="164"/>
      <c r="AB108" s="164"/>
      <c r="AC108" s="164"/>
      <c r="AD108" s="164"/>
      <c r="AE108" s="164"/>
      <c r="AF108" s="164"/>
      <c r="AG108" s="164"/>
      <c r="AH108" s="164"/>
      <c r="AI108" s="164"/>
      <c r="AJ108" s="164"/>
      <c r="AK108" s="164"/>
      <c r="AL108" s="164"/>
      <c r="AM108" s="253">
        <f>SUM(H109:AL109)</f>
        <v>0</v>
      </c>
      <c r="AN108" s="380" t="str">
        <f t="shared" ref="AN108" si="75">IFERROR(IF(OR(E108="Ａ",AM108&gt;$AF$125),1,ROUNDDOWN(AM108/$AF$125,1)),"")</f>
        <v/>
      </c>
      <c r="AO108" s="222"/>
      <c r="AP108" s="8"/>
      <c r="AQ108" s="228" t="s">
        <v>11</v>
      </c>
      <c r="AR108" s="307"/>
      <c r="AS108" s="308" t="s">
        <v>30</v>
      </c>
      <c r="AT108" s="309"/>
      <c r="AU108" s="309"/>
      <c r="AV108" s="309"/>
      <c r="AW108" s="309"/>
      <c r="AX108" s="309"/>
      <c r="AY108" s="310"/>
      <c r="BA108" s="9"/>
    </row>
    <row r="109" spans="1:53" ht="13.5" customHeight="1">
      <c r="A109" s="249"/>
      <c r="B109" s="255"/>
      <c r="C109" s="287"/>
      <c r="D109" s="367"/>
      <c r="E109" s="302"/>
      <c r="F109" s="261"/>
      <c r="G109" s="70" t="s">
        <v>41</v>
      </c>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253"/>
      <c r="AN109" s="380"/>
      <c r="AO109" s="223"/>
      <c r="AP109" s="8"/>
      <c r="AQ109" s="156"/>
      <c r="AR109" s="160"/>
      <c r="AS109" s="308"/>
      <c r="AT109" s="309"/>
      <c r="AU109" s="309"/>
      <c r="AV109" s="309"/>
      <c r="AW109" s="309"/>
      <c r="AX109" s="309"/>
      <c r="AY109" s="310"/>
      <c r="BA109" s="9"/>
    </row>
    <row r="110" spans="1:53" ht="13.5" customHeight="1">
      <c r="A110" s="248" t="str">
        <f>IFERROR(INDEX(【従業者名簿】!F:F,MATCH(F110,【従業者名簿】!C:C,0)),"")</f>
        <v/>
      </c>
      <c r="B110" s="298" t="s">
        <v>33</v>
      </c>
      <c r="C110" s="299" t="str">
        <f t="shared" ref="C110" si="76">IF(AO110="介護福祉士","〇","")</f>
        <v/>
      </c>
      <c r="D110" s="366" t="str">
        <f>IF(A110="","",DATEDIF(A110,$AF$3,"m"))</f>
        <v/>
      </c>
      <c r="E110" s="301"/>
      <c r="F110" s="270"/>
      <c r="G110" s="70" t="s">
        <v>36</v>
      </c>
      <c r="H110" s="164"/>
      <c r="I110" s="164"/>
      <c r="J110" s="164"/>
      <c r="K110" s="164"/>
      <c r="L110" s="164"/>
      <c r="M110" s="164"/>
      <c r="N110" s="164"/>
      <c r="O110" s="164"/>
      <c r="P110" s="164"/>
      <c r="Q110" s="164"/>
      <c r="R110" s="164"/>
      <c r="S110" s="164"/>
      <c r="T110" s="164"/>
      <c r="U110" s="164"/>
      <c r="V110" s="164"/>
      <c r="W110" s="164"/>
      <c r="X110" s="164"/>
      <c r="Y110" s="164"/>
      <c r="Z110" s="164"/>
      <c r="AA110" s="164"/>
      <c r="AB110" s="164"/>
      <c r="AC110" s="164"/>
      <c r="AD110" s="164"/>
      <c r="AE110" s="164"/>
      <c r="AF110" s="164"/>
      <c r="AG110" s="164"/>
      <c r="AH110" s="164"/>
      <c r="AI110" s="164"/>
      <c r="AJ110" s="164"/>
      <c r="AK110" s="164"/>
      <c r="AL110" s="164"/>
      <c r="AM110" s="253">
        <f>SUM(H111:AL111)</f>
        <v>0</v>
      </c>
      <c r="AN110" s="380" t="str">
        <f t="shared" ref="AN110" si="77">IFERROR(IF(OR(E110="Ａ",AM110&gt;$AF$125),1,ROUNDDOWN(AM110/$AF$125,1)),"")</f>
        <v/>
      </c>
      <c r="AO110" s="222"/>
      <c r="AP110" s="8"/>
      <c r="AQ110" s="228"/>
      <c r="AR110" s="307"/>
      <c r="AS110" s="308"/>
      <c r="AT110" s="309"/>
      <c r="AU110" s="309"/>
      <c r="AV110" s="309"/>
      <c r="AW110" s="309"/>
      <c r="AX110" s="309"/>
      <c r="AY110" s="310"/>
      <c r="BA110" s="9"/>
    </row>
    <row r="111" spans="1:53" ht="13.5" customHeight="1">
      <c r="A111" s="249"/>
      <c r="B111" s="255"/>
      <c r="C111" s="287"/>
      <c r="D111" s="367"/>
      <c r="E111" s="302"/>
      <c r="F111" s="261"/>
      <c r="G111" s="70" t="s">
        <v>41</v>
      </c>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253"/>
      <c r="AN111" s="380"/>
      <c r="AO111" s="223"/>
      <c r="AP111" s="8"/>
      <c r="AQ111" s="156"/>
      <c r="AR111" s="160"/>
      <c r="AS111" s="161"/>
      <c r="AT111" s="162"/>
      <c r="AU111" s="162"/>
      <c r="AV111" s="162"/>
      <c r="AW111" s="162"/>
      <c r="AX111" s="162"/>
      <c r="AY111" s="163"/>
      <c r="BA111" s="9"/>
    </row>
    <row r="112" spans="1:53" ht="13.5" customHeight="1">
      <c r="A112" s="248" t="str">
        <f>IFERROR(INDEX(【従業者名簿】!F:F,MATCH(F112,【従業者名簿】!C:C,0)),"")</f>
        <v/>
      </c>
      <c r="B112" s="298" t="s">
        <v>33</v>
      </c>
      <c r="C112" s="299" t="str">
        <f t="shared" ref="C112" si="78">IF(AO112="介護福祉士","〇","")</f>
        <v/>
      </c>
      <c r="D112" s="366" t="str">
        <f>IF(A112="","",DATEDIF(A112,$AF$3,"m"))</f>
        <v/>
      </c>
      <c r="E112" s="301"/>
      <c r="F112" s="270"/>
      <c r="G112" s="70" t="s">
        <v>36</v>
      </c>
      <c r="H112" s="164"/>
      <c r="I112" s="164"/>
      <c r="J112" s="164"/>
      <c r="K112" s="164"/>
      <c r="L112" s="164"/>
      <c r="M112" s="164"/>
      <c r="N112" s="164"/>
      <c r="O112" s="164"/>
      <c r="P112" s="164"/>
      <c r="Q112" s="164"/>
      <c r="R112" s="164"/>
      <c r="S112" s="164"/>
      <c r="T112" s="164"/>
      <c r="U112" s="164"/>
      <c r="V112" s="164"/>
      <c r="W112" s="164"/>
      <c r="X112" s="164"/>
      <c r="Y112" s="164"/>
      <c r="Z112" s="164"/>
      <c r="AA112" s="164"/>
      <c r="AB112" s="164"/>
      <c r="AC112" s="164"/>
      <c r="AD112" s="164"/>
      <c r="AE112" s="164"/>
      <c r="AF112" s="164"/>
      <c r="AG112" s="164"/>
      <c r="AH112" s="164"/>
      <c r="AI112" s="164"/>
      <c r="AJ112" s="164"/>
      <c r="AK112" s="164"/>
      <c r="AL112" s="164"/>
      <c r="AM112" s="253">
        <f>SUM(H113:AL113)</f>
        <v>0</v>
      </c>
      <c r="AN112" s="380" t="str">
        <f t="shared" ref="AN112" si="79">IFERROR(IF(OR(E112="Ａ",AM112&gt;$AF$125),1,ROUNDDOWN(AM112/$AF$125,1)),"")</f>
        <v/>
      </c>
      <c r="AO112" s="222"/>
      <c r="AP112" s="8"/>
      <c r="BA112" s="9"/>
    </row>
    <row r="113" spans="1:53" ht="13.5" customHeight="1">
      <c r="A113" s="249"/>
      <c r="B113" s="255"/>
      <c r="C113" s="287"/>
      <c r="D113" s="367"/>
      <c r="E113" s="302"/>
      <c r="F113" s="261"/>
      <c r="G113" s="70" t="s">
        <v>41</v>
      </c>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253"/>
      <c r="AN113" s="380"/>
      <c r="AO113" s="223"/>
      <c r="AP113" s="8"/>
      <c r="AQ113" s="332" t="s">
        <v>199</v>
      </c>
      <c r="AR113" s="334"/>
      <c r="AS113" s="347"/>
      <c r="AT113" s="252" t="s">
        <v>200</v>
      </c>
      <c r="AU113" s="351"/>
      <c r="AV113" s="351"/>
      <c r="AW113" s="252" t="s">
        <v>201</v>
      </c>
      <c r="AX113" s="351"/>
      <c r="AY113" s="351"/>
    </row>
    <row r="114" spans="1:53" ht="13.5" customHeight="1">
      <c r="A114" s="248" t="str">
        <f>IFERROR(INDEX(【従業者名簿】!F:F,MATCH(F114,【従業者名簿】!C:C,0)),"")</f>
        <v/>
      </c>
      <c r="B114" s="298" t="s">
        <v>33</v>
      </c>
      <c r="C114" s="299" t="str">
        <f t="shared" ref="C114" si="80">IF(AO114="介護福祉士","〇","")</f>
        <v/>
      </c>
      <c r="D114" s="366" t="str">
        <f>IF(A114="","",DATEDIF(A114,$AF$3,"m"))</f>
        <v/>
      </c>
      <c r="E114" s="301"/>
      <c r="F114" s="270"/>
      <c r="G114" s="70" t="s">
        <v>36</v>
      </c>
      <c r="H114" s="164"/>
      <c r="I114" s="164"/>
      <c r="J114" s="164"/>
      <c r="K114" s="164"/>
      <c r="L114" s="164"/>
      <c r="M114" s="164"/>
      <c r="N114" s="164"/>
      <c r="O114" s="164"/>
      <c r="P114" s="164"/>
      <c r="Q114" s="164"/>
      <c r="R114" s="164"/>
      <c r="S114" s="164"/>
      <c r="T114" s="164"/>
      <c r="U114" s="164"/>
      <c r="V114" s="164"/>
      <c r="W114" s="164"/>
      <c r="X114" s="164"/>
      <c r="Y114" s="164"/>
      <c r="Z114" s="164"/>
      <c r="AA114" s="164"/>
      <c r="AB114" s="164"/>
      <c r="AC114" s="164"/>
      <c r="AD114" s="164"/>
      <c r="AE114" s="164"/>
      <c r="AF114" s="164"/>
      <c r="AG114" s="164"/>
      <c r="AH114" s="164"/>
      <c r="AI114" s="164"/>
      <c r="AJ114" s="164"/>
      <c r="AK114" s="164"/>
      <c r="AL114" s="164"/>
      <c r="AM114" s="253">
        <f>SUM(H115:AL115)</f>
        <v>0</v>
      </c>
      <c r="AN114" s="380" t="str">
        <f t="shared" ref="AN114" si="81">IFERROR(IF(OR(E114="Ａ",AM114&gt;$AF$125),1,ROUNDDOWN(AM114/$AF$125,1)),"")</f>
        <v/>
      </c>
      <c r="AO114" s="222"/>
      <c r="AP114" s="8"/>
      <c r="AQ114" s="348"/>
      <c r="AR114" s="349"/>
      <c r="AS114" s="350"/>
      <c r="AT114" s="352"/>
      <c r="AU114" s="352"/>
      <c r="AV114" s="352"/>
      <c r="AW114" s="352"/>
      <c r="AX114" s="352"/>
      <c r="AY114" s="352"/>
    </row>
    <row r="115" spans="1:53" ht="13.5" customHeight="1">
      <c r="A115" s="249"/>
      <c r="B115" s="255"/>
      <c r="C115" s="287"/>
      <c r="D115" s="367"/>
      <c r="E115" s="302"/>
      <c r="F115" s="261"/>
      <c r="G115" s="70" t="s">
        <v>41</v>
      </c>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253"/>
      <c r="AN115" s="380"/>
      <c r="AO115" s="223"/>
      <c r="AP115" s="8"/>
      <c r="AQ115" s="210"/>
      <c r="AR115" s="214"/>
      <c r="AS115" s="211"/>
      <c r="AT115" s="353" t="s">
        <v>166</v>
      </c>
      <c r="AU115" s="354"/>
      <c r="AV115" s="355"/>
      <c r="AW115" s="353" t="s">
        <v>167</v>
      </c>
      <c r="AX115" s="356"/>
      <c r="AY115" s="357"/>
    </row>
    <row r="116" spans="1:53" ht="13.5" customHeight="1">
      <c r="A116" s="248" t="str">
        <f>IFERROR(INDEX(【従業者名簿】!F:F,MATCH(F116,【従業者名簿】!C:C,0)),"")</f>
        <v/>
      </c>
      <c r="B116" s="298" t="s">
        <v>33</v>
      </c>
      <c r="C116" s="299" t="str">
        <f t="shared" ref="C116" si="82">IF(AO116="介護福祉士","〇","")</f>
        <v/>
      </c>
      <c r="D116" s="366" t="str">
        <f>IF(A116="","",DATEDIF(A116,$AF$3,"m"))</f>
        <v/>
      </c>
      <c r="E116" s="275"/>
      <c r="F116" s="262"/>
      <c r="G116" s="70" t="s">
        <v>36</v>
      </c>
      <c r="H116" s="45"/>
      <c r="I116" s="45"/>
      <c r="J116" s="45"/>
      <c r="K116" s="45"/>
      <c r="L116" s="45"/>
      <c r="M116" s="45"/>
      <c r="N116" s="45"/>
      <c r="O116" s="45"/>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253">
        <f>SUM(H117:AL117)</f>
        <v>0</v>
      </c>
      <c r="AN116" s="380" t="str">
        <f t="shared" ref="AN116" si="83">IFERROR(IF(OR(E116="Ａ",AM116&gt;$AF$125),1,ROUNDDOWN(AM116/$AF$125,1)),"")</f>
        <v/>
      </c>
      <c r="AO116" s="222"/>
      <c r="AP116" s="8"/>
      <c r="AQ116" s="312" t="s">
        <v>202</v>
      </c>
      <c r="AR116" s="313"/>
      <c r="AS116" s="314"/>
      <c r="AT116" s="315">
        <f>ROUNDDOWN(SUMIF(C94:C159,"〇",AN94:AN159),1)</f>
        <v>0</v>
      </c>
      <c r="AU116" s="316"/>
      <c r="AV116" s="316"/>
      <c r="AW116" s="317" t="e">
        <f>AT116/AM124</f>
        <v>#DIV/0!</v>
      </c>
      <c r="AX116" s="318"/>
      <c r="AY116" s="318"/>
    </row>
    <row r="117" spans="1:53" ht="13.5" customHeight="1">
      <c r="A117" s="249"/>
      <c r="B117" s="255"/>
      <c r="C117" s="287"/>
      <c r="D117" s="367"/>
      <c r="E117" s="260"/>
      <c r="F117" s="262"/>
      <c r="G117" s="70" t="s">
        <v>41</v>
      </c>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253"/>
      <c r="AN117" s="380"/>
      <c r="AO117" s="223"/>
      <c r="AP117" s="8"/>
      <c r="AQ117" s="319" t="s">
        <v>203</v>
      </c>
      <c r="AR117" s="320"/>
      <c r="AS117" s="321"/>
      <c r="AT117" s="316"/>
      <c r="AU117" s="316"/>
      <c r="AV117" s="316"/>
      <c r="AW117" s="318"/>
      <c r="AX117" s="318"/>
      <c r="AY117" s="318"/>
    </row>
    <row r="118" spans="1:53" ht="13.5" customHeight="1">
      <c r="A118" s="248" t="str">
        <f>IFERROR(INDEX(【従業者名簿】!F:F,MATCH(F118,【従業者名簿】!C:C,0)),"")</f>
        <v/>
      </c>
      <c r="B118" s="298" t="s">
        <v>33</v>
      </c>
      <c r="C118" s="299" t="str">
        <f t="shared" ref="C118" si="84">IF(AO118="介護福祉士","〇","")</f>
        <v/>
      </c>
      <c r="D118" s="366" t="str">
        <f>IF(A118="","",DATEDIF(A118,$AF$3,"m"))</f>
        <v/>
      </c>
      <c r="E118" s="275"/>
      <c r="F118" s="262"/>
      <c r="G118" s="70" t="s">
        <v>36</v>
      </c>
      <c r="H118" s="45"/>
      <c r="I118" s="45"/>
      <c r="J118" s="45"/>
      <c r="K118" s="45"/>
      <c r="L118" s="45"/>
      <c r="M118" s="45"/>
      <c r="N118" s="45"/>
      <c r="O118" s="45"/>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253">
        <f>SUM(H119:AL119)</f>
        <v>0</v>
      </c>
      <c r="AN118" s="380" t="str">
        <f t="shared" ref="AN118" si="85">IFERROR(IF(OR(E118="Ａ",AM118&gt;$AF$125),1,ROUNDDOWN(AM118/$AF$125,1)),"")</f>
        <v/>
      </c>
      <c r="AO118" s="222"/>
      <c r="AP118" s="8"/>
      <c r="AQ118" s="312" t="s">
        <v>204</v>
      </c>
      <c r="AR118" s="313"/>
      <c r="AS118" s="314"/>
      <c r="AT118" s="315">
        <f>ROUNDDOWN(SUMIFS(AN94:AN159,C94:C159,"〇",D94:D159,"&gt;="&amp;BA118),1)</f>
        <v>0</v>
      </c>
      <c r="AU118" s="316"/>
      <c r="AV118" s="316"/>
      <c r="AW118" s="317" t="e">
        <f>AT118/AM124</f>
        <v>#DIV/0!</v>
      </c>
      <c r="AX118" s="318"/>
      <c r="AY118" s="318"/>
      <c r="BA118" s="358">
        <f>[1]【算定要件集計】!T7</f>
        <v>120</v>
      </c>
    </row>
    <row r="119" spans="1:53" ht="13.5" customHeight="1">
      <c r="A119" s="249"/>
      <c r="B119" s="255"/>
      <c r="C119" s="287"/>
      <c r="D119" s="367"/>
      <c r="E119" s="260"/>
      <c r="F119" s="262"/>
      <c r="G119" s="70" t="s">
        <v>41</v>
      </c>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253"/>
      <c r="AN119" s="380"/>
      <c r="AO119" s="223"/>
      <c r="AP119" s="8"/>
      <c r="AQ119" s="319" t="s">
        <v>206</v>
      </c>
      <c r="AR119" s="320"/>
      <c r="AS119" s="321"/>
      <c r="AT119" s="316"/>
      <c r="AU119" s="316"/>
      <c r="AV119" s="316"/>
      <c r="AW119" s="318"/>
      <c r="AX119" s="318"/>
      <c r="AY119" s="318"/>
      <c r="BA119" s="359"/>
    </row>
    <row r="120" spans="1:53" ht="13.5" customHeight="1">
      <c r="A120" s="248" t="str">
        <f>IFERROR(INDEX(【従業者名簿】!F:F,MATCH(F120,【従業者名簿】!C:C,0)),"")</f>
        <v/>
      </c>
      <c r="B120" s="298" t="s">
        <v>33</v>
      </c>
      <c r="C120" s="299" t="str">
        <f t="shared" ref="C120" si="86">IF(AO120="介護福祉士","〇","")</f>
        <v/>
      </c>
      <c r="D120" s="366" t="str">
        <f>IF(A120="","",DATEDIF(A120,$AF$3,"m"))</f>
        <v/>
      </c>
      <c r="E120" s="275"/>
      <c r="F120" s="262"/>
      <c r="G120" s="70" t="s">
        <v>36</v>
      </c>
      <c r="H120" s="45"/>
      <c r="I120" s="45"/>
      <c r="J120" s="45"/>
      <c r="K120" s="45"/>
      <c r="L120" s="45"/>
      <c r="M120" s="45"/>
      <c r="N120" s="45"/>
      <c r="O120" s="45"/>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253">
        <f>SUM(H121:AL121)</f>
        <v>0</v>
      </c>
      <c r="AN120" s="380" t="str">
        <f t="shared" ref="AN120" si="87">IFERROR(IF(OR(E120="Ａ",AM120&gt;$AF$125),1,ROUNDDOWN(AM120/$AF$125,1)),"")</f>
        <v/>
      </c>
      <c r="AO120" s="222"/>
      <c r="AP120" s="8"/>
      <c r="AQ120" s="312" t="s">
        <v>207</v>
      </c>
      <c r="AR120" s="313"/>
      <c r="AS120" s="314"/>
      <c r="AT120" s="315">
        <f>ROUNDDOWN(SUM(SUMIF(E94:E159,{"Ａ","Ｂ"},AN94:AN159)),1)</f>
        <v>0</v>
      </c>
      <c r="AU120" s="316"/>
      <c r="AV120" s="316"/>
      <c r="AW120" s="360" t="e">
        <f>AT120/AM124</f>
        <v>#DIV/0!</v>
      </c>
      <c r="AX120" s="361"/>
      <c r="AY120" s="362"/>
      <c r="BA120" s="169"/>
    </row>
    <row r="121" spans="1:53" ht="13.5" customHeight="1">
      <c r="A121" s="249"/>
      <c r="B121" s="255"/>
      <c r="C121" s="287"/>
      <c r="D121" s="367"/>
      <c r="E121" s="260"/>
      <c r="F121" s="262"/>
      <c r="G121" s="70" t="s">
        <v>41</v>
      </c>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253"/>
      <c r="AN121" s="380"/>
      <c r="AO121" s="223"/>
      <c r="AP121" s="8"/>
      <c r="AQ121" s="319" t="s">
        <v>208</v>
      </c>
      <c r="AR121" s="320"/>
      <c r="AS121" s="321"/>
      <c r="AT121" s="316"/>
      <c r="AU121" s="316"/>
      <c r="AV121" s="316"/>
      <c r="AW121" s="363"/>
      <c r="AX121" s="364"/>
      <c r="AY121" s="365"/>
      <c r="BA121" s="170"/>
    </row>
    <row r="122" spans="1:53" ht="13.5" customHeight="1">
      <c r="A122" s="248" t="str">
        <f>IFERROR(INDEX(【従業者名簿】!F:F,MATCH(F122,【従業者名簿】!C:C,0)),"")</f>
        <v/>
      </c>
      <c r="B122" s="298" t="s">
        <v>33</v>
      </c>
      <c r="C122" s="299" t="str">
        <f t="shared" ref="C122" si="88">IF(AO122="介護福祉士","〇","")</f>
        <v/>
      </c>
      <c r="D122" s="366" t="str">
        <f>IF(A122="","",DATEDIF(A122,$AF$3,"m"))</f>
        <v/>
      </c>
      <c r="E122" s="275"/>
      <c r="F122" s="262"/>
      <c r="G122" s="70" t="s">
        <v>36</v>
      </c>
      <c r="H122" s="45"/>
      <c r="I122" s="45"/>
      <c r="J122" s="45"/>
      <c r="K122" s="45"/>
      <c r="L122" s="45"/>
      <c r="M122" s="45"/>
      <c r="N122" s="45"/>
      <c r="O122" s="45"/>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253">
        <f>SUM(H123:AL123)</f>
        <v>0</v>
      </c>
      <c r="AN122" s="380" t="str">
        <f t="shared" ref="AN122" si="89">IFERROR(IF(OR(E122="Ａ",AM122&gt;$AF$125),1,ROUNDDOWN(AM122/$AF$125,1)),"")</f>
        <v/>
      </c>
      <c r="AO122" s="222"/>
      <c r="AP122" s="8"/>
      <c r="AQ122" s="312" t="s">
        <v>207</v>
      </c>
      <c r="AR122" s="313"/>
      <c r="AS122" s="314"/>
      <c r="AT122" s="315">
        <f>ROUNDDOWN(SUMIF(D94:D159,"&gt;="&amp;BA122,AN94:AN159),1)</f>
        <v>0</v>
      </c>
      <c r="AU122" s="316"/>
      <c r="AV122" s="316"/>
      <c r="AW122" s="360" t="e">
        <f>AT122/AM124</f>
        <v>#DIV/0!</v>
      </c>
      <c r="AX122" s="361"/>
      <c r="AY122" s="362"/>
      <c r="BA122" s="358">
        <f>[1]【算定要件集計】!T11</f>
        <v>84</v>
      </c>
    </row>
    <row r="123" spans="1:53" ht="13.5" customHeight="1">
      <c r="A123" s="249"/>
      <c r="B123" s="255"/>
      <c r="C123" s="287"/>
      <c r="D123" s="367"/>
      <c r="E123" s="260"/>
      <c r="F123" s="262"/>
      <c r="G123" s="70" t="s">
        <v>41</v>
      </c>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253"/>
      <c r="AN123" s="380"/>
      <c r="AO123" s="223"/>
      <c r="AP123" s="8"/>
      <c r="AQ123" s="319" t="s">
        <v>210</v>
      </c>
      <c r="AR123" s="320"/>
      <c r="AS123" s="321"/>
      <c r="AT123" s="316"/>
      <c r="AU123" s="316"/>
      <c r="AV123" s="316"/>
      <c r="AW123" s="363"/>
      <c r="AX123" s="364"/>
      <c r="AY123" s="365"/>
      <c r="BA123" s="359"/>
    </row>
    <row r="124" spans="1:53" ht="13.5" customHeight="1">
      <c r="B124" s="332" t="s">
        <v>51</v>
      </c>
      <c r="C124" s="333"/>
      <c r="D124" s="333"/>
      <c r="E124" s="333"/>
      <c r="F124" s="333"/>
      <c r="G124" s="25" t="s">
        <v>49</v>
      </c>
      <c r="H124" s="23"/>
      <c r="I124" s="15"/>
      <c r="J124" s="332" t="s">
        <v>46</v>
      </c>
      <c r="K124" s="334"/>
      <c r="L124" s="334"/>
      <c r="M124" s="334"/>
      <c r="N124" s="334"/>
      <c r="O124" s="334"/>
      <c r="P124" s="334"/>
      <c r="Q124" s="334"/>
      <c r="R124" s="334"/>
      <c r="S124" s="14"/>
      <c r="T124" s="26" t="s">
        <v>50</v>
      </c>
      <c r="U124" s="24"/>
      <c r="V124" s="332" t="s">
        <v>47</v>
      </c>
      <c r="W124" s="334"/>
      <c r="X124" s="334"/>
      <c r="Y124" s="334"/>
      <c r="Z124" s="334"/>
      <c r="AA124" s="334"/>
      <c r="AB124" s="334"/>
      <c r="AC124" s="333"/>
      <c r="AD124" s="333"/>
      <c r="AE124" s="333"/>
      <c r="AF124" s="14" t="s">
        <v>164</v>
      </c>
      <c r="AH124" s="27"/>
      <c r="AI124" s="27"/>
      <c r="AJ124" s="27"/>
      <c r="AK124" s="27"/>
      <c r="AL124" s="27"/>
      <c r="AM124" s="381">
        <f>ROUNDDOWN(SUM(AN94:AN123,AN130:AN159),1)</f>
        <v>0</v>
      </c>
      <c r="AN124" s="382"/>
      <c r="AO124" s="391" t="s">
        <v>173</v>
      </c>
      <c r="AP124" s="10"/>
      <c r="AQ124" s="322"/>
      <c r="AR124" s="323"/>
      <c r="AS124" s="323"/>
      <c r="AT124" s="322"/>
      <c r="AU124" s="323"/>
      <c r="AV124" s="323"/>
      <c r="AW124" s="322"/>
      <c r="AX124" s="323"/>
      <c r="AY124" s="323"/>
    </row>
    <row r="125" spans="1:53" ht="13.5" customHeight="1">
      <c r="B125" s="210"/>
      <c r="C125" s="214"/>
      <c r="D125" s="214"/>
      <c r="E125" s="214"/>
      <c r="F125" s="214"/>
      <c r="G125" s="41">
        <f>$G$45</f>
        <v>0</v>
      </c>
      <c r="H125" s="21" t="s">
        <v>16</v>
      </c>
      <c r="I125" s="20"/>
      <c r="J125" s="335"/>
      <c r="K125" s="336"/>
      <c r="L125" s="336"/>
      <c r="M125" s="336"/>
      <c r="N125" s="336"/>
      <c r="O125" s="336"/>
      <c r="P125" s="336"/>
      <c r="Q125" s="336"/>
      <c r="R125" s="336"/>
      <c r="S125" s="330" t="str">
        <f>$S$45</f>
        <v/>
      </c>
      <c r="T125" s="330"/>
      <c r="U125" s="22" t="s">
        <v>7</v>
      </c>
      <c r="V125" s="335"/>
      <c r="W125" s="336"/>
      <c r="X125" s="336"/>
      <c r="Y125" s="336"/>
      <c r="Z125" s="336"/>
      <c r="AA125" s="336"/>
      <c r="AB125" s="336"/>
      <c r="AC125" s="214"/>
      <c r="AD125" s="214"/>
      <c r="AE125" s="214"/>
      <c r="AF125" s="331" t="str">
        <f>$AF$45</f>
        <v/>
      </c>
      <c r="AG125" s="331"/>
      <c r="AH125" s="21" t="s">
        <v>16</v>
      </c>
      <c r="AI125" s="21"/>
      <c r="AJ125" s="21"/>
      <c r="AK125" s="21"/>
      <c r="AL125" s="21"/>
      <c r="AM125" s="383"/>
      <c r="AN125" s="384"/>
      <c r="AO125" s="329"/>
      <c r="AP125" s="10"/>
      <c r="AQ125" s="323"/>
      <c r="AR125" s="323"/>
      <c r="AS125" s="323"/>
      <c r="AT125" s="323"/>
      <c r="AU125" s="323"/>
      <c r="AV125" s="323"/>
      <c r="AW125" s="323"/>
      <c r="AX125" s="323"/>
      <c r="AY125" s="323"/>
    </row>
    <row r="126" spans="1:53" ht="13.5" customHeight="1">
      <c r="B126" s="43"/>
      <c r="C126" s="43"/>
      <c r="D126" s="43"/>
      <c r="E126" s="7" t="s">
        <v>91</v>
      </c>
      <c r="F126" s="43"/>
      <c r="G126" s="51"/>
      <c r="H126" s="7"/>
      <c r="I126" s="52"/>
      <c r="J126" s="52"/>
      <c r="K126" s="52"/>
      <c r="L126" s="52"/>
      <c r="M126" s="52"/>
      <c r="N126" s="52"/>
      <c r="O126" s="52"/>
      <c r="P126" s="52"/>
      <c r="Q126" s="52"/>
      <c r="R126" s="52"/>
      <c r="S126" s="53"/>
      <c r="T126" s="53"/>
      <c r="U126" s="7"/>
      <c r="V126" s="52"/>
      <c r="W126" s="52"/>
      <c r="X126" s="52"/>
      <c r="Y126" s="52"/>
      <c r="Z126" s="52"/>
      <c r="AA126" s="52"/>
      <c r="AB126" s="52"/>
      <c r="AC126" s="43"/>
      <c r="AD126" s="43"/>
      <c r="AE126" s="43"/>
      <c r="AF126" s="54"/>
      <c r="AG126" s="54"/>
      <c r="AH126" s="7"/>
      <c r="AI126" s="7"/>
      <c r="AJ126" s="7"/>
      <c r="AK126" s="7"/>
      <c r="AL126" s="7"/>
      <c r="AM126" s="137" t="s">
        <v>149</v>
      </c>
      <c r="AN126" s="56"/>
      <c r="AO126" s="57"/>
      <c r="AP126" s="10"/>
      <c r="AQ126" s="159"/>
      <c r="AR126" s="159"/>
      <c r="AS126" s="159"/>
      <c r="AT126" s="58"/>
      <c r="AU126" s="58"/>
      <c r="AV126" s="58"/>
      <c r="AW126" s="59"/>
      <c r="AX126" s="59"/>
      <c r="AY126" s="59"/>
      <c r="BA126" s="9"/>
    </row>
    <row r="127" spans="1:53" ht="13.5" customHeight="1">
      <c r="B127" s="43"/>
      <c r="C127" s="43"/>
      <c r="D127" s="43"/>
      <c r="E127" s="43"/>
      <c r="F127" s="43"/>
      <c r="G127" s="51"/>
      <c r="H127" s="7"/>
      <c r="I127" s="52"/>
      <c r="J127" s="52"/>
      <c r="K127" s="52"/>
      <c r="L127" s="52"/>
      <c r="M127" s="52"/>
      <c r="N127" s="52"/>
      <c r="O127" s="52"/>
      <c r="P127" s="52"/>
      <c r="Q127" s="52"/>
      <c r="R127" s="52"/>
      <c r="S127" s="53"/>
      <c r="T127" s="53"/>
      <c r="U127" s="7"/>
      <c r="V127" s="52"/>
      <c r="W127" s="52"/>
      <c r="X127" s="52"/>
      <c r="Y127" s="52"/>
      <c r="Z127" s="52"/>
      <c r="AA127" s="52"/>
      <c r="AB127" s="52"/>
      <c r="AC127" s="43"/>
      <c r="AD127" s="43"/>
      <c r="AE127" s="43"/>
      <c r="AF127" s="54"/>
      <c r="AG127" s="54"/>
      <c r="AH127" s="7"/>
      <c r="AI127" s="7"/>
      <c r="AJ127" s="7"/>
      <c r="AK127" s="7"/>
      <c r="AL127" s="7"/>
      <c r="AM127" s="55"/>
      <c r="AN127" s="56"/>
      <c r="AO127" s="57"/>
      <c r="AP127" s="10"/>
      <c r="AQ127" s="42"/>
      <c r="AR127" s="42"/>
      <c r="AS127" s="42"/>
      <c r="AT127" s="58"/>
      <c r="AU127" s="58"/>
      <c r="AV127" s="58"/>
      <c r="AW127" s="59"/>
      <c r="AX127" s="59"/>
      <c r="AY127" s="59"/>
      <c r="BA127" s="9"/>
    </row>
    <row r="128" spans="1:53" s="6" customFormat="1" ht="18" customHeight="1">
      <c r="A128" s="248" t="s">
        <v>60</v>
      </c>
      <c r="B128" s="238" t="s">
        <v>0</v>
      </c>
      <c r="C128" s="250" t="s">
        <v>203</v>
      </c>
      <c r="D128" s="250" t="s">
        <v>62</v>
      </c>
      <c r="E128" s="250" t="s">
        <v>1</v>
      </c>
      <c r="F128" s="238" t="s">
        <v>3</v>
      </c>
      <c r="G128" s="252" t="s">
        <v>37</v>
      </c>
      <c r="H128" s="18" t="str">
        <f>AF83</f>
        <v/>
      </c>
      <c r="I128" s="18" t="str">
        <f>IFERROR(H128+1,"")</f>
        <v/>
      </c>
      <c r="J128" s="18" t="str">
        <f>IFERROR(I128+1,"")</f>
        <v/>
      </c>
      <c r="K128" s="18" t="str">
        <f t="shared" ref="K128" si="90">IFERROR(J128+1,"")</f>
        <v/>
      </c>
      <c r="L128" s="18" t="str">
        <f t="shared" ref="L128" si="91">IFERROR(K128+1,"")</f>
        <v/>
      </c>
      <c r="M128" s="18" t="str">
        <f t="shared" ref="M128" si="92">IFERROR(L128+1,"")</f>
        <v/>
      </c>
      <c r="N128" s="18" t="str">
        <f t="shared" ref="N128" si="93">IFERROR(M128+1,"")</f>
        <v/>
      </c>
      <c r="O128" s="18" t="str">
        <f t="shared" ref="O128" si="94">IFERROR(N128+1,"")</f>
        <v/>
      </c>
      <c r="P128" s="18" t="str">
        <f t="shared" ref="P128" si="95">IFERROR(O128+1,"")</f>
        <v/>
      </c>
      <c r="Q128" s="18" t="str">
        <f t="shared" ref="Q128" si="96">IFERROR(P128+1,"")</f>
        <v/>
      </c>
      <c r="R128" s="18" t="str">
        <f t="shared" ref="R128" si="97">IFERROR(Q128+1,"")</f>
        <v/>
      </c>
      <c r="S128" s="18" t="str">
        <f t="shared" ref="S128" si="98">IFERROR(R128+1,"")</f>
        <v/>
      </c>
      <c r="T128" s="18" t="str">
        <f t="shared" ref="T128" si="99">IFERROR(S128+1,"")</f>
        <v/>
      </c>
      <c r="U128" s="18" t="str">
        <f t="shared" ref="U128" si="100">IFERROR(T128+1,"")</f>
        <v/>
      </c>
      <c r="V128" s="18" t="str">
        <f t="shared" ref="V128" si="101">IFERROR(U128+1,"")</f>
        <v/>
      </c>
      <c r="W128" s="18" t="str">
        <f t="shared" ref="W128" si="102">IFERROR(V128+1,"")</f>
        <v/>
      </c>
      <c r="X128" s="18" t="str">
        <f t="shared" ref="X128" si="103">IFERROR(W128+1,"")</f>
        <v/>
      </c>
      <c r="Y128" s="18" t="str">
        <f t="shared" ref="Y128" si="104">IFERROR(X128+1,"")</f>
        <v/>
      </c>
      <c r="Z128" s="18" t="str">
        <f t="shared" ref="Z128" si="105">IFERROR(Y128+1,"")</f>
        <v/>
      </c>
      <c r="AA128" s="18" t="str">
        <f t="shared" ref="AA128" si="106">IFERROR(Z128+1,"")</f>
        <v/>
      </c>
      <c r="AB128" s="18" t="str">
        <f t="shared" ref="AB128" si="107">IFERROR(AA128+1,"")</f>
        <v/>
      </c>
      <c r="AC128" s="18" t="str">
        <f t="shared" ref="AC128" si="108">IFERROR(AB128+1,"")</f>
        <v/>
      </c>
      <c r="AD128" s="18" t="str">
        <f t="shared" ref="AD128" si="109">IFERROR(AC128+1,"")</f>
        <v/>
      </c>
      <c r="AE128" s="18" t="str">
        <f t="shared" ref="AE128" si="110">IFERROR(AD128+1,"")</f>
        <v/>
      </c>
      <c r="AF128" s="18" t="str">
        <f t="shared" ref="AF128" si="111">IFERROR(AE128+1,"")</f>
        <v/>
      </c>
      <c r="AG128" s="18" t="str">
        <f t="shared" ref="AG128" si="112">IFERROR(AF128+1,"")</f>
        <v/>
      </c>
      <c r="AH128" s="18" t="str">
        <f t="shared" ref="AH128" si="113">IFERROR(AG128+1,"")</f>
        <v/>
      </c>
      <c r="AI128" s="18" t="str">
        <f t="shared" ref="AI128" si="114">IFERROR(AH128+1,"")</f>
        <v/>
      </c>
      <c r="AJ128" s="18" t="str">
        <f>IFERROR(IF(MONTH(AI128)&lt;&gt;MONTH(AI128+1),"",AI128+1),"")</f>
        <v/>
      </c>
      <c r="AK128" s="18" t="str">
        <f>IFERROR(IF(MONTH(AJ128)&lt;&gt;MONTH(AJ128+1),"",AJ128+1),"")</f>
        <v/>
      </c>
      <c r="AL128" s="18" t="str">
        <f>IFERROR(IF(MONTH(AK128)&lt;&gt;MONTH(AK128+1),"",AK128+1),"")</f>
        <v/>
      </c>
      <c r="AM128" s="263" t="s">
        <v>162</v>
      </c>
      <c r="AN128" s="263" t="s">
        <v>163</v>
      </c>
      <c r="AO128" s="206" t="s">
        <v>133</v>
      </c>
      <c r="AQ128" s="1"/>
      <c r="AR128" s="1"/>
      <c r="AS128" s="1"/>
      <c r="AT128" s="1"/>
      <c r="AU128" s="1"/>
      <c r="AV128" s="1"/>
      <c r="AW128" s="1"/>
      <c r="AX128" s="1"/>
      <c r="AY128" s="1"/>
    </row>
    <row r="129" spans="1:51" s="6" customFormat="1" ht="18" customHeight="1">
      <c r="A129" s="249"/>
      <c r="B129" s="238"/>
      <c r="C129" s="251"/>
      <c r="D129" s="251"/>
      <c r="E129" s="251"/>
      <c r="F129" s="238"/>
      <c r="G129" s="239"/>
      <c r="H129" s="19" t="str">
        <f>H128</f>
        <v/>
      </c>
      <c r="I129" s="19" t="str">
        <f>I128</f>
        <v/>
      </c>
      <c r="J129" s="19" t="str">
        <f t="shared" ref="J129:AL129" si="115">J128</f>
        <v/>
      </c>
      <c r="K129" s="19" t="str">
        <f t="shared" si="115"/>
        <v/>
      </c>
      <c r="L129" s="19" t="str">
        <f t="shared" si="115"/>
        <v/>
      </c>
      <c r="M129" s="19" t="str">
        <f t="shared" si="115"/>
        <v/>
      </c>
      <c r="N129" s="19" t="str">
        <f t="shared" si="115"/>
        <v/>
      </c>
      <c r="O129" s="19" t="str">
        <f t="shared" si="115"/>
        <v/>
      </c>
      <c r="P129" s="19" t="str">
        <f t="shared" si="115"/>
        <v/>
      </c>
      <c r="Q129" s="19" t="str">
        <f t="shared" si="115"/>
        <v/>
      </c>
      <c r="R129" s="19" t="str">
        <f t="shared" si="115"/>
        <v/>
      </c>
      <c r="S129" s="19" t="str">
        <f t="shared" si="115"/>
        <v/>
      </c>
      <c r="T129" s="19" t="str">
        <f t="shared" si="115"/>
        <v/>
      </c>
      <c r="U129" s="19" t="str">
        <f t="shared" si="115"/>
        <v/>
      </c>
      <c r="V129" s="19" t="str">
        <f t="shared" si="115"/>
        <v/>
      </c>
      <c r="W129" s="19" t="str">
        <f t="shared" si="115"/>
        <v/>
      </c>
      <c r="X129" s="19" t="str">
        <f t="shared" si="115"/>
        <v/>
      </c>
      <c r="Y129" s="19" t="str">
        <f t="shared" si="115"/>
        <v/>
      </c>
      <c r="Z129" s="19" t="str">
        <f t="shared" si="115"/>
        <v/>
      </c>
      <c r="AA129" s="19" t="str">
        <f t="shared" si="115"/>
        <v/>
      </c>
      <c r="AB129" s="19" t="str">
        <f t="shared" si="115"/>
        <v/>
      </c>
      <c r="AC129" s="19" t="str">
        <f t="shared" si="115"/>
        <v/>
      </c>
      <c r="AD129" s="19" t="str">
        <f t="shared" si="115"/>
        <v/>
      </c>
      <c r="AE129" s="19" t="str">
        <f t="shared" si="115"/>
        <v/>
      </c>
      <c r="AF129" s="19" t="str">
        <f t="shared" si="115"/>
        <v/>
      </c>
      <c r="AG129" s="19" t="str">
        <f t="shared" si="115"/>
        <v/>
      </c>
      <c r="AH129" s="19" t="str">
        <f t="shared" si="115"/>
        <v/>
      </c>
      <c r="AI129" s="19" t="str">
        <f t="shared" si="115"/>
        <v/>
      </c>
      <c r="AJ129" s="19" t="str">
        <f t="shared" si="115"/>
        <v/>
      </c>
      <c r="AK129" s="19" t="str">
        <f t="shared" si="115"/>
        <v/>
      </c>
      <c r="AL129" s="19" t="str">
        <f t="shared" si="115"/>
        <v/>
      </c>
      <c r="AM129" s="263"/>
      <c r="AN129" s="263"/>
      <c r="AO129" s="207"/>
      <c r="AQ129" s="1"/>
      <c r="AR129" s="1"/>
      <c r="AS129" s="1"/>
      <c r="AT129" s="1"/>
      <c r="AU129" s="1"/>
      <c r="AV129" s="1"/>
      <c r="AW129" s="1"/>
      <c r="AX129" s="1"/>
      <c r="AY129" s="1"/>
    </row>
    <row r="130" spans="1:51" ht="13.5" customHeight="1">
      <c r="A130" s="248" t="str">
        <f>IFERROR(INDEX(【従業者名簿】!F:F,MATCH(F130,【従業者名簿】!C:C,0)),"")</f>
        <v/>
      </c>
      <c r="B130" s="298" t="s">
        <v>33</v>
      </c>
      <c r="C130" s="299" t="str">
        <f>IF(AO130="介護福祉士","〇","")</f>
        <v/>
      </c>
      <c r="D130" s="366" t="str">
        <f>IF(A130="","",DATEDIF(A130,$AF$3,"m"))</f>
        <v/>
      </c>
      <c r="E130" s="301"/>
      <c r="F130" s="270"/>
      <c r="G130" s="70" t="s">
        <v>36</v>
      </c>
      <c r="H130" s="164"/>
      <c r="I130" s="164"/>
      <c r="J130" s="164"/>
      <c r="K130" s="164"/>
      <c r="L130" s="164"/>
      <c r="M130" s="164"/>
      <c r="N130" s="164"/>
      <c r="O130" s="164"/>
      <c r="P130" s="164"/>
      <c r="Q130" s="164"/>
      <c r="R130" s="164"/>
      <c r="S130" s="164"/>
      <c r="T130" s="164"/>
      <c r="U130" s="164"/>
      <c r="V130" s="164"/>
      <c r="W130" s="164"/>
      <c r="X130" s="164"/>
      <c r="Y130" s="164"/>
      <c r="Z130" s="164"/>
      <c r="AA130" s="164"/>
      <c r="AB130" s="164"/>
      <c r="AC130" s="164"/>
      <c r="AD130" s="164"/>
      <c r="AE130" s="164"/>
      <c r="AF130" s="164"/>
      <c r="AG130" s="164"/>
      <c r="AH130" s="164"/>
      <c r="AI130" s="164"/>
      <c r="AJ130" s="164"/>
      <c r="AK130" s="164"/>
      <c r="AL130" s="164"/>
      <c r="AM130" s="253">
        <f>SUM(H131:AL131)</f>
        <v>0</v>
      </c>
      <c r="AN130" s="390" t="str">
        <f>IFERROR(IF(OR(E130="Ａ",AM130&gt;$AF$125),1,ROUNDDOWN(AM130/$AF$125,1)),"")</f>
        <v/>
      </c>
      <c r="AO130" s="222"/>
      <c r="AP130" s="8"/>
    </row>
    <row r="131" spans="1:51" ht="13.5" customHeight="1">
      <c r="A131" s="249"/>
      <c r="B131" s="255"/>
      <c r="C131" s="287"/>
      <c r="D131" s="367"/>
      <c r="E131" s="302"/>
      <c r="F131" s="261"/>
      <c r="G131" s="70" t="s">
        <v>41</v>
      </c>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253"/>
      <c r="AN131" s="390"/>
      <c r="AO131" s="223"/>
      <c r="AP131" s="8"/>
    </row>
    <row r="132" spans="1:51" ht="13.5" customHeight="1">
      <c r="A132" s="248" t="str">
        <f>IFERROR(INDEX(【従業者名簿】!F:F,MATCH(F132,【従業者名簿】!C:C,0)),"")</f>
        <v/>
      </c>
      <c r="B132" s="298" t="s">
        <v>33</v>
      </c>
      <c r="C132" s="299" t="str">
        <f t="shared" ref="C132" si="116">IF(AO132="介護福祉士","〇","")</f>
        <v/>
      </c>
      <c r="D132" s="366" t="str">
        <f>IF(A132="","",DATEDIF(A132,$AF$3,"m"))</f>
        <v/>
      </c>
      <c r="E132" s="301"/>
      <c r="F132" s="262"/>
      <c r="G132" s="70" t="s">
        <v>36</v>
      </c>
      <c r="H132" s="133"/>
      <c r="I132" s="133"/>
      <c r="J132" s="133"/>
      <c r="K132" s="133"/>
      <c r="L132" s="133"/>
      <c r="M132" s="133"/>
      <c r="N132" s="133"/>
      <c r="O132" s="133"/>
      <c r="P132" s="133"/>
      <c r="Q132" s="133"/>
      <c r="R132" s="133"/>
      <c r="S132" s="133"/>
      <c r="T132" s="133"/>
      <c r="U132" s="133"/>
      <c r="V132" s="133"/>
      <c r="W132" s="133"/>
      <c r="X132" s="133"/>
      <c r="Y132" s="133"/>
      <c r="Z132" s="133"/>
      <c r="AA132" s="133"/>
      <c r="AB132" s="133"/>
      <c r="AC132" s="133"/>
      <c r="AD132" s="133"/>
      <c r="AE132" s="133"/>
      <c r="AF132" s="133"/>
      <c r="AG132" s="133"/>
      <c r="AH132" s="133"/>
      <c r="AI132" s="133"/>
      <c r="AJ132" s="133"/>
      <c r="AK132" s="133"/>
      <c r="AL132" s="133"/>
      <c r="AM132" s="253">
        <f>SUM(H133:AL133)</f>
        <v>0</v>
      </c>
      <c r="AN132" s="390" t="str">
        <f t="shared" ref="AN132" si="117">IFERROR(IF(OR(E132="Ａ",AM132&gt;$AF$125),1,ROUNDDOWN(AM132/$AF$125,1)),"")</f>
        <v/>
      </c>
      <c r="AO132" s="372"/>
      <c r="AP132" s="8"/>
    </row>
    <row r="133" spans="1:51" ht="13.5" customHeight="1">
      <c r="A133" s="249"/>
      <c r="B133" s="255"/>
      <c r="C133" s="287"/>
      <c r="D133" s="367"/>
      <c r="E133" s="302"/>
      <c r="F133" s="262"/>
      <c r="G133" s="70" t="s">
        <v>134</v>
      </c>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253"/>
      <c r="AN133" s="390"/>
      <c r="AO133" s="374"/>
      <c r="AP133" s="8"/>
    </row>
    <row r="134" spans="1:51" ht="13.5" customHeight="1">
      <c r="A134" s="248" t="str">
        <f>IFERROR(INDEX(【従業者名簿】!F:F,MATCH(F134,【従業者名簿】!C:C,0)),"")</f>
        <v/>
      </c>
      <c r="B134" s="298" t="s">
        <v>33</v>
      </c>
      <c r="C134" s="299" t="str">
        <f t="shared" ref="C134" si="118">IF(AO134="介護福祉士","〇","")</f>
        <v/>
      </c>
      <c r="D134" s="366" t="str">
        <f>IF(A134="","",DATEDIF(A134,$AF$3,"m"))</f>
        <v/>
      </c>
      <c r="E134" s="301"/>
      <c r="F134" s="262"/>
      <c r="G134" s="70" t="s">
        <v>36</v>
      </c>
      <c r="H134" s="133"/>
      <c r="I134" s="133"/>
      <c r="J134" s="133"/>
      <c r="K134" s="133"/>
      <c r="L134" s="133"/>
      <c r="M134" s="133"/>
      <c r="N134" s="133"/>
      <c r="O134" s="133"/>
      <c r="P134" s="133"/>
      <c r="Q134" s="133"/>
      <c r="R134" s="133"/>
      <c r="S134" s="133"/>
      <c r="T134" s="133"/>
      <c r="U134" s="133"/>
      <c r="V134" s="133"/>
      <c r="W134" s="133"/>
      <c r="X134" s="133"/>
      <c r="Y134" s="133"/>
      <c r="Z134" s="133"/>
      <c r="AA134" s="133"/>
      <c r="AB134" s="133"/>
      <c r="AC134" s="133"/>
      <c r="AD134" s="133"/>
      <c r="AE134" s="133"/>
      <c r="AF134" s="133"/>
      <c r="AG134" s="133"/>
      <c r="AH134" s="133"/>
      <c r="AI134" s="133"/>
      <c r="AJ134" s="133"/>
      <c r="AK134" s="133"/>
      <c r="AL134" s="133"/>
      <c r="AM134" s="253">
        <f>SUM(H135:AL135)</f>
        <v>0</v>
      </c>
      <c r="AN134" s="390" t="str">
        <f t="shared" ref="AN134" si="119">IFERROR(IF(OR(E134="Ａ",AM134&gt;$AF$125),1,ROUNDDOWN(AM134/$AF$125,1)),"")</f>
        <v/>
      </c>
      <c r="AO134" s="372"/>
      <c r="AP134" s="8"/>
    </row>
    <row r="135" spans="1:51" ht="13.5" customHeight="1">
      <c r="A135" s="249"/>
      <c r="B135" s="255"/>
      <c r="C135" s="287"/>
      <c r="D135" s="367"/>
      <c r="E135" s="302"/>
      <c r="F135" s="262"/>
      <c r="G135" s="70" t="s">
        <v>134</v>
      </c>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253"/>
      <c r="AN135" s="390"/>
      <c r="AO135" s="374"/>
      <c r="AP135" s="8"/>
    </row>
    <row r="136" spans="1:51" ht="13.5" customHeight="1">
      <c r="A136" s="248" t="str">
        <f>IFERROR(INDEX(【従業者名簿】!F:F,MATCH(F136,【従業者名簿】!C:C,0)),"")</f>
        <v/>
      </c>
      <c r="B136" s="298" t="s">
        <v>33</v>
      </c>
      <c r="C136" s="299" t="str">
        <f t="shared" ref="C136" si="120">IF(AO136="介護福祉士","〇","")</f>
        <v/>
      </c>
      <c r="D136" s="366" t="str">
        <f t="shared" ref="D136" si="121">IF(A136="","",DATEDIF(A136,$AF$3,"m"))</f>
        <v/>
      </c>
      <c r="E136" s="301"/>
      <c r="F136" s="262"/>
      <c r="G136" s="70" t="s">
        <v>36</v>
      </c>
      <c r="H136" s="133"/>
      <c r="I136" s="133"/>
      <c r="J136" s="133"/>
      <c r="K136" s="133"/>
      <c r="L136" s="133"/>
      <c r="M136" s="133"/>
      <c r="N136" s="133"/>
      <c r="O136" s="133"/>
      <c r="P136" s="133"/>
      <c r="Q136" s="133"/>
      <c r="R136" s="133"/>
      <c r="S136" s="133"/>
      <c r="T136" s="133"/>
      <c r="U136" s="133"/>
      <c r="V136" s="133"/>
      <c r="W136" s="133"/>
      <c r="X136" s="133"/>
      <c r="Y136" s="133"/>
      <c r="Z136" s="133"/>
      <c r="AA136" s="133"/>
      <c r="AB136" s="133"/>
      <c r="AC136" s="133"/>
      <c r="AD136" s="133"/>
      <c r="AE136" s="133"/>
      <c r="AF136" s="133"/>
      <c r="AG136" s="133"/>
      <c r="AH136" s="133"/>
      <c r="AI136" s="133"/>
      <c r="AJ136" s="133"/>
      <c r="AK136" s="133"/>
      <c r="AL136" s="133"/>
      <c r="AM136" s="253">
        <f t="shared" ref="AM136" si="122">SUM(H137:AL137)</f>
        <v>0</v>
      </c>
      <c r="AN136" s="390" t="str">
        <f t="shared" ref="AN136" si="123">IFERROR(IF(OR(E136="Ａ",AM136&gt;$AF$125),1,ROUNDDOWN(AM136/$AF$125,1)),"")</f>
        <v/>
      </c>
      <c r="AO136" s="372"/>
      <c r="AP136" s="8"/>
    </row>
    <row r="137" spans="1:51" ht="13.5" customHeight="1">
      <c r="A137" s="249"/>
      <c r="B137" s="255"/>
      <c r="C137" s="287"/>
      <c r="D137" s="367"/>
      <c r="E137" s="302"/>
      <c r="F137" s="262"/>
      <c r="G137" s="70" t="s">
        <v>134</v>
      </c>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253"/>
      <c r="AN137" s="390"/>
      <c r="AO137" s="374"/>
      <c r="AP137" s="8"/>
    </row>
    <row r="138" spans="1:51" ht="13.5" customHeight="1">
      <c r="A138" s="248" t="str">
        <f>IFERROR(INDEX(【従業者名簿】!F:F,MATCH(F138,【従業者名簿】!C:C,0)),"")</f>
        <v/>
      </c>
      <c r="B138" s="298" t="s">
        <v>33</v>
      </c>
      <c r="C138" s="299" t="str">
        <f t="shared" ref="C138" si="124">IF(AO138="介護福祉士","〇","")</f>
        <v/>
      </c>
      <c r="D138" s="366" t="str">
        <f t="shared" ref="D138" si="125">IF(A138="","",DATEDIF(A138,$AF$3,"m"))</f>
        <v/>
      </c>
      <c r="E138" s="301"/>
      <c r="F138" s="262"/>
      <c r="G138" s="70" t="s">
        <v>36</v>
      </c>
      <c r="H138" s="133"/>
      <c r="I138" s="133"/>
      <c r="J138" s="133"/>
      <c r="K138" s="133"/>
      <c r="L138" s="133"/>
      <c r="M138" s="133"/>
      <c r="N138" s="133"/>
      <c r="O138" s="133"/>
      <c r="P138" s="133"/>
      <c r="Q138" s="133"/>
      <c r="R138" s="133"/>
      <c r="S138" s="133"/>
      <c r="T138" s="133"/>
      <c r="U138" s="133"/>
      <c r="V138" s="133"/>
      <c r="W138" s="133"/>
      <c r="X138" s="133"/>
      <c r="Y138" s="133"/>
      <c r="Z138" s="133"/>
      <c r="AA138" s="133"/>
      <c r="AB138" s="133"/>
      <c r="AC138" s="133"/>
      <c r="AD138" s="133"/>
      <c r="AE138" s="133"/>
      <c r="AF138" s="133"/>
      <c r="AG138" s="133"/>
      <c r="AH138" s="133"/>
      <c r="AI138" s="133"/>
      <c r="AJ138" s="133"/>
      <c r="AK138" s="133"/>
      <c r="AL138" s="133"/>
      <c r="AM138" s="253">
        <f t="shared" ref="AM138" si="126">SUM(H139:AL139)</f>
        <v>0</v>
      </c>
      <c r="AN138" s="390" t="str">
        <f t="shared" ref="AN138" si="127">IFERROR(IF(OR(E138="Ａ",AM138&gt;$AF$125),1,ROUNDDOWN(AM138/$AF$125,1)),"")</f>
        <v/>
      </c>
      <c r="AO138" s="372"/>
      <c r="AP138" s="8"/>
    </row>
    <row r="139" spans="1:51" ht="13.5" customHeight="1">
      <c r="A139" s="249"/>
      <c r="B139" s="255"/>
      <c r="C139" s="287"/>
      <c r="D139" s="367"/>
      <c r="E139" s="302"/>
      <c r="F139" s="262"/>
      <c r="G139" s="70" t="s">
        <v>134</v>
      </c>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253"/>
      <c r="AN139" s="390"/>
      <c r="AO139" s="374"/>
      <c r="AP139" s="8"/>
    </row>
    <row r="140" spans="1:51" ht="13.5" customHeight="1">
      <c r="A140" s="248" t="str">
        <f>IFERROR(INDEX(【従業者名簿】!F:F,MATCH(F140,【従業者名簿】!C:C,0)),"")</f>
        <v/>
      </c>
      <c r="B140" s="298" t="s">
        <v>33</v>
      </c>
      <c r="C140" s="299" t="str">
        <f t="shared" ref="C140" si="128">IF(AO140="介護福祉士","〇","")</f>
        <v/>
      </c>
      <c r="D140" s="366" t="str">
        <f t="shared" ref="D140" si="129">IF(A140="","",DATEDIF(A140,$AF$3,"m"))</f>
        <v/>
      </c>
      <c r="E140" s="301"/>
      <c r="F140" s="262"/>
      <c r="G140" s="70" t="s">
        <v>36</v>
      </c>
      <c r="H140" s="133"/>
      <c r="I140" s="133"/>
      <c r="J140" s="133"/>
      <c r="K140" s="133"/>
      <c r="L140" s="133"/>
      <c r="M140" s="133"/>
      <c r="N140" s="133"/>
      <c r="O140" s="133"/>
      <c r="P140" s="133"/>
      <c r="Q140" s="133"/>
      <c r="R140" s="133"/>
      <c r="S140" s="133"/>
      <c r="T140" s="133"/>
      <c r="U140" s="133"/>
      <c r="V140" s="133"/>
      <c r="W140" s="133"/>
      <c r="X140" s="133"/>
      <c r="Y140" s="133"/>
      <c r="Z140" s="133"/>
      <c r="AA140" s="133"/>
      <c r="AB140" s="133"/>
      <c r="AC140" s="133"/>
      <c r="AD140" s="133"/>
      <c r="AE140" s="133"/>
      <c r="AF140" s="133"/>
      <c r="AG140" s="133"/>
      <c r="AH140" s="133"/>
      <c r="AI140" s="133"/>
      <c r="AJ140" s="133"/>
      <c r="AK140" s="133"/>
      <c r="AL140" s="133"/>
      <c r="AM140" s="253">
        <f t="shared" ref="AM140" si="130">SUM(H141:AL141)</f>
        <v>0</v>
      </c>
      <c r="AN140" s="390" t="str">
        <f t="shared" ref="AN140" si="131">IFERROR(IF(OR(E140="Ａ",AM140&gt;$AF$125),1,ROUNDDOWN(AM140/$AF$125,1)),"")</f>
        <v/>
      </c>
      <c r="AO140" s="372"/>
      <c r="AP140" s="8"/>
    </row>
    <row r="141" spans="1:51" ht="13.5" customHeight="1">
      <c r="A141" s="249"/>
      <c r="B141" s="255"/>
      <c r="C141" s="287"/>
      <c r="D141" s="367"/>
      <c r="E141" s="302"/>
      <c r="F141" s="262"/>
      <c r="G141" s="70" t="s">
        <v>134</v>
      </c>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253"/>
      <c r="AN141" s="390"/>
      <c r="AO141" s="374"/>
      <c r="AP141" s="8"/>
    </row>
    <row r="142" spans="1:51" ht="13.5" customHeight="1">
      <c r="A142" s="248" t="str">
        <f>IFERROR(INDEX(【従業者名簿】!F:F,MATCH(F142,【従業者名簿】!C:C,0)),"")</f>
        <v/>
      </c>
      <c r="B142" s="298" t="s">
        <v>33</v>
      </c>
      <c r="C142" s="299" t="str">
        <f t="shared" ref="C142" si="132">IF(AO142="介護福祉士","〇","")</f>
        <v/>
      </c>
      <c r="D142" s="366" t="str">
        <f t="shared" ref="D142" si="133">IF(A142="","",DATEDIF(A142,$AF$3,"m"))</f>
        <v/>
      </c>
      <c r="E142" s="301"/>
      <c r="F142" s="262"/>
      <c r="G142" s="70" t="s">
        <v>36</v>
      </c>
      <c r="H142" s="133"/>
      <c r="I142" s="133"/>
      <c r="J142" s="133"/>
      <c r="K142" s="133"/>
      <c r="L142" s="133"/>
      <c r="M142" s="133"/>
      <c r="N142" s="133"/>
      <c r="O142" s="133"/>
      <c r="P142" s="133"/>
      <c r="Q142" s="133"/>
      <c r="R142" s="133"/>
      <c r="S142" s="133"/>
      <c r="T142" s="133"/>
      <c r="U142" s="133"/>
      <c r="V142" s="133"/>
      <c r="W142" s="133"/>
      <c r="X142" s="133"/>
      <c r="Y142" s="133"/>
      <c r="Z142" s="133"/>
      <c r="AA142" s="133"/>
      <c r="AB142" s="133"/>
      <c r="AC142" s="133"/>
      <c r="AD142" s="133"/>
      <c r="AE142" s="133"/>
      <c r="AF142" s="133"/>
      <c r="AG142" s="133"/>
      <c r="AH142" s="133"/>
      <c r="AI142" s="133"/>
      <c r="AJ142" s="133"/>
      <c r="AK142" s="133"/>
      <c r="AL142" s="133"/>
      <c r="AM142" s="253">
        <f t="shared" ref="AM142" si="134">SUM(H143:AL143)</f>
        <v>0</v>
      </c>
      <c r="AN142" s="390" t="str">
        <f t="shared" ref="AN142" si="135">IFERROR(IF(OR(E142="Ａ",AM142&gt;$AF$125),1,ROUNDDOWN(AM142/$AF$125,1)),"")</f>
        <v/>
      </c>
      <c r="AO142" s="372"/>
      <c r="AP142" s="8"/>
    </row>
    <row r="143" spans="1:51" ht="13.5" customHeight="1">
      <c r="A143" s="249"/>
      <c r="B143" s="255"/>
      <c r="C143" s="287"/>
      <c r="D143" s="367"/>
      <c r="E143" s="302"/>
      <c r="F143" s="262"/>
      <c r="G143" s="70" t="s">
        <v>134</v>
      </c>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253"/>
      <c r="AN143" s="390"/>
      <c r="AO143" s="374"/>
      <c r="AP143" s="8"/>
    </row>
    <row r="144" spans="1:51" ht="13.5" customHeight="1">
      <c r="A144" s="248" t="str">
        <f>IFERROR(INDEX(【従業者名簿】!F:F,MATCH(F144,【従業者名簿】!C:C,0)),"")</f>
        <v/>
      </c>
      <c r="B144" s="298" t="s">
        <v>33</v>
      </c>
      <c r="C144" s="299" t="str">
        <f t="shared" ref="C144" si="136">IF(AO144="介護福祉士","〇","")</f>
        <v/>
      </c>
      <c r="D144" s="366" t="str">
        <f t="shared" ref="D144" si="137">IF(A144="","",DATEDIF(A144,$AF$3,"m"))</f>
        <v/>
      </c>
      <c r="E144" s="301"/>
      <c r="F144" s="262"/>
      <c r="G144" s="70" t="s">
        <v>36</v>
      </c>
      <c r="H144" s="133"/>
      <c r="I144" s="133"/>
      <c r="J144" s="133"/>
      <c r="K144" s="133"/>
      <c r="L144" s="133"/>
      <c r="M144" s="133"/>
      <c r="N144" s="133"/>
      <c r="O144" s="133"/>
      <c r="P144" s="133"/>
      <c r="Q144" s="133"/>
      <c r="R144" s="133"/>
      <c r="S144" s="133"/>
      <c r="T144" s="133"/>
      <c r="U144" s="133"/>
      <c r="V144" s="133"/>
      <c r="W144" s="133"/>
      <c r="X144" s="133"/>
      <c r="Y144" s="133"/>
      <c r="Z144" s="133"/>
      <c r="AA144" s="133"/>
      <c r="AB144" s="133"/>
      <c r="AC144" s="133"/>
      <c r="AD144" s="133"/>
      <c r="AE144" s="133"/>
      <c r="AF144" s="133"/>
      <c r="AG144" s="133"/>
      <c r="AH144" s="133"/>
      <c r="AI144" s="133"/>
      <c r="AJ144" s="133"/>
      <c r="AK144" s="133"/>
      <c r="AL144" s="133"/>
      <c r="AM144" s="253">
        <f t="shared" ref="AM144" si="138">SUM(H145:AL145)</f>
        <v>0</v>
      </c>
      <c r="AN144" s="390" t="str">
        <f t="shared" ref="AN144" si="139">IFERROR(IF(OR(E144="Ａ",AM144&gt;$AF$125),1,ROUNDDOWN(AM144/$AF$125,1)),"")</f>
        <v/>
      </c>
      <c r="AO144" s="372"/>
      <c r="AP144" s="8"/>
    </row>
    <row r="145" spans="1:51" ht="13.5" customHeight="1">
      <c r="A145" s="249"/>
      <c r="B145" s="255"/>
      <c r="C145" s="287"/>
      <c r="D145" s="367"/>
      <c r="E145" s="302"/>
      <c r="F145" s="262"/>
      <c r="G145" s="70" t="s">
        <v>134</v>
      </c>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253"/>
      <c r="AN145" s="390"/>
      <c r="AO145" s="374"/>
      <c r="AP145" s="8"/>
    </row>
    <row r="146" spans="1:51" ht="13.5" customHeight="1">
      <c r="A146" s="248" t="str">
        <f>IFERROR(INDEX(【従業者名簿】!F:F,MATCH(F146,【従業者名簿】!C:C,0)),"")</f>
        <v/>
      </c>
      <c r="B146" s="298" t="s">
        <v>33</v>
      </c>
      <c r="C146" s="299" t="str">
        <f t="shared" ref="C146" si="140">IF(AO146="介護福祉士","〇","")</f>
        <v/>
      </c>
      <c r="D146" s="366" t="str">
        <f t="shared" ref="D146" si="141">IF(A146="","",DATEDIF(A146,$AF$3,"m"))</f>
        <v/>
      </c>
      <c r="E146" s="301"/>
      <c r="F146" s="262"/>
      <c r="G146" s="70" t="s">
        <v>36</v>
      </c>
      <c r="H146" s="133"/>
      <c r="I146" s="133"/>
      <c r="J146" s="133"/>
      <c r="K146" s="133"/>
      <c r="L146" s="133"/>
      <c r="M146" s="133"/>
      <c r="N146" s="133"/>
      <c r="O146" s="133"/>
      <c r="P146" s="133"/>
      <c r="Q146" s="133"/>
      <c r="R146" s="133"/>
      <c r="S146" s="133"/>
      <c r="T146" s="133"/>
      <c r="U146" s="133"/>
      <c r="V146" s="133"/>
      <c r="W146" s="133"/>
      <c r="X146" s="133"/>
      <c r="Y146" s="133"/>
      <c r="Z146" s="133"/>
      <c r="AA146" s="133"/>
      <c r="AB146" s="133"/>
      <c r="AC146" s="133"/>
      <c r="AD146" s="133"/>
      <c r="AE146" s="133"/>
      <c r="AF146" s="133"/>
      <c r="AG146" s="133"/>
      <c r="AH146" s="133"/>
      <c r="AI146" s="133"/>
      <c r="AJ146" s="133"/>
      <c r="AK146" s="133"/>
      <c r="AL146" s="133"/>
      <c r="AM146" s="253">
        <f t="shared" ref="AM146" si="142">SUM(H147:AL147)</f>
        <v>0</v>
      </c>
      <c r="AN146" s="390" t="str">
        <f t="shared" ref="AN146" si="143">IFERROR(IF(OR(E146="Ａ",AM146&gt;$AF$125),1,ROUNDDOWN(AM146/$AF$125,1)),"")</f>
        <v/>
      </c>
      <c r="AO146" s="372"/>
      <c r="AP146" s="8"/>
    </row>
    <row r="147" spans="1:51" ht="13.5" customHeight="1">
      <c r="A147" s="249"/>
      <c r="B147" s="255"/>
      <c r="C147" s="287"/>
      <c r="D147" s="367"/>
      <c r="E147" s="302"/>
      <c r="F147" s="262"/>
      <c r="G147" s="70" t="s">
        <v>134</v>
      </c>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253"/>
      <c r="AN147" s="390"/>
      <c r="AO147" s="374"/>
      <c r="AP147" s="8"/>
    </row>
    <row r="148" spans="1:51" ht="13.5" customHeight="1">
      <c r="A148" s="248" t="str">
        <f>IFERROR(INDEX(【従業者名簿】!F:F,MATCH(F148,【従業者名簿】!C:C,0)),"")</f>
        <v/>
      </c>
      <c r="B148" s="298" t="s">
        <v>33</v>
      </c>
      <c r="C148" s="299" t="str">
        <f t="shared" ref="C148" si="144">IF(AO148="介護福祉士","〇","")</f>
        <v/>
      </c>
      <c r="D148" s="366" t="str">
        <f t="shared" ref="D148" si="145">IF(A148="","",DATEDIF(A148,$AF$3,"m"))</f>
        <v/>
      </c>
      <c r="E148" s="301"/>
      <c r="F148" s="262"/>
      <c r="G148" s="70" t="s">
        <v>36</v>
      </c>
      <c r="H148" s="133"/>
      <c r="I148" s="133"/>
      <c r="J148" s="133"/>
      <c r="K148" s="133"/>
      <c r="L148" s="133"/>
      <c r="M148" s="133"/>
      <c r="N148" s="133"/>
      <c r="O148" s="133"/>
      <c r="P148" s="133"/>
      <c r="Q148" s="133"/>
      <c r="R148" s="133"/>
      <c r="S148" s="133"/>
      <c r="T148" s="133"/>
      <c r="U148" s="133"/>
      <c r="V148" s="133"/>
      <c r="W148" s="133"/>
      <c r="X148" s="133"/>
      <c r="Y148" s="133"/>
      <c r="Z148" s="133"/>
      <c r="AA148" s="133"/>
      <c r="AB148" s="133"/>
      <c r="AC148" s="133"/>
      <c r="AD148" s="133"/>
      <c r="AE148" s="133"/>
      <c r="AF148" s="133"/>
      <c r="AG148" s="133"/>
      <c r="AH148" s="133"/>
      <c r="AI148" s="133"/>
      <c r="AJ148" s="133"/>
      <c r="AK148" s="133"/>
      <c r="AL148" s="133"/>
      <c r="AM148" s="253">
        <f t="shared" ref="AM148" si="146">SUM(H149:AL149)</f>
        <v>0</v>
      </c>
      <c r="AN148" s="390" t="str">
        <f t="shared" ref="AN148" si="147">IFERROR(IF(OR(E148="Ａ",AM148&gt;$AF$125),1,ROUNDDOWN(AM148/$AF$125,1)),"")</f>
        <v/>
      </c>
      <c r="AO148" s="372"/>
      <c r="AP148" s="8"/>
    </row>
    <row r="149" spans="1:51" ht="13.5" customHeight="1">
      <c r="A149" s="249"/>
      <c r="B149" s="255"/>
      <c r="C149" s="287"/>
      <c r="D149" s="367"/>
      <c r="E149" s="302"/>
      <c r="F149" s="262"/>
      <c r="G149" s="70" t="s">
        <v>134</v>
      </c>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253"/>
      <c r="AN149" s="390"/>
      <c r="AO149" s="374"/>
      <c r="AP149" s="8"/>
    </row>
    <row r="150" spans="1:51" ht="13.5" customHeight="1">
      <c r="A150" s="248" t="str">
        <f>IFERROR(INDEX(【従業者名簿】!F:F,MATCH(F150,【従業者名簿】!C:C,0)),"")</f>
        <v/>
      </c>
      <c r="B150" s="298" t="s">
        <v>33</v>
      </c>
      <c r="C150" s="299" t="str">
        <f t="shared" ref="C150" si="148">IF(AO150="介護福祉士","〇","")</f>
        <v/>
      </c>
      <c r="D150" s="366" t="str">
        <f t="shared" ref="D150" si="149">IF(A150="","",DATEDIF(A150,$AF$3,"m"))</f>
        <v/>
      </c>
      <c r="E150" s="301"/>
      <c r="F150" s="262"/>
      <c r="G150" s="70" t="s">
        <v>36</v>
      </c>
      <c r="H150" s="133"/>
      <c r="I150" s="133"/>
      <c r="J150" s="133"/>
      <c r="K150" s="133"/>
      <c r="L150" s="133"/>
      <c r="M150" s="133"/>
      <c r="N150" s="133"/>
      <c r="O150" s="133"/>
      <c r="P150" s="133"/>
      <c r="Q150" s="133"/>
      <c r="R150" s="133"/>
      <c r="S150" s="133"/>
      <c r="T150" s="133"/>
      <c r="U150" s="133"/>
      <c r="V150" s="133"/>
      <c r="W150" s="133"/>
      <c r="X150" s="133"/>
      <c r="Y150" s="133"/>
      <c r="Z150" s="133"/>
      <c r="AA150" s="133"/>
      <c r="AB150" s="133"/>
      <c r="AC150" s="133"/>
      <c r="AD150" s="133"/>
      <c r="AE150" s="133"/>
      <c r="AF150" s="133"/>
      <c r="AG150" s="133"/>
      <c r="AH150" s="133"/>
      <c r="AI150" s="133"/>
      <c r="AJ150" s="133"/>
      <c r="AK150" s="133"/>
      <c r="AL150" s="133"/>
      <c r="AM150" s="253">
        <f t="shared" ref="AM150" si="150">SUM(H151:AL151)</f>
        <v>0</v>
      </c>
      <c r="AN150" s="390" t="str">
        <f t="shared" ref="AN150" si="151">IFERROR(IF(OR(E150="Ａ",AM150&gt;$AF$125),1,ROUNDDOWN(AM150/$AF$125,1)),"")</f>
        <v/>
      </c>
      <c r="AO150" s="372"/>
      <c r="AP150" s="8"/>
    </row>
    <row r="151" spans="1:51" ht="13.5" customHeight="1">
      <c r="A151" s="249"/>
      <c r="B151" s="255"/>
      <c r="C151" s="287"/>
      <c r="D151" s="367"/>
      <c r="E151" s="302"/>
      <c r="F151" s="262"/>
      <c r="G151" s="70" t="s">
        <v>134</v>
      </c>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253"/>
      <c r="AN151" s="390"/>
      <c r="AO151" s="374"/>
      <c r="AP151" s="8"/>
    </row>
    <row r="152" spans="1:51" ht="13.5" customHeight="1">
      <c r="A152" s="248" t="str">
        <f>IFERROR(INDEX(【従業者名簿】!F:F,MATCH(F152,【従業者名簿】!C:C,0)),"")</f>
        <v/>
      </c>
      <c r="B152" s="298" t="s">
        <v>33</v>
      </c>
      <c r="C152" s="299" t="str">
        <f t="shared" ref="C152" si="152">IF(AO152="介護福祉士","〇","")</f>
        <v/>
      </c>
      <c r="D152" s="366" t="str">
        <f t="shared" ref="D152" si="153">IF(A152="","",DATEDIF(A152,$AF$3,"m"))</f>
        <v/>
      </c>
      <c r="E152" s="301"/>
      <c r="F152" s="262"/>
      <c r="G152" s="70" t="s">
        <v>36</v>
      </c>
      <c r="H152" s="133"/>
      <c r="I152" s="133"/>
      <c r="J152" s="133"/>
      <c r="K152" s="133"/>
      <c r="L152" s="133"/>
      <c r="M152" s="13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253">
        <f t="shared" ref="AM152" si="154">SUM(H153:AL153)</f>
        <v>0</v>
      </c>
      <c r="AN152" s="390" t="str">
        <f t="shared" ref="AN152" si="155">IFERROR(IF(OR(E152="Ａ",AM152&gt;$AF$125),1,ROUNDDOWN(AM152/$AF$125,1)),"")</f>
        <v/>
      </c>
      <c r="AO152" s="372"/>
      <c r="AP152" s="8"/>
    </row>
    <row r="153" spans="1:51" ht="13.5" customHeight="1">
      <c r="A153" s="249"/>
      <c r="B153" s="255"/>
      <c r="C153" s="287"/>
      <c r="D153" s="367"/>
      <c r="E153" s="302"/>
      <c r="F153" s="262"/>
      <c r="G153" s="70" t="s">
        <v>134</v>
      </c>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253"/>
      <c r="AN153" s="390"/>
      <c r="AO153" s="374"/>
      <c r="AP153" s="8"/>
    </row>
    <row r="154" spans="1:51" ht="13.5" customHeight="1">
      <c r="A154" s="248" t="str">
        <f>IFERROR(INDEX(【従業者名簿】!F:F,MATCH(F154,【従業者名簿】!C:C,0)),"")</f>
        <v/>
      </c>
      <c r="B154" s="298" t="s">
        <v>33</v>
      </c>
      <c r="C154" s="299" t="str">
        <f t="shared" ref="C154" si="156">IF(AO154="介護福祉士","〇","")</f>
        <v/>
      </c>
      <c r="D154" s="366" t="str">
        <f t="shared" ref="D154" si="157">IF(A154="","",DATEDIF(A154,$AF$3,"m"))</f>
        <v/>
      </c>
      <c r="E154" s="301"/>
      <c r="F154" s="262"/>
      <c r="G154" s="70" t="s">
        <v>36</v>
      </c>
      <c r="H154" s="133"/>
      <c r="I154" s="133"/>
      <c r="J154" s="133"/>
      <c r="K154" s="133"/>
      <c r="L154" s="133"/>
      <c r="M154" s="133"/>
      <c r="N154" s="133"/>
      <c r="O154" s="133"/>
      <c r="P154" s="133"/>
      <c r="Q154" s="133"/>
      <c r="R154" s="133"/>
      <c r="S154" s="133"/>
      <c r="T154" s="133"/>
      <c r="U154" s="133"/>
      <c r="V154" s="133"/>
      <c r="W154" s="133"/>
      <c r="X154" s="133"/>
      <c r="Y154" s="133"/>
      <c r="Z154" s="133"/>
      <c r="AA154" s="133"/>
      <c r="AB154" s="133"/>
      <c r="AC154" s="133"/>
      <c r="AD154" s="133"/>
      <c r="AE154" s="133"/>
      <c r="AF154" s="133"/>
      <c r="AG154" s="133"/>
      <c r="AH154" s="133"/>
      <c r="AI154" s="133"/>
      <c r="AJ154" s="133"/>
      <c r="AK154" s="133"/>
      <c r="AL154" s="133"/>
      <c r="AM154" s="253">
        <f t="shared" ref="AM154" si="158">SUM(H155:AL155)</f>
        <v>0</v>
      </c>
      <c r="AN154" s="390" t="str">
        <f t="shared" ref="AN154" si="159">IFERROR(IF(OR(E154="Ａ",AM154&gt;$AF$125),1,ROUNDDOWN(AM154/$AF$125,1)),"")</f>
        <v/>
      </c>
      <c r="AO154" s="372"/>
      <c r="AP154" s="8"/>
    </row>
    <row r="155" spans="1:51" ht="13.5" customHeight="1">
      <c r="A155" s="249"/>
      <c r="B155" s="255"/>
      <c r="C155" s="287"/>
      <c r="D155" s="367"/>
      <c r="E155" s="302"/>
      <c r="F155" s="262"/>
      <c r="G155" s="70" t="s">
        <v>134</v>
      </c>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253"/>
      <c r="AN155" s="390"/>
      <c r="AO155" s="374"/>
      <c r="AP155" s="8"/>
    </row>
    <row r="156" spans="1:51" ht="13.5" customHeight="1">
      <c r="A156" s="248" t="str">
        <f>IFERROR(INDEX(【従業者名簿】!F:F,MATCH(F156,【従業者名簿】!C:C,0)),"")</f>
        <v/>
      </c>
      <c r="B156" s="298" t="s">
        <v>33</v>
      </c>
      <c r="C156" s="299" t="str">
        <f t="shared" ref="C156" si="160">IF(AO156="介護福祉士","〇","")</f>
        <v/>
      </c>
      <c r="D156" s="366" t="str">
        <f t="shared" ref="D156" si="161">IF(A156="","",DATEDIF(A156,$AF$3,"m"))</f>
        <v/>
      </c>
      <c r="E156" s="301"/>
      <c r="F156" s="270"/>
      <c r="G156" s="70" t="s">
        <v>36</v>
      </c>
      <c r="H156" s="133"/>
      <c r="I156" s="133"/>
      <c r="J156" s="133"/>
      <c r="K156" s="133"/>
      <c r="L156" s="133"/>
      <c r="M156" s="133"/>
      <c r="N156" s="133"/>
      <c r="O156" s="133"/>
      <c r="P156" s="133"/>
      <c r="Q156" s="133"/>
      <c r="R156" s="133"/>
      <c r="S156" s="133"/>
      <c r="T156" s="133"/>
      <c r="U156" s="133"/>
      <c r="V156" s="133"/>
      <c r="W156" s="133"/>
      <c r="X156" s="133"/>
      <c r="Y156" s="133"/>
      <c r="Z156" s="133"/>
      <c r="AA156" s="133"/>
      <c r="AB156" s="133"/>
      <c r="AC156" s="133"/>
      <c r="AD156" s="133"/>
      <c r="AE156" s="133"/>
      <c r="AF156" s="133"/>
      <c r="AG156" s="133"/>
      <c r="AH156" s="133"/>
      <c r="AI156" s="133"/>
      <c r="AJ156" s="133"/>
      <c r="AK156" s="133"/>
      <c r="AL156" s="133"/>
      <c r="AM156" s="253">
        <f t="shared" ref="AM156" si="162">SUM(H157:AL157)</f>
        <v>0</v>
      </c>
      <c r="AN156" s="390" t="str">
        <f t="shared" ref="AN156" si="163">IFERROR(IF(OR(E156="Ａ",AM156&gt;$AF$125),1,ROUNDDOWN(AM156/$AF$125,1)),"")</f>
        <v/>
      </c>
      <c r="AO156" s="372"/>
      <c r="AP156" s="8"/>
    </row>
    <row r="157" spans="1:51" ht="13.5" customHeight="1">
      <c r="A157" s="249"/>
      <c r="B157" s="255"/>
      <c r="C157" s="287"/>
      <c r="D157" s="367"/>
      <c r="E157" s="302"/>
      <c r="F157" s="261"/>
      <c r="G157" s="70" t="s">
        <v>134</v>
      </c>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253"/>
      <c r="AN157" s="390"/>
      <c r="AO157" s="374"/>
      <c r="AP157" s="8"/>
    </row>
    <row r="158" spans="1:51" ht="13.5" customHeight="1">
      <c r="A158" s="248" t="str">
        <f>IFERROR(INDEX(【従業者名簿】!F:F,MATCH(F158,【従業者名簿】!C:C,0)),"")</f>
        <v/>
      </c>
      <c r="B158" s="298" t="s">
        <v>33</v>
      </c>
      <c r="C158" s="299" t="str">
        <f t="shared" ref="C158" si="164">IF(AO158="介護福祉士","〇","")</f>
        <v/>
      </c>
      <c r="D158" s="366" t="str">
        <f>IF(A158="","",DATEDIF(A158,$AF$3,"m"))</f>
        <v/>
      </c>
      <c r="E158" s="301"/>
      <c r="F158" s="262"/>
      <c r="G158" s="70" t="s">
        <v>36</v>
      </c>
      <c r="H158" s="133"/>
      <c r="I158" s="133"/>
      <c r="J158" s="133"/>
      <c r="K158" s="133"/>
      <c r="L158" s="133"/>
      <c r="M158" s="133"/>
      <c r="N158" s="133"/>
      <c r="O158" s="133"/>
      <c r="P158" s="133"/>
      <c r="Q158" s="133"/>
      <c r="R158" s="133"/>
      <c r="S158" s="133"/>
      <c r="T158" s="133"/>
      <c r="U158" s="133"/>
      <c r="V158" s="133"/>
      <c r="W158" s="133"/>
      <c r="X158" s="133"/>
      <c r="Y158" s="133"/>
      <c r="Z158" s="133"/>
      <c r="AA158" s="133"/>
      <c r="AB158" s="133"/>
      <c r="AC158" s="133"/>
      <c r="AD158" s="133"/>
      <c r="AE158" s="133"/>
      <c r="AF158" s="133"/>
      <c r="AG158" s="133"/>
      <c r="AH158" s="133"/>
      <c r="AI158" s="133"/>
      <c r="AJ158" s="133"/>
      <c r="AK158" s="133"/>
      <c r="AL158" s="133"/>
      <c r="AM158" s="253">
        <f>SUM(H159:AL159)</f>
        <v>0</v>
      </c>
      <c r="AN158" s="390" t="str">
        <f>IFERROR(IF(OR(E158="Ａ",AM158&gt;$AF$125),1,ROUNDDOWN(AM158/$AF$125,1)),"")</f>
        <v/>
      </c>
      <c r="AO158" s="372"/>
      <c r="AP158" s="8"/>
    </row>
    <row r="159" spans="1:51" ht="13.5" customHeight="1">
      <c r="A159" s="249"/>
      <c r="B159" s="255"/>
      <c r="C159" s="287"/>
      <c r="D159" s="367"/>
      <c r="E159" s="302"/>
      <c r="F159" s="262"/>
      <c r="G159" s="70" t="s">
        <v>134</v>
      </c>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253"/>
      <c r="AN159" s="390"/>
      <c r="AO159" s="374"/>
      <c r="AP159" s="8"/>
    </row>
    <row r="160" spans="1:51" ht="13.5" customHeight="1">
      <c r="B160" s="132"/>
      <c r="C160" s="132"/>
      <c r="D160" s="132"/>
      <c r="E160" s="7" t="s">
        <v>137</v>
      </c>
      <c r="F160" s="132"/>
      <c r="G160" s="51"/>
      <c r="H160" s="7"/>
      <c r="I160" s="52"/>
      <c r="J160" s="52"/>
      <c r="K160" s="52"/>
      <c r="L160" s="52"/>
      <c r="M160" s="52"/>
      <c r="N160" s="52"/>
      <c r="O160" s="52"/>
      <c r="P160" s="52"/>
      <c r="Q160" s="52"/>
      <c r="R160" s="52"/>
      <c r="S160" s="53"/>
      <c r="T160" s="53"/>
      <c r="U160" s="7"/>
      <c r="V160" s="52"/>
      <c r="W160" s="52"/>
      <c r="X160" s="52"/>
      <c r="Y160" s="52"/>
      <c r="Z160" s="52"/>
      <c r="AA160" s="52"/>
      <c r="AB160" s="52"/>
      <c r="AC160" s="132"/>
      <c r="AD160" s="132"/>
      <c r="AE160" s="132"/>
      <c r="AF160" s="54"/>
      <c r="AG160" s="54"/>
      <c r="AH160" s="7"/>
      <c r="AI160" s="7"/>
      <c r="AJ160" s="7"/>
      <c r="AK160" s="7"/>
      <c r="AL160" s="7"/>
      <c r="AM160" s="55"/>
      <c r="AN160" s="56"/>
      <c r="AO160" s="57"/>
      <c r="AP160" s="10"/>
      <c r="AQ160" s="159"/>
      <c r="AR160" s="159"/>
      <c r="AS160" s="159"/>
      <c r="AT160" s="58"/>
      <c r="AU160" s="58"/>
      <c r="AV160" s="58"/>
      <c r="AW160" s="59"/>
      <c r="AX160" s="59"/>
      <c r="AY160" s="59"/>
    </row>
    <row r="161" spans="1:53" ht="13.5" customHeight="1">
      <c r="B161" s="132"/>
      <c r="C161" s="132"/>
      <c r="D161" s="132"/>
      <c r="E161" s="7"/>
      <c r="F161" s="132"/>
      <c r="G161" s="51"/>
      <c r="H161" s="7"/>
      <c r="I161" s="52"/>
      <c r="J161" s="52"/>
      <c r="K161" s="52"/>
      <c r="L161" s="52"/>
      <c r="M161" s="52"/>
      <c r="N161" s="52"/>
      <c r="O161" s="52"/>
      <c r="P161" s="52"/>
      <c r="Q161" s="52"/>
      <c r="R161" s="52"/>
      <c r="S161" s="53"/>
      <c r="T161" s="53"/>
      <c r="U161" s="7"/>
      <c r="V161" s="52"/>
      <c r="W161" s="52"/>
      <c r="X161" s="52"/>
      <c r="Y161" s="52"/>
      <c r="Z161" s="52"/>
      <c r="AA161" s="52"/>
      <c r="AB161" s="52"/>
      <c r="AC161" s="132"/>
      <c r="AD161" s="132"/>
      <c r="AE161" s="132"/>
      <c r="AF161" s="54"/>
      <c r="AG161" s="54"/>
      <c r="AH161" s="7"/>
      <c r="AI161" s="7"/>
      <c r="AJ161" s="7"/>
      <c r="AK161" s="7"/>
      <c r="AL161" s="7"/>
      <c r="AM161" s="55"/>
      <c r="AN161" s="56"/>
      <c r="AO161" s="57"/>
      <c r="AP161" s="10"/>
      <c r="AQ161" s="159"/>
      <c r="AR161" s="159"/>
      <c r="AS161" s="159"/>
      <c r="AT161" s="58"/>
      <c r="AU161" s="58"/>
      <c r="AV161" s="58"/>
      <c r="AW161" s="59"/>
      <c r="AX161" s="59"/>
      <c r="AY161" s="59"/>
    </row>
    <row r="162" spans="1:53" ht="18" customHeight="1">
      <c r="B162" s="2" t="s">
        <v>2</v>
      </c>
      <c r="C162" s="2"/>
      <c r="D162" s="2"/>
      <c r="E162" s="2"/>
      <c r="F162" s="2"/>
      <c r="G162" s="2"/>
      <c r="H162" s="2"/>
      <c r="I162" s="2"/>
      <c r="J162" s="2"/>
      <c r="AF162" s="3"/>
      <c r="AO162" s="3"/>
      <c r="AY162" s="3" t="s">
        <v>35</v>
      </c>
      <c r="BA162" s="9"/>
    </row>
    <row r="163" spans="1:53" ht="18" customHeight="1">
      <c r="B163" s="233" t="s">
        <v>22</v>
      </c>
      <c r="C163" s="234"/>
      <c r="D163" s="235">
        <f>【算定要件集計】!$B$3</f>
        <v>0</v>
      </c>
      <c r="E163" s="236"/>
      <c r="F163" s="236"/>
      <c r="G163" s="236"/>
      <c r="H163" s="236"/>
      <c r="I163" s="236"/>
      <c r="J163" s="236"/>
      <c r="K163" s="237"/>
      <c r="L163" s="238" t="s">
        <v>21</v>
      </c>
      <c r="M163" s="239"/>
      <c r="N163" s="239"/>
      <c r="O163" s="240"/>
      <c r="P163" s="241"/>
      <c r="Q163" s="241"/>
      <c r="R163" s="241"/>
      <c r="S163" s="241"/>
      <c r="T163" s="241"/>
      <c r="U163" s="242"/>
      <c r="V163" s="233" t="s">
        <v>23</v>
      </c>
      <c r="W163" s="243"/>
      <c r="X163" s="203"/>
      <c r="Y163" s="244"/>
      <c r="Z163" s="245"/>
      <c r="AA163" s="233" t="s">
        <v>40</v>
      </c>
      <c r="AB163" s="246"/>
      <c r="AC163" s="246"/>
      <c r="AD163" s="246"/>
      <c r="AE163" s="247"/>
      <c r="AF163" s="375" t="str">
        <f>$AF$3</f>
        <v/>
      </c>
      <c r="AG163" s="376"/>
      <c r="AH163" s="376"/>
      <c r="AI163" s="376"/>
      <c r="AJ163" s="377"/>
      <c r="AK163" s="378"/>
      <c r="AO163" s="5"/>
      <c r="BA163" s="9"/>
    </row>
    <row r="164" spans="1:53" ht="5.0999999999999996" customHeight="1">
      <c r="BA164" s="9"/>
    </row>
    <row r="165" spans="1:53" ht="16.5" customHeight="1">
      <c r="G165" s="5" t="s">
        <v>44</v>
      </c>
      <c r="H165" s="49">
        <f>$H$5</f>
        <v>0</v>
      </c>
      <c r="I165" s="50" t="s">
        <v>43</v>
      </c>
      <c r="J165" s="49">
        <f>J$5</f>
        <v>0</v>
      </c>
      <c r="K165" s="50" t="s">
        <v>24</v>
      </c>
      <c r="L165" s="50"/>
      <c r="M165" s="49">
        <f>$M$5</f>
        <v>0</v>
      </c>
      <c r="N165" s="50" t="s">
        <v>43</v>
      </c>
      <c r="O165" s="49">
        <f>$O$5</f>
        <v>0</v>
      </c>
      <c r="P165" s="1" t="s">
        <v>25</v>
      </c>
      <c r="R165" s="7"/>
      <c r="U165" s="7"/>
      <c r="V165" s="7"/>
      <c r="W165" s="7"/>
      <c r="X165" s="7"/>
      <c r="Y165" s="7"/>
      <c r="AE165" s="5" t="s">
        <v>42</v>
      </c>
      <c r="AF165" s="220">
        <f>$AF$5</f>
        <v>0</v>
      </c>
      <c r="AG165" s="379"/>
      <c r="AH165" s="7" t="s">
        <v>31</v>
      </c>
      <c r="AI165" s="7"/>
      <c r="AJ165" s="7"/>
      <c r="AL165" s="5" t="s">
        <v>32</v>
      </c>
      <c r="AM165" s="47">
        <f>$AM$5</f>
        <v>0</v>
      </c>
      <c r="AN165" s="7" t="s">
        <v>31</v>
      </c>
      <c r="AQ165" s="1" t="s">
        <v>27</v>
      </c>
      <c r="BA165" s="9"/>
    </row>
    <row r="166" spans="1:53" s="6" customFormat="1" ht="18" customHeight="1">
      <c r="A166" s="248" t="s">
        <v>60</v>
      </c>
      <c r="B166" s="238" t="s">
        <v>0</v>
      </c>
      <c r="C166" s="250" t="s">
        <v>203</v>
      </c>
      <c r="D166" s="250" t="s">
        <v>62</v>
      </c>
      <c r="E166" s="250" t="s">
        <v>1</v>
      </c>
      <c r="F166" s="238" t="s">
        <v>3</v>
      </c>
      <c r="G166" s="252" t="s">
        <v>37</v>
      </c>
      <c r="H166" s="18" t="str">
        <f>AF163</f>
        <v/>
      </c>
      <c r="I166" s="18" t="str">
        <f>IFERROR(H166+1,"")</f>
        <v/>
      </c>
      <c r="J166" s="18" t="str">
        <f t="shared" ref="J166:AI166" si="165">IFERROR(I166+1,"")</f>
        <v/>
      </c>
      <c r="K166" s="18" t="str">
        <f t="shared" si="165"/>
        <v/>
      </c>
      <c r="L166" s="18" t="str">
        <f t="shared" si="165"/>
        <v/>
      </c>
      <c r="M166" s="18" t="str">
        <f t="shared" si="165"/>
        <v/>
      </c>
      <c r="N166" s="18" t="str">
        <f t="shared" si="165"/>
        <v/>
      </c>
      <c r="O166" s="18" t="str">
        <f t="shared" si="165"/>
        <v/>
      </c>
      <c r="P166" s="18" t="str">
        <f t="shared" si="165"/>
        <v/>
      </c>
      <c r="Q166" s="18" t="str">
        <f t="shared" si="165"/>
        <v/>
      </c>
      <c r="R166" s="18" t="str">
        <f t="shared" si="165"/>
        <v/>
      </c>
      <c r="S166" s="18" t="str">
        <f t="shared" si="165"/>
        <v/>
      </c>
      <c r="T166" s="18" t="str">
        <f t="shared" si="165"/>
        <v/>
      </c>
      <c r="U166" s="18" t="str">
        <f t="shared" si="165"/>
        <v/>
      </c>
      <c r="V166" s="18" t="str">
        <f t="shared" si="165"/>
        <v/>
      </c>
      <c r="W166" s="18" t="str">
        <f t="shared" si="165"/>
        <v/>
      </c>
      <c r="X166" s="18" t="str">
        <f t="shared" si="165"/>
        <v/>
      </c>
      <c r="Y166" s="18" t="str">
        <f t="shared" si="165"/>
        <v/>
      </c>
      <c r="Z166" s="18" t="str">
        <f t="shared" si="165"/>
        <v/>
      </c>
      <c r="AA166" s="18" t="str">
        <f t="shared" si="165"/>
        <v/>
      </c>
      <c r="AB166" s="18" t="str">
        <f t="shared" si="165"/>
        <v/>
      </c>
      <c r="AC166" s="18" t="str">
        <f t="shared" si="165"/>
        <v/>
      </c>
      <c r="AD166" s="18" t="str">
        <f t="shared" si="165"/>
        <v/>
      </c>
      <c r="AE166" s="18" t="str">
        <f t="shared" si="165"/>
        <v/>
      </c>
      <c r="AF166" s="18" t="str">
        <f t="shared" si="165"/>
        <v/>
      </c>
      <c r="AG166" s="18" t="str">
        <f t="shared" si="165"/>
        <v/>
      </c>
      <c r="AH166" s="18" t="str">
        <f t="shared" si="165"/>
        <v/>
      </c>
      <c r="AI166" s="18" t="str">
        <f t="shared" si="165"/>
        <v/>
      </c>
      <c r="AJ166" s="18" t="str">
        <f>IFERROR(IF(MONTH(AI166)&lt;&gt;MONTH(AI166+1),"",AI166+1),"")</f>
        <v/>
      </c>
      <c r="AK166" s="18" t="str">
        <f>IFERROR(IF(MONTH(AJ166)&lt;&gt;MONTH(AJ166+1),"",AJ166+1),"")</f>
        <v/>
      </c>
      <c r="AL166" s="18" t="str">
        <f>IFERROR(IF(MONTH(AK166)&lt;&gt;MONTH(AK166+1),"",AK166+1),"")</f>
        <v/>
      </c>
      <c r="AM166" s="263" t="s">
        <v>162</v>
      </c>
      <c r="AN166" s="263" t="s">
        <v>163</v>
      </c>
      <c r="AO166" s="206" t="s">
        <v>133</v>
      </c>
      <c r="AQ166" s="208" t="s">
        <v>36</v>
      </c>
      <c r="AR166" s="209"/>
      <c r="AS166" s="208" t="s">
        <v>39</v>
      </c>
      <c r="AT166" s="212"/>
      <c r="AU166" s="212"/>
      <c r="AV166" s="212"/>
      <c r="AW166" s="213"/>
      <c r="AX166" s="208" t="s">
        <v>16</v>
      </c>
      <c r="AY166" s="215"/>
      <c r="BA166" s="9"/>
    </row>
    <row r="167" spans="1:53" s="6" customFormat="1" ht="18" customHeight="1">
      <c r="A167" s="249"/>
      <c r="B167" s="238"/>
      <c r="C167" s="251"/>
      <c r="D167" s="251"/>
      <c r="E167" s="251"/>
      <c r="F167" s="238"/>
      <c r="G167" s="239"/>
      <c r="H167" s="19" t="str">
        <f>H166</f>
        <v/>
      </c>
      <c r="I167" s="19" t="str">
        <f>I166</f>
        <v/>
      </c>
      <c r="J167" s="19" t="str">
        <f t="shared" ref="J167:AL167" si="166">J166</f>
        <v/>
      </c>
      <c r="K167" s="19" t="str">
        <f t="shared" si="166"/>
        <v/>
      </c>
      <c r="L167" s="19" t="str">
        <f t="shared" si="166"/>
        <v/>
      </c>
      <c r="M167" s="19" t="str">
        <f t="shared" si="166"/>
        <v/>
      </c>
      <c r="N167" s="19" t="str">
        <f t="shared" si="166"/>
        <v/>
      </c>
      <c r="O167" s="19" t="str">
        <f t="shared" si="166"/>
        <v/>
      </c>
      <c r="P167" s="19" t="str">
        <f t="shared" si="166"/>
        <v/>
      </c>
      <c r="Q167" s="19" t="str">
        <f t="shared" si="166"/>
        <v/>
      </c>
      <c r="R167" s="19" t="str">
        <f t="shared" si="166"/>
        <v/>
      </c>
      <c r="S167" s="19" t="str">
        <f t="shared" si="166"/>
        <v/>
      </c>
      <c r="T167" s="19" t="str">
        <f t="shared" si="166"/>
        <v/>
      </c>
      <c r="U167" s="19" t="str">
        <f t="shared" si="166"/>
        <v/>
      </c>
      <c r="V167" s="19" t="str">
        <f t="shared" si="166"/>
        <v/>
      </c>
      <c r="W167" s="19" t="str">
        <f t="shared" si="166"/>
        <v/>
      </c>
      <c r="X167" s="19" t="str">
        <f t="shared" si="166"/>
        <v/>
      </c>
      <c r="Y167" s="19" t="str">
        <f t="shared" si="166"/>
        <v/>
      </c>
      <c r="Z167" s="19" t="str">
        <f t="shared" si="166"/>
        <v/>
      </c>
      <c r="AA167" s="19" t="str">
        <f t="shared" si="166"/>
        <v/>
      </c>
      <c r="AB167" s="19" t="str">
        <f t="shared" si="166"/>
        <v/>
      </c>
      <c r="AC167" s="19" t="str">
        <f t="shared" si="166"/>
        <v/>
      </c>
      <c r="AD167" s="19" t="str">
        <f t="shared" si="166"/>
        <v/>
      </c>
      <c r="AE167" s="19" t="str">
        <f t="shared" si="166"/>
        <v/>
      </c>
      <c r="AF167" s="19" t="str">
        <f t="shared" si="166"/>
        <v/>
      </c>
      <c r="AG167" s="19" t="str">
        <f t="shared" si="166"/>
        <v/>
      </c>
      <c r="AH167" s="19" t="str">
        <f t="shared" si="166"/>
        <v/>
      </c>
      <c r="AI167" s="19" t="str">
        <f t="shared" si="166"/>
        <v/>
      </c>
      <c r="AJ167" s="19" t="str">
        <f t="shared" si="166"/>
        <v/>
      </c>
      <c r="AK167" s="19" t="str">
        <f t="shared" si="166"/>
        <v/>
      </c>
      <c r="AL167" s="19" t="str">
        <f t="shared" si="166"/>
        <v/>
      </c>
      <c r="AM167" s="263"/>
      <c r="AN167" s="263"/>
      <c r="AO167" s="207"/>
      <c r="AQ167" s="210"/>
      <c r="AR167" s="211"/>
      <c r="AS167" s="210"/>
      <c r="AT167" s="214"/>
      <c r="AU167" s="214"/>
      <c r="AV167" s="214"/>
      <c r="AW167" s="211"/>
      <c r="AX167" s="210"/>
      <c r="AY167" s="211"/>
      <c r="BA167" s="9"/>
    </row>
    <row r="168" spans="1:53" s="6" customFormat="1" ht="13.5" customHeight="1">
      <c r="A168" s="248"/>
      <c r="B168" s="255" t="s">
        <v>4</v>
      </c>
      <c r="C168" s="257" t="s">
        <v>48</v>
      </c>
      <c r="D168" s="257" t="s">
        <v>48</v>
      </c>
      <c r="E168" s="259" t="s">
        <v>10</v>
      </c>
      <c r="F168" s="261"/>
      <c r="G168" s="70" t="s">
        <v>36</v>
      </c>
      <c r="H168" s="45"/>
      <c r="I168" s="45"/>
      <c r="J168" s="45"/>
      <c r="K168" s="45"/>
      <c r="L168" s="45"/>
      <c r="M168" s="45"/>
      <c r="N168" s="45"/>
      <c r="O168" s="45"/>
      <c r="P168" s="45"/>
      <c r="Q168" s="45"/>
      <c r="R168" s="45"/>
      <c r="S168" s="45"/>
      <c r="T168" s="45"/>
      <c r="U168" s="45"/>
      <c r="V168" s="45"/>
      <c r="W168" s="45"/>
      <c r="X168" s="45"/>
      <c r="Y168" s="45"/>
      <c r="Z168" s="45"/>
      <c r="AA168" s="45"/>
      <c r="AB168" s="45"/>
      <c r="AC168" s="45"/>
      <c r="AD168" s="45"/>
      <c r="AE168" s="45"/>
      <c r="AF168" s="45"/>
      <c r="AG168" s="45"/>
      <c r="AH168" s="45"/>
      <c r="AI168" s="45"/>
      <c r="AJ168" s="45"/>
      <c r="AK168" s="45"/>
      <c r="AL168" s="45"/>
      <c r="AM168" s="253">
        <f>SUM(H169:AL169)</f>
        <v>0</v>
      </c>
      <c r="AN168" s="254" t="s">
        <v>48</v>
      </c>
      <c r="AO168" s="223"/>
      <c r="AQ168" s="228"/>
      <c r="AR168" s="369"/>
      <c r="AS168" s="224"/>
      <c r="AT168" s="225"/>
      <c r="AU168" s="12" t="s">
        <v>26</v>
      </c>
      <c r="AV168" s="226"/>
      <c r="AW168" s="227"/>
      <c r="AX168" s="156"/>
      <c r="AY168" s="167" t="s">
        <v>34</v>
      </c>
      <c r="BA168" s="9"/>
    </row>
    <row r="169" spans="1:53" ht="13.5" customHeight="1">
      <c r="A169" s="249"/>
      <c r="B169" s="256"/>
      <c r="C169" s="258"/>
      <c r="D169" s="258"/>
      <c r="E169" s="260"/>
      <c r="F169" s="262"/>
      <c r="G169" s="70" t="s">
        <v>16</v>
      </c>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253"/>
      <c r="AN169" s="254"/>
      <c r="AO169" s="374"/>
      <c r="AQ169" s="228"/>
      <c r="AR169" s="369"/>
      <c r="AS169" s="224"/>
      <c r="AT169" s="225"/>
      <c r="AU169" s="12" t="s">
        <v>26</v>
      </c>
      <c r="AV169" s="226"/>
      <c r="AW169" s="227"/>
      <c r="AX169" s="156"/>
      <c r="AY169" s="167" t="s">
        <v>34</v>
      </c>
      <c r="BA169" s="9"/>
    </row>
    <row r="170" spans="1:53" ht="13.5" customHeight="1">
      <c r="A170" s="248"/>
      <c r="B170" s="273" t="s">
        <v>5</v>
      </c>
      <c r="C170" s="257" t="s">
        <v>48</v>
      </c>
      <c r="D170" s="257" t="s">
        <v>48</v>
      </c>
      <c r="E170" s="275" t="s">
        <v>10</v>
      </c>
      <c r="F170" s="262"/>
      <c r="G170" s="70" t="s">
        <v>36</v>
      </c>
      <c r="H170" s="45"/>
      <c r="I170" s="45"/>
      <c r="J170" s="45"/>
      <c r="K170" s="45"/>
      <c r="L170" s="45"/>
      <c r="M170" s="45"/>
      <c r="N170" s="45"/>
      <c r="O170" s="45"/>
      <c r="P170" s="45"/>
      <c r="Q170" s="45"/>
      <c r="R170" s="45"/>
      <c r="S170" s="45"/>
      <c r="T170" s="45"/>
      <c r="U170" s="45"/>
      <c r="V170" s="45"/>
      <c r="W170" s="45"/>
      <c r="X170" s="45"/>
      <c r="Y170" s="45"/>
      <c r="Z170" s="45"/>
      <c r="AA170" s="45"/>
      <c r="AB170" s="45"/>
      <c r="AC170" s="45"/>
      <c r="AD170" s="45"/>
      <c r="AE170" s="45"/>
      <c r="AF170" s="45"/>
      <c r="AG170" s="45"/>
      <c r="AH170" s="45"/>
      <c r="AI170" s="45"/>
      <c r="AJ170" s="45"/>
      <c r="AK170" s="45"/>
      <c r="AL170" s="45"/>
      <c r="AM170" s="253">
        <f>SUM(H171:AL171)</f>
        <v>0</v>
      </c>
      <c r="AN170" s="254" t="s">
        <v>48</v>
      </c>
      <c r="AO170" s="372"/>
      <c r="AQ170" s="228"/>
      <c r="AR170" s="369"/>
      <c r="AS170" s="224"/>
      <c r="AT170" s="225"/>
      <c r="AU170" s="12" t="s">
        <v>26</v>
      </c>
      <c r="AV170" s="226"/>
      <c r="AW170" s="227"/>
      <c r="AX170" s="156"/>
      <c r="AY170" s="167" t="s">
        <v>34</v>
      </c>
      <c r="BA170" s="9"/>
    </row>
    <row r="171" spans="1:53" ht="13.5" customHeight="1">
      <c r="A171" s="249"/>
      <c r="B171" s="274"/>
      <c r="C171" s="258"/>
      <c r="D171" s="258"/>
      <c r="E171" s="260"/>
      <c r="F171" s="262"/>
      <c r="G171" s="71" t="s">
        <v>41</v>
      </c>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276"/>
      <c r="AN171" s="272"/>
      <c r="AO171" s="374"/>
      <c r="AQ171" s="228"/>
      <c r="AR171" s="369"/>
      <c r="AS171" s="224"/>
      <c r="AT171" s="225"/>
      <c r="AU171" s="12" t="s">
        <v>26</v>
      </c>
      <c r="AV171" s="226"/>
      <c r="AW171" s="227"/>
      <c r="AX171" s="156"/>
      <c r="AY171" s="167" t="s">
        <v>34</v>
      </c>
      <c r="BA171" s="9"/>
    </row>
    <row r="172" spans="1:53" ht="13.5" customHeight="1">
      <c r="A172" s="248"/>
      <c r="B172" s="265" t="s">
        <v>38</v>
      </c>
      <c r="C172" s="257" t="s">
        <v>48</v>
      </c>
      <c r="D172" s="257" t="s">
        <v>48</v>
      </c>
      <c r="E172" s="268" t="s">
        <v>48</v>
      </c>
      <c r="F172" s="270"/>
      <c r="G172" s="70" t="s">
        <v>36</v>
      </c>
      <c r="H172" s="45"/>
      <c r="I172" s="45"/>
      <c r="J172" s="45"/>
      <c r="K172" s="45"/>
      <c r="L172" s="45"/>
      <c r="M172" s="45"/>
      <c r="N172" s="45"/>
      <c r="O172" s="45"/>
      <c r="P172" s="45"/>
      <c r="Q172" s="45"/>
      <c r="R172" s="45"/>
      <c r="S172" s="45"/>
      <c r="T172" s="45"/>
      <c r="U172" s="45"/>
      <c r="V172" s="45"/>
      <c r="W172" s="45"/>
      <c r="X172" s="45"/>
      <c r="Y172" s="45"/>
      <c r="Z172" s="45"/>
      <c r="AA172" s="45"/>
      <c r="AB172" s="45"/>
      <c r="AC172" s="45"/>
      <c r="AD172" s="45"/>
      <c r="AE172" s="45"/>
      <c r="AF172" s="45"/>
      <c r="AG172" s="45"/>
      <c r="AH172" s="45"/>
      <c r="AI172" s="45"/>
      <c r="AJ172" s="45"/>
      <c r="AK172" s="45"/>
      <c r="AL172" s="45"/>
      <c r="AM172" s="253">
        <f>SUM(H173:AL173)</f>
        <v>0</v>
      </c>
      <c r="AN172" s="254" t="s">
        <v>48</v>
      </c>
      <c r="AO172" s="372"/>
      <c r="AQ172" s="228"/>
      <c r="AR172" s="369"/>
      <c r="AS172" s="224"/>
      <c r="AT172" s="225"/>
      <c r="AU172" s="12" t="s">
        <v>26</v>
      </c>
      <c r="AV172" s="226"/>
      <c r="AW172" s="227"/>
      <c r="AX172" s="156"/>
      <c r="AY172" s="167" t="s">
        <v>34</v>
      </c>
      <c r="BA172" s="9"/>
    </row>
    <row r="173" spans="1:53" ht="13.5" customHeight="1" thickBot="1">
      <c r="A173" s="264"/>
      <c r="B173" s="266"/>
      <c r="C173" s="267"/>
      <c r="D173" s="267"/>
      <c r="E173" s="269"/>
      <c r="F173" s="271"/>
      <c r="G173" s="72" t="s">
        <v>41</v>
      </c>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1"/>
      <c r="AN173" s="341"/>
      <c r="AO173" s="373"/>
      <c r="AQ173" s="228"/>
      <c r="AR173" s="369"/>
      <c r="AS173" s="224"/>
      <c r="AT173" s="225"/>
      <c r="AU173" s="12" t="s">
        <v>26</v>
      </c>
      <c r="AV173" s="226"/>
      <c r="AW173" s="227"/>
      <c r="AX173" s="156"/>
      <c r="AY173" s="167" t="s">
        <v>34</v>
      </c>
      <c r="BA173" s="9"/>
    </row>
    <row r="174" spans="1:53" ht="13.5" customHeight="1" thickTop="1">
      <c r="A174" s="283" t="str">
        <f>IFERROR(INDEX(【従業者名簿】!F:F,MATCH(届出月!F174,【従業者名簿】!C:C,0)),"")</f>
        <v/>
      </c>
      <c r="B174" s="255" t="s">
        <v>4</v>
      </c>
      <c r="C174" s="285" t="str">
        <f>IF(AO174="介護福祉士","〇","")</f>
        <v/>
      </c>
      <c r="D174" s="367" t="str">
        <f>IF(A174="","",DATEDIF(A174,$AF$3,"m"))</f>
        <v/>
      </c>
      <c r="E174" s="290" t="s">
        <v>102</v>
      </c>
      <c r="F174" s="293"/>
      <c r="G174" s="73" t="s">
        <v>36</v>
      </c>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278">
        <f>SUM(H175:AL175)</f>
        <v>0</v>
      </c>
      <c r="AN174" s="280" t="str">
        <f>IFERROR(IF(SUM(AM174:AM179)&gt;$AF$205,1,ROUNDDOWN(SUM(AM174:AM179)/$AF$205,1)),"")</f>
        <v/>
      </c>
      <c r="AO174" s="343"/>
      <c r="AQ174" s="228"/>
      <c r="AR174" s="369"/>
      <c r="AS174" s="224"/>
      <c r="AT174" s="225"/>
      <c r="AU174" s="12" t="s">
        <v>26</v>
      </c>
      <c r="AV174" s="226"/>
      <c r="AW174" s="227"/>
      <c r="AX174" s="156"/>
      <c r="AY174" s="167" t="s">
        <v>34</v>
      </c>
      <c r="BA174" s="9"/>
    </row>
    <row r="175" spans="1:53" ht="13.5" customHeight="1">
      <c r="A175" s="284"/>
      <c r="B175" s="256"/>
      <c r="C175" s="286"/>
      <c r="D175" s="370"/>
      <c r="E175" s="291"/>
      <c r="F175" s="293"/>
      <c r="G175" s="70" t="s">
        <v>41</v>
      </c>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253"/>
      <c r="AN175" s="280"/>
      <c r="AO175" s="344"/>
      <c r="AQ175" s="228"/>
      <c r="AR175" s="369"/>
      <c r="AS175" s="224"/>
      <c r="AT175" s="225"/>
      <c r="AU175" s="12" t="s">
        <v>26</v>
      </c>
      <c r="AV175" s="226"/>
      <c r="AW175" s="227"/>
      <c r="AX175" s="156"/>
      <c r="AY175" s="167" t="s">
        <v>34</v>
      </c>
      <c r="BA175" s="9"/>
    </row>
    <row r="176" spans="1:53" ht="13.5" customHeight="1">
      <c r="A176" s="284"/>
      <c r="B176" s="273" t="s">
        <v>5</v>
      </c>
      <c r="C176" s="286"/>
      <c r="D176" s="370"/>
      <c r="E176" s="291"/>
      <c r="F176" s="293"/>
      <c r="G176" s="73" t="s">
        <v>36</v>
      </c>
      <c r="H176" s="38"/>
      <c r="I176" s="38"/>
      <c r="J176" s="38"/>
      <c r="K176" s="38"/>
      <c r="L176" s="164"/>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278">
        <f>SUM(H177:AL177)</f>
        <v>0</v>
      </c>
      <c r="AN176" s="280"/>
      <c r="AO176" s="345"/>
      <c r="AQ176" s="228"/>
      <c r="AR176" s="369"/>
      <c r="AS176" s="224"/>
      <c r="AT176" s="225"/>
      <c r="AU176" s="12" t="s">
        <v>26</v>
      </c>
      <c r="AV176" s="226"/>
      <c r="AW176" s="227"/>
      <c r="AX176" s="156"/>
      <c r="AY176" s="167" t="s">
        <v>34</v>
      </c>
      <c r="BA176" s="9"/>
    </row>
    <row r="177" spans="1:53" ht="13.5" customHeight="1">
      <c r="A177" s="284"/>
      <c r="B177" s="297"/>
      <c r="C177" s="286"/>
      <c r="D177" s="370"/>
      <c r="E177" s="291"/>
      <c r="F177" s="293"/>
      <c r="G177" s="70" t="s">
        <v>41</v>
      </c>
      <c r="H177" s="35"/>
      <c r="I177" s="35"/>
      <c r="J177" s="35"/>
      <c r="K177" s="35"/>
      <c r="L177" s="36"/>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253"/>
      <c r="AN177" s="280"/>
      <c r="AO177" s="344"/>
      <c r="AQ177" s="228"/>
      <c r="AR177" s="369"/>
      <c r="AS177" s="224"/>
      <c r="AT177" s="225"/>
      <c r="AU177" s="12" t="s">
        <v>26</v>
      </c>
      <c r="AV177" s="226"/>
      <c r="AW177" s="227"/>
      <c r="AX177" s="156"/>
      <c r="AY177" s="167" t="s">
        <v>34</v>
      </c>
      <c r="BA177" s="9"/>
    </row>
    <row r="178" spans="1:53" ht="13.5" customHeight="1">
      <c r="A178" s="284"/>
      <c r="B178" s="296" t="s">
        <v>33</v>
      </c>
      <c r="C178" s="286"/>
      <c r="D178" s="370"/>
      <c r="E178" s="291"/>
      <c r="F178" s="294"/>
      <c r="G178" s="73" t="s">
        <v>36</v>
      </c>
      <c r="H178" s="38"/>
      <c r="I178" s="38"/>
      <c r="J178" s="38"/>
      <c r="K178" s="38"/>
      <c r="L178" s="164"/>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278">
        <f>SUM(H179:AL179)</f>
        <v>0</v>
      </c>
      <c r="AN178" s="281"/>
      <c r="AO178" s="345"/>
      <c r="AQ178" s="228"/>
      <c r="AR178" s="369"/>
      <c r="AS178" s="224"/>
      <c r="AT178" s="225"/>
      <c r="AU178" s="12" t="s">
        <v>26</v>
      </c>
      <c r="AV178" s="226"/>
      <c r="AW178" s="227"/>
      <c r="AX178" s="156"/>
      <c r="AY178" s="167" t="s">
        <v>34</v>
      </c>
      <c r="BA178" s="9"/>
    </row>
    <row r="179" spans="1:53" ht="13.5" customHeight="1">
      <c r="A179" s="284"/>
      <c r="B179" s="255"/>
      <c r="C179" s="287"/>
      <c r="D179" s="370"/>
      <c r="E179" s="292"/>
      <c r="F179" s="295"/>
      <c r="G179" s="70" t="s">
        <v>41</v>
      </c>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253"/>
      <c r="AN179" s="281"/>
      <c r="AO179" s="346"/>
      <c r="AQ179" s="228"/>
      <c r="AR179" s="369"/>
      <c r="AS179" s="224"/>
      <c r="AT179" s="225"/>
      <c r="AU179" s="12" t="s">
        <v>26</v>
      </c>
      <c r="AV179" s="226"/>
      <c r="AW179" s="227"/>
      <c r="AX179" s="156"/>
      <c r="AY179" s="167" t="s">
        <v>34</v>
      </c>
      <c r="BA179" s="9"/>
    </row>
    <row r="180" spans="1:53" ht="13.5" customHeight="1">
      <c r="A180" s="305" t="str">
        <f>IFERROR(INDEX(【従業者名簿】!F:F,MATCH(届出月!F180,【従業者名簿】!C:C,0)),"")</f>
        <v/>
      </c>
      <c r="B180" s="273" t="s">
        <v>5</v>
      </c>
      <c r="C180" s="299" t="str">
        <f>IF(AO180="介護福祉士","〇","")</f>
        <v/>
      </c>
      <c r="D180" s="370" t="str">
        <f>IF(A180="","",DATEDIF(A180,$AF$3,"m"))</f>
        <v/>
      </c>
      <c r="E180" s="306" t="s">
        <v>102</v>
      </c>
      <c r="F180" s="262"/>
      <c r="G180" s="70" t="s">
        <v>36</v>
      </c>
      <c r="H180" s="164"/>
      <c r="I180" s="164"/>
      <c r="J180" s="164"/>
      <c r="K180" s="164"/>
      <c r="L180" s="164"/>
      <c r="M180" s="164"/>
      <c r="N180" s="164"/>
      <c r="O180" s="164"/>
      <c r="P180" s="164"/>
      <c r="Q180" s="164"/>
      <c r="R180" s="164"/>
      <c r="S180" s="164"/>
      <c r="T180" s="164"/>
      <c r="U180" s="164"/>
      <c r="V180" s="164"/>
      <c r="W180" s="164"/>
      <c r="X180" s="164"/>
      <c r="Y180" s="164"/>
      <c r="Z180" s="164"/>
      <c r="AA180" s="164"/>
      <c r="AB180" s="164"/>
      <c r="AC180" s="164"/>
      <c r="AD180" s="164"/>
      <c r="AE180" s="164"/>
      <c r="AF180" s="164"/>
      <c r="AG180" s="164"/>
      <c r="AH180" s="164"/>
      <c r="AI180" s="164"/>
      <c r="AJ180" s="164"/>
      <c r="AK180" s="164"/>
      <c r="AL180" s="164"/>
      <c r="AM180" s="278">
        <f>SUM(H181:AL181)</f>
        <v>0</v>
      </c>
      <c r="AN180" s="279" t="str">
        <f>IFERROR(IF(SUM(AM180:AM183)&gt;$AF$205,1,ROUNDDOWN(SUM(AM180:AM183)/$AF$205,1)),"")</f>
        <v/>
      </c>
      <c r="AO180" s="222"/>
      <c r="AP180" s="8"/>
      <c r="AQ180" s="228"/>
      <c r="AR180" s="369"/>
      <c r="AS180" s="224"/>
      <c r="AT180" s="225"/>
      <c r="AU180" s="12" t="s">
        <v>26</v>
      </c>
      <c r="AV180" s="226"/>
      <c r="AW180" s="227"/>
      <c r="AX180" s="156"/>
      <c r="AY180" s="167" t="s">
        <v>34</v>
      </c>
      <c r="BA180" s="9"/>
    </row>
    <row r="181" spans="1:53" ht="13.5" customHeight="1">
      <c r="A181" s="284"/>
      <c r="B181" s="297"/>
      <c r="C181" s="286"/>
      <c r="D181" s="370"/>
      <c r="E181" s="291"/>
      <c r="F181" s="262"/>
      <c r="G181" s="70" t="s">
        <v>41</v>
      </c>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253"/>
      <c r="AN181" s="280"/>
      <c r="AO181" s="344"/>
      <c r="AP181" s="8"/>
      <c r="AQ181" s="228"/>
      <c r="AR181" s="369"/>
      <c r="AS181" s="224"/>
      <c r="AT181" s="225"/>
      <c r="AU181" s="12" t="s">
        <v>26</v>
      </c>
      <c r="AV181" s="226"/>
      <c r="AW181" s="227"/>
      <c r="AX181" s="156"/>
      <c r="AY181" s="167" t="s">
        <v>34</v>
      </c>
      <c r="BA181" s="9"/>
    </row>
    <row r="182" spans="1:53" ht="13.5" customHeight="1">
      <c r="A182" s="284"/>
      <c r="B182" s="304" t="s">
        <v>33</v>
      </c>
      <c r="C182" s="286"/>
      <c r="D182" s="370"/>
      <c r="E182" s="291"/>
      <c r="F182" s="277"/>
      <c r="G182" s="70" t="s">
        <v>36</v>
      </c>
      <c r="H182" s="164"/>
      <c r="I182" s="164"/>
      <c r="J182" s="164"/>
      <c r="K182" s="164"/>
      <c r="L182" s="164"/>
      <c r="M182" s="164"/>
      <c r="N182" s="164"/>
      <c r="O182" s="164"/>
      <c r="P182" s="164"/>
      <c r="Q182" s="164"/>
      <c r="R182" s="164"/>
      <c r="S182" s="164"/>
      <c r="T182" s="164"/>
      <c r="U182" s="164"/>
      <c r="V182" s="164"/>
      <c r="W182" s="164"/>
      <c r="X182" s="164"/>
      <c r="Y182" s="164"/>
      <c r="Z182" s="164"/>
      <c r="AA182" s="164"/>
      <c r="AB182" s="164"/>
      <c r="AC182" s="164"/>
      <c r="AD182" s="164"/>
      <c r="AE182" s="164"/>
      <c r="AF182" s="164"/>
      <c r="AG182" s="164"/>
      <c r="AH182" s="164"/>
      <c r="AI182" s="164"/>
      <c r="AJ182" s="164"/>
      <c r="AK182" s="164"/>
      <c r="AL182" s="164"/>
      <c r="AM182" s="253">
        <f>SUM(H183:AL183)</f>
        <v>0</v>
      </c>
      <c r="AN182" s="281"/>
      <c r="AO182" s="345"/>
      <c r="AP182" s="8"/>
      <c r="AQ182" s="228"/>
      <c r="AR182" s="369"/>
      <c r="AS182" s="224"/>
      <c r="AT182" s="225"/>
      <c r="AU182" s="12" t="s">
        <v>26</v>
      </c>
      <c r="AV182" s="226"/>
      <c r="AW182" s="227"/>
      <c r="AX182" s="156"/>
      <c r="AY182" s="167" t="s">
        <v>34</v>
      </c>
      <c r="BA182" s="9"/>
    </row>
    <row r="183" spans="1:53" ht="13.5" customHeight="1">
      <c r="A183" s="284"/>
      <c r="B183" s="304"/>
      <c r="C183" s="287"/>
      <c r="D183" s="370"/>
      <c r="E183" s="292"/>
      <c r="F183" s="277"/>
      <c r="G183" s="70" t="s">
        <v>41</v>
      </c>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253"/>
      <c r="AN183" s="282"/>
      <c r="AO183" s="346"/>
      <c r="AP183" s="8"/>
      <c r="AQ183" s="228"/>
      <c r="AR183" s="369"/>
      <c r="AS183" s="224"/>
      <c r="AT183" s="225"/>
      <c r="AU183" s="12" t="s">
        <v>26</v>
      </c>
      <c r="AV183" s="226"/>
      <c r="AW183" s="227"/>
      <c r="AX183" s="156"/>
      <c r="AY183" s="167" t="s">
        <v>34</v>
      </c>
      <c r="BA183" s="9"/>
    </row>
    <row r="184" spans="1:53" ht="13.5" customHeight="1">
      <c r="A184" s="248" t="str">
        <f>IFERROR(INDEX(【従業者名簿】!F:F,MATCH(F184,【従業者名簿】!C:C,0)),"")</f>
        <v/>
      </c>
      <c r="B184" s="298" t="s">
        <v>33</v>
      </c>
      <c r="C184" s="299" t="str">
        <f>IF(AO184="介護福祉士","〇","")</f>
        <v/>
      </c>
      <c r="D184" s="366" t="str">
        <f>IF(A184="","",DATEDIF(A184,$AF$3,"m"))</f>
        <v/>
      </c>
      <c r="E184" s="301"/>
      <c r="F184" s="270"/>
      <c r="G184" s="70" t="s">
        <v>36</v>
      </c>
      <c r="H184" s="164"/>
      <c r="I184" s="164"/>
      <c r="J184" s="164"/>
      <c r="K184" s="164"/>
      <c r="L184" s="164"/>
      <c r="M184" s="164"/>
      <c r="N184" s="164"/>
      <c r="O184" s="40"/>
      <c r="P184" s="164"/>
      <c r="Q184" s="164"/>
      <c r="R184" s="164"/>
      <c r="S184" s="164"/>
      <c r="T184" s="164"/>
      <c r="U184" s="38"/>
      <c r="V184" s="38"/>
      <c r="W184" s="164"/>
      <c r="X184" s="164"/>
      <c r="Y184" s="164"/>
      <c r="Z184" s="164"/>
      <c r="AA184" s="164"/>
      <c r="AB184" s="164"/>
      <c r="AC184" s="164"/>
      <c r="AD184" s="164"/>
      <c r="AE184" s="164"/>
      <c r="AF184" s="164"/>
      <c r="AG184" s="164"/>
      <c r="AH184" s="164"/>
      <c r="AI184" s="164"/>
      <c r="AJ184" s="164"/>
      <c r="AK184" s="164"/>
      <c r="AL184" s="164"/>
      <c r="AM184" s="253">
        <f>SUM(H185:AL185)</f>
        <v>0</v>
      </c>
      <c r="AN184" s="368" t="str">
        <f>IFERROR(IF(OR(E184="Ａ",AM184&gt;$AF$205),1,ROUNDDOWN(AM184/$AF$45,1)),"")</f>
        <v/>
      </c>
      <c r="AO184" s="222"/>
      <c r="AP184" s="8"/>
      <c r="AQ184" s="228"/>
      <c r="AR184" s="369"/>
      <c r="AS184" s="224"/>
      <c r="AT184" s="226"/>
      <c r="AU184" s="12" t="s">
        <v>26</v>
      </c>
      <c r="AV184" s="226"/>
      <c r="AW184" s="311"/>
      <c r="AX184" s="156"/>
      <c r="AY184" s="167" t="s">
        <v>34</v>
      </c>
      <c r="BA184" s="9"/>
    </row>
    <row r="185" spans="1:53" ht="13.5" customHeight="1">
      <c r="A185" s="249"/>
      <c r="B185" s="255"/>
      <c r="C185" s="287"/>
      <c r="D185" s="367"/>
      <c r="E185" s="302"/>
      <c r="F185" s="261"/>
      <c r="G185" s="70" t="s">
        <v>41</v>
      </c>
      <c r="H185" s="35"/>
      <c r="I185" s="35"/>
      <c r="J185" s="35"/>
      <c r="K185" s="35"/>
      <c r="L185" s="35"/>
      <c r="M185" s="35"/>
      <c r="N185" s="35"/>
      <c r="O185" s="48"/>
      <c r="P185" s="35"/>
      <c r="Q185" s="35"/>
      <c r="R185" s="35"/>
      <c r="S185" s="35"/>
      <c r="T185" s="35"/>
      <c r="U185" s="35"/>
      <c r="V185" s="35"/>
      <c r="W185" s="35"/>
      <c r="X185" s="35"/>
      <c r="Y185" s="35"/>
      <c r="Z185" s="35"/>
      <c r="AA185" s="35"/>
      <c r="AB185" s="35"/>
      <c r="AC185" s="35"/>
      <c r="AD185" s="35"/>
      <c r="AE185" s="35"/>
      <c r="AF185" s="35"/>
      <c r="AG185" s="39"/>
      <c r="AH185" s="35"/>
      <c r="AI185" s="35"/>
      <c r="AJ185" s="35"/>
      <c r="AK185" s="35"/>
      <c r="AL185" s="35"/>
      <c r="AM185" s="253"/>
      <c r="AN185" s="368"/>
      <c r="AO185" s="223"/>
      <c r="AP185" s="8"/>
      <c r="AQ185" s="228"/>
      <c r="AR185" s="369"/>
      <c r="AS185" s="224"/>
      <c r="AT185" s="226"/>
      <c r="AU185" s="12" t="s">
        <v>26</v>
      </c>
      <c r="AV185" s="226"/>
      <c r="AW185" s="311"/>
      <c r="AX185" s="156"/>
      <c r="AY185" s="167" t="s">
        <v>34</v>
      </c>
      <c r="BA185" s="9"/>
    </row>
    <row r="186" spans="1:53" ht="13.5" customHeight="1">
      <c r="A186" s="248" t="str">
        <f>IFERROR(INDEX(【従業者名簿】!F:F,MATCH(F186,【従業者名簿】!C:C,0)),"")</f>
        <v/>
      </c>
      <c r="B186" s="298" t="s">
        <v>33</v>
      </c>
      <c r="C186" s="299" t="str">
        <f t="shared" ref="C186" si="167">IF(AO186="介護福祉士","〇","")</f>
        <v/>
      </c>
      <c r="D186" s="366" t="str">
        <f>IF(A186="","",DATEDIF(A186,$AF$3,"m"))</f>
        <v/>
      </c>
      <c r="E186" s="301"/>
      <c r="F186" s="270"/>
      <c r="G186" s="70" t="s">
        <v>36</v>
      </c>
      <c r="H186" s="164"/>
      <c r="I186" s="164"/>
      <c r="J186" s="164"/>
      <c r="K186" s="164"/>
      <c r="L186" s="164"/>
      <c r="M186" s="164"/>
      <c r="N186" s="164"/>
      <c r="O186" s="164"/>
      <c r="P186" s="164"/>
      <c r="Q186" s="40"/>
      <c r="R186" s="164"/>
      <c r="S186" s="164"/>
      <c r="T186" s="164"/>
      <c r="U186" s="164"/>
      <c r="V186" s="164"/>
      <c r="W186" s="164"/>
      <c r="X186" s="164"/>
      <c r="Y186" s="164"/>
      <c r="Z186" s="164"/>
      <c r="AA186" s="164"/>
      <c r="AB186" s="164"/>
      <c r="AC186" s="164"/>
      <c r="AD186" s="164"/>
      <c r="AE186" s="40"/>
      <c r="AF186" s="164"/>
      <c r="AG186" s="164"/>
      <c r="AH186" s="164"/>
      <c r="AI186" s="164"/>
      <c r="AJ186" s="164"/>
      <c r="AK186" s="164"/>
      <c r="AL186" s="164"/>
      <c r="AM186" s="253">
        <f>SUM(H187:AL187)</f>
        <v>0</v>
      </c>
      <c r="AN186" s="368" t="str">
        <f t="shared" ref="AN186" si="168">IFERROR(IF(OR(E186="Ａ",AM186&gt;$AF$205),1,ROUNDDOWN(AM186/$AF$45,1)),"")</f>
        <v/>
      </c>
      <c r="AO186" s="222"/>
      <c r="AP186" s="8"/>
      <c r="AQ186" s="228" t="s">
        <v>19</v>
      </c>
      <c r="AR186" s="307"/>
      <c r="AS186" s="308" t="s">
        <v>20</v>
      </c>
      <c r="AT186" s="309"/>
      <c r="AU186" s="309"/>
      <c r="AV186" s="309"/>
      <c r="AW186" s="309"/>
      <c r="AX186" s="309"/>
      <c r="AY186" s="310"/>
      <c r="BA186" s="9"/>
    </row>
    <row r="187" spans="1:53" ht="13.5" customHeight="1">
      <c r="A187" s="249"/>
      <c r="B187" s="255"/>
      <c r="C187" s="287"/>
      <c r="D187" s="367"/>
      <c r="E187" s="302"/>
      <c r="F187" s="261"/>
      <c r="G187" s="70" t="s">
        <v>41</v>
      </c>
      <c r="H187" s="35"/>
      <c r="I187" s="35"/>
      <c r="J187" s="35"/>
      <c r="K187" s="35"/>
      <c r="L187" s="35"/>
      <c r="M187" s="35"/>
      <c r="N187" s="35"/>
      <c r="O187" s="35"/>
      <c r="P187" s="35"/>
      <c r="Q187" s="48"/>
      <c r="R187" s="35"/>
      <c r="S187" s="35"/>
      <c r="T187" s="35"/>
      <c r="U187" s="35"/>
      <c r="V187" s="35"/>
      <c r="W187" s="35"/>
      <c r="X187" s="35"/>
      <c r="Y187" s="35"/>
      <c r="Z187" s="35"/>
      <c r="AA187" s="35"/>
      <c r="AB187" s="35"/>
      <c r="AC187" s="35"/>
      <c r="AD187" s="35"/>
      <c r="AE187" s="48"/>
      <c r="AF187" s="35"/>
      <c r="AG187" s="35"/>
      <c r="AH187" s="35"/>
      <c r="AI187" s="35"/>
      <c r="AJ187" s="35"/>
      <c r="AK187" s="35"/>
      <c r="AL187" s="35"/>
      <c r="AM187" s="253"/>
      <c r="AN187" s="368"/>
      <c r="AO187" s="223"/>
      <c r="AP187" s="8"/>
      <c r="AQ187" s="228" t="s">
        <v>28</v>
      </c>
      <c r="AR187" s="307"/>
      <c r="AS187" s="308" t="s">
        <v>29</v>
      </c>
      <c r="AT187" s="309"/>
      <c r="AU187" s="309"/>
      <c r="AV187" s="309"/>
      <c r="AW187" s="309"/>
      <c r="AX187" s="309"/>
      <c r="AY187" s="310"/>
      <c r="BA187" s="9"/>
    </row>
    <row r="188" spans="1:53" ht="13.5" customHeight="1">
      <c r="A188" s="248" t="str">
        <f>IFERROR(INDEX(【従業者名簿】!F:F,MATCH(F188,【従業者名簿】!C:C,0)),"")</f>
        <v/>
      </c>
      <c r="B188" s="298" t="s">
        <v>33</v>
      </c>
      <c r="C188" s="299" t="str">
        <f t="shared" ref="C188" si="169">IF(AO188="介護福祉士","〇","")</f>
        <v/>
      </c>
      <c r="D188" s="366" t="str">
        <f>IF(A188="","",DATEDIF(A188,$AF$3,"m"))</f>
        <v/>
      </c>
      <c r="E188" s="301"/>
      <c r="F188" s="270"/>
      <c r="G188" s="70" t="s">
        <v>36</v>
      </c>
      <c r="H188" s="164"/>
      <c r="I188" s="164"/>
      <c r="J188" s="164"/>
      <c r="K188" s="164"/>
      <c r="L188" s="164"/>
      <c r="M188" s="164"/>
      <c r="N188" s="164"/>
      <c r="O188" s="164"/>
      <c r="P188" s="164"/>
      <c r="Q188" s="164"/>
      <c r="R188" s="164"/>
      <c r="S188" s="164"/>
      <c r="T188" s="164"/>
      <c r="U188" s="164"/>
      <c r="V188" s="164"/>
      <c r="W188" s="164"/>
      <c r="X188" s="164"/>
      <c r="Y188" s="164"/>
      <c r="Z188" s="164"/>
      <c r="AA188" s="164"/>
      <c r="AB188" s="164"/>
      <c r="AC188" s="164"/>
      <c r="AD188" s="164"/>
      <c r="AE188" s="164"/>
      <c r="AF188" s="164"/>
      <c r="AG188" s="164"/>
      <c r="AH188" s="164"/>
      <c r="AI188" s="164"/>
      <c r="AJ188" s="164"/>
      <c r="AK188" s="164"/>
      <c r="AL188" s="164"/>
      <c r="AM188" s="253">
        <f>SUM(H189:AL189)</f>
        <v>0</v>
      </c>
      <c r="AN188" s="368" t="str">
        <f t="shared" ref="AN188" si="170">IFERROR(IF(OR(E188="Ａ",AM188&gt;$AF$205),1,ROUNDDOWN(AM188/$AF$45,1)),"")</f>
        <v/>
      </c>
      <c r="AO188" s="222"/>
      <c r="AP188" s="8"/>
      <c r="AQ188" s="228" t="s">
        <v>11</v>
      </c>
      <c r="AR188" s="307"/>
      <c r="AS188" s="308" t="s">
        <v>30</v>
      </c>
      <c r="AT188" s="309"/>
      <c r="AU188" s="309"/>
      <c r="AV188" s="309"/>
      <c r="AW188" s="309"/>
      <c r="AX188" s="309"/>
      <c r="AY188" s="310"/>
      <c r="BA188" s="9"/>
    </row>
    <row r="189" spans="1:53" ht="13.5" customHeight="1">
      <c r="A189" s="249"/>
      <c r="B189" s="255"/>
      <c r="C189" s="287"/>
      <c r="D189" s="367"/>
      <c r="E189" s="302"/>
      <c r="F189" s="261"/>
      <c r="G189" s="70" t="s">
        <v>41</v>
      </c>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253"/>
      <c r="AN189" s="368"/>
      <c r="AO189" s="223"/>
      <c r="AP189" s="8"/>
      <c r="AQ189" s="156"/>
      <c r="AR189" s="160"/>
      <c r="AS189" s="308"/>
      <c r="AT189" s="309"/>
      <c r="AU189" s="309"/>
      <c r="AV189" s="309"/>
      <c r="AW189" s="309"/>
      <c r="AX189" s="309"/>
      <c r="AY189" s="310"/>
      <c r="BA189" s="9"/>
    </row>
    <row r="190" spans="1:53" ht="13.5" customHeight="1">
      <c r="A190" s="248" t="str">
        <f>IFERROR(INDEX(【従業者名簿】!F:F,MATCH(F190,【従業者名簿】!C:C,0)),"")</f>
        <v/>
      </c>
      <c r="B190" s="298" t="s">
        <v>33</v>
      </c>
      <c r="C190" s="299" t="str">
        <f t="shared" ref="C190" si="171">IF(AO190="介護福祉士","〇","")</f>
        <v/>
      </c>
      <c r="D190" s="366" t="str">
        <f>IF(A190="","",DATEDIF(A190,$AF$3,"m"))</f>
        <v/>
      </c>
      <c r="E190" s="301"/>
      <c r="F190" s="270"/>
      <c r="G190" s="70" t="s">
        <v>36</v>
      </c>
      <c r="H190" s="164"/>
      <c r="I190" s="164"/>
      <c r="J190" s="164"/>
      <c r="K190" s="164"/>
      <c r="L190" s="164"/>
      <c r="M190" s="164"/>
      <c r="N190" s="164"/>
      <c r="O190" s="164"/>
      <c r="P190" s="164"/>
      <c r="Q190" s="164"/>
      <c r="R190" s="164"/>
      <c r="S190" s="164"/>
      <c r="T190" s="164"/>
      <c r="U190" s="164"/>
      <c r="V190" s="164"/>
      <c r="W190" s="164"/>
      <c r="X190" s="164"/>
      <c r="Y190" s="164"/>
      <c r="Z190" s="164"/>
      <c r="AA190" s="164"/>
      <c r="AB190" s="164"/>
      <c r="AC190" s="164"/>
      <c r="AD190" s="164"/>
      <c r="AE190" s="164"/>
      <c r="AF190" s="164"/>
      <c r="AG190" s="164"/>
      <c r="AH190" s="164"/>
      <c r="AI190" s="164"/>
      <c r="AJ190" s="164"/>
      <c r="AK190" s="164"/>
      <c r="AL190" s="164"/>
      <c r="AM190" s="253">
        <f>SUM(H191:AL191)</f>
        <v>0</v>
      </c>
      <c r="AN190" s="368" t="str">
        <f t="shared" ref="AN190" si="172">IFERROR(IF(OR(E190="Ａ",AM190&gt;$AF$205),1,ROUNDDOWN(AM190/$AF$45,1)),"")</f>
        <v/>
      </c>
      <c r="AO190" s="222"/>
      <c r="AP190" s="8"/>
      <c r="AQ190" s="228"/>
      <c r="AR190" s="307"/>
      <c r="AS190" s="308"/>
      <c r="AT190" s="309"/>
      <c r="AU190" s="309"/>
      <c r="AV190" s="309"/>
      <c r="AW190" s="309"/>
      <c r="AX190" s="309"/>
      <c r="AY190" s="310"/>
      <c r="BA190" s="9"/>
    </row>
    <row r="191" spans="1:53" ht="13.5" customHeight="1">
      <c r="A191" s="249"/>
      <c r="B191" s="255"/>
      <c r="C191" s="287"/>
      <c r="D191" s="367"/>
      <c r="E191" s="302"/>
      <c r="F191" s="261"/>
      <c r="G191" s="70" t="s">
        <v>41</v>
      </c>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253"/>
      <c r="AN191" s="368"/>
      <c r="AO191" s="223"/>
      <c r="AP191" s="8"/>
      <c r="AQ191" s="156"/>
      <c r="AR191" s="160"/>
      <c r="AS191" s="161"/>
      <c r="AT191" s="162"/>
      <c r="AU191" s="162"/>
      <c r="AV191" s="162"/>
      <c r="AW191" s="162"/>
      <c r="AX191" s="162"/>
      <c r="AY191" s="163"/>
      <c r="BA191" s="9"/>
    </row>
    <row r="192" spans="1:53" ht="13.5" customHeight="1">
      <c r="A192" s="248" t="str">
        <f>IFERROR(INDEX(【従業者名簿】!F:F,MATCH(F192,【従業者名簿】!C:C,0)),"")</f>
        <v/>
      </c>
      <c r="B192" s="298" t="s">
        <v>33</v>
      </c>
      <c r="C192" s="299" t="str">
        <f t="shared" ref="C192" si="173">IF(AO192="介護福祉士","〇","")</f>
        <v/>
      </c>
      <c r="D192" s="366" t="str">
        <f>IF(A192="","",DATEDIF(A192,$AF$3,"m"))</f>
        <v/>
      </c>
      <c r="E192" s="301"/>
      <c r="F192" s="270"/>
      <c r="G192" s="70" t="s">
        <v>36</v>
      </c>
      <c r="H192" s="164"/>
      <c r="I192" s="164"/>
      <c r="J192" s="164"/>
      <c r="K192" s="164"/>
      <c r="L192" s="164"/>
      <c r="M192" s="164"/>
      <c r="N192" s="164"/>
      <c r="O192" s="164"/>
      <c r="P192" s="164"/>
      <c r="Q192" s="164"/>
      <c r="R192" s="164"/>
      <c r="S192" s="164"/>
      <c r="T192" s="164"/>
      <c r="U192" s="164"/>
      <c r="V192" s="164"/>
      <c r="W192" s="164"/>
      <c r="X192" s="164"/>
      <c r="Y192" s="164"/>
      <c r="Z192" s="164"/>
      <c r="AA192" s="164"/>
      <c r="AB192" s="164"/>
      <c r="AC192" s="164"/>
      <c r="AD192" s="164"/>
      <c r="AE192" s="164"/>
      <c r="AF192" s="164"/>
      <c r="AG192" s="164"/>
      <c r="AH192" s="164"/>
      <c r="AI192" s="164"/>
      <c r="AJ192" s="164"/>
      <c r="AK192" s="164"/>
      <c r="AL192" s="164"/>
      <c r="AM192" s="253">
        <f>SUM(H193:AL193)</f>
        <v>0</v>
      </c>
      <c r="AN192" s="368" t="str">
        <f t="shared" ref="AN192" si="174">IFERROR(IF(OR(E192="Ａ",AM192&gt;$AF$205),1,ROUNDDOWN(AM192/$AF$45,1)),"")</f>
        <v/>
      </c>
      <c r="AO192" s="222"/>
      <c r="AP192" s="8"/>
      <c r="BA192" s="9"/>
    </row>
    <row r="193" spans="1:53" ht="13.5" customHeight="1">
      <c r="A193" s="249"/>
      <c r="B193" s="255"/>
      <c r="C193" s="287"/>
      <c r="D193" s="367"/>
      <c r="E193" s="302"/>
      <c r="F193" s="261"/>
      <c r="G193" s="70" t="s">
        <v>41</v>
      </c>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253"/>
      <c r="AN193" s="368"/>
      <c r="AO193" s="223"/>
      <c r="AP193" s="8"/>
      <c r="AQ193" s="332" t="s">
        <v>199</v>
      </c>
      <c r="AR193" s="334"/>
      <c r="AS193" s="347"/>
      <c r="AT193" s="252" t="s">
        <v>200</v>
      </c>
      <c r="AU193" s="351"/>
      <c r="AV193" s="351"/>
      <c r="AW193" s="252" t="s">
        <v>201</v>
      </c>
      <c r="AX193" s="351"/>
      <c r="AY193" s="351"/>
    </row>
    <row r="194" spans="1:53" ht="13.5" customHeight="1">
      <c r="A194" s="248" t="str">
        <f>IFERROR(INDEX(【従業者名簿】!F:F,MATCH(F194,【従業者名簿】!C:C,0)),"")</f>
        <v/>
      </c>
      <c r="B194" s="298" t="s">
        <v>33</v>
      </c>
      <c r="C194" s="299" t="str">
        <f t="shared" ref="C194" si="175">IF(AO194="介護福祉士","〇","")</f>
        <v/>
      </c>
      <c r="D194" s="366" t="str">
        <f>IF(A194="","",DATEDIF(A194,$AF$3,"m"))</f>
        <v/>
      </c>
      <c r="E194" s="301"/>
      <c r="F194" s="270"/>
      <c r="G194" s="70" t="s">
        <v>36</v>
      </c>
      <c r="H194" s="164"/>
      <c r="I194" s="164"/>
      <c r="J194" s="164"/>
      <c r="K194" s="164"/>
      <c r="L194" s="164"/>
      <c r="M194" s="164"/>
      <c r="N194" s="164"/>
      <c r="O194" s="164"/>
      <c r="P194" s="164"/>
      <c r="Q194" s="164"/>
      <c r="R194" s="164"/>
      <c r="S194" s="164"/>
      <c r="T194" s="164"/>
      <c r="U194" s="164"/>
      <c r="V194" s="164"/>
      <c r="W194" s="164"/>
      <c r="X194" s="164"/>
      <c r="Y194" s="164"/>
      <c r="Z194" s="164"/>
      <c r="AA194" s="164"/>
      <c r="AB194" s="164"/>
      <c r="AC194" s="164"/>
      <c r="AD194" s="164"/>
      <c r="AE194" s="164"/>
      <c r="AF194" s="164"/>
      <c r="AG194" s="164"/>
      <c r="AH194" s="164"/>
      <c r="AI194" s="164"/>
      <c r="AJ194" s="164"/>
      <c r="AK194" s="164"/>
      <c r="AL194" s="164"/>
      <c r="AM194" s="253">
        <f>SUM(H195:AL195)</f>
        <v>0</v>
      </c>
      <c r="AN194" s="368" t="str">
        <f t="shared" ref="AN194" si="176">IFERROR(IF(OR(E194="Ａ",AM194&gt;$AF$205),1,ROUNDDOWN(AM194/$AF$45,1)),"")</f>
        <v/>
      </c>
      <c r="AO194" s="222"/>
      <c r="AP194" s="8"/>
      <c r="AQ194" s="348"/>
      <c r="AR194" s="349"/>
      <c r="AS194" s="350"/>
      <c r="AT194" s="352"/>
      <c r="AU194" s="352"/>
      <c r="AV194" s="352"/>
      <c r="AW194" s="352"/>
      <c r="AX194" s="352"/>
      <c r="AY194" s="352"/>
    </row>
    <row r="195" spans="1:53" ht="13.5" customHeight="1">
      <c r="A195" s="249"/>
      <c r="B195" s="255"/>
      <c r="C195" s="287"/>
      <c r="D195" s="367"/>
      <c r="E195" s="302"/>
      <c r="F195" s="261"/>
      <c r="G195" s="70" t="s">
        <v>41</v>
      </c>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253"/>
      <c r="AN195" s="368"/>
      <c r="AO195" s="223"/>
      <c r="AP195" s="8"/>
      <c r="AQ195" s="210"/>
      <c r="AR195" s="214"/>
      <c r="AS195" s="211"/>
      <c r="AT195" s="353" t="s">
        <v>166</v>
      </c>
      <c r="AU195" s="354"/>
      <c r="AV195" s="355"/>
      <c r="AW195" s="353" t="s">
        <v>167</v>
      </c>
      <c r="AX195" s="356"/>
      <c r="AY195" s="357"/>
    </row>
    <row r="196" spans="1:53" ht="13.5" customHeight="1">
      <c r="A196" s="248" t="str">
        <f>IFERROR(INDEX(【従業者名簿】!F:F,MATCH(F196,【従業者名簿】!C:C,0)),"")</f>
        <v/>
      </c>
      <c r="B196" s="298" t="s">
        <v>33</v>
      </c>
      <c r="C196" s="299" t="str">
        <f t="shared" ref="C196" si="177">IF(AO196="介護福祉士","〇","")</f>
        <v/>
      </c>
      <c r="D196" s="366" t="str">
        <f>IF(A196="","",DATEDIF(A196,$AF$3,"m"))</f>
        <v/>
      </c>
      <c r="E196" s="275"/>
      <c r="F196" s="262"/>
      <c r="G196" s="70" t="s">
        <v>36</v>
      </c>
      <c r="H196" s="45"/>
      <c r="I196" s="45"/>
      <c r="J196" s="45"/>
      <c r="K196" s="45"/>
      <c r="L196" s="45"/>
      <c r="M196" s="45"/>
      <c r="N196" s="45"/>
      <c r="O196" s="45"/>
      <c r="P196" s="45"/>
      <c r="Q196" s="45"/>
      <c r="R196" s="45"/>
      <c r="S196" s="45"/>
      <c r="T196" s="45"/>
      <c r="U196" s="45"/>
      <c r="V196" s="45"/>
      <c r="W196" s="45"/>
      <c r="X196" s="45"/>
      <c r="Y196" s="45"/>
      <c r="Z196" s="45"/>
      <c r="AA196" s="45"/>
      <c r="AB196" s="45"/>
      <c r="AC196" s="45"/>
      <c r="AD196" s="45"/>
      <c r="AE196" s="45"/>
      <c r="AF196" s="45"/>
      <c r="AG196" s="45"/>
      <c r="AH196" s="45"/>
      <c r="AI196" s="45"/>
      <c r="AJ196" s="45"/>
      <c r="AK196" s="45"/>
      <c r="AL196" s="45"/>
      <c r="AM196" s="253">
        <f>SUM(H197:AL197)</f>
        <v>0</v>
      </c>
      <c r="AN196" s="368" t="str">
        <f t="shared" ref="AN196" si="178">IFERROR(IF(OR(E196="Ａ",AM196&gt;$AF$205),1,ROUNDDOWN(AM196/$AF$45,1)),"")</f>
        <v/>
      </c>
      <c r="AO196" s="222"/>
      <c r="AP196" s="8"/>
      <c r="AQ196" s="312" t="s">
        <v>202</v>
      </c>
      <c r="AR196" s="313"/>
      <c r="AS196" s="314"/>
      <c r="AT196" s="315">
        <f>ROUNDDOWN(SUMIF(C174:C239,"〇",AN174:AN239),1)</f>
        <v>0</v>
      </c>
      <c r="AU196" s="316"/>
      <c r="AV196" s="316"/>
      <c r="AW196" s="317" t="e">
        <f>AT196/AM204</f>
        <v>#DIV/0!</v>
      </c>
      <c r="AX196" s="318"/>
      <c r="AY196" s="318"/>
    </row>
    <row r="197" spans="1:53" ht="13.5" customHeight="1">
      <c r="A197" s="249"/>
      <c r="B197" s="255"/>
      <c r="C197" s="287"/>
      <c r="D197" s="367"/>
      <c r="E197" s="260"/>
      <c r="F197" s="262"/>
      <c r="G197" s="70" t="s">
        <v>41</v>
      </c>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253"/>
      <c r="AN197" s="368"/>
      <c r="AO197" s="223"/>
      <c r="AP197" s="8"/>
      <c r="AQ197" s="319" t="s">
        <v>203</v>
      </c>
      <c r="AR197" s="320"/>
      <c r="AS197" s="321"/>
      <c r="AT197" s="316"/>
      <c r="AU197" s="316"/>
      <c r="AV197" s="316"/>
      <c r="AW197" s="318"/>
      <c r="AX197" s="318"/>
      <c r="AY197" s="318"/>
    </row>
    <row r="198" spans="1:53" ht="13.5" customHeight="1">
      <c r="A198" s="248" t="str">
        <f>IFERROR(INDEX(【従業者名簿】!F:F,MATCH(F198,【従業者名簿】!C:C,0)),"")</f>
        <v/>
      </c>
      <c r="B198" s="298" t="s">
        <v>33</v>
      </c>
      <c r="C198" s="299" t="str">
        <f t="shared" ref="C198" si="179">IF(AO198="介護福祉士","〇","")</f>
        <v/>
      </c>
      <c r="D198" s="366" t="str">
        <f>IF(A198="","",DATEDIF(A198,$AF$3,"m"))</f>
        <v/>
      </c>
      <c r="E198" s="275"/>
      <c r="F198" s="262"/>
      <c r="G198" s="70" t="s">
        <v>36</v>
      </c>
      <c r="H198" s="45"/>
      <c r="I198" s="45"/>
      <c r="J198" s="45"/>
      <c r="K198" s="45"/>
      <c r="L198" s="45"/>
      <c r="M198" s="45"/>
      <c r="N198" s="45"/>
      <c r="O198" s="45"/>
      <c r="P198" s="45"/>
      <c r="Q198" s="45"/>
      <c r="R198" s="45"/>
      <c r="S198" s="45"/>
      <c r="T198" s="45"/>
      <c r="U198" s="45"/>
      <c r="V198" s="45"/>
      <c r="W198" s="45"/>
      <c r="X198" s="45"/>
      <c r="Y198" s="45"/>
      <c r="Z198" s="45"/>
      <c r="AA198" s="45"/>
      <c r="AB198" s="45"/>
      <c r="AC198" s="45"/>
      <c r="AD198" s="45"/>
      <c r="AE198" s="45"/>
      <c r="AF198" s="45"/>
      <c r="AG198" s="45"/>
      <c r="AH198" s="45"/>
      <c r="AI198" s="45"/>
      <c r="AJ198" s="45"/>
      <c r="AK198" s="45"/>
      <c r="AL198" s="45"/>
      <c r="AM198" s="253">
        <f>SUM(H199:AL199)</f>
        <v>0</v>
      </c>
      <c r="AN198" s="368" t="str">
        <f t="shared" ref="AN198" si="180">IFERROR(IF(OR(E198="Ａ",AM198&gt;$AF$205),1,ROUNDDOWN(AM198/$AF$45,1)),"")</f>
        <v/>
      </c>
      <c r="AO198" s="222"/>
      <c r="AP198" s="8"/>
      <c r="AQ198" s="312" t="s">
        <v>204</v>
      </c>
      <c r="AR198" s="313"/>
      <c r="AS198" s="314"/>
      <c r="AT198" s="315">
        <f>ROUNDDOWN(SUMIFS(AN174:AN239,C174:C239,"〇",D174:D239,"&gt;="&amp;BA198),1)</f>
        <v>0</v>
      </c>
      <c r="AU198" s="316"/>
      <c r="AV198" s="316"/>
      <c r="AW198" s="317" t="e">
        <f>AT198/AM204</f>
        <v>#DIV/0!</v>
      </c>
      <c r="AX198" s="318"/>
      <c r="AY198" s="318"/>
      <c r="BA198" s="358">
        <f>[1]【算定要件集計】!T7</f>
        <v>120</v>
      </c>
    </row>
    <row r="199" spans="1:53" ht="13.5" customHeight="1">
      <c r="A199" s="249"/>
      <c r="B199" s="255"/>
      <c r="C199" s="287"/>
      <c r="D199" s="367"/>
      <c r="E199" s="260"/>
      <c r="F199" s="262"/>
      <c r="G199" s="70" t="s">
        <v>41</v>
      </c>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253"/>
      <c r="AN199" s="368"/>
      <c r="AO199" s="223"/>
      <c r="AP199" s="8"/>
      <c r="AQ199" s="319" t="s">
        <v>206</v>
      </c>
      <c r="AR199" s="320"/>
      <c r="AS199" s="321"/>
      <c r="AT199" s="316"/>
      <c r="AU199" s="316"/>
      <c r="AV199" s="316"/>
      <c r="AW199" s="318"/>
      <c r="AX199" s="318"/>
      <c r="AY199" s="318"/>
      <c r="BA199" s="359"/>
    </row>
    <row r="200" spans="1:53" ht="13.5" customHeight="1">
      <c r="A200" s="248" t="str">
        <f>IFERROR(INDEX(【従業者名簿】!F:F,MATCH(F200,【従業者名簿】!C:C,0)),"")</f>
        <v/>
      </c>
      <c r="B200" s="298" t="s">
        <v>33</v>
      </c>
      <c r="C200" s="299" t="str">
        <f t="shared" ref="C200" si="181">IF(AO200="介護福祉士","〇","")</f>
        <v/>
      </c>
      <c r="D200" s="366" t="str">
        <f>IF(A200="","",DATEDIF(A200,$AF$3,"m"))</f>
        <v/>
      </c>
      <c r="E200" s="275"/>
      <c r="F200" s="262"/>
      <c r="G200" s="70" t="s">
        <v>36</v>
      </c>
      <c r="H200" s="45"/>
      <c r="I200" s="45"/>
      <c r="J200" s="45"/>
      <c r="K200" s="45"/>
      <c r="L200" s="45"/>
      <c r="M200" s="45"/>
      <c r="N200" s="45"/>
      <c r="O200" s="45"/>
      <c r="P200" s="45"/>
      <c r="Q200" s="45"/>
      <c r="R200" s="45"/>
      <c r="S200" s="45"/>
      <c r="T200" s="45"/>
      <c r="U200" s="45"/>
      <c r="V200" s="45"/>
      <c r="W200" s="45"/>
      <c r="X200" s="45"/>
      <c r="Y200" s="45"/>
      <c r="Z200" s="45"/>
      <c r="AA200" s="45"/>
      <c r="AB200" s="45"/>
      <c r="AC200" s="45"/>
      <c r="AD200" s="45"/>
      <c r="AE200" s="45"/>
      <c r="AF200" s="45"/>
      <c r="AG200" s="45"/>
      <c r="AH200" s="45"/>
      <c r="AI200" s="45"/>
      <c r="AJ200" s="45"/>
      <c r="AK200" s="45"/>
      <c r="AL200" s="45"/>
      <c r="AM200" s="253">
        <f>SUM(H201:AL201)</f>
        <v>0</v>
      </c>
      <c r="AN200" s="368" t="str">
        <f t="shared" ref="AN200" si="182">IFERROR(IF(OR(E200="Ａ",AM200&gt;$AF$205),1,ROUNDDOWN(AM200/$AF$45,1)),"")</f>
        <v/>
      </c>
      <c r="AO200" s="222"/>
      <c r="AP200" s="8"/>
      <c r="AQ200" s="312" t="s">
        <v>207</v>
      </c>
      <c r="AR200" s="313"/>
      <c r="AS200" s="314"/>
      <c r="AT200" s="315">
        <f>ROUNDDOWN(SUM(SUMIF(E174:E239,{"Ａ","Ｂ"},AN174:AN239)),1)</f>
        <v>0</v>
      </c>
      <c r="AU200" s="316"/>
      <c r="AV200" s="316"/>
      <c r="AW200" s="360" t="e">
        <f>AT200/AM204</f>
        <v>#DIV/0!</v>
      </c>
      <c r="AX200" s="361"/>
      <c r="AY200" s="362"/>
      <c r="BA200" s="169"/>
    </row>
    <row r="201" spans="1:53" ht="13.5" customHeight="1">
      <c r="A201" s="249"/>
      <c r="B201" s="255"/>
      <c r="C201" s="287"/>
      <c r="D201" s="367"/>
      <c r="E201" s="260"/>
      <c r="F201" s="262"/>
      <c r="G201" s="70" t="s">
        <v>41</v>
      </c>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253"/>
      <c r="AN201" s="368"/>
      <c r="AO201" s="223"/>
      <c r="AP201" s="8"/>
      <c r="AQ201" s="319" t="s">
        <v>208</v>
      </c>
      <c r="AR201" s="320"/>
      <c r="AS201" s="321"/>
      <c r="AT201" s="316"/>
      <c r="AU201" s="316"/>
      <c r="AV201" s="316"/>
      <c r="AW201" s="363"/>
      <c r="AX201" s="364"/>
      <c r="AY201" s="365"/>
      <c r="BA201" s="170"/>
    </row>
    <row r="202" spans="1:53" ht="13.5" customHeight="1">
      <c r="A202" s="248" t="str">
        <f>IFERROR(INDEX(【従業者名簿】!F:F,MATCH(F202,【従業者名簿】!C:C,0)),"")</f>
        <v/>
      </c>
      <c r="B202" s="298" t="s">
        <v>33</v>
      </c>
      <c r="C202" s="299" t="str">
        <f t="shared" ref="C202" si="183">IF(AO202="介護福祉士","〇","")</f>
        <v/>
      </c>
      <c r="D202" s="366" t="str">
        <f>IF(A202="","",DATEDIF(A202,$AF$3,"m"))</f>
        <v/>
      </c>
      <c r="E202" s="275"/>
      <c r="F202" s="262"/>
      <c r="G202" s="70" t="s">
        <v>36</v>
      </c>
      <c r="H202" s="45"/>
      <c r="I202" s="45"/>
      <c r="J202" s="45"/>
      <c r="K202" s="45"/>
      <c r="L202" s="45"/>
      <c r="M202" s="45"/>
      <c r="N202" s="45"/>
      <c r="O202" s="45"/>
      <c r="P202" s="45"/>
      <c r="Q202" s="45"/>
      <c r="R202" s="45"/>
      <c r="S202" s="45"/>
      <c r="T202" s="45"/>
      <c r="U202" s="45"/>
      <c r="V202" s="45"/>
      <c r="W202" s="45"/>
      <c r="X202" s="45"/>
      <c r="Y202" s="45"/>
      <c r="Z202" s="45"/>
      <c r="AA202" s="45"/>
      <c r="AB202" s="45"/>
      <c r="AC202" s="45"/>
      <c r="AD202" s="45"/>
      <c r="AE202" s="45"/>
      <c r="AF202" s="45"/>
      <c r="AG202" s="45"/>
      <c r="AH202" s="45"/>
      <c r="AI202" s="45"/>
      <c r="AJ202" s="45"/>
      <c r="AK202" s="45"/>
      <c r="AL202" s="45"/>
      <c r="AM202" s="253">
        <f>SUM(H203:AL203)</f>
        <v>0</v>
      </c>
      <c r="AN202" s="368" t="str">
        <f>IFERROR(IF(OR(E202="Ａ",AM202&gt;$AF$205),1,ROUNDDOWN(AM202/$AF$45,1)),"")</f>
        <v/>
      </c>
      <c r="AO202" s="222"/>
      <c r="AP202" s="8"/>
      <c r="AQ202" s="312" t="s">
        <v>207</v>
      </c>
      <c r="AR202" s="313"/>
      <c r="AS202" s="314"/>
      <c r="AT202" s="315">
        <f>ROUNDDOWN(SUMIF(D174:D239,"&gt;="&amp;BA202,AN174:AN239),1)</f>
        <v>0</v>
      </c>
      <c r="AU202" s="316"/>
      <c r="AV202" s="316"/>
      <c r="AW202" s="360" t="e">
        <f>AT202/AM204</f>
        <v>#DIV/0!</v>
      </c>
      <c r="AX202" s="361"/>
      <c r="AY202" s="362"/>
      <c r="BA202" s="358">
        <f>[1]【算定要件集計】!T11</f>
        <v>84</v>
      </c>
    </row>
    <row r="203" spans="1:53" ht="13.5" customHeight="1">
      <c r="A203" s="249"/>
      <c r="B203" s="255"/>
      <c r="C203" s="287"/>
      <c r="D203" s="367"/>
      <c r="E203" s="260"/>
      <c r="F203" s="262"/>
      <c r="G203" s="70" t="s">
        <v>41</v>
      </c>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253"/>
      <c r="AN203" s="368"/>
      <c r="AO203" s="223"/>
      <c r="AP203" s="8"/>
      <c r="AQ203" s="319" t="s">
        <v>210</v>
      </c>
      <c r="AR203" s="320"/>
      <c r="AS203" s="321"/>
      <c r="AT203" s="316"/>
      <c r="AU203" s="316"/>
      <c r="AV203" s="316"/>
      <c r="AW203" s="363"/>
      <c r="AX203" s="364"/>
      <c r="AY203" s="365"/>
      <c r="BA203" s="359"/>
    </row>
    <row r="204" spans="1:53" ht="13.5" customHeight="1">
      <c r="B204" s="332" t="s">
        <v>51</v>
      </c>
      <c r="C204" s="333"/>
      <c r="D204" s="333"/>
      <c r="E204" s="333"/>
      <c r="F204" s="333"/>
      <c r="G204" s="25" t="s">
        <v>49</v>
      </c>
      <c r="H204" s="23"/>
      <c r="I204" s="15"/>
      <c r="J204" s="332" t="s">
        <v>46</v>
      </c>
      <c r="K204" s="334"/>
      <c r="L204" s="334"/>
      <c r="M204" s="334"/>
      <c r="N204" s="334"/>
      <c r="O204" s="334"/>
      <c r="P204" s="334"/>
      <c r="Q204" s="334"/>
      <c r="R204" s="334"/>
      <c r="S204" s="14"/>
      <c r="T204" s="26" t="s">
        <v>50</v>
      </c>
      <c r="U204" s="24"/>
      <c r="V204" s="332" t="s">
        <v>47</v>
      </c>
      <c r="W204" s="334"/>
      <c r="X204" s="334"/>
      <c r="Y204" s="334"/>
      <c r="Z204" s="334"/>
      <c r="AA204" s="334"/>
      <c r="AB204" s="334"/>
      <c r="AC204" s="333"/>
      <c r="AD204" s="333"/>
      <c r="AE204" s="333"/>
      <c r="AF204" s="14" t="s">
        <v>168</v>
      </c>
      <c r="AH204" s="27"/>
      <c r="AI204" s="27"/>
      <c r="AJ204" s="27"/>
      <c r="AK204" s="27"/>
      <c r="AL204" s="27"/>
      <c r="AM204" s="324">
        <f>ROUNDDOWN(SUM(AN174:AN203,AN210:AN239),1)</f>
        <v>0</v>
      </c>
      <c r="AN204" s="325"/>
      <c r="AO204" s="391" t="s">
        <v>173</v>
      </c>
      <c r="AP204" s="10"/>
      <c r="AQ204" s="322"/>
      <c r="AR204" s="323"/>
      <c r="AS204" s="323"/>
      <c r="AT204" s="322"/>
      <c r="AU204" s="323"/>
      <c r="AV204" s="323"/>
      <c r="AW204" s="322"/>
      <c r="AX204" s="323"/>
      <c r="AY204" s="323"/>
    </row>
    <row r="205" spans="1:53" ht="13.5" customHeight="1">
      <c r="B205" s="210"/>
      <c r="C205" s="214"/>
      <c r="D205" s="214"/>
      <c r="E205" s="214"/>
      <c r="F205" s="214"/>
      <c r="G205" s="41">
        <f>$G$45</f>
        <v>0</v>
      </c>
      <c r="H205" s="21" t="s">
        <v>16</v>
      </c>
      <c r="I205" s="20"/>
      <c r="J205" s="335"/>
      <c r="K205" s="336"/>
      <c r="L205" s="336"/>
      <c r="M205" s="336"/>
      <c r="N205" s="336"/>
      <c r="O205" s="336"/>
      <c r="P205" s="336"/>
      <c r="Q205" s="336"/>
      <c r="R205" s="336"/>
      <c r="S205" s="330" t="str">
        <f>$S$45</f>
        <v/>
      </c>
      <c r="T205" s="330"/>
      <c r="U205" s="22" t="s">
        <v>7</v>
      </c>
      <c r="V205" s="335"/>
      <c r="W205" s="336"/>
      <c r="X205" s="336"/>
      <c r="Y205" s="336"/>
      <c r="Z205" s="336"/>
      <c r="AA205" s="336"/>
      <c r="AB205" s="336"/>
      <c r="AC205" s="214"/>
      <c r="AD205" s="214"/>
      <c r="AE205" s="214"/>
      <c r="AF205" s="331" t="str">
        <f>$AF$45</f>
        <v/>
      </c>
      <c r="AG205" s="331"/>
      <c r="AH205" s="21" t="s">
        <v>16</v>
      </c>
      <c r="AI205" s="21"/>
      <c r="AJ205" s="21"/>
      <c r="AK205" s="21"/>
      <c r="AL205" s="21"/>
      <c r="AM205" s="326"/>
      <c r="AN205" s="327"/>
      <c r="AO205" s="329"/>
      <c r="AP205" s="10"/>
      <c r="AQ205" s="323"/>
      <c r="AR205" s="323"/>
      <c r="AS205" s="323"/>
      <c r="AT205" s="323"/>
      <c r="AU205" s="323"/>
      <c r="AV205" s="323"/>
      <c r="AW205" s="323"/>
      <c r="AX205" s="323"/>
      <c r="AY205" s="323"/>
    </row>
    <row r="206" spans="1:53" ht="13.5" customHeight="1">
      <c r="B206" s="43"/>
      <c r="C206" s="43"/>
      <c r="D206" s="43"/>
      <c r="E206" s="7" t="s">
        <v>91</v>
      </c>
      <c r="F206" s="43"/>
      <c r="G206" s="51"/>
      <c r="H206" s="7"/>
      <c r="I206" s="52"/>
      <c r="J206" s="52"/>
      <c r="K206" s="52"/>
      <c r="L206" s="52"/>
      <c r="M206" s="52"/>
      <c r="N206" s="52"/>
      <c r="O206" s="52"/>
      <c r="P206" s="52"/>
      <c r="Q206" s="52"/>
      <c r="R206" s="52"/>
      <c r="S206" s="53"/>
      <c r="T206" s="53"/>
      <c r="U206" s="7"/>
      <c r="V206" s="52"/>
      <c r="W206" s="52"/>
      <c r="X206" s="52"/>
      <c r="Y206" s="52"/>
      <c r="Z206" s="52"/>
      <c r="AA206" s="52"/>
      <c r="AB206" s="52"/>
      <c r="AC206" s="43"/>
      <c r="AD206" s="43"/>
      <c r="AE206" s="43"/>
      <c r="AF206" s="54"/>
      <c r="AG206" s="54"/>
      <c r="AH206" s="7"/>
      <c r="AI206" s="7"/>
      <c r="AJ206" s="7"/>
      <c r="AK206" s="7"/>
      <c r="AL206" s="7"/>
      <c r="AM206" s="137" t="s">
        <v>149</v>
      </c>
      <c r="AN206" s="56"/>
      <c r="AO206" s="57"/>
      <c r="AP206" s="10"/>
    </row>
    <row r="207" spans="1:53" ht="13.5" customHeight="1">
      <c r="B207" s="43"/>
      <c r="C207" s="43"/>
      <c r="D207" s="43"/>
      <c r="E207" s="43"/>
      <c r="F207" s="43"/>
      <c r="G207" s="51"/>
      <c r="H207" s="7"/>
      <c r="I207" s="52"/>
      <c r="J207" s="52"/>
      <c r="K207" s="52"/>
      <c r="L207" s="52"/>
      <c r="M207" s="52"/>
      <c r="N207" s="52"/>
      <c r="O207" s="52"/>
      <c r="P207" s="52"/>
      <c r="Q207" s="52"/>
      <c r="R207" s="52"/>
      <c r="S207" s="53"/>
      <c r="T207" s="53"/>
      <c r="U207" s="7"/>
      <c r="V207" s="52"/>
      <c r="W207" s="52"/>
      <c r="X207" s="52"/>
      <c r="Y207" s="52"/>
      <c r="Z207" s="52"/>
      <c r="AA207" s="52"/>
      <c r="AB207" s="52"/>
      <c r="AC207" s="43"/>
      <c r="AD207" s="43"/>
      <c r="AE207" s="43"/>
      <c r="AF207" s="54"/>
      <c r="AG207" s="54"/>
      <c r="AH207" s="7"/>
      <c r="AI207" s="7"/>
      <c r="AJ207" s="7"/>
      <c r="AK207" s="7"/>
      <c r="AL207" s="7"/>
      <c r="AM207" s="55"/>
      <c r="AN207" s="56"/>
      <c r="AO207" s="57"/>
      <c r="AP207" s="10"/>
    </row>
    <row r="208" spans="1:53" s="6" customFormat="1" ht="18" customHeight="1">
      <c r="A208" s="248" t="s">
        <v>60</v>
      </c>
      <c r="B208" s="238" t="s">
        <v>0</v>
      </c>
      <c r="C208" s="250" t="s">
        <v>203</v>
      </c>
      <c r="D208" s="250" t="s">
        <v>62</v>
      </c>
      <c r="E208" s="250" t="s">
        <v>1</v>
      </c>
      <c r="F208" s="238" t="s">
        <v>3</v>
      </c>
      <c r="G208" s="252" t="s">
        <v>37</v>
      </c>
      <c r="H208" s="18" t="str">
        <f>AF163</f>
        <v/>
      </c>
      <c r="I208" s="18" t="str">
        <f>IFERROR(H208+1,"")</f>
        <v/>
      </c>
      <c r="J208" s="18" t="str">
        <f>IFERROR(I208+1,"")</f>
        <v/>
      </c>
      <c r="K208" s="18" t="str">
        <f t="shared" ref="K208" si="184">IFERROR(J208+1,"")</f>
        <v/>
      </c>
      <c r="L208" s="18" t="str">
        <f t="shared" ref="L208" si="185">IFERROR(K208+1,"")</f>
        <v/>
      </c>
      <c r="M208" s="18" t="str">
        <f t="shared" ref="M208" si="186">IFERROR(L208+1,"")</f>
        <v/>
      </c>
      <c r="N208" s="18" t="str">
        <f t="shared" ref="N208" si="187">IFERROR(M208+1,"")</f>
        <v/>
      </c>
      <c r="O208" s="18" t="str">
        <f t="shared" ref="O208" si="188">IFERROR(N208+1,"")</f>
        <v/>
      </c>
      <c r="P208" s="18" t="str">
        <f t="shared" ref="P208" si="189">IFERROR(O208+1,"")</f>
        <v/>
      </c>
      <c r="Q208" s="18" t="str">
        <f t="shared" ref="Q208" si="190">IFERROR(P208+1,"")</f>
        <v/>
      </c>
      <c r="R208" s="18" t="str">
        <f t="shared" ref="R208" si="191">IFERROR(Q208+1,"")</f>
        <v/>
      </c>
      <c r="S208" s="18" t="str">
        <f t="shared" ref="S208" si="192">IFERROR(R208+1,"")</f>
        <v/>
      </c>
      <c r="T208" s="18" t="str">
        <f t="shared" ref="T208" si="193">IFERROR(S208+1,"")</f>
        <v/>
      </c>
      <c r="U208" s="18" t="str">
        <f t="shared" ref="U208" si="194">IFERROR(T208+1,"")</f>
        <v/>
      </c>
      <c r="V208" s="18" t="str">
        <f t="shared" ref="V208" si="195">IFERROR(U208+1,"")</f>
        <v/>
      </c>
      <c r="W208" s="18" t="str">
        <f t="shared" ref="W208" si="196">IFERROR(V208+1,"")</f>
        <v/>
      </c>
      <c r="X208" s="18" t="str">
        <f t="shared" ref="X208" si="197">IFERROR(W208+1,"")</f>
        <v/>
      </c>
      <c r="Y208" s="18" t="str">
        <f t="shared" ref="Y208" si="198">IFERROR(X208+1,"")</f>
        <v/>
      </c>
      <c r="Z208" s="18" t="str">
        <f t="shared" ref="Z208" si="199">IFERROR(Y208+1,"")</f>
        <v/>
      </c>
      <c r="AA208" s="18" t="str">
        <f t="shared" ref="AA208" si="200">IFERROR(Z208+1,"")</f>
        <v/>
      </c>
      <c r="AB208" s="18" t="str">
        <f t="shared" ref="AB208" si="201">IFERROR(AA208+1,"")</f>
        <v/>
      </c>
      <c r="AC208" s="18" t="str">
        <f t="shared" ref="AC208" si="202">IFERROR(AB208+1,"")</f>
        <v/>
      </c>
      <c r="AD208" s="18" t="str">
        <f t="shared" ref="AD208" si="203">IFERROR(AC208+1,"")</f>
        <v/>
      </c>
      <c r="AE208" s="18" t="str">
        <f t="shared" ref="AE208" si="204">IFERROR(AD208+1,"")</f>
        <v/>
      </c>
      <c r="AF208" s="18" t="str">
        <f t="shared" ref="AF208" si="205">IFERROR(AE208+1,"")</f>
        <v/>
      </c>
      <c r="AG208" s="18" t="str">
        <f t="shared" ref="AG208" si="206">IFERROR(AF208+1,"")</f>
        <v/>
      </c>
      <c r="AH208" s="18" t="str">
        <f t="shared" ref="AH208" si="207">IFERROR(AG208+1,"")</f>
        <v/>
      </c>
      <c r="AI208" s="18" t="str">
        <f t="shared" ref="AI208" si="208">IFERROR(AH208+1,"")</f>
        <v/>
      </c>
      <c r="AJ208" s="18" t="str">
        <f>IFERROR(IF(MONTH(AI208)&lt;&gt;MONTH(AI208+1),"",AI208+1),"")</f>
        <v/>
      </c>
      <c r="AK208" s="18" t="str">
        <f>IFERROR(IF(MONTH(AJ208)&lt;&gt;MONTH(AJ208+1),"",AJ208+1),"")</f>
        <v/>
      </c>
      <c r="AL208" s="18" t="str">
        <f>IFERROR(IF(MONTH(AK208)&lt;&gt;MONTH(AK208+1),"",AK208+1),"")</f>
        <v/>
      </c>
      <c r="AM208" s="263" t="s">
        <v>162</v>
      </c>
      <c r="AN208" s="263" t="s">
        <v>163</v>
      </c>
      <c r="AO208" s="206" t="s">
        <v>133</v>
      </c>
      <c r="AQ208" s="1"/>
      <c r="AR208" s="1"/>
      <c r="AS208" s="1"/>
      <c r="AT208" s="1"/>
      <c r="AU208" s="1"/>
      <c r="AV208" s="1"/>
      <c r="AW208" s="1"/>
      <c r="AX208" s="1"/>
      <c r="AY208" s="1"/>
    </row>
    <row r="209" spans="1:51" s="6" customFormat="1" ht="18" customHeight="1">
      <c r="A209" s="249"/>
      <c r="B209" s="238"/>
      <c r="C209" s="251"/>
      <c r="D209" s="251"/>
      <c r="E209" s="251"/>
      <c r="F209" s="238"/>
      <c r="G209" s="239"/>
      <c r="H209" s="19" t="str">
        <f>H208</f>
        <v/>
      </c>
      <c r="I209" s="19" t="str">
        <f>I208</f>
        <v/>
      </c>
      <c r="J209" s="19" t="str">
        <f t="shared" ref="J209:AL209" si="209">J208</f>
        <v/>
      </c>
      <c r="K209" s="19" t="str">
        <f t="shared" si="209"/>
        <v/>
      </c>
      <c r="L209" s="19" t="str">
        <f t="shared" si="209"/>
        <v/>
      </c>
      <c r="M209" s="19" t="str">
        <f t="shared" si="209"/>
        <v/>
      </c>
      <c r="N209" s="19" t="str">
        <f t="shared" si="209"/>
        <v/>
      </c>
      <c r="O209" s="19" t="str">
        <f t="shared" si="209"/>
        <v/>
      </c>
      <c r="P209" s="19" t="str">
        <f t="shared" si="209"/>
        <v/>
      </c>
      <c r="Q209" s="19" t="str">
        <f t="shared" si="209"/>
        <v/>
      </c>
      <c r="R209" s="19" t="str">
        <f t="shared" si="209"/>
        <v/>
      </c>
      <c r="S209" s="19" t="str">
        <f t="shared" si="209"/>
        <v/>
      </c>
      <c r="T209" s="19" t="str">
        <f t="shared" si="209"/>
        <v/>
      </c>
      <c r="U209" s="19" t="str">
        <f t="shared" si="209"/>
        <v/>
      </c>
      <c r="V209" s="19" t="str">
        <f t="shared" si="209"/>
        <v/>
      </c>
      <c r="W209" s="19" t="str">
        <f t="shared" si="209"/>
        <v/>
      </c>
      <c r="X209" s="19" t="str">
        <f t="shared" si="209"/>
        <v/>
      </c>
      <c r="Y209" s="19" t="str">
        <f t="shared" si="209"/>
        <v/>
      </c>
      <c r="Z209" s="19" t="str">
        <f t="shared" si="209"/>
        <v/>
      </c>
      <c r="AA209" s="19" t="str">
        <f t="shared" si="209"/>
        <v/>
      </c>
      <c r="AB209" s="19" t="str">
        <f t="shared" si="209"/>
        <v/>
      </c>
      <c r="AC209" s="19" t="str">
        <f t="shared" si="209"/>
        <v/>
      </c>
      <c r="AD209" s="19" t="str">
        <f t="shared" si="209"/>
        <v/>
      </c>
      <c r="AE209" s="19" t="str">
        <f t="shared" si="209"/>
        <v/>
      </c>
      <c r="AF209" s="19" t="str">
        <f t="shared" si="209"/>
        <v/>
      </c>
      <c r="AG209" s="19" t="str">
        <f t="shared" si="209"/>
        <v/>
      </c>
      <c r="AH209" s="19" t="str">
        <f t="shared" si="209"/>
        <v/>
      </c>
      <c r="AI209" s="19" t="str">
        <f t="shared" si="209"/>
        <v/>
      </c>
      <c r="AJ209" s="19" t="str">
        <f t="shared" si="209"/>
        <v/>
      </c>
      <c r="AK209" s="19" t="str">
        <f t="shared" si="209"/>
        <v/>
      </c>
      <c r="AL209" s="19" t="str">
        <f t="shared" si="209"/>
        <v/>
      </c>
      <c r="AM209" s="263"/>
      <c r="AN209" s="263"/>
      <c r="AO209" s="207"/>
      <c r="AQ209" s="1"/>
      <c r="AR209" s="1"/>
      <c r="AS209" s="1"/>
      <c r="AT209" s="1"/>
      <c r="AU209" s="1"/>
      <c r="AV209" s="1"/>
      <c r="AW209" s="1"/>
      <c r="AX209" s="1"/>
      <c r="AY209" s="1"/>
    </row>
    <row r="210" spans="1:51" ht="13.5" customHeight="1">
      <c r="A210" s="248" t="str">
        <f>IFERROR(INDEX(【従業者名簿】!F:F,MATCH(F210,【従業者名簿】!C:C,0)),"")</f>
        <v/>
      </c>
      <c r="B210" s="298" t="s">
        <v>33</v>
      </c>
      <c r="C210" s="299" t="str">
        <f>IF(AO210="介護福祉士","〇","")</f>
        <v/>
      </c>
      <c r="D210" s="366" t="str">
        <f>IF(A210="","",DATEDIF(A210,$AF$3,"m"))</f>
        <v/>
      </c>
      <c r="E210" s="301"/>
      <c r="F210" s="270"/>
      <c r="G210" s="70" t="s">
        <v>36</v>
      </c>
      <c r="H210" s="164"/>
      <c r="I210" s="164"/>
      <c r="J210" s="164"/>
      <c r="K210" s="164"/>
      <c r="L210" s="164"/>
      <c r="M210" s="164"/>
      <c r="N210" s="164"/>
      <c r="O210" s="164"/>
      <c r="P210" s="164"/>
      <c r="Q210" s="164"/>
      <c r="R210" s="164"/>
      <c r="S210" s="164"/>
      <c r="T210" s="164"/>
      <c r="U210" s="164"/>
      <c r="V210" s="164"/>
      <c r="W210" s="164"/>
      <c r="X210" s="164"/>
      <c r="Y210" s="164"/>
      <c r="Z210" s="164"/>
      <c r="AA210" s="164"/>
      <c r="AB210" s="164"/>
      <c r="AC210" s="164"/>
      <c r="AD210" s="164"/>
      <c r="AE210" s="164"/>
      <c r="AF210" s="164"/>
      <c r="AG210" s="164"/>
      <c r="AH210" s="164"/>
      <c r="AI210" s="164"/>
      <c r="AJ210" s="164"/>
      <c r="AK210" s="164"/>
      <c r="AL210" s="164"/>
      <c r="AM210" s="253">
        <f>SUM(H211:AL211)</f>
        <v>0</v>
      </c>
      <c r="AN210" s="368" t="str">
        <f>IFERROR(IF(OR(E210="Ａ",AM210&gt;$AF$205),1,ROUNDDOWN(AM210/$AF$205,1)),"")</f>
        <v/>
      </c>
      <c r="AO210" s="222"/>
      <c r="AP210" s="8"/>
    </row>
    <row r="211" spans="1:51" ht="13.5" customHeight="1">
      <c r="A211" s="249"/>
      <c r="B211" s="255"/>
      <c r="C211" s="287"/>
      <c r="D211" s="367"/>
      <c r="E211" s="302"/>
      <c r="F211" s="261"/>
      <c r="G211" s="70" t="s">
        <v>41</v>
      </c>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253"/>
      <c r="AN211" s="368"/>
      <c r="AO211" s="223"/>
      <c r="AP211" s="8"/>
    </row>
    <row r="212" spans="1:51" ht="13.5" customHeight="1">
      <c r="A212" s="248" t="str">
        <f>IFERROR(INDEX(【従業者名簿】!F:F,MATCH(F212,【従業者名簿】!C:C,0)),"")</f>
        <v/>
      </c>
      <c r="B212" s="298" t="s">
        <v>33</v>
      </c>
      <c r="C212" s="299" t="str">
        <f t="shared" ref="C212" si="210">IF(AO212="介護福祉士","〇","")</f>
        <v/>
      </c>
      <c r="D212" s="366" t="str">
        <f>IF(A212="","",DATEDIF(A212,$AF$3,"m"))</f>
        <v/>
      </c>
      <c r="E212" s="301"/>
      <c r="F212" s="262"/>
      <c r="G212" s="70" t="s">
        <v>36</v>
      </c>
      <c r="H212" s="133"/>
      <c r="I212" s="133"/>
      <c r="J212" s="133"/>
      <c r="K212" s="133"/>
      <c r="L212" s="133"/>
      <c r="M212" s="133"/>
      <c r="N212" s="133"/>
      <c r="O212" s="133"/>
      <c r="P212" s="133"/>
      <c r="Q212" s="133"/>
      <c r="R212" s="133"/>
      <c r="S212" s="133"/>
      <c r="T212" s="133"/>
      <c r="U212" s="133"/>
      <c r="V212" s="133"/>
      <c r="W212" s="133"/>
      <c r="X212" s="133"/>
      <c r="Y212" s="133"/>
      <c r="Z212" s="133"/>
      <c r="AA212" s="133"/>
      <c r="AB212" s="133"/>
      <c r="AC212" s="133"/>
      <c r="AD212" s="133"/>
      <c r="AE212" s="133"/>
      <c r="AF212" s="133"/>
      <c r="AG212" s="133"/>
      <c r="AH212" s="133"/>
      <c r="AI212" s="133"/>
      <c r="AJ212" s="133"/>
      <c r="AK212" s="133"/>
      <c r="AL212" s="133"/>
      <c r="AM212" s="253">
        <f>SUM(H213:AL213)</f>
        <v>0</v>
      </c>
      <c r="AN212" s="368" t="str">
        <f t="shared" ref="AN212" si="211">IFERROR(IF(OR(E212="Ａ",AM212&gt;$AF$205),1,ROUNDDOWN(AM212/$AF$205,1)),"")</f>
        <v/>
      </c>
      <c r="AO212" s="372"/>
      <c r="AP212" s="8"/>
    </row>
    <row r="213" spans="1:51" ht="13.5" customHeight="1">
      <c r="A213" s="249"/>
      <c r="B213" s="255"/>
      <c r="C213" s="287"/>
      <c r="D213" s="367"/>
      <c r="E213" s="302"/>
      <c r="F213" s="262"/>
      <c r="G213" s="70" t="s">
        <v>134</v>
      </c>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253"/>
      <c r="AN213" s="368"/>
      <c r="AO213" s="374"/>
      <c r="AP213" s="8"/>
    </row>
    <row r="214" spans="1:51" ht="13.5" customHeight="1">
      <c r="A214" s="248" t="str">
        <f>IFERROR(INDEX(【従業者名簿】!F:F,MATCH(F214,【従業者名簿】!C:C,0)),"")</f>
        <v/>
      </c>
      <c r="B214" s="298" t="s">
        <v>33</v>
      </c>
      <c r="C214" s="299" t="str">
        <f t="shared" ref="C214" si="212">IF(AO214="介護福祉士","〇","")</f>
        <v/>
      </c>
      <c r="D214" s="366" t="str">
        <f>IF(A214="","",DATEDIF(A214,$AF$3,"m"))</f>
        <v/>
      </c>
      <c r="E214" s="301"/>
      <c r="F214" s="262"/>
      <c r="G214" s="70" t="s">
        <v>36</v>
      </c>
      <c r="H214" s="133"/>
      <c r="I214" s="133"/>
      <c r="J214" s="133"/>
      <c r="K214" s="133"/>
      <c r="L214" s="133"/>
      <c r="M214" s="133"/>
      <c r="N214" s="133"/>
      <c r="O214" s="133"/>
      <c r="P214" s="133"/>
      <c r="Q214" s="133"/>
      <c r="R214" s="133"/>
      <c r="S214" s="133"/>
      <c r="T214" s="133"/>
      <c r="U214" s="133"/>
      <c r="V214" s="133"/>
      <c r="W214" s="133"/>
      <c r="X214" s="133"/>
      <c r="Y214" s="133"/>
      <c r="Z214" s="133"/>
      <c r="AA214" s="133"/>
      <c r="AB214" s="133"/>
      <c r="AC214" s="133"/>
      <c r="AD214" s="133"/>
      <c r="AE214" s="133"/>
      <c r="AF214" s="133"/>
      <c r="AG214" s="133"/>
      <c r="AH214" s="133"/>
      <c r="AI214" s="133"/>
      <c r="AJ214" s="133"/>
      <c r="AK214" s="133"/>
      <c r="AL214" s="133"/>
      <c r="AM214" s="253">
        <f>SUM(H215:AL215)</f>
        <v>0</v>
      </c>
      <c r="AN214" s="368" t="str">
        <f t="shared" ref="AN214" si="213">IFERROR(IF(OR(E214="Ａ",AM214&gt;$AF$205),1,ROUNDDOWN(AM214/$AF$205,1)),"")</f>
        <v/>
      </c>
      <c r="AO214" s="372"/>
      <c r="AP214" s="8"/>
    </row>
    <row r="215" spans="1:51" ht="13.5" customHeight="1">
      <c r="A215" s="249"/>
      <c r="B215" s="255"/>
      <c r="C215" s="287"/>
      <c r="D215" s="367"/>
      <c r="E215" s="302"/>
      <c r="F215" s="262"/>
      <c r="G215" s="70" t="s">
        <v>134</v>
      </c>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253"/>
      <c r="AN215" s="368"/>
      <c r="AO215" s="374"/>
      <c r="AP215" s="8"/>
    </row>
    <row r="216" spans="1:51" ht="13.5" customHeight="1">
      <c r="A216" s="248" t="str">
        <f>IFERROR(INDEX(【従業者名簿】!F:F,MATCH(F216,【従業者名簿】!C:C,0)),"")</f>
        <v/>
      </c>
      <c r="B216" s="298" t="s">
        <v>33</v>
      </c>
      <c r="C216" s="299" t="str">
        <f t="shared" ref="C216" si="214">IF(AO216="介護福祉士","〇","")</f>
        <v/>
      </c>
      <c r="D216" s="366" t="str">
        <f t="shared" ref="D216" si="215">IF(A216="","",DATEDIF(A216,$AF$3,"m"))</f>
        <v/>
      </c>
      <c r="E216" s="301"/>
      <c r="F216" s="262"/>
      <c r="G216" s="70" t="s">
        <v>36</v>
      </c>
      <c r="H216" s="133"/>
      <c r="I216" s="133"/>
      <c r="J216" s="133"/>
      <c r="K216" s="133"/>
      <c r="L216" s="133"/>
      <c r="M216" s="133"/>
      <c r="N216" s="133"/>
      <c r="O216" s="133"/>
      <c r="P216" s="133"/>
      <c r="Q216" s="133"/>
      <c r="R216" s="133"/>
      <c r="S216" s="133"/>
      <c r="T216" s="133"/>
      <c r="U216" s="133"/>
      <c r="V216" s="133"/>
      <c r="W216" s="133"/>
      <c r="X216" s="133"/>
      <c r="Y216" s="133"/>
      <c r="Z216" s="133"/>
      <c r="AA216" s="133"/>
      <c r="AB216" s="133"/>
      <c r="AC216" s="133"/>
      <c r="AD216" s="133"/>
      <c r="AE216" s="133"/>
      <c r="AF216" s="133"/>
      <c r="AG216" s="133"/>
      <c r="AH216" s="133"/>
      <c r="AI216" s="133"/>
      <c r="AJ216" s="133"/>
      <c r="AK216" s="133"/>
      <c r="AL216" s="133"/>
      <c r="AM216" s="253">
        <f t="shared" ref="AM216" si="216">SUM(H217:AL217)</f>
        <v>0</v>
      </c>
      <c r="AN216" s="368" t="str">
        <f t="shared" ref="AN216" si="217">IFERROR(IF(OR(E216="Ａ",AM216&gt;$AF$205),1,ROUNDDOWN(AM216/$AF$205,1)),"")</f>
        <v/>
      </c>
      <c r="AO216" s="372"/>
      <c r="AP216" s="8"/>
    </row>
    <row r="217" spans="1:51" ht="13.5" customHeight="1">
      <c r="A217" s="249"/>
      <c r="B217" s="255"/>
      <c r="C217" s="287"/>
      <c r="D217" s="367"/>
      <c r="E217" s="302"/>
      <c r="F217" s="262"/>
      <c r="G217" s="70" t="s">
        <v>134</v>
      </c>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253"/>
      <c r="AN217" s="368"/>
      <c r="AO217" s="374"/>
      <c r="AP217" s="8"/>
    </row>
    <row r="218" spans="1:51" ht="13.5" customHeight="1">
      <c r="A218" s="248" t="str">
        <f>IFERROR(INDEX(【従業者名簿】!F:F,MATCH(F218,【従業者名簿】!C:C,0)),"")</f>
        <v/>
      </c>
      <c r="B218" s="298" t="s">
        <v>33</v>
      </c>
      <c r="C218" s="299" t="str">
        <f t="shared" ref="C218" si="218">IF(AO218="介護福祉士","〇","")</f>
        <v/>
      </c>
      <c r="D218" s="366" t="str">
        <f t="shared" ref="D218" si="219">IF(A218="","",DATEDIF(A218,$AF$3,"m"))</f>
        <v/>
      </c>
      <c r="E218" s="301"/>
      <c r="F218" s="262"/>
      <c r="G218" s="70" t="s">
        <v>36</v>
      </c>
      <c r="H218" s="133"/>
      <c r="I218" s="133"/>
      <c r="J218" s="133"/>
      <c r="K218" s="133"/>
      <c r="L218" s="133"/>
      <c r="M218" s="133"/>
      <c r="N218" s="133"/>
      <c r="O218" s="133"/>
      <c r="P218" s="133"/>
      <c r="Q218" s="133"/>
      <c r="R218" s="133"/>
      <c r="S218" s="133"/>
      <c r="T218" s="133"/>
      <c r="U218" s="133"/>
      <c r="V218" s="133"/>
      <c r="W218" s="133"/>
      <c r="X218" s="133"/>
      <c r="Y218" s="133"/>
      <c r="Z218" s="133"/>
      <c r="AA218" s="133"/>
      <c r="AB218" s="133"/>
      <c r="AC218" s="133"/>
      <c r="AD218" s="133"/>
      <c r="AE218" s="133"/>
      <c r="AF218" s="133"/>
      <c r="AG218" s="133"/>
      <c r="AH218" s="133"/>
      <c r="AI218" s="133"/>
      <c r="AJ218" s="133"/>
      <c r="AK218" s="133"/>
      <c r="AL218" s="133"/>
      <c r="AM218" s="253">
        <f t="shared" ref="AM218" si="220">SUM(H219:AL219)</f>
        <v>0</v>
      </c>
      <c r="AN218" s="368" t="str">
        <f t="shared" ref="AN218" si="221">IFERROR(IF(OR(E218="Ａ",AM218&gt;$AF$205),1,ROUNDDOWN(AM218/$AF$205,1)),"")</f>
        <v/>
      </c>
      <c r="AO218" s="372"/>
      <c r="AP218" s="8"/>
    </row>
    <row r="219" spans="1:51" ht="13.5" customHeight="1">
      <c r="A219" s="249"/>
      <c r="B219" s="255"/>
      <c r="C219" s="287"/>
      <c r="D219" s="367"/>
      <c r="E219" s="302"/>
      <c r="F219" s="262"/>
      <c r="G219" s="70" t="s">
        <v>134</v>
      </c>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253"/>
      <c r="AN219" s="368"/>
      <c r="AO219" s="374"/>
      <c r="AP219" s="8"/>
    </row>
    <row r="220" spans="1:51" ht="13.5" customHeight="1">
      <c r="A220" s="248" t="str">
        <f>IFERROR(INDEX(【従業者名簿】!F:F,MATCH(F220,【従業者名簿】!C:C,0)),"")</f>
        <v/>
      </c>
      <c r="B220" s="298" t="s">
        <v>33</v>
      </c>
      <c r="C220" s="299" t="str">
        <f t="shared" ref="C220" si="222">IF(AO220="介護福祉士","〇","")</f>
        <v/>
      </c>
      <c r="D220" s="366" t="str">
        <f t="shared" ref="D220" si="223">IF(A220="","",DATEDIF(A220,$AF$3,"m"))</f>
        <v/>
      </c>
      <c r="E220" s="301"/>
      <c r="F220" s="262"/>
      <c r="G220" s="70" t="s">
        <v>36</v>
      </c>
      <c r="H220" s="133"/>
      <c r="I220" s="133"/>
      <c r="J220" s="133"/>
      <c r="K220" s="133"/>
      <c r="L220" s="133"/>
      <c r="M220" s="133"/>
      <c r="N220" s="133"/>
      <c r="O220" s="133"/>
      <c r="P220" s="133"/>
      <c r="Q220" s="133"/>
      <c r="R220" s="133"/>
      <c r="S220" s="133"/>
      <c r="T220" s="133"/>
      <c r="U220" s="133"/>
      <c r="V220" s="133"/>
      <c r="W220" s="133"/>
      <c r="X220" s="133"/>
      <c r="Y220" s="133"/>
      <c r="Z220" s="133"/>
      <c r="AA220" s="133"/>
      <c r="AB220" s="133"/>
      <c r="AC220" s="133"/>
      <c r="AD220" s="133"/>
      <c r="AE220" s="133"/>
      <c r="AF220" s="133"/>
      <c r="AG220" s="133"/>
      <c r="AH220" s="133"/>
      <c r="AI220" s="133"/>
      <c r="AJ220" s="133"/>
      <c r="AK220" s="133"/>
      <c r="AL220" s="133"/>
      <c r="AM220" s="253">
        <f t="shared" ref="AM220" si="224">SUM(H221:AL221)</f>
        <v>0</v>
      </c>
      <c r="AN220" s="368" t="str">
        <f t="shared" ref="AN220" si="225">IFERROR(IF(OR(E220="Ａ",AM220&gt;$AF$205),1,ROUNDDOWN(AM220/$AF$205,1)),"")</f>
        <v/>
      </c>
      <c r="AO220" s="372"/>
      <c r="AP220" s="8"/>
    </row>
    <row r="221" spans="1:51" ht="13.5" customHeight="1">
      <c r="A221" s="249"/>
      <c r="B221" s="255"/>
      <c r="C221" s="287"/>
      <c r="D221" s="367"/>
      <c r="E221" s="302"/>
      <c r="F221" s="262"/>
      <c r="G221" s="70" t="s">
        <v>134</v>
      </c>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253"/>
      <c r="AN221" s="368"/>
      <c r="AO221" s="374"/>
      <c r="AP221" s="8"/>
    </row>
    <row r="222" spans="1:51" ht="13.5" customHeight="1">
      <c r="A222" s="248" t="str">
        <f>IFERROR(INDEX(【従業者名簿】!F:F,MATCH(F222,【従業者名簿】!C:C,0)),"")</f>
        <v/>
      </c>
      <c r="B222" s="298" t="s">
        <v>33</v>
      </c>
      <c r="C222" s="299" t="str">
        <f t="shared" ref="C222" si="226">IF(AO222="介護福祉士","〇","")</f>
        <v/>
      </c>
      <c r="D222" s="366" t="str">
        <f t="shared" ref="D222" si="227">IF(A222="","",DATEDIF(A222,$AF$3,"m"))</f>
        <v/>
      </c>
      <c r="E222" s="301"/>
      <c r="F222" s="262"/>
      <c r="G222" s="70" t="s">
        <v>36</v>
      </c>
      <c r="H222" s="133"/>
      <c r="I222" s="133"/>
      <c r="J222" s="133"/>
      <c r="K222" s="133"/>
      <c r="L222" s="133"/>
      <c r="M222" s="133"/>
      <c r="N222" s="133"/>
      <c r="O222" s="133"/>
      <c r="P222" s="133"/>
      <c r="Q222" s="133"/>
      <c r="R222" s="133"/>
      <c r="S222" s="133"/>
      <c r="T222" s="133"/>
      <c r="U222" s="133"/>
      <c r="V222" s="133"/>
      <c r="W222" s="133"/>
      <c r="X222" s="133"/>
      <c r="Y222" s="133"/>
      <c r="Z222" s="133"/>
      <c r="AA222" s="133"/>
      <c r="AB222" s="133"/>
      <c r="AC222" s="133"/>
      <c r="AD222" s="133"/>
      <c r="AE222" s="133"/>
      <c r="AF222" s="133"/>
      <c r="AG222" s="133"/>
      <c r="AH222" s="133"/>
      <c r="AI222" s="133"/>
      <c r="AJ222" s="133"/>
      <c r="AK222" s="133"/>
      <c r="AL222" s="133"/>
      <c r="AM222" s="253">
        <f t="shared" ref="AM222" si="228">SUM(H223:AL223)</f>
        <v>0</v>
      </c>
      <c r="AN222" s="368" t="str">
        <f t="shared" ref="AN222" si="229">IFERROR(IF(OR(E222="Ａ",AM222&gt;$AF$205),1,ROUNDDOWN(AM222/$AF$205,1)),"")</f>
        <v/>
      </c>
      <c r="AO222" s="372"/>
      <c r="AP222" s="8"/>
    </row>
    <row r="223" spans="1:51" ht="13.5" customHeight="1">
      <c r="A223" s="249"/>
      <c r="B223" s="255"/>
      <c r="C223" s="287"/>
      <c r="D223" s="367"/>
      <c r="E223" s="302"/>
      <c r="F223" s="262"/>
      <c r="G223" s="70" t="s">
        <v>134</v>
      </c>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253"/>
      <c r="AN223" s="368"/>
      <c r="AO223" s="374"/>
      <c r="AP223" s="8"/>
    </row>
    <row r="224" spans="1:51" ht="13.5" customHeight="1">
      <c r="A224" s="248" t="str">
        <f>IFERROR(INDEX(【従業者名簿】!F:F,MATCH(F224,【従業者名簿】!C:C,0)),"")</f>
        <v/>
      </c>
      <c r="B224" s="298" t="s">
        <v>33</v>
      </c>
      <c r="C224" s="299" t="str">
        <f t="shared" ref="C224" si="230">IF(AO224="介護福祉士","〇","")</f>
        <v/>
      </c>
      <c r="D224" s="366" t="str">
        <f t="shared" ref="D224" si="231">IF(A224="","",DATEDIF(A224,$AF$3,"m"))</f>
        <v/>
      </c>
      <c r="E224" s="301"/>
      <c r="F224" s="262"/>
      <c r="G224" s="70" t="s">
        <v>36</v>
      </c>
      <c r="H224" s="133"/>
      <c r="I224" s="133"/>
      <c r="J224" s="133"/>
      <c r="K224" s="133"/>
      <c r="L224" s="133"/>
      <c r="M224" s="133"/>
      <c r="N224" s="133"/>
      <c r="O224" s="133"/>
      <c r="P224" s="133"/>
      <c r="Q224" s="133"/>
      <c r="R224" s="133"/>
      <c r="S224" s="133"/>
      <c r="T224" s="133"/>
      <c r="U224" s="133"/>
      <c r="V224" s="133"/>
      <c r="W224" s="133"/>
      <c r="X224" s="133"/>
      <c r="Y224" s="133"/>
      <c r="Z224" s="133"/>
      <c r="AA224" s="133"/>
      <c r="AB224" s="133"/>
      <c r="AC224" s="133"/>
      <c r="AD224" s="133"/>
      <c r="AE224" s="133"/>
      <c r="AF224" s="133"/>
      <c r="AG224" s="133"/>
      <c r="AH224" s="133"/>
      <c r="AI224" s="133"/>
      <c r="AJ224" s="133"/>
      <c r="AK224" s="133"/>
      <c r="AL224" s="133"/>
      <c r="AM224" s="253">
        <f t="shared" ref="AM224" si="232">SUM(H225:AL225)</f>
        <v>0</v>
      </c>
      <c r="AN224" s="368" t="str">
        <f t="shared" ref="AN224" si="233">IFERROR(IF(OR(E224="Ａ",AM224&gt;$AF$205),1,ROUNDDOWN(AM224/$AF$205,1)),"")</f>
        <v/>
      </c>
      <c r="AO224" s="372"/>
      <c r="AP224" s="8"/>
    </row>
    <row r="225" spans="1:51" ht="13.5" customHeight="1">
      <c r="A225" s="249"/>
      <c r="B225" s="255"/>
      <c r="C225" s="287"/>
      <c r="D225" s="367"/>
      <c r="E225" s="302"/>
      <c r="F225" s="262"/>
      <c r="G225" s="70" t="s">
        <v>134</v>
      </c>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253"/>
      <c r="AN225" s="368"/>
      <c r="AO225" s="374"/>
      <c r="AP225" s="8"/>
    </row>
    <row r="226" spans="1:51" ht="13.5" customHeight="1">
      <c r="A226" s="248" t="str">
        <f>IFERROR(INDEX(【従業者名簿】!F:F,MATCH(F226,【従業者名簿】!C:C,0)),"")</f>
        <v/>
      </c>
      <c r="B226" s="298" t="s">
        <v>33</v>
      </c>
      <c r="C226" s="299" t="str">
        <f t="shared" ref="C226" si="234">IF(AO226="介護福祉士","〇","")</f>
        <v/>
      </c>
      <c r="D226" s="366" t="str">
        <f t="shared" ref="D226" si="235">IF(A226="","",DATEDIF(A226,$AF$3,"m"))</f>
        <v/>
      </c>
      <c r="E226" s="301"/>
      <c r="F226" s="262"/>
      <c r="G226" s="70" t="s">
        <v>36</v>
      </c>
      <c r="H226" s="133"/>
      <c r="I226" s="133"/>
      <c r="J226" s="133"/>
      <c r="K226" s="133"/>
      <c r="L226" s="133"/>
      <c r="M226" s="133"/>
      <c r="N226" s="133"/>
      <c r="O226" s="133"/>
      <c r="P226" s="133"/>
      <c r="Q226" s="133"/>
      <c r="R226" s="133"/>
      <c r="S226" s="133"/>
      <c r="T226" s="133"/>
      <c r="U226" s="133"/>
      <c r="V226" s="133"/>
      <c r="W226" s="133"/>
      <c r="X226" s="133"/>
      <c r="Y226" s="133"/>
      <c r="Z226" s="133"/>
      <c r="AA226" s="133"/>
      <c r="AB226" s="133"/>
      <c r="AC226" s="133"/>
      <c r="AD226" s="133"/>
      <c r="AE226" s="133"/>
      <c r="AF226" s="133"/>
      <c r="AG226" s="133"/>
      <c r="AH226" s="133"/>
      <c r="AI226" s="133"/>
      <c r="AJ226" s="133"/>
      <c r="AK226" s="133"/>
      <c r="AL226" s="133"/>
      <c r="AM226" s="253">
        <f t="shared" ref="AM226" si="236">SUM(H227:AL227)</f>
        <v>0</v>
      </c>
      <c r="AN226" s="368" t="str">
        <f t="shared" ref="AN226" si="237">IFERROR(IF(OR(E226="Ａ",AM226&gt;$AF$205),1,ROUNDDOWN(AM226/$AF$205,1)),"")</f>
        <v/>
      </c>
      <c r="AO226" s="372"/>
      <c r="AP226" s="8"/>
    </row>
    <row r="227" spans="1:51" ht="13.5" customHeight="1">
      <c r="A227" s="249"/>
      <c r="B227" s="255"/>
      <c r="C227" s="287"/>
      <c r="D227" s="367"/>
      <c r="E227" s="302"/>
      <c r="F227" s="262"/>
      <c r="G227" s="70" t="s">
        <v>134</v>
      </c>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253"/>
      <c r="AN227" s="368"/>
      <c r="AO227" s="374"/>
      <c r="AP227" s="8"/>
    </row>
    <row r="228" spans="1:51" ht="13.5" customHeight="1">
      <c r="A228" s="248" t="str">
        <f>IFERROR(INDEX(【従業者名簿】!F:F,MATCH(F228,【従業者名簿】!C:C,0)),"")</f>
        <v/>
      </c>
      <c r="B228" s="298" t="s">
        <v>33</v>
      </c>
      <c r="C228" s="299" t="str">
        <f t="shared" ref="C228" si="238">IF(AO228="介護福祉士","〇","")</f>
        <v/>
      </c>
      <c r="D228" s="366" t="str">
        <f t="shared" ref="D228" si="239">IF(A228="","",DATEDIF(A228,$AF$3,"m"))</f>
        <v/>
      </c>
      <c r="E228" s="301"/>
      <c r="F228" s="262"/>
      <c r="G228" s="70" t="s">
        <v>36</v>
      </c>
      <c r="H228" s="133"/>
      <c r="I228" s="133"/>
      <c r="J228" s="133"/>
      <c r="K228" s="133"/>
      <c r="L228" s="133"/>
      <c r="M228" s="133"/>
      <c r="N228" s="133"/>
      <c r="O228" s="133"/>
      <c r="P228" s="133"/>
      <c r="Q228" s="133"/>
      <c r="R228" s="133"/>
      <c r="S228" s="133"/>
      <c r="T228" s="133"/>
      <c r="U228" s="133"/>
      <c r="V228" s="133"/>
      <c r="W228" s="133"/>
      <c r="X228" s="133"/>
      <c r="Y228" s="133"/>
      <c r="Z228" s="133"/>
      <c r="AA228" s="133"/>
      <c r="AB228" s="133"/>
      <c r="AC228" s="133"/>
      <c r="AD228" s="133"/>
      <c r="AE228" s="133"/>
      <c r="AF228" s="133"/>
      <c r="AG228" s="133"/>
      <c r="AH228" s="133"/>
      <c r="AI228" s="133"/>
      <c r="AJ228" s="133"/>
      <c r="AK228" s="133"/>
      <c r="AL228" s="133"/>
      <c r="AM228" s="253">
        <f t="shared" ref="AM228" si="240">SUM(H229:AL229)</f>
        <v>0</v>
      </c>
      <c r="AN228" s="368" t="str">
        <f t="shared" ref="AN228" si="241">IFERROR(IF(OR(E228="Ａ",AM228&gt;$AF$205),1,ROUNDDOWN(AM228/$AF$205,1)),"")</f>
        <v/>
      </c>
      <c r="AO228" s="372"/>
      <c r="AP228" s="8"/>
    </row>
    <row r="229" spans="1:51" ht="13.5" customHeight="1">
      <c r="A229" s="249"/>
      <c r="B229" s="255"/>
      <c r="C229" s="287"/>
      <c r="D229" s="367"/>
      <c r="E229" s="302"/>
      <c r="F229" s="262"/>
      <c r="G229" s="70" t="s">
        <v>134</v>
      </c>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253"/>
      <c r="AN229" s="368"/>
      <c r="AO229" s="374"/>
      <c r="AP229" s="8"/>
    </row>
    <row r="230" spans="1:51" ht="13.5" customHeight="1">
      <c r="A230" s="248" t="str">
        <f>IFERROR(INDEX(【従業者名簿】!F:F,MATCH(F230,【従業者名簿】!C:C,0)),"")</f>
        <v/>
      </c>
      <c r="B230" s="298" t="s">
        <v>33</v>
      </c>
      <c r="C230" s="299" t="str">
        <f t="shared" ref="C230" si="242">IF(AO230="介護福祉士","〇","")</f>
        <v/>
      </c>
      <c r="D230" s="366" t="str">
        <f t="shared" ref="D230" si="243">IF(A230="","",DATEDIF(A230,$AF$3,"m"))</f>
        <v/>
      </c>
      <c r="E230" s="301"/>
      <c r="F230" s="262"/>
      <c r="G230" s="70" t="s">
        <v>36</v>
      </c>
      <c r="H230" s="133"/>
      <c r="I230" s="133"/>
      <c r="J230" s="133"/>
      <c r="K230" s="133"/>
      <c r="L230" s="133"/>
      <c r="M230" s="133"/>
      <c r="N230" s="133"/>
      <c r="O230" s="133"/>
      <c r="P230" s="133"/>
      <c r="Q230" s="133"/>
      <c r="R230" s="133"/>
      <c r="S230" s="133"/>
      <c r="T230" s="133"/>
      <c r="U230" s="133"/>
      <c r="V230" s="133"/>
      <c r="W230" s="133"/>
      <c r="X230" s="133"/>
      <c r="Y230" s="133"/>
      <c r="Z230" s="133"/>
      <c r="AA230" s="133"/>
      <c r="AB230" s="133"/>
      <c r="AC230" s="133"/>
      <c r="AD230" s="133"/>
      <c r="AE230" s="133"/>
      <c r="AF230" s="133"/>
      <c r="AG230" s="133"/>
      <c r="AH230" s="133"/>
      <c r="AI230" s="133"/>
      <c r="AJ230" s="133"/>
      <c r="AK230" s="133"/>
      <c r="AL230" s="133"/>
      <c r="AM230" s="253">
        <f t="shared" ref="AM230" si="244">SUM(H231:AL231)</f>
        <v>0</v>
      </c>
      <c r="AN230" s="368" t="str">
        <f t="shared" ref="AN230" si="245">IFERROR(IF(OR(E230="Ａ",AM230&gt;$AF$205),1,ROUNDDOWN(AM230/$AF$205,1)),"")</f>
        <v/>
      </c>
      <c r="AO230" s="372"/>
      <c r="AP230" s="8"/>
    </row>
    <row r="231" spans="1:51" ht="13.5" customHeight="1">
      <c r="A231" s="249"/>
      <c r="B231" s="255"/>
      <c r="C231" s="287"/>
      <c r="D231" s="367"/>
      <c r="E231" s="302"/>
      <c r="F231" s="262"/>
      <c r="G231" s="70" t="s">
        <v>134</v>
      </c>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253"/>
      <c r="AN231" s="368"/>
      <c r="AO231" s="374"/>
      <c r="AP231" s="8"/>
    </row>
    <row r="232" spans="1:51" ht="13.5" customHeight="1">
      <c r="A232" s="248" t="str">
        <f>IFERROR(INDEX(【従業者名簿】!F:F,MATCH(F232,【従業者名簿】!C:C,0)),"")</f>
        <v/>
      </c>
      <c r="B232" s="298" t="s">
        <v>33</v>
      </c>
      <c r="C232" s="299" t="str">
        <f t="shared" ref="C232" si="246">IF(AO232="介護福祉士","〇","")</f>
        <v/>
      </c>
      <c r="D232" s="366" t="str">
        <f t="shared" ref="D232" si="247">IF(A232="","",DATEDIF(A232,$AF$3,"m"))</f>
        <v/>
      </c>
      <c r="E232" s="301"/>
      <c r="F232" s="262"/>
      <c r="G232" s="70" t="s">
        <v>36</v>
      </c>
      <c r="H232" s="133"/>
      <c r="I232" s="133"/>
      <c r="J232" s="133"/>
      <c r="K232" s="133"/>
      <c r="L232" s="133"/>
      <c r="M232" s="133"/>
      <c r="N232" s="133"/>
      <c r="O232" s="133"/>
      <c r="P232" s="133"/>
      <c r="Q232" s="133"/>
      <c r="R232" s="133"/>
      <c r="S232" s="133"/>
      <c r="T232" s="133"/>
      <c r="U232" s="133"/>
      <c r="V232" s="133"/>
      <c r="W232" s="133"/>
      <c r="X232" s="133"/>
      <c r="Y232" s="133"/>
      <c r="Z232" s="133"/>
      <c r="AA232" s="133"/>
      <c r="AB232" s="133"/>
      <c r="AC232" s="133"/>
      <c r="AD232" s="133"/>
      <c r="AE232" s="133"/>
      <c r="AF232" s="133"/>
      <c r="AG232" s="133"/>
      <c r="AH232" s="133"/>
      <c r="AI232" s="133"/>
      <c r="AJ232" s="133"/>
      <c r="AK232" s="133"/>
      <c r="AL232" s="133"/>
      <c r="AM232" s="253">
        <f t="shared" ref="AM232" si="248">SUM(H233:AL233)</f>
        <v>0</v>
      </c>
      <c r="AN232" s="368" t="str">
        <f t="shared" ref="AN232" si="249">IFERROR(IF(OR(E232="Ａ",AM232&gt;$AF$205),1,ROUNDDOWN(AM232/$AF$205,1)),"")</f>
        <v/>
      </c>
      <c r="AO232" s="372"/>
      <c r="AP232" s="8"/>
    </row>
    <row r="233" spans="1:51" ht="13.5" customHeight="1">
      <c r="A233" s="249"/>
      <c r="B233" s="255"/>
      <c r="C233" s="287"/>
      <c r="D233" s="367"/>
      <c r="E233" s="302"/>
      <c r="F233" s="262"/>
      <c r="G233" s="70" t="s">
        <v>134</v>
      </c>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253"/>
      <c r="AN233" s="368"/>
      <c r="AO233" s="374"/>
      <c r="AP233" s="8"/>
    </row>
    <row r="234" spans="1:51" ht="13.5" customHeight="1">
      <c r="A234" s="248" t="str">
        <f>IFERROR(INDEX(【従業者名簿】!F:F,MATCH(F234,【従業者名簿】!C:C,0)),"")</f>
        <v/>
      </c>
      <c r="B234" s="298" t="s">
        <v>33</v>
      </c>
      <c r="C234" s="299" t="str">
        <f t="shared" ref="C234" si="250">IF(AO234="介護福祉士","〇","")</f>
        <v/>
      </c>
      <c r="D234" s="366" t="str">
        <f t="shared" ref="D234" si="251">IF(A234="","",DATEDIF(A234,$AF$3,"m"))</f>
        <v/>
      </c>
      <c r="E234" s="301"/>
      <c r="F234" s="262"/>
      <c r="G234" s="70" t="s">
        <v>36</v>
      </c>
      <c r="H234" s="133"/>
      <c r="I234" s="133"/>
      <c r="J234" s="133"/>
      <c r="K234" s="133"/>
      <c r="L234" s="133"/>
      <c r="M234" s="133"/>
      <c r="N234" s="133"/>
      <c r="O234" s="133"/>
      <c r="P234" s="133"/>
      <c r="Q234" s="133"/>
      <c r="R234" s="133"/>
      <c r="S234" s="133"/>
      <c r="T234" s="133"/>
      <c r="U234" s="133"/>
      <c r="V234" s="133"/>
      <c r="W234" s="133"/>
      <c r="X234" s="133"/>
      <c r="Y234" s="133"/>
      <c r="Z234" s="133"/>
      <c r="AA234" s="133"/>
      <c r="AB234" s="133"/>
      <c r="AC234" s="133"/>
      <c r="AD234" s="133"/>
      <c r="AE234" s="133"/>
      <c r="AF234" s="133"/>
      <c r="AG234" s="133"/>
      <c r="AH234" s="133"/>
      <c r="AI234" s="133"/>
      <c r="AJ234" s="133"/>
      <c r="AK234" s="133"/>
      <c r="AL234" s="133"/>
      <c r="AM234" s="253">
        <f t="shared" ref="AM234" si="252">SUM(H235:AL235)</f>
        <v>0</v>
      </c>
      <c r="AN234" s="368" t="str">
        <f t="shared" ref="AN234" si="253">IFERROR(IF(OR(E234="Ａ",AM234&gt;$AF$205),1,ROUNDDOWN(AM234/$AF$205,1)),"")</f>
        <v/>
      </c>
      <c r="AO234" s="372"/>
      <c r="AP234" s="8"/>
    </row>
    <row r="235" spans="1:51" ht="13.5" customHeight="1">
      <c r="A235" s="249"/>
      <c r="B235" s="255"/>
      <c r="C235" s="287"/>
      <c r="D235" s="367"/>
      <c r="E235" s="302"/>
      <c r="F235" s="262"/>
      <c r="G235" s="70" t="s">
        <v>134</v>
      </c>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253"/>
      <c r="AN235" s="368"/>
      <c r="AO235" s="374"/>
      <c r="AP235" s="8"/>
    </row>
    <row r="236" spans="1:51" ht="13.5" customHeight="1">
      <c r="A236" s="248" t="str">
        <f>IFERROR(INDEX(【従業者名簿】!F:F,MATCH(F236,【従業者名簿】!C:C,0)),"")</f>
        <v/>
      </c>
      <c r="B236" s="298" t="s">
        <v>33</v>
      </c>
      <c r="C236" s="299" t="str">
        <f t="shared" ref="C236" si="254">IF(AO236="介護福祉士","〇","")</f>
        <v/>
      </c>
      <c r="D236" s="366" t="str">
        <f t="shared" ref="D236" si="255">IF(A236="","",DATEDIF(A236,$AF$3,"m"))</f>
        <v/>
      </c>
      <c r="E236" s="301"/>
      <c r="F236" s="270"/>
      <c r="G236" s="70" t="s">
        <v>36</v>
      </c>
      <c r="H236" s="133"/>
      <c r="I236" s="133"/>
      <c r="J236" s="133"/>
      <c r="K236" s="133"/>
      <c r="L236" s="133"/>
      <c r="M236" s="133"/>
      <c r="N236" s="133"/>
      <c r="O236" s="133"/>
      <c r="P236" s="133"/>
      <c r="Q236" s="133"/>
      <c r="R236" s="133"/>
      <c r="S236" s="133"/>
      <c r="T236" s="133"/>
      <c r="U236" s="133"/>
      <c r="V236" s="133"/>
      <c r="W236" s="133"/>
      <c r="X236" s="133"/>
      <c r="Y236" s="133"/>
      <c r="Z236" s="133"/>
      <c r="AA236" s="133"/>
      <c r="AB236" s="133"/>
      <c r="AC236" s="133"/>
      <c r="AD236" s="133"/>
      <c r="AE236" s="133"/>
      <c r="AF236" s="133"/>
      <c r="AG236" s="133"/>
      <c r="AH236" s="133"/>
      <c r="AI236" s="133"/>
      <c r="AJ236" s="133"/>
      <c r="AK236" s="133"/>
      <c r="AL236" s="133"/>
      <c r="AM236" s="253">
        <f t="shared" ref="AM236" si="256">SUM(H237:AL237)</f>
        <v>0</v>
      </c>
      <c r="AN236" s="368" t="str">
        <f t="shared" ref="AN236" si="257">IFERROR(IF(OR(E236="Ａ",AM236&gt;$AF$205),1,ROUNDDOWN(AM236/$AF$205,1)),"")</f>
        <v/>
      </c>
      <c r="AO236" s="372"/>
      <c r="AP236" s="8"/>
    </row>
    <row r="237" spans="1:51" ht="13.5" customHeight="1">
      <c r="A237" s="249"/>
      <c r="B237" s="255"/>
      <c r="C237" s="287"/>
      <c r="D237" s="367"/>
      <c r="E237" s="302"/>
      <c r="F237" s="261"/>
      <c r="G237" s="70" t="s">
        <v>134</v>
      </c>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253"/>
      <c r="AN237" s="368"/>
      <c r="AO237" s="374"/>
      <c r="AP237" s="8"/>
    </row>
    <row r="238" spans="1:51" ht="13.5" customHeight="1">
      <c r="A238" s="248" t="str">
        <f>IFERROR(INDEX(【従業者名簿】!F:F,MATCH(F238,【従業者名簿】!C:C,0)),"")</f>
        <v/>
      </c>
      <c r="B238" s="298" t="s">
        <v>33</v>
      </c>
      <c r="C238" s="299" t="str">
        <f t="shared" ref="C238" si="258">IF(AO238="介護福祉士","〇","")</f>
        <v/>
      </c>
      <c r="D238" s="366" t="str">
        <f>IF(A238="","",DATEDIF(A238,$AF$3,"m"))</f>
        <v/>
      </c>
      <c r="E238" s="301"/>
      <c r="F238" s="262"/>
      <c r="G238" s="70" t="s">
        <v>36</v>
      </c>
      <c r="H238" s="133"/>
      <c r="I238" s="133"/>
      <c r="J238" s="133"/>
      <c r="K238" s="133"/>
      <c r="L238" s="133"/>
      <c r="M238" s="133"/>
      <c r="N238" s="133"/>
      <c r="O238" s="133"/>
      <c r="P238" s="133"/>
      <c r="Q238" s="133"/>
      <c r="R238" s="133"/>
      <c r="S238" s="133"/>
      <c r="T238" s="133"/>
      <c r="U238" s="133"/>
      <c r="V238" s="133"/>
      <c r="W238" s="133"/>
      <c r="X238" s="133"/>
      <c r="Y238" s="133"/>
      <c r="Z238" s="133"/>
      <c r="AA238" s="133"/>
      <c r="AB238" s="133"/>
      <c r="AC238" s="133"/>
      <c r="AD238" s="133"/>
      <c r="AE238" s="133"/>
      <c r="AF238" s="133"/>
      <c r="AG238" s="133"/>
      <c r="AH238" s="133"/>
      <c r="AI238" s="133"/>
      <c r="AJ238" s="133"/>
      <c r="AK238" s="133"/>
      <c r="AL238" s="133"/>
      <c r="AM238" s="253">
        <f>SUM(H239:AL239)</f>
        <v>0</v>
      </c>
      <c r="AN238" s="368" t="str">
        <f>IFERROR(IF(OR(E238="Ａ",AM238&gt;$AF$205),1,ROUNDDOWN(AM238/$AF$205,1)),"")</f>
        <v/>
      </c>
      <c r="AO238" s="372"/>
      <c r="AP238" s="8"/>
    </row>
    <row r="239" spans="1:51" ht="13.5" customHeight="1">
      <c r="A239" s="249"/>
      <c r="B239" s="255"/>
      <c r="C239" s="287"/>
      <c r="D239" s="367"/>
      <c r="E239" s="302"/>
      <c r="F239" s="262"/>
      <c r="G239" s="70" t="s">
        <v>134</v>
      </c>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253"/>
      <c r="AN239" s="368"/>
      <c r="AO239" s="374"/>
      <c r="AP239" s="8"/>
    </row>
    <row r="240" spans="1:51" ht="13.5" customHeight="1">
      <c r="B240" s="132"/>
      <c r="C240" s="132"/>
      <c r="D240" s="132"/>
      <c r="E240" s="7" t="s">
        <v>137</v>
      </c>
      <c r="F240" s="132"/>
      <c r="G240" s="51"/>
      <c r="H240" s="7"/>
      <c r="I240" s="52"/>
      <c r="J240" s="52"/>
      <c r="K240" s="52"/>
      <c r="L240" s="52"/>
      <c r="M240" s="52"/>
      <c r="N240" s="52"/>
      <c r="O240" s="52"/>
      <c r="P240" s="52"/>
      <c r="Q240" s="52"/>
      <c r="R240" s="52"/>
      <c r="S240" s="53"/>
      <c r="T240" s="53"/>
      <c r="U240" s="7"/>
      <c r="V240" s="52"/>
      <c r="W240" s="52"/>
      <c r="X240" s="52"/>
      <c r="Y240" s="52"/>
      <c r="Z240" s="52"/>
      <c r="AA240" s="52"/>
      <c r="AB240" s="52"/>
      <c r="AC240" s="132"/>
      <c r="AD240" s="132"/>
      <c r="AE240" s="132"/>
      <c r="AF240" s="54"/>
      <c r="AG240" s="54"/>
      <c r="AH240" s="7"/>
      <c r="AI240" s="7"/>
      <c r="AJ240" s="7"/>
      <c r="AK240" s="7"/>
      <c r="AL240" s="7"/>
      <c r="AM240" s="55"/>
      <c r="AN240" s="56"/>
      <c r="AO240" s="57"/>
      <c r="AP240" s="10"/>
      <c r="AQ240" s="132"/>
      <c r="AR240" s="132"/>
      <c r="AS240" s="132"/>
      <c r="AT240" s="58"/>
      <c r="AU240" s="58"/>
      <c r="AV240" s="58"/>
      <c r="AW240" s="59"/>
      <c r="AX240" s="59"/>
      <c r="AY240" s="59"/>
    </row>
  </sheetData>
  <sheetProtection sheet="1" objects="1" scenarios="1"/>
  <mergeCells count="1222">
    <mergeCell ref="AQ197:AS197"/>
    <mergeCell ref="AT198:AV199"/>
    <mergeCell ref="AW198:AY199"/>
    <mergeCell ref="BA198:BA199"/>
    <mergeCell ref="AQ199:AS199"/>
    <mergeCell ref="AQ200:AS200"/>
    <mergeCell ref="AT200:AV201"/>
    <mergeCell ref="AW200:AY201"/>
    <mergeCell ref="AQ201:AS201"/>
    <mergeCell ref="AT202:AV203"/>
    <mergeCell ref="AW202:AY203"/>
    <mergeCell ref="BA202:BA203"/>
    <mergeCell ref="AQ203:AS203"/>
    <mergeCell ref="AQ204:AS205"/>
    <mergeCell ref="AT204:AV205"/>
    <mergeCell ref="AW204:AY205"/>
    <mergeCell ref="AO14:AO15"/>
    <mergeCell ref="AO16:AO17"/>
    <mergeCell ref="AO18:AO19"/>
    <mergeCell ref="AO20:AO21"/>
    <mergeCell ref="AO22:AO23"/>
    <mergeCell ref="AO94:AO95"/>
    <mergeCell ref="AO96:AO97"/>
    <mergeCell ref="AO98:AO99"/>
    <mergeCell ref="AO100:AO101"/>
    <mergeCell ref="AO102:AO103"/>
    <mergeCell ref="AO174:AO175"/>
    <mergeCell ref="AO176:AO177"/>
    <mergeCell ref="AO178:AO179"/>
    <mergeCell ref="AO180:AO181"/>
    <mergeCell ref="AO182:AO183"/>
    <mergeCell ref="BA118:BA119"/>
    <mergeCell ref="AQ119:AS119"/>
    <mergeCell ref="AQ120:AS120"/>
    <mergeCell ref="AT120:AV121"/>
    <mergeCell ref="AW120:AY121"/>
    <mergeCell ref="AQ121:AS121"/>
    <mergeCell ref="AT122:AV123"/>
    <mergeCell ref="AW122:AY123"/>
    <mergeCell ref="BA122:BA123"/>
    <mergeCell ref="AQ123:AS123"/>
    <mergeCell ref="AQ124:AS125"/>
    <mergeCell ref="AT124:AV125"/>
    <mergeCell ref="AW124:AY125"/>
    <mergeCell ref="AQ193:AS195"/>
    <mergeCell ref="AT193:AV194"/>
    <mergeCell ref="AW193:AY194"/>
    <mergeCell ref="AT195:AV195"/>
    <mergeCell ref="AW195:AY195"/>
    <mergeCell ref="AV169:AW169"/>
    <mergeCell ref="AQ184:AR184"/>
    <mergeCell ref="AS184:AT184"/>
    <mergeCell ref="AV184:AW184"/>
    <mergeCell ref="AV183:AW183"/>
    <mergeCell ref="AQ171:AR171"/>
    <mergeCell ref="AX166:AY167"/>
    <mergeCell ref="BA38:BA39"/>
    <mergeCell ref="AQ39:AS39"/>
    <mergeCell ref="AQ40:AS40"/>
    <mergeCell ref="AT40:AV41"/>
    <mergeCell ref="AW40:AY41"/>
    <mergeCell ref="AQ41:AS41"/>
    <mergeCell ref="AT42:AV43"/>
    <mergeCell ref="AW42:AY43"/>
    <mergeCell ref="BA42:BA43"/>
    <mergeCell ref="AQ43:AS43"/>
    <mergeCell ref="AQ44:AS45"/>
    <mergeCell ref="AT44:AV45"/>
    <mergeCell ref="AW44:AY45"/>
    <mergeCell ref="AQ113:AS115"/>
    <mergeCell ref="AT113:AV114"/>
    <mergeCell ref="AW113:AY114"/>
    <mergeCell ref="AT115:AV115"/>
    <mergeCell ref="AW115:AY115"/>
    <mergeCell ref="AS104:AT104"/>
    <mergeCell ref="AV104:AW104"/>
    <mergeCell ref="AS105:AT105"/>
    <mergeCell ref="AV105:AW105"/>
    <mergeCell ref="AQ104:AR104"/>
    <mergeCell ref="AQ105:AR105"/>
    <mergeCell ref="AV103:AW103"/>
    <mergeCell ref="AX86:AY87"/>
    <mergeCell ref="AW38:AY39"/>
    <mergeCell ref="A238:A239"/>
    <mergeCell ref="B238:B239"/>
    <mergeCell ref="C238:C239"/>
    <mergeCell ref="D238:D239"/>
    <mergeCell ref="E238:E239"/>
    <mergeCell ref="F238:F239"/>
    <mergeCell ref="AM238:AM239"/>
    <mergeCell ref="AN238:AN239"/>
    <mergeCell ref="AO238:AO239"/>
    <mergeCell ref="A236:A237"/>
    <mergeCell ref="B236:B237"/>
    <mergeCell ref="C236:C237"/>
    <mergeCell ref="D236:D237"/>
    <mergeCell ref="E236:E237"/>
    <mergeCell ref="F236:F237"/>
    <mergeCell ref="AM236:AM237"/>
    <mergeCell ref="AN236:AN237"/>
    <mergeCell ref="AO236:AO237"/>
    <mergeCell ref="A234:A235"/>
    <mergeCell ref="B234:B235"/>
    <mergeCell ref="C234:C235"/>
    <mergeCell ref="D234:D235"/>
    <mergeCell ref="E234:E235"/>
    <mergeCell ref="F234:F235"/>
    <mergeCell ref="AM234:AM235"/>
    <mergeCell ref="AN234:AN235"/>
    <mergeCell ref="AO234:AO235"/>
    <mergeCell ref="A232:A233"/>
    <mergeCell ref="B232:B233"/>
    <mergeCell ref="C232:C233"/>
    <mergeCell ref="D232:D233"/>
    <mergeCell ref="E232:E233"/>
    <mergeCell ref="F232:F233"/>
    <mergeCell ref="AM232:AM233"/>
    <mergeCell ref="AN232:AN233"/>
    <mergeCell ref="AO232:AO233"/>
    <mergeCell ref="A230:A231"/>
    <mergeCell ref="B230:B231"/>
    <mergeCell ref="C230:C231"/>
    <mergeCell ref="D230:D231"/>
    <mergeCell ref="E230:E231"/>
    <mergeCell ref="F230:F231"/>
    <mergeCell ref="AM230:AM231"/>
    <mergeCell ref="AN230:AN231"/>
    <mergeCell ref="AO230:AO231"/>
    <mergeCell ref="A228:A229"/>
    <mergeCell ref="B228:B229"/>
    <mergeCell ref="C228:C229"/>
    <mergeCell ref="D228:D229"/>
    <mergeCell ref="E228:E229"/>
    <mergeCell ref="F228:F229"/>
    <mergeCell ref="AM228:AM229"/>
    <mergeCell ref="AN228:AN229"/>
    <mergeCell ref="AO228:AO229"/>
    <mergeCell ref="A226:A227"/>
    <mergeCell ref="B226:B227"/>
    <mergeCell ref="C226:C227"/>
    <mergeCell ref="D226:D227"/>
    <mergeCell ref="E226:E227"/>
    <mergeCell ref="F226:F227"/>
    <mergeCell ref="AM226:AM227"/>
    <mergeCell ref="AN226:AN227"/>
    <mergeCell ref="AO226:AO227"/>
    <mergeCell ref="A224:A225"/>
    <mergeCell ref="B224:B225"/>
    <mergeCell ref="C224:C225"/>
    <mergeCell ref="D224:D225"/>
    <mergeCell ref="E224:E225"/>
    <mergeCell ref="F224:F225"/>
    <mergeCell ref="AM224:AM225"/>
    <mergeCell ref="AN224:AN225"/>
    <mergeCell ref="AO224:AO225"/>
    <mergeCell ref="A222:A223"/>
    <mergeCell ref="B222:B223"/>
    <mergeCell ref="C222:C223"/>
    <mergeCell ref="D222:D223"/>
    <mergeCell ref="E222:E223"/>
    <mergeCell ref="F222:F223"/>
    <mergeCell ref="AM222:AM223"/>
    <mergeCell ref="AN222:AN223"/>
    <mergeCell ref="AO222:AO223"/>
    <mergeCell ref="A220:A221"/>
    <mergeCell ref="B220:B221"/>
    <mergeCell ref="C220:C221"/>
    <mergeCell ref="D220:D221"/>
    <mergeCell ref="E220:E221"/>
    <mergeCell ref="F220:F221"/>
    <mergeCell ref="AM220:AM221"/>
    <mergeCell ref="AN220:AN221"/>
    <mergeCell ref="AO220:AO221"/>
    <mergeCell ref="A218:A219"/>
    <mergeCell ref="B218:B219"/>
    <mergeCell ref="C218:C219"/>
    <mergeCell ref="D218:D219"/>
    <mergeCell ref="E218:E219"/>
    <mergeCell ref="F218:F219"/>
    <mergeCell ref="AM218:AM219"/>
    <mergeCell ref="AN218:AN219"/>
    <mergeCell ref="AO218:AO219"/>
    <mergeCell ref="A216:A217"/>
    <mergeCell ref="B216:B217"/>
    <mergeCell ref="C216:C217"/>
    <mergeCell ref="D216:D217"/>
    <mergeCell ref="E216:E217"/>
    <mergeCell ref="F216:F217"/>
    <mergeCell ref="AM216:AM217"/>
    <mergeCell ref="AN216:AN217"/>
    <mergeCell ref="AO216:AO217"/>
    <mergeCell ref="A214:A215"/>
    <mergeCell ref="B214:B215"/>
    <mergeCell ref="C214:C215"/>
    <mergeCell ref="D214:D215"/>
    <mergeCell ref="E214:E215"/>
    <mergeCell ref="F214:F215"/>
    <mergeCell ref="AM214:AM215"/>
    <mergeCell ref="AN214:AN215"/>
    <mergeCell ref="AO214:AO215"/>
    <mergeCell ref="A212:A213"/>
    <mergeCell ref="B212:B213"/>
    <mergeCell ref="C212:C213"/>
    <mergeCell ref="D212:D213"/>
    <mergeCell ref="E212:E213"/>
    <mergeCell ref="F212:F213"/>
    <mergeCell ref="AM212:AM213"/>
    <mergeCell ref="AN212:AN213"/>
    <mergeCell ref="AO212:AO213"/>
    <mergeCell ref="AO208:AO209"/>
    <mergeCell ref="A210:A211"/>
    <mergeCell ref="B210:B211"/>
    <mergeCell ref="C210:C211"/>
    <mergeCell ref="D210:D211"/>
    <mergeCell ref="E210:E211"/>
    <mergeCell ref="F210:F211"/>
    <mergeCell ref="AM210:AM211"/>
    <mergeCell ref="AN210:AN211"/>
    <mergeCell ref="AO210:AO211"/>
    <mergeCell ref="A208:A209"/>
    <mergeCell ref="B208:B209"/>
    <mergeCell ref="C208:C209"/>
    <mergeCell ref="D208:D209"/>
    <mergeCell ref="E208:E209"/>
    <mergeCell ref="F208:F209"/>
    <mergeCell ref="G208:G209"/>
    <mergeCell ref="AM208:AM209"/>
    <mergeCell ref="AN208:AN209"/>
    <mergeCell ref="A158:A159"/>
    <mergeCell ref="B158:B159"/>
    <mergeCell ref="C158:C159"/>
    <mergeCell ref="D158:D159"/>
    <mergeCell ref="E158:E159"/>
    <mergeCell ref="F158:F159"/>
    <mergeCell ref="AM158:AM159"/>
    <mergeCell ref="AN158:AN159"/>
    <mergeCell ref="AO158:AO159"/>
    <mergeCell ref="A156:A157"/>
    <mergeCell ref="B156:B157"/>
    <mergeCell ref="C156:C157"/>
    <mergeCell ref="D156:D157"/>
    <mergeCell ref="E156:E157"/>
    <mergeCell ref="F156:F157"/>
    <mergeCell ref="AM156:AM157"/>
    <mergeCell ref="AN156:AN157"/>
    <mergeCell ref="AO156:AO157"/>
    <mergeCell ref="A154:A155"/>
    <mergeCell ref="B154:B155"/>
    <mergeCell ref="C154:C155"/>
    <mergeCell ref="D154:D155"/>
    <mergeCell ref="E154:E155"/>
    <mergeCell ref="F154:F155"/>
    <mergeCell ref="AM154:AM155"/>
    <mergeCell ref="AN154:AN155"/>
    <mergeCell ref="AO154:AO155"/>
    <mergeCell ref="A152:A153"/>
    <mergeCell ref="B152:B153"/>
    <mergeCell ref="C152:C153"/>
    <mergeCell ref="D152:D153"/>
    <mergeCell ref="E152:E153"/>
    <mergeCell ref="F152:F153"/>
    <mergeCell ref="AM152:AM153"/>
    <mergeCell ref="AN152:AN153"/>
    <mergeCell ref="AO152:AO153"/>
    <mergeCell ref="A150:A151"/>
    <mergeCell ref="B150:B151"/>
    <mergeCell ref="C150:C151"/>
    <mergeCell ref="D150:D151"/>
    <mergeCell ref="E150:E151"/>
    <mergeCell ref="F150:F151"/>
    <mergeCell ref="AM150:AM151"/>
    <mergeCell ref="AN150:AN151"/>
    <mergeCell ref="AO150:AO151"/>
    <mergeCell ref="A148:A149"/>
    <mergeCell ref="B148:B149"/>
    <mergeCell ref="C148:C149"/>
    <mergeCell ref="D148:D149"/>
    <mergeCell ref="E148:E149"/>
    <mergeCell ref="F148:F149"/>
    <mergeCell ref="AM148:AM149"/>
    <mergeCell ref="AN148:AN149"/>
    <mergeCell ref="AO148:AO149"/>
    <mergeCell ref="B146:B147"/>
    <mergeCell ref="C146:C147"/>
    <mergeCell ref="D146:D147"/>
    <mergeCell ref="E146:E147"/>
    <mergeCell ref="F146:F147"/>
    <mergeCell ref="AM146:AM147"/>
    <mergeCell ref="AN146:AN147"/>
    <mergeCell ref="AO146:AO147"/>
    <mergeCell ref="A144:A145"/>
    <mergeCell ref="B144:B145"/>
    <mergeCell ref="C144:C145"/>
    <mergeCell ref="D144:D145"/>
    <mergeCell ref="E144:E145"/>
    <mergeCell ref="F144:F145"/>
    <mergeCell ref="AM144:AM145"/>
    <mergeCell ref="AN144:AN145"/>
    <mergeCell ref="AO144:AO145"/>
    <mergeCell ref="AM138:AM139"/>
    <mergeCell ref="AN138:AN139"/>
    <mergeCell ref="AO138:AO139"/>
    <mergeCell ref="A136:A137"/>
    <mergeCell ref="B136:B137"/>
    <mergeCell ref="C136:C137"/>
    <mergeCell ref="D136:D137"/>
    <mergeCell ref="E136:E137"/>
    <mergeCell ref="F136:F137"/>
    <mergeCell ref="AM136:AM137"/>
    <mergeCell ref="AN136:AN137"/>
    <mergeCell ref="AO136:AO137"/>
    <mergeCell ref="A142:A143"/>
    <mergeCell ref="B142:B143"/>
    <mergeCell ref="C142:C143"/>
    <mergeCell ref="D142:D143"/>
    <mergeCell ref="E142:E143"/>
    <mergeCell ref="F142:F143"/>
    <mergeCell ref="AM142:AM143"/>
    <mergeCell ref="AN142:AN143"/>
    <mergeCell ref="AO142:AO143"/>
    <mergeCell ref="A140:A141"/>
    <mergeCell ref="B140:B141"/>
    <mergeCell ref="C140:C141"/>
    <mergeCell ref="D140:D141"/>
    <mergeCell ref="E140:E141"/>
    <mergeCell ref="F140:F141"/>
    <mergeCell ref="AM140:AM141"/>
    <mergeCell ref="AN140:AN141"/>
    <mergeCell ref="AO140:AO141"/>
    <mergeCell ref="AM130:AM131"/>
    <mergeCell ref="AN130:AN131"/>
    <mergeCell ref="AO130:AO131"/>
    <mergeCell ref="A128:A129"/>
    <mergeCell ref="B128:B129"/>
    <mergeCell ref="C128:C129"/>
    <mergeCell ref="D128:D129"/>
    <mergeCell ref="E128:E129"/>
    <mergeCell ref="F128:F129"/>
    <mergeCell ref="G128:G129"/>
    <mergeCell ref="AM128:AM129"/>
    <mergeCell ref="AN128:AN129"/>
    <mergeCell ref="A134:A135"/>
    <mergeCell ref="B134:B135"/>
    <mergeCell ref="C134:C135"/>
    <mergeCell ref="D134:D135"/>
    <mergeCell ref="E134:E135"/>
    <mergeCell ref="F134:F135"/>
    <mergeCell ref="AM134:AM135"/>
    <mergeCell ref="AN134:AN135"/>
    <mergeCell ref="AO134:AO135"/>
    <mergeCell ref="A132:A133"/>
    <mergeCell ref="B132:B133"/>
    <mergeCell ref="C132:C133"/>
    <mergeCell ref="D132:D133"/>
    <mergeCell ref="E132:E133"/>
    <mergeCell ref="F132:F133"/>
    <mergeCell ref="AM132:AM133"/>
    <mergeCell ref="AN132:AN133"/>
    <mergeCell ref="AO132:AO133"/>
    <mergeCell ref="A78:A79"/>
    <mergeCell ref="B78:B79"/>
    <mergeCell ref="C78:C79"/>
    <mergeCell ref="D78:D79"/>
    <mergeCell ref="E78:E79"/>
    <mergeCell ref="F78:F79"/>
    <mergeCell ref="AM78:AM79"/>
    <mergeCell ref="AN78:AN79"/>
    <mergeCell ref="AO78:AO79"/>
    <mergeCell ref="A76:A77"/>
    <mergeCell ref="B76:B77"/>
    <mergeCell ref="C76:C77"/>
    <mergeCell ref="D76:D77"/>
    <mergeCell ref="E76:E77"/>
    <mergeCell ref="F76:F77"/>
    <mergeCell ref="AM76:AM77"/>
    <mergeCell ref="AN76:AN77"/>
    <mergeCell ref="AO76:AO77"/>
    <mergeCell ref="A74:A75"/>
    <mergeCell ref="B74:B75"/>
    <mergeCell ref="C74:C75"/>
    <mergeCell ref="D74:D75"/>
    <mergeCell ref="E74:E75"/>
    <mergeCell ref="F74:F75"/>
    <mergeCell ref="AM74:AM75"/>
    <mergeCell ref="AN74:AN75"/>
    <mergeCell ref="AO74:AO75"/>
    <mergeCell ref="A72:A73"/>
    <mergeCell ref="B72:B73"/>
    <mergeCell ref="C72:C73"/>
    <mergeCell ref="D72:D73"/>
    <mergeCell ref="E72:E73"/>
    <mergeCell ref="F72:F73"/>
    <mergeCell ref="AM72:AM73"/>
    <mergeCell ref="AN72:AN73"/>
    <mergeCell ref="AO72:AO73"/>
    <mergeCell ref="A70:A71"/>
    <mergeCell ref="B70:B71"/>
    <mergeCell ref="C70:C71"/>
    <mergeCell ref="D70:D71"/>
    <mergeCell ref="E70:E71"/>
    <mergeCell ref="F70:F71"/>
    <mergeCell ref="AM70:AM71"/>
    <mergeCell ref="AN70:AN71"/>
    <mergeCell ref="AO70:AO71"/>
    <mergeCell ref="A68:A69"/>
    <mergeCell ref="B68:B69"/>
    <mergeCell ref="C68:C69"/>
    <mergeCell ref="D68:D69"/>
    <mergeCell ref="E68:E69"/>
    <mergeCell ref="F68:F69"/>
    <mergeCell ref="AM68:AM69"/>
    <mergeCell ref="AN68:AN69"/>
    <mergeCell ref="AO68:AO69"/>
    <mergeCell ref="B66:B67"/>
    <mergeCell ref="C66:C67"/>
    <mergeCell ref="D66:D67"/>
    <mergeCell ref="E66:E67"/>
    <mergeCell ref="F66:F67"/>
    <mergeCell ref="AM66:AM67"/>
    <mergeCell ref="AN66:AN67"/>
    <mergeCell ref="AO66:AO67"/>
    <mergeCell ref="A64:A65"/>
    <mergeCell ref="B64:B65"/>
    <mergeCell ref="C64:C65"/>
    <mergeCell ref="D64:D65"/>
    <mergeCell ref="E64:E65"/>
    <mergeCell ref="F64:F65"/>
    <mergeCell ref="AM64:AM65"/>
    <mergeCell ref="AN64:AN65"/>
    <mergeCell ref="AO64:AO65"/>
    <mergeCell ref="AM58:AM59"/>
    <mergeCell ref="AN58:AN59"/>
    <mergeCell ref="AO58:AO59"/>
    <mergeCell ref="A56:A57"/>
    <mergeCell ref="B56:B57"/>
    <mergeCell ref="C56:C57"/>
    <mergeCell ref="D56:D57"/>
    <mergeCell ref="E56:E57"/>
    <mergeCell ref="F56:F57"/>
    <mergeCell ref="AM56:AM57"/>
    <mergeCell ref="AN56:AN57"/>
    <mergeCell ref="AO56:AO57"/>
    <mergeCell ref="A62:A63"/>
    <mergeCell ref="B62:B63"/>
    <mergeCell ref="C62:C63"/>
    <mergeCell ref="D62:D63"/>
    <mergeCell ref="E62:E63"/>
    <mergeCell ref="F62:F63"/>
    <mergeCell ref="AM62:AM63"/>
    <mergeCell ref="AN62:AN63"/>
    <mergeCell ref="AO62:AO63"/>
    <mergeCell ref="A60:A61"/>
    <mergeCell ref="B60:B61"/>
    <mergeCell ref="C60:C61"/>
    <mergeCell ref="D60:D61"/>
    <mergeCell ref="E60:E61"/>
    <mergeCell ref="F60:F61"/>
    <mergeCell ref="AM60:AM61"/>
    <mergeCell ref="AN60:AN61"/>
    <mergeCell ref="AO60:AO61"/>
    <mergeCell ref="AM50:AM51"/>
    <mergeCell ref="AN50:AN51"/>
    <mergeCell ref="AO50:AO51"/>
    <mergeCell ref="A48:A49"/>
    <mergeCell ref="B48:B49"/>
    <mergeCell ref="C48:C49"/>
    <mergeCell ref="D48:D49"/>
    <mergeCell ref="E48:E49"/>
    <mergeCell ref="F48:F49"/>
    <mergeCell ref="G48:G49"/>
    <mergeCell ref="AM48:AM49"/>
    <mergeCell ref="AN48:AN49"/>
    <mergeCell ref="A54:A55"/>
    <mergeCell ref="B54:B55"/>
    <mergeCell ref="C54:C55"/>
    <mergeCell ref="D54:D55"/>
    <mergeCell ref="E54:E55"/>
    <mergeCell ref="F54:F55"/>
    <mergeCell ref="AM54:AM55"/>
    <mergeCell ref="AN54:AN55"/>
    <mergeCell ref="AO54:AO55"/>
    <mergeCell ref="A52:A53"/>
    <mergeCell ref="B52:B53"/>
    <mergeCell ref="C52:C53"/>
    <mergeCell ref="D52:D53"/>
    <mergeCell ref="E52:E53"/>
    <mergeCell ref="F52:F53"/>
    <mergeCell ref="AM52:AM53"/>
    <mergeCell ref="AN52:AN53"/>
    <mergeCell ref="AO52:AO53"/>
    <mergeCell ref="A200:A201"/>
    <mergeCell ref="B200:B201"/>
    <mergeCell ref="C200:C201"/>
    <mergeCell ref="B96:B97"/>
    <mergeCell ref="AM96:AM97"/>
    <mergeCell ref="AQ96:AR96"/>
    <mergeCell ref="AS96:AT96"/>
    <mergeCell ref="AV96:AW96"/>
    <mergeCell ref="AQ97:AR97"/>
    <mergeCell ref="AS97:AT97"/>
    <mergeCell ref="AV97:AW97"/>
    <mergeCell ref="B176:B177"/>
    <mergeCell ref="AM176:AM177"/>
    <mergeCell ref="AQ176:AR176"/>
    <mergeCell ref="AS176:AT176"/>
    <mergeCell ref="AV176:AW176"/>
    <mergeCell ref="AQ177:AR177"/>
    <mergeCell ref="AO128:AO129"/>
    <mergeCell ref="AQ100:AR100"/>
    <mergeCell ref="AQ101:AR101"/>
    <mergeCell ref="AS172:AT172"/>
    <mergeCell ref="AV172:AW172"/>
    <mergeCell ref="AS173:AT173"/>
    <mergeCell ref="AV173:AW173"/>
    <mergeCell ref="AQ172:AR172"/>
    <mergeCell ref="AQ173:AR173"/>
    <mergeCell ref="AM168:AM169"/>
    <mergeCell ref="AN168:AN169"/>
    <mergeCell ref="AO168:AO169"/>
    <mergeCell ref="AS168:AT168"/>
    <mergeCell ref="D200:D201"/>
    <mergeCell ref="E200:E201"/>
    <mergeCell ref="AQ202:AS202"/>
    <mergeCell ref="A202:A203"/>
    <mergeCell ref="B202:B203"/>
    <mergeCell ref="C202:C203"/>
    <mergeCell ref="D202:D203"/>
    <mergeCell ref="E202:E203"/>
    <mergeCell ref="F202:F203"/>
    <mergeCell ref="B204:F205"/>
    <mergeCell ref="J204:R205"/>
    <mergeCell ref="V204:AE205"/>
    <mergeCell ref="AM204:AN205"/>
    <mergeCell ref="AO204:AO205"/>
    <mergeCell ref="S205:T205"/>
    <mergeCell ref="AF205:AG205"/>
    <mergeCell ref="AM202:AM203"/>
    <mergeCell ref="AN202:AN203"/>
    <mergeCell ref="AO202:AO203"/>
    <mergeCell ref="F200:F201"/>
    <mergeCell ref="AM200:AM201"/>
    <mergeCell ref="AN200:AN201"/>
    <mergeCell ref="AM198:AM199"/>
    <mergeCell ref="AN198:AN199"/>
    <mergeCell ref="AO198:AO199"/>
    <mergeCell ref="AQ198:AS198"/>
    <mergeCell ref="AO200:AO201"/>
    <mergeCell ref="A198:A199"/>
    <mergeCell ref="B198:B199"/>
    <mergeCell ref="C198:C199"/>
    <mergeCell ref="D198:D199"/>
    <mergeCell ref="E198:E199"/>
    <mergeCell ref="F198:F199"/>
    <mergeCell ref="A188:A189"/>
    <mergeCell ref="AN196:AN197"/>
    <mergeCell ref="AO196:AO197"/>
    <mergeCell ref="AN194:AN195"/>
    <mergeCell ref="AO194:AO195"/>
    <mergeCell ref="A194:A195"/>
    <mergeCell ref="B194:B195"/>
    <mergeCell ref="C194:C195"/>
    <mergeCell ref="D194:D195"/>
    <mergeCell ref="E194:E195"/>
    <mergeCell ref="F194:F195"/>
    <mergeCell ref="AM194:AM195"/>
    <mergeCell ref="A196:A197"/>
    <mergeCell ref="B196:B197"/>
    <mergeCell ref="C196:C197"/>
    <mergeCell ref="D196:D197"/>
    <mergeCell ref="E196:E197"/>
    <mergeCell ref="F196:F197"/>
    <mergeCell ref="AM196:AM197"/>
    <mergeCell ref="B188:B189"/>
    <mergeCell ref="C188:C189"/>
    <mergeCell ref="D188:D189"/>
    <mergeCell ref="E188:E189"/>
    <mergeCell ref="F188:F189"/>
    <mergeCell ref="AQ196:AS196"/>
    <mergeCell ref="AT196:AV197"/>
    <mergeCell ref="AW196:AY197"/>
    <mergeCell ref="A186:A187"/>
    <mergeCell ref="B186:B187"/>
    <mergeCell ref="C186:C187"/>
    <mergeCell ref="D186:D187"/>
    <mergeCell ref="E186:E187"/>
    <mergeCell ref="F186:F187"/>
    <mergeCell ref="D180:D183"/>
    <mergeCell ref="E180:E183"/>
    <mergeCell ref="F180:F183"/>
    <mergeCell ref="AM180:AM181"/>
    <mergeCell ref="AN180:AN183"/>
    <mergeCell ref="AM190:AM191"/>
    <mergeCell ref="AN190:AN191"/>
    <mergeCell ref="AO190:AO191"/>
    <mergeCell ref="AQ190:AR190"/>
    <mergeCell ref="AS190:AY190"/>
    <mergeCell ref="A192:A193"/>
    <mergeCell ref="B192:B193"/>
    <mergeCell ref="C192:C193"/>
    <mergeCell ref="D192:D193"/>
    <mergeCell ref="E192:E193"/>
    <mergeCell ref="A190:A191"/>
    <mergeCell ref="B190:B191"/>
    <mergeCell ref="C190:C191"/>
    <mergeCell ref="D190:D191"/>
    <mergeCell ref="E190:E191"/>
    <mergeCell ref="F190:F191"/>
    <mergeCell ref="F192:F193"/>
    <mergeCell ref="AM192:AM193"/>
    <mergeCell ref="AN192:AN193"/>
    <mergeCell ref="AO192:AO193"/>
    <mergeCell ref="AM188:AM189"/>
    <mergeCell ref="AM186:AM187"/>
    <mergeCell ref="AN186:AN187"/>
    <mergeCell ref="AO186:AO187"/>
    <mergeCell ref="AQ186:AR186"/>
    <mergeCell ref="AS186:AY186"/>
    <mergeCell ref="AQ187:AR187"/>
    <mergeCell ref="AS187:AY187"/>
    <mergeCell ref="AS185:AT185"/>
    <mergeCell ref="AV185:AW185"/>
    <mergeCell ref="AQ185:AR185"/>
    <mergeCell ref="AN188:AN189"/>
    <mergeCell ref="AO188:AO189"/>
    <mergeCell ref="AQ188:AR188"/>
    <mergeCell ref="AS188:AY188"/>
    <mergeCell ref="AS189:AY189"/>
    <mergeCell ref="A184:A185"/>
    <mergeCell ref="B184:B185"/>
    <mergeCell ref="C184:C185"/>
    <mergeCell ref="D184:D185"/>
    <mergeCell ref="E184:E185"/>
    <mergeCell ref="F184:F185"/>
    <mergeCell ref="AM184:AM185"/>
    <mergeCell ref="AN184:AN185"/>
    <mergeCell ref="AO184:AO185"/>
    <mergeCell ref="AS180:AT180"/>
    <mergeCell ref="AV180:AW180"/>
    <mergeCell ref="AS181:AT181"/>
    <mergeCell ref="AV181:AW181"/>
    <mergeCell ref="B182:B183"/>
    <mergeCell ref="AS182:AT182"/>
    <mergeCell ref="AV182:AW182"/>
    <mergeCell ref="AS183:AT183"/>
    <mergeCell ref="A180:A183"/>
    <mergeCell ref="B180:B181"/>
    <mergeCell ref="C180:C183"/>
    <mergeCell ref="AQ182:AR182"/>
    <mergeCell ref="AQ183:AR183"/>
    <mergeCell ref="AM182:AM183"/>
    <mergeCell ref="AQ180:AR180"/>
    <mergeCell ref="AQ181:AR181"/>
    <mergeCell ref="A170:A171"/>
    <mergeCell ref="B170:B171"/>
    <mergeCell ref="C170:C171"/>
    <mergeCell ref="D170:D171"/>
    <mergeCell ref="E170:E171"/>
    <mergeCell ref="F170:F171"/>
    <mergeCell ref="A174:A179"/>
    <mergeCell ref="B174:B175"/>
    <mergeCell ref="C174:C179"/>
    <mergeCell ref="D174:D179"/>
    <mergeCell ref="E174:E179"/>
    <mergeCell ref="F174:F179"/>
    <mergeCell ref="B178:B179"/>
    <mergeCell ref="AS179:AT179"/>
    <mergeCell ref="AV179:AW179"/>
    <mergeCell ref="AS174:AT174"/>
    <mergeCell ref="AV174:AW174"/>
    <mergeCell ref="AS175:AT175"/>
    <mergeCell ref="AQ174:AR174"/>
    <mergeCell ref="AQ175:AR175"/>
    <mergeCell ref="AQ178:AR178"/>
    <mergeCell ref="AM174:AM175"/>
    <mergeCell ref="AN174:AN179"/>
    <mergeCell ref="AQ179:AR179"/>
    <mergeCell ref="AV175:AW175"/>
    <mergeCell ref="AM178:AM179"/>
    <mergeCell ref="AS178:AT178"/>
    <mergeCell ref="AV178:AW178"/>
    <mergeCell ref="AN172:AN173"/>
    <mergeCell ref="AO172:AO173"/>
    <mergeCell ref="A168:A169"/>
    <mergeCell ref="B168:B169"/>
    <mergeCell ref="C168:C169"/>
    <mergeCell ref="D168:D169"/>
    <mergeCell ref="E168:E169"/>
    <mergeCell ref="F168:F169"/>
    <mergeCell ref="AQ168:AR168"/>
    <mergeCell ref="AQ169:AR169"/>
    <mergeCell ref="AM166:AM167"/>
    <mergeCell ref="AN166:AN167"/>
    <mergeCell ref="AO166:AO167"/>
    <mergeCell ref="AQ166:AR167"/>
    <mergeCell ref="AS166:AW167"/>
    <mergeCell ref="AV168:AW168"/>
    <mergeCell ref="AS169:AT169"/>
    <mergeCell ref="AS177:AT177"/>
    <mergeCell ref="AV177:AW177"/>
    <mergeCell ref="A172:A173"/>
    <mergeCell ref="B172:B173"/>
    <mergeCell ref="C172:C173"/>
    <mergeCell ref="D172:D173"/>
    <mergeCell ref="E172:E173"/>
    <mergeCell ref="F172:F173"/>
    <mergeCell ref="AM170:AM171"/>
    <mergeCell ref="AN170:AN171"/>
    <mergeCell ref="AO170:AO171"/>
    <mergeCell ref="AM172:AM173"/>
    <mergeCell ref="AS170:AT170"/>
    <mergeCell ref="AV170:AW170"/>
    <mergeCell ref="AS171:AT171"/>
    <mergeCell ref="AV171:AW171"/>
    <mergeCell ref="AQ170:AR170"/>
    <mergeCell ref="AA163:AE163"/>
    <mergeCell ref="AF163:AK163"/>
    <mergeCell ref="AF165:AG165"/>
    <mergeCell ref="A166:A167"/>
    <mergeCell ref="B166:B167"/>
    <mergeCell ref="C166:C167"/>
    <mergeCell ref="D166:D167"/>
    <mergeCell ref="E166:E167"/>
    <mergeCell ref="F166:F167"/>
    <mergeCell ref="G166:G167"/>
    <mergeCell ref="B163:C163"/>
    <mergeCell ref="D163:K163"/>
    <mergeCell ref="L163:N163"/>
    <mergeCell ref="O163:U163"/>
    <mergeCell ref="V163:X163"/>
    <mergeCell ref="Y163:Z163"/>
    <mergeCell ref="V124:AE125"/>
    <mergeCell ref="B124:F125"/>
    <mergeCell ref="J124:R125"/>
    <mergeCell ref="A130:A131"/>
    <mergeCell ref="B130:B131"/>
    <mergeCell ref="C130:C131"/>
    <mergeCell ref="D130:D131"/>
    <mergeCell ref="E130:E131"/>
    <mergeCell ref="F130:F131"/>
    <mergeCell ref="A138:A139"/>
    <mergeCell ref="B138:B139"/>
    <mergeCell ref="C138:C139"/>
    <mergeCell ref="D138:D139"/>
    <mergeCell ref="E138:E139"/>
    <mergeCell ref="F138:F139"/>
    <mergeCell ref="A146:A147"/>
    <mergeCell ref="AO124:AO125"/>
    <mergeCell ref="S125:T125"/>
    <mergeCell ref="AF125:AG125"/>
    <mergeCell ref="AM122:AM123"/>
    <mergeCell ref="AN122:AN123"/>
    <mergeCell ref="AO122:AO123"/>
    <mergeCell ref="AQ122:AS122"/>
    <mergeCell ref="A122:A123"/>
    <mergeCell ref="B122:B123"/>
    <mergeCell ref="C122:C123"/>
    <mergeCell ref="D122:D123"/>
    <mergeCell ref="E122:E123"/>
    <mergeCell ref="F122:F123"/>
    <mergeCell ref="A120:A121"/>
    <mergeCell ref="B120:B121"/>
    <mergeCell ref="C120:C121"/>
    <mergeCell ref="D120:D121"/>
    <mergeCell ref="E120:E121"/>
    <mergeCell ref="F120:F121"/>
    <mergeCell ref="AM120:AM121"/>
    <mergeCell ref="AN120:AN121"/>
    <mergeCell ref="AM124:AN125"/>
    <mergeCell ref="AM118:AM119"/>
    <mergeCell ref="AN118:AN119"/>
    <mergeCell ref="AO118:AO119"/>
    <mergeCell ref="AQ118:AS118"/>
    <mergeCell ref="AO120:AO121"/>
    <mergeCell ref="A118:A119"/>
    <mergeCell ref="B118:B119"/>
    <mergeCell ref="C118:C119"/>
    <mergeCell ref="D118:D119"/>
    <mergeCell ref="E118:E119"/>
    <mergeCell ref="F118:F119"/>
    <mergeCell ref="AT118:AV119"/>
    <mergeCell ref="AW118:AY119"/>
    <mergeCell ref="AN116:AN117"/>
    <mergeCell ref="AO116:AO117"/>
    <mergeCell ref="AN114:AN115"/>
    <mergeCell ref="AO114:AO115"/>
    <mergeCell ref="A114:A115"/>
    <mergeCell ref="B114:B115"/>
    <mergeCell ref="C114:C115"/>
    <mergeCell ref="D114:D115"/>
    <mergeCell ref="E114:E115"/>
    <mergeCell ref="F114:F115"/>
    <mergeCell ref="AM114:AM115"/>
    <mergeCell ref="A116:A117"/>
    <mergeCell ref="B116:B117"/>
    <mergeCell ref="C116:C117"/>
    <mergeCell ref="D116:D117"/>
    <mergeCell ref="E116:E117"/>
    <mergeCell ref="F116:F117"/>
    <mergeCell ref="AM116:AM117"/>
    <mergeCell ref="AQ116:AS116"/>
    <mergeCell ref="AT116:AV117"/>
    <mergeCell ref="AW116:AY117"/>
    <mergeCell ref="AQ117:AS117"/>
    <mergeCell ref="AM110:AM111"/>
    <mergeCell ref="AN110:AN111"/>
    <mergeCell ref="AO110:AO111"/>
    <mergeCell ref="AQ110:AR110"/>
    <mergeCell ref="AS110:AY110"/>
    <mergeCell ref="A112:A113"/>
    <mergeCell ref="B112:B113"/>
    <mergeCell ref="C112:C113"/>
    <mergeCell ref="D112:D113"/>
    <mergeCell ref="E112:E113"/>
    <mergeCell ref="A110:A111"/>
    <mergeCell ref="B110:B111"/>
    <mergeCell ref="C110:C111"/>
    <mergeCell ref="D110:D111"/>
    <mergeCell ref="E110:E111"/>
    <mergeCell ref="F110:F111"/>
    <mergeCell ref="F112:F113"/>
    <mergeCell ref="AM112:AM113"/>
    <mergeCell ref="AN112:AN113"/>
    <mergeCell ref="AO112:AO113"/>
    <mergeCell ref="AM108:AM109"/>
    <mergeCell ref="AN108:AN109"/>
    <mergeCell ref="AO108:AO109"/>
    <mergeCell ref="AQ108:AR108"/>
    <mergeCell ref="AS108:AY108"/>
    <mergeCell ref="AS109:AY109"/>
    <mergeCell ref="A108:A109"/>
    <mergeCell ref="B108:B109"/>
    <mergeCell ref="C108:C109"/>
    <mergeCell ref="D108:D109"/>
    <mergeCell ref="E108:E109"/>
    <mergeCell ref="F108:F109"/>
    <mergeCell ref="AM106:AM107"/>
    <mergeCell ref="AN106:AN107"/>
    <mergeCell ref="AO106:AO107"/>
    <mergeCell ref="AQ106:AR106"/>
    <mergeCell ref="AS106:AY106"/>
    <mergeCell ref="AQ107:AR107"/>
    <mergeCell ref="AS107:AY107"/>
    <mergeCell ref="A106:A107"/>
    <mergeCell ref="B106:B107"/>
    <mergeCell ref="C106:C107"/>
    <mergeCell ref="D106:D107"/>
    <mergeCell ref="E106:E107"/>
    <mergeCell ref="F106:F107"/>
    <mergeCell ref="A104:A105"/>
    <mergeCell ref="B104:B105"/>
    <mergeCell ref="C104:C105"/>
    <mergeCell ref="D104:D105"/>
    <mergeCell ref="E104:E105"/>
    <mergeCell ref="F104:F105"/>
    <mergeCell ref="AM104:AM105"/>
    <mergeCell ref="AN104:AN105"/>
    <mergeCell ref="AO104:AO105"/>
    <mergeCell ref="AS100:AT100"/>
    <mergeCell ref="AV100:AW100"/>
    <mergeCell ref="AS101:AT101"/>
    <mergeCell ref="AV101:AW101"/>
    <mergeCell ref="B102:B103"/>
    <mergeCell ref="AM102:AM103"/>
    <mergeCell ref="AS102:AT102"/>
    <mergeCell ref="AV102:AW102"/>
    <mergeCell ref="AS103:AT103"/>
    <mergeCell ref="A100:A103"/>
    <mergeCell ref="B100:B101"/>
    <mergeCell ref="C100:C103"/>
    <mergeCell ref="D100:D103"/>
    <mergeCell ref="E100:E103"/>
    <mergeCell ref="F100:F103"/>
    <mergeCell ref="AM100:AM101"/>
    <mergeCell ref="AN100:AN103"/>
    <mergeCell ref="A94:A99"/>
    <mergeCell ref="B94:B95"/>
    <mergeCell ref="C94:C99"/>
    <mergeCell ref="D94:D99"/>
    <mergeCell ref="E94:E99"/>
    <mergeCell ref="F94:F99"/>
    <mergeCell ref="B98:B99"/>
    <mergeCell ref="AQ102:AR102"/>
    <mergeCell ref="AQ103:AR103"/>
    <mergeCell ref="AQ94:AR94"/>
    <mergeCell ref="AQ95:AR95"/>
    <mergeCell ref="AQ98:AR98"/>
    <mergeCell ref="AM94:AM95"/>
    <mergeCell ref="AN94:AN99"/>
    <mergeCell ref="AS94:AT94"/>
    <mergeCell ref="AV94:AW94"/>
    <mergeCell ref="AS95:AT95"/>
    <mergeCell ref="AV95:AW95"/>
    <mergeCell ref="AM98:AM99"/>
    <mergeCell ref="AS98:AT98"/>
    <mergeCell ref="AV98:AW98"/>
    <mergeCell ref="AQ99:AR99"/>
    <mergeCell ref="A92:A93"/>
    <mergeCell ref="B92:B93"/>
    <mergeCell ref="C92:C93"/>
    <mergeCell ref="D92:D93"/>
    <mergeCell ref="E92:E93"/>
    <mergeCell ref="F92:F93"/>
    <mergeCell ref="AS99:AT99"/>
    <mergeCell ref="AV99:AW99"/>
    <mergeCell ref="AS92:AT92"/>
    <mergeCell ref="AM90:AM91"/>
    <mergeCell ref="AN90:AN91"/>
    <mergeCell ref="AO90:AO91"/>
    <mergeCell ref="AM92:AM93"/>
    <mergeCell ref="AN92:AN93"/>
    <mergeCell ref="AO92:AO93"/>
    <mergeCell ref="AV90:AW90"/>
    <mergeCell ref="AS91:AT91"/>
    <mergeCell ref="AV91:AW91"/>
    <mergeCell ref="AQ90:AR90"/>
    <mergeCell ref="AQ91:AR91"/>
    <mergeCell ref="A90:A91"/>
    <mergeCell ref="B90:B91"/>
    <mergeCell ref="C90:C91"/>
    <mergeCell ref="D90:D91"/>
    <mergeCell ref="E90:E91"/>
    <mergeCell ref="F90:F91"/>
    <mergeCell ref="AV92:AW92"/>
    <mergeCell ref="AS93:AT93"/>
    <mergeCell ref="AV93:AW93"/>
    <mergeCell ref="AQ92:AR92"/>
    <mergeCell ref="AQ93:AR93"/>
    <mergeCell ref="AS90:AT90"/>
    <mergeCell ref="AM88:AM89"/>
    <mergeCell ref="AN88:AN89"/>
    <mergeCell ref="AO88:AO89"/>
    <mergeCell ref="AS88:AT88"/>
    <mergeCell ref="AV88:AW88"/>
    <mergeCell ref="AS89:AT89"/>
    <mergeCell ref="AV89:AW89"/>
    <mergeCell ref="A88:A89"/>
    <mergeCell ref="B88:B89"/>
    <mergeCell ref="C88:C89"/>
    <mergeCell ref="D88:D89"/>
    <mergeCell ref="E88:E89"/>
    <mergeCell ref="F88:F89"/>
    <mergeCell ref="AQ88:AR88"/>
    <mergeCell ref="AQ89:AR89"/>
    <mergeCell ref="AM86:AM87"/>
    <mergeCell ref="AN86:AN87"/>
    <mergeCell ref="AO86:AO87"/>
    <mergeCell ref="AQ86:AR87"/>
    <mergeCell ref="AS86:AW87"/>
    <mergeCell ref="AA83:AE83"/>
    <mergeCell ref="AF83:AK83"/>
    <mergeCell ref="AF85:AG85"/>
    <mergeCell ref="A86:A87"/>
    <mergeCell ref="B86:B87"/>
    <mergeCell ref="C86:C87"/>
    <mergeCell ref="D86:D87"/>
    <mergeCell ref="E86:E87"/>
    <mergeCell ref="F86:F87"/>
    <mergeCell ref="G86:G87"/>
    <mergeCell ref="B83:C83"/>
    <mergeCell ref="D83:K83"/>
    <mergeCell ref="L83:N83"/>
    <mergeCell ref="O83:U83"/>
    <mergeCell ref="V83:X83"/>
    <mergeCell ref="Y83:Z83"/>
    <mergeCell ref="B44:F45"/>
    <mergeCell ref="J44:R45"/>
    <mergeCell ref="V44:AE45"/>
    <mergeCell ref="A50:A51"/>
    <mergeCell ref="B50:B51"/>
    <mergeCell ref="C50:C51"/>
    <mergeCell ref="D50:D51"/>
    <mergeCell ref="E50:E51"/>
    <mergeCell ref="F50:F51"/>
    <mergeCell ref="A58:A59"/>
    <mergeCell ref="B58:B59"/>
    <mergeCell ref="C58:C59"/>
    <mergeCell ref="D58:D59"/>
    <mergeCell ref="E58:E59"/>
    <mergeCell ref="F58:F59"/>
    <mergeCell ref="A66:A67"/>
    <mergeCell ref="A40:A41"/>
    <mergeCell ref="B40:B41"/>
    <mergeCell ref="C40:C41"/>
    <mergeCell ref="D40:D41"/>
    <mergeCell ref="E40:E41"/>
    <mergeCell ref="F40:F41"/>
    <mergeCell ref="AM38:AM39"/>
    <mergeCell ref="AN38:AN39"/>
    <mergeCell ref="AO38:AO39"/>
    <mergeCell ref="AQ38:AS38"/>
    <mergeCell ref="AT38:AV39"/>
    <mergeCell ref="AM44:AN45"/>
    <mergeCell ref="AO44:AO45"/>
    <mergeCell ref="S45:T45"/>
    <mergeCell ref="AF45:AG45"/>
    <mergeCell ref="AO48:AO49"/>
    <mergeCell ref="AM42:AM43"/>
    <mergeCell ref="AN42:AN43"/>
    <mergeCell ref="AO42:AO43"/>
    <mergeCell ref="AQ42:AS42"/>
    <mergeCell ref="A42:A43"/>
    <mergeCell ref="B42:B43"/>
    <mergeCell ref="C42:C43"/>
    <mergeCell ref="D42:D43"/>
    <mergeCell ref="E42:E43"/>
    <mergeCell ref="F42:F43"/>
    <mergeCell ref="AM40:AM41"/>
    <mergeCell ref="AN40:AN41"/>
    <mergeCell ref="AO40:AO41"/>
    <mergeCell ref="AO34:AO35"/>
    <mergeCell ref="A34:A35"/>
    <mergeCell ref="B34:B35"/>
    <mergeCell ref="C34:C35"/>
    <mergeCell ref="D34:D35"/>
    <mergeCell ref="E34:E35"/>
    <mergeCell ref="F34:F35"/>
    <mergeCell ref="AM34:AM35"/>
    <mergeCell ref="A36:A37"/>
    <mergeCell ref="B36:B37"/>
    <mergeCell ref="C36:C37"/>
    <mergeCell ref="D36:D37"/>
    <mergeCell ref="E36:E37"/>
    <mergeCell ref="F36:F37"/>
    <mergeCell ref="AM36:AM37"/>
    <mergeCell ref="A38:A39"/>
    <mergeCell ref="B38:B39"/>
    <mergeCell ref="C38:C39"/>
    <mergeCell ref="D38:D39"/>
    <mergeCell ref="E38:E39"/>
    <mergeCell ref="F38:F39"/>
    <mergeCell ref="AQ33:AS35"/>
    <mergeCell ref="AT33:AV34"/>
    <mergeCell ref="AW33:AY34"/>
    <mergeCell ref="AT35:AV35"/>
    <mergeCell ref="AW35:AY35"/>
    <mergeCell ref="AQ36:AS36"/>
    <mergeCell ref="AT36:AV37"/>
    <mergeCell ref="AW36:AY37"/>
    <mergeCell ref="AQ37:AS37"/>
    <mergeCell ref="AM30:AM31"/>
    <mergeCell ref="AN30:AN31"/>
    <mergeCell ref="AO30:AO31"/>
    <mergeCell ref="AQ30:AR30"/>
    <mergeCell ref="AS30:AY30"/>
    <mergeCell ref="A32:A33"/>
    <mergeCell ref="B32:B33"/>
    <mergeCell ref="C32:C33"/>
    <mergeCell ref="D32:D33"/>
    <mergeCell ref="E32:E33"/>
    <mergeCell ref="A30:A31"/>
    <mergeCell ref="B30:B31"/>
    <mergeCell ref="C30:C31"/>
    <mergeCell ref="D30:D31"/>
    <mergeCell ref="E30:E31"/>
    <mergeCell ref="F30:F31"/>
    <mergeCell ref="F32:F33"/>
    <mergeCell ref="AM32:AM33"/>
    <mergeCell ref="AN32:AN33"/>
    <mergeCell ref="AO32:AO33"/>
    <mergeCell ref="AN36:AN37"/>
    <mergeCell ref="AO36:AO37"/>
    <mergeCell ref="AN34:AN35"/>
    <mergeCell ref="AM28:AM29"/>
    <mergeCell ref="AN28:AN29"/>
    <mergeCell ref="AO28:AO29"/>
    <mergeCell ref="AQ28:AR28"/>
    <mergeCell ref="AS28:AY28"/>
    <mergeCell ref="AS29:AY29"/>
    <mergeCell ref="A28:A29"/>
    <mergeCell ref="B28:B29"/>
    <mergeCell ref="C28:C29"/>
    <mergeCell ref="D28:D29"/>
    <mergeCell ref="E28:E29"/>
    <mergeCell ref="F28:F29"/>
    <mergeCell ref="AS26:AY26"/>
    <mergeCell ref="AQ27:AR27"/>
    <mergeCell ref="AS27:AY27"/>
    <mergeCell ref="AS24:AT24"/>
    <mergeCell ref="AV24:AW24"/>
    <mergeCell ref="AS25:AT25"/>
    <mergeCell ref="AV25:AW25"/>
    <mergeCell ref="AQ24:AR24"/>
    <mergeCell ref="AQ25:AR25"/>
    <mergeCell ref="A26:A27"/>
    <mergeCell ref="B26:B27"/>
    <mergeCell ref="C26:C27"/>
    <mergeCell ref="D26:D27"/>
    <mergeCell ref="E26:E27"/>
    <mergeCell ref="F26:F27"/>
    <mergeCell ref="AM26:AM27"/>
    <mergeCell ref="AN26:AN27"/>
    <mergeCell ref="AO26:AO27"/>
    <mergeCell ref="AQ26:AR26"/>
    <mergeCell ref="AV23:AW23"/>
    <mergeCell ref="A24:A25"/>
    <mergeCell ref="B24:B25"/>
    <mergeCell ref="C24:C25"/>
    <mergeCell ref="D24:D25"/>
    <mergeCell ref="E24:E25"/>
    <mergeCell ref="F24:F25"/>
    <mergeCell ref="AM24:AM25"/>
    <mergeCell ref="AN24:AN25"/>
    <mergeCell ref="AO24:AO25"/>
    <mergeCell ref="AS20:AT20"/>
    <mergeCell ref="AV20:AW20"/>
    <mergeCell ref="AS21:AT21"/>
    <mergeCell ref="AV21:AW21"/>
    <mergeCell ref="B22:B23"/>
    <mergeCell ref="AM22:AM23"/>
    <mergeCell ref="AS22:AT22"/>
    <mergeCell ref="AQ20:AR20"/>
    <mergeCell ref="AQ21:AR21"/>
    <mergeCell ref="AQ22:AR22"/>
    <mergeCell ref="AQ23:AR23"/>
    <mergeCell ref="AV22:AW22"/>
    <mergeCell ref="AS23:AT23"/>
    <mergeCell ref="B16:B17"/>
    <mergeCell ref="AM16:AM17"/>
    <mergeCell ref="AQ16:AR16"/>
    <mergeCell ref="AQ17:AR17"/>
    <mergeCell ref="A20:A23"/>
    <mergeCell ref="B20:B21"/>
    <mergeCell ref="C20:C23"/>
    <mergeCell ref="D20:D23"/>
    <mergeCell ref="E20:E23"/>
    <mergeCell ref="F20:F23"/>
    <mergeCell ref="AM20:AM21"/>
    <mergeCell ref="AN20:AN23"/>
    <mergeCell ref="A14:A19"/>
    <mergeCell ref="B14:B15"/>
    <mergeCell ref="C14:C19"/>
    <mergeCell ref="D14:D19"/>
    <mergeCell ref="E14:E19"/>
    <mergeCell ref="F14:F19"/>
    <mergeCell ref="B18:B19"/>
    <mergeCell ref="AS12:AT12"/>
    <mergeCell ref="AV12:AW12"/>
    <mergeCell ref="AS13:AT13"/>
    <mergeCell ref="AV13:AW13"/>
    <mergeCell ref="AQ12:AR12"/>
    <mergeCell ref="AQ13:AR13"/>
    <mergeCell ref="AM14:AM15"/>
    <mergeCell ref="AN14:AN19"/>
    <mergeCell ref="AS14:AT14"/>
    <mergeCell ref="AV14:AW14"/>
    <mergeCell ref="AS15:AT15"/>
    <mergeCell ref="AV15:AW15"/>
    <mergeCell ref="AM18:AM19"/>
    <mergeCell ref="AS18:AT18"/>
    <mergeCell ref="AV18:AW18"/>
    <mergeCell ref="AQ19:AR19"/>
    <mergeCell ref="AS19:AT19"/>
    <mergeCell ref="AV19:AW19"/>
    <mergeCell ref="AS16:AT16"/>
    <mergeCell ref="AV16:AW16"/>
    <mergeCell ref="AS17:AT17"/>
    <mergeCell ref="AV17:AW17"/>
    <mergeCell ref="AQ14:AR14"/>
    <mergeCell ref="AQ15:AR15"/>
    <mergeCell ref="AQ18:AR18"/>
    <mergeCell ref="AS10:AT10"/>
    <mergeCell ref="AV10:AW10"/>
    <mergeCell ref="AS11:AT11"/>
    <mergeCell ref="AV11:AW11"/>
    <mergeCell ref="AQ10:AR10"/>
    <mergeCell ref="AQ11:AR11"/>
    <mergeCell ref="A10:A11"/>
    <mergeCell ref="B10:B11"/>
    <mergeCell ref="C10:C11"/>
    <mergeCell ref="D10:D11"/>
    <mergeCell ref="E10:E11"/>
    <mergeCell ref="F10:F11"/>
    <mergeCell ref="AO8:AO9"/>
    <mergeCell ref="AS8:AT8"/>
    <mergeCell ref="AV8:AW8"/>
    <mergeCell ref="AS9:AT9"/>
    <mergeCell ref="AV9:AW9"/>
    <mergeCell ref="B1:E1"/>
    <mergeCell ref="B3:C3"/>
    <mergeCell ref="D3:K3"/>
    <mergeCell ref="L3:N3"/>
    <mergeCell ref="A12:A13"/>
    <mergeCell ref="B12:B13"/>
    <mergeCell ref="C12:C13"/>
    <mergeCell ref="D12:D13"/>
    <mergeCell ref="E12:E13"/>
    <mergeCell ref="F12:F13"/>
    <mergeCell ref="AM10:AM11"/>
    <mergeCell ref="AN10:AN11"/>
    <mergeCell ref="AO10:AO11"/>
    <mergeCell ref="AM12:AM13"/>
    <mergeCell ref="AN12:AN13"/>
    <mergeCell ref="AO12:AO13"/>
    <mergeCell ref="AQ8:AR8"/>
    <mergeCell ref="AQ9:AR9"/>
    <mergeCell ref="O3:U3"/>
    <mergeCell ref="V3:X3"/>
    <mergeCell ref="Y3:Z3"/>
    <mergeCell ref="AA3:AE3"/>
    <mergeCell ref="AF3:AK3"/>
    <mergeCell ref="AQ6:AR7"/>
    <mergeCell ref="AS6:AW7"/>
    <mergeCell ref="AX6:AY7"/>
    <mergeCell ref="AF5:AG5"/>
    <mergeCell ref="AM6:AM7"/>
    <mergeCell ref="AN6:AN7"/>
    <mergeCell ref="AO6:AO7"/>
    <mergeCell ref="AM8:AM9"/>
    <mergeCell ref="AN8:AN9"/>
    <mergeCell ref="A6:A7"/>
    <mergeCell ref="B6:B7"/>
    <mergeCell ref="C6:C7"/>
    <mergeCell ref="D6:D7"/>
    <mergeCell ref="E6:E7"/>
    <mergeCell ref="F6:F7"/>
    <mergeCell ref="G6:G7"/>
    <mergeCell ref="A8:A9"/>
    <mergeCell ref="B8:B9"/>
    <mergeCell ref="C8:C9"/>
    <mergeCell ref="D8:D9"/>
    <mergeCell ref="E8:E9"/>
    <mergeCell ref="F8:F9"/>
  </mergeCells>
  <phoneticPr fontId="2"/>
  <dataValidations count="1">
    <dataValidation type="list" allowBlank="1" showInputMessage="1" showErrorMessage="1" sqref="E14:E43 E130:E159 E94:E123 E174:E203 E50:E79 E210:E239">
      <formula1>$BA$10:$BA$13</formula1>
    </dataValidation>
  </dataValidations>
  <printOptions horizontalCentered="1"/>
  <pageMargins left="0.19685039370078741" right="0.19685039370078741" top="0.70866141732283472" bottom="0.19685039370078741" header="0.19685039370078741" footer="0.19685039370078741"/>
  <pageSetup paperSize="9" scale="89" fitToHeight="0" orientation="landscape" r:id="rId1"/>
  <headerFooter alignWithMargins="0">
    <oddFooter>&amp;C&amp;P／&amp;N</oddFooter>
  </headerFooter>
  <rowBreaks count="5" manualBreakCount="5">
    <brk id="47" max="16383" man="1"/>
    <brk id="81" min="1" max="50" man="1"/>
    <brk id="127" max="16383" man="1"/>
    <brk id="161" min="1" max="50" man="1"/>
    <brk id="207" max="16383" man="1"/>
  </rowBreaks>
  <colBreaks count="1" manualBreakCount="1">
    <brk id="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8000"/>
    <pageSetUpPr fitToPage="1"/>
  </sheetPr>
  <dimension ref="A1:BA240"/>
  <sheetViews>
    <sheetView showZeros="0" view="pageBreakPreview" zoomScaleNormal="130" zoomScaleSheetLayoutView="100" zoomScalePageLayoutView="115" workbookViewId="0">
      <pane xSplit="1" ySplit="7" topLeftCell="B8" activePane="bottomRight" state="frozen"/>
      <selection activeCell="B4" sqref="B4:AY4"/>
      <selection pane="topRight" activeCell="B4" sqref="B4:AY4"/>
      <selection pane="bottomLeft" activeCell="B4" sqref="B4:AY4"/>
      <selection pane="bottomRight" activeCell="O3" sqref="O3:U3"/>
    </sheetView>
  </sheetViews>
  <sheetFormatPr defaultRowHeight="12"/>
  <cols>
    <col min="1" max="1" width="9" style="1"/>
    <col min="2" max="2" width="7.625" style="1" customWidth="1"/>
    <col min="3" max="4" width="4.625" style="1" customWidth="1"/>
    <col min="5" max="5" width="3.625" style="1" customWidth="1"/>
    <col min="6" max="6" width="11.375" style="1" customWidth="1"/>
    <col min="7" max="7" width="4.625" style="1" customWidth="1"/>
    <col min="8" max="38" width="2.625" style="1" customWidth="1"/>
    <col min="39" max="39" width="5.125" style="1" customWidth="1"/>
    <col min="40" max="40" width="5.625" style="1" customWidth="1"/>
    <col min="41" max="41" width="10.625" style="1" customWidth="1"/>
    <col min="42" max="42" width="0.875" style="1" customWidth="1"/>
    <col min="43" max="51" width="2.625" style="1" customWidth="1"/>
    <col min="52" max="16384" width="9" style="1"/>
  </cols>
  <sheetData>
    <row r="1" spans="1:53" ht="18" customHeight="1">
      <c r="B1" s="232"/>
      <c r="C1" s="232"/>
      <c r="D1" s="232"/>
      <c r="E1" s="232"/>
      <c r="AP1" s="11"/>
      <c r="AQ1" s="11"/>
      <c r="AR1" s="11"/>
      <c r="AY1" s="13"/>
    </row>
    <row r="2" spans="1:53" ht="18" customHeight="1">
      <c r="B2" s="2" t="s">
        <v>2</v>
      </c>
      <c r="C2" s="2"/>
      <c r="D2" s="2"/>
      <c r="E2" s="2"/>
      <c r="F2" s="2"/>
      <c r="G2" s="2"/>
      <c r="H2" s="2"/>
      <c r="I2" s="2"/>
      <c r="J2" s="2"/>
      <c r="AF2" s="3"/>
      <c r="AO2" s="3"/>
      <c r="AY2" s="3" t="s">
        <v>212</v>
      </c>
    </row>
    <row r="3" spans="1:53" ht="18" customHeight="1">
      <c r="B3" s="233" t="s">
        <v>22</v>
      </c>
      <c r="C3" s="234"/>
      <c r="D3" s="235">
        <f>【算定要件集計】!B3</f>
        <v>0</v>
      </c>
      <c r="E3" s="236"/>
      <c r="F3" s="236"/>
      <c r="G3" s="236"/>
      <c r="H3" s="236"/>
      <c r="I3" s="236"/>
      <c r="J3" s="236"/>
      <c r="K3" s="237"/>
      <c r="L3" s="238" t="s">
        <v>21</v>
      </c>
      <c r="M3" s="239"/>
      <c r="N3" s="239"/>
      <c r="O3" s="392" t="s">
        <v>216</v>
      </c>
      <c r="P3" s="393"/>
      <c r="Q3" s="393"/>
      <c r="R3" s="393"/>
      <c r="S3" s="393"/>
      <c r="T3" s="393"/>
      <c r="U3" s="394"/>
      <c r="V3" s="233" t="s">
        <v>23</v>
      </c>
      <c r="W3" s="243"/>
      <c r="X3" s="203"/>
      <c r="Y3" s="244"/>
      <c r="Z3" s="245"/>
      <c r="AA3" s="233" t="s">
        <v>40</v>
      </c>
      <c r="AB3" s="246"/>
      <c r="AC3" s="246"/>
      <c r="AD3" s="246"/>
      <c r="AE3" s="247"/>
      <c r="AF3" s="375" t="str">
        <f>【算定要件集計】!B15</f>
        <v/>
      </c>
      <c r="AG3" s="376"/>
      <c r="AH3" s="376"/>
      <c r="AI3" s="376"/>
      <c r="AJ3" s="377"/>
      <c r="AK3" s="378"/>
      <c r="AO3" s="5"/>
    </row>
    <row r="4" spans="1:53" ht="5.0999999999999996" customHeight="1"/>
    <row r="5" spans="1:53" ht="16.5" customHeight="1">
      <c r="G5" s="5" t="s">
        <v>44</v>
      </c>
      <c r="H5" s="46"/>
      <c r="I5" s="1" t="s">
        <v>43</v>
      </c>
      <c r="J5" s="46"/>
      <c r="K5" s="1" t="s">
        <v>24</v>
      </c>
      <c r="M5" s="46"/>
      <c r="N5" s="1" t="s">
        <v>43</v>
      </c>
      <c r="O5" s="46"/>
      <c r="P5" s="1" t="s">
        <v>25</v>
      </c>
      <c r="R5" s="7"/>
      <c r="U5" s="7"/>
      <c r="V5" s="7"/>
      <c r="W5" s="7"/>
      <c r="X5" s="7"/>
      <c r="Y5" s="7"/>
      <c r="AE5" s="5" t="s">
        <v>42</v>
      </c>
      <c r="AF5" s="220">
        <f>【算定要件集計】!$K$5</f>
        <v>0</v>
      </c>
      <c r="AG5" s="379"/>
      <c r="AH5" s="7" t="s">
        <v>31</v>
      </c>
      <c r="AI5" s="7"/>
      <c r="AJ5" s="7"/>
      <c r="AL5" s="5" t="s">
        <v>32</v>
      </c>
      <c r="AM5" s="47">
        <f>【算定要件集計】!$N$5</f>
        <v>0</v>
      </c>
      <c r="AN5" s="7" t="s">
        <v>31</v>
      </c>
      <c r="AQ5" s="1" t="s">
        <v>27</v>
      </c>
    </row>
    <row r="6" spans="1:53" s="6" customFormat="1" ht="18" customHeight="1">
      <c r="A6" s="248" t="s">
        <v>60</v>
      </c>
      <c r="B6" s="238" t="s">
        <v>0</v>
      </c>
      <c r="C6" s="250" t="s">
        <v>203</v>
      </c>
      <c r="D6" s="250" t="s">
        <v>62</v>
      </c>
      <c r="E6" s="250" t="s">
        <v>1</v>
      </c>
      <c r="F6" s="238" t="s">
        <v>3</v>
      </c>
      <c r="G6" s="252" t="s">
        <v>37</v>
      </c>
      <c r="H6" s="18" t="str">
        <f>AF3</f>
        <v/>
      </c>
      <c r="I6" s="18" t="str">
        <f>IFERROR(H6+1,"")</f>
        <v/>
      </c>
      <c r="J6" s="18" t="str">
        <f>IFERROR(I6+1,"")</f>
        <v/>
      </c>
      <c r="K6" s="18" t="str">
        <f t="shared" ref="K6:AI6" si="0">IFERROR(J6+1,"")</f>
        <v/>
      </c>
      <c r="L6" s="18" t="str">
        <f t="shared" si="0"/>
        <v/>
      </c>
      <c r="M6" s="18" t="str">
        <f t="shared" si="0"/>
        <v/>
      </c>
      <c r="N6" s="18" t="str">
        <f t="shared" si="0"/>
        <v/>
      </c>
      <c r="O6" s="18" t="str">
        <f t="shared" si="0"/>
        <v/>
      </c>
      <c r="P6" s="18" t="str">
        <f t="shared" si="0"/>
        <v/>
      </c>
      <c r="Q6" s="18" t="str">
        <f t="shared" si="0"/>
        <v/>
      </c>
      <c r="R6" s="18" t="str">
        <f t="shared" si="0"/>
        <v/>
      </c>
      <c r="S6" s="18" t="str">
        <f t="shared" si="0"/>
        <v/>
      </c>
      <c r="T6" s="18" t="str">
        <f t="shared" si="0"/>
        <v/>
      </c>
      <c r="U6" s="18" t="str">
        <f t="shared" si="0"/>
        <v/>
      </c>
      <c r="V6" s="18" t="str">
        <f t="shared" si="0"/>
        <v/>
      </c>
      <c r="W6" s="18" t="str">
        <f t="shared" si="0"/>
        <v/>
      </c>
      <c r="X6" s="18" t="str">
        <f t="shared" si="0"/>
        <v/>
      </c>
      <c r="Y6" s="18" t="str">
        <f t="shared" si="0"/>
        <v/>
      </c>
      <c r="Z6" s="18" t="str">
        <f t="shared" si="0"/>
        <v/>
      </c>
      <c r="AA6" s="18" t="str">
        <f t="shared" si="0"/>
        <v/>
      </c>
      <c r="AB6" s="18" t="str">
        <f t="shared" si="0"/>
        <v/>
      </c>
      <c r="AC6" s="18" t="str">
        <f t="shared" si="0"/>
        <v/>
      </c>
      <c r="AD6" s="18" t="str">
        <f t="shared" si="0"/>
        <v/>
      </c>
      <c r="AE6" s="18" t="str">
        <f t="shared" si="0"/>
        <v/>
      </c>
      <c r="AF6" s="18" t="str">
        <f t="shared" si="0"/>
        <v/>
      </c>
      <c r="AG6" s="18" t="str">
        <f t="shared" si="0"/>
        <v/>
      </c>
      <c r="AH6" s="18" t="str">
        <f t="shared" si="0"/>
        <v/>
      </c>
      <c r="AI6" s="18" t="str">
        <f t="shared" si="0"/>
        <v/>
      </c>
      <c r="AJ6" s="18" t="str">
        <f>IFERROR(IF(MONTH(AI6)&lt;&gt;MONTH(AI6+1),"",AI6+1),"")</f>
        <v/>
      </c>
      <c r="AK6" s="18" t="str">
        <f>IFERROR(IF(MONTH(AJ6)&lt;&gt;MONTH(AJ6+1),"",AJ6+1),"")</f>
        <v/>
      </c>
      <c r="AL6" s="18" t="str">
        <f>IFERROR(IF(MONTH(AK6)&lt;&gt;MONTH(AK6+1),"",AK6+1),"")</f>
        <v/>
      </c>
      <c r="AM6" s="263" t="s">
        <v>162</v>
      </c>
      <c r="AN6" s="263" t="s">
        <v>163</v>
      </c>
      <c r="AO6" s="206" t="s">
        <v>133</v>
      </c>
      <c r="AQ6" s="208" t="s">
        <v>36</v>
      </c>
      <c r="AR6" s="209"/>
      <c r="AS6" s="208" t="s">
        <v>39</v>
      </c>
      <c r="AT6" s="212"/>
      <c r="AU6" s="212"/>
      <c r="AV6" s="212"/>
      <c r="AW6" s="213"/>
      <c r="AX6" s="208" t="s">
        <v>16</v>
      </c>
      <c r="AY6" s="215"/>
    </row>
    <row r="7" spans="1:53" s="6" customFormat="1" ht="18" customHeight="1">
      <c r="A7" s="249"/>
      <c r="B7" s="238"/>
      <c r="C7" s="251"/>
      <c r="D7" s="251"/>
      <c r="E7" s="251"/>
      <c r="F7" s="238"/>
      <c r="G7" s="239"/>
      <c r="H7" s="19" t="str">
        <f>H6</f>
        <v/>
      </c>
      <c r="I7" s="19" t="str">
        <f>I6</f>
        <v/>
      </c>
      <c r="J7" s="19" t="str">
        <f t="shared" ref="J7:AL7" si="1">J6</f>
        <v/>
      </c>
      <c r="K7" s="19" t="str">
        <f t="shared" si="1"/>
        <v/>
      </c>
      <c r="L7" s="19" t="str">
        <f t="shared" si="1"/>
        <v/>
      </c>
      <c r="M7" s="19" t="str">
        <f t="shared" si="1"/>
        <v/>
      </c>
      <c r="N7" s="19" t="str">
        <f t="shared" si="1"/>
        <v/>
      </c>
      <c r="O7" s="19" t="str">
        <f t="shared" si="1"/>
        <v/>
      </c>
      <c r="P7" s="19" t="str">
        <f t="shared" si="1"/>
        <v/>
      </c>
      <c r="Q7" s="19" t="str">
        <f t="shared" si="1"/>
        <v/>
      </c>
      <c r="R7" s="19" t="str">
        <f t="shared" si="1"/>
        <v/>
      </c>
      <c r="S7" s="19" t="str">
        <f t="shared" si="1"/>
        <v/>
      </c>
      <c r="T7" s="19" t="str">
        <f t="shared" si="1"/>
        <v/>
      </c>
      <c r="U7" s="19" t="str">
        <f t="shared" si="1"/>
        <v/>
      </c>
      <c r="V7" s="19" t="str">
        <f t="shared" si="1"/>
        <v/>
      </c>
      <c r="W7" s="19" t="str">
        <f t="shared" si="1"/>
        <v/>
      </c>
      <c r="X7" s="19" t="str">
        <f t="shared" si="1"/>
        <v/>
      </c>
      <c r="Y7" s="19" t="str">
        <f t="shared" si="1"/>
        <v/>
      </c>
      <c r="Z7" s="19" t="str">
        <f t="shared" si="1"/>
        <v/>
      </c>
      <c r="AA7" s="19" t="str">
        <f t="shared" si="1"/>
        <v/>
      </c>
      <c r="AB7" s="19" t="str">
        <f t="shared" si="1"/>
        <v/>
      </c>
      <c r="AC7" s="19" t="str">
        <f t="shared" si="1"/>
        <v/>
      </c>
      <c r="AD7" s="19" t="str">
        <f t="shared" si="1"/>
        <v/>
      </c>
      <c r="AE7" s="19" t="str">
        <f t="shared" si="1"/>
        <v/>
      </c>
      <c r="AF7" s="19" t="str">
        <f t="shared" si="1"/>
        <v/>
      </c>
      <c r="AG7" s="19" t="str">
        <f t="shared" si="1"/>
        <v/>
      </c>
      <c r="AH7" s="19" t="str">
        <f t="shared" si="1"/>
        <v/>
      </c>
      <c r="AI7" s="19" t="str">
        <f t="shared" si="1"/>
        <v/>
      </c>
      <c r="AJ7" s="19" t="str">
        <f t="shared" si="1"/>
        <v/>
      </c>
      <c r="AK7" s="19" t="str">
        <f t="shared" si="1"/>
        <v/>
      </c>
      <c r="AL7" s="19" t="str">
        <f t="shared" si="1"/>
        <v/>
      </c>
      <c r="AM7" s="263"/>
      <c r="AN7" s="263"/>
      <c r="AO7" s="207"/>
      <c r="AQ7" s="210"/>
      <c r="AR7" s="211"/>
      <c r="AS7" s="210"/>
      <c r="AT7" s="214"/>
      <c r="AU7" s="214"/>
      <c r="AV7" s="214"/>
      <c r="AW7" s="211"/>
      <c r="AX7" s="210"/>
      <c r="AY7" s="211"/>
    </row>
    <row r="8" spans="1:53" s="6" customFormat="1" ht="13.5" customHeight="1">
      <c r="A8" s="248"/>
      <c r="B8" s="255" t="s">
        <v>4</v>
      </c>
      <c r="C8" s="257" t="s">
        <v>48</v>
      </c>
      <c r="D8" s="257" t="s">
        <v>48</v>
      </c>
      <c r="E8" s="259" t="s">
        <v>10</v>
      </c>
      <c r="F8" s="261"/>
      <c r="G8" s="70" t="s">
        <v>36</v>
      </c>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253">
        <f>SUM(H9:AL9)</f>
        <v>0</v>
      </c>
      <c r="AN8" s="254" t="s">
        <v>48</v>
      </c>
      <c r="AO8" s="223"/>
      <c r="AQ8" s="228"/>
      <c r="AR8" s="369"/>
      <c r="AS8" s="224"/>
      <c r="AT8" s="225"/>
      <c r="AU8" s="12" t="s">
        <v>26</v>
      </c>
      <c r="AV8" s="226"/>
      <c r="AW8" s="227"/>
      <c r="AX8" s="156"/>
      <c r="AY8" s="167" t="s">
        <v>34</v>
      </c>
      <c r="BA8" s="44" t="s">
        <v>95</v>
      </c>
    </row>
    <row r="9" spans="1:53" ht="13.5" customHeight="1">
      <c r="A9" s="249"/>
      <c r="B9" s="256"/>
      <c r="C9" s="258"/>
      <c r="D9" s="258"/>
      <c r="E9" s="260"/>
      <c r="F9" s="262"/>
      <c r="G9" s="70" t="s">
        <v>16</v>
      </c>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253"/>
      <c r="AN9" s="254"/>
      <c r="AO9" s="374"/>
      <c r="AQ9" s="228"/>
      <c r="AR9" s="369"/>
      <c r="AS9" s="224"/>
      <c r="AT9" s="225"/>
      <c r="AU9" s="12" t="s">
        <v>26</v>
      </c>
      <c r="AV9" s="226"/>
      <c r="AW9" s="227"/>
      <c r="AX9" s="156"/>
      <c r="AY9" s="167" t="s">
        <v>34</v>
      </c>
      <c r="BA9" s="165" t="s">
        <v>66</v>
      </c>
    </row>
    <row r="10" spans="1:53" ht="13.5" customHeight="1">
      <c r="A10" s="248"/>
      <c r="B10" s="273" t="s">
        <v>5</v>
      </c>
      <c r="C10" s="257" t="s">
        <v>48</v>
      </c>
      <c r="D10" s="257" t="s">
        <v>48</v>
      </c>
      <c r="E10" s="275" t="s">
        <v>10</v>
      </c>
      <c r="F10" s="262"/>
      <c r="G10" s="70" t="s">
        <v>36</v>
      </c>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253">
        <f>SUM(H11:AL11)</f>
        <v>0</v>
      </c>
      <c r="AN10" s="254" t="s">
        <v>48</v>
      </c>
      <c r="AO10" s="372"/>
      <c r="AQ10" s="228"/>
      <c r="AR10" s="369"/>
      <c r="AS10" s="224"/>
      <c r="AT10" s="225"/>
      <c r="AU10" s="12" t="s">
        <v>26</v>
      </c>
      <c r="AV10" s="226"/>
      <c r="AW10" s="227"/>
      <c r="AX10" s="156"/>
      <c r="AY10" s="167" t="s">
        <v>34</v>
      </c>
      <c r="BA10" s="69" t="s">
        <v>10</v>
      </c>
    </row>
    <row r="11" spans="1:53" ht="13.5" customHeight="1">
      <c r="A11" s="249"/>
      <c r="B11" s="274"/>
      <c r="C11" s="258"/>
      <c r="D11" s="258"/>
      <c r="E11" s="260"/>
      <c r="F11" s="262"/>
      <c r="G11" s="71" t="s">
        <v>41</v>
      </c>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276"/>
      <c r="AN11" s="272"/>
      <c r="AO11" s="374"/>
      <c r="AQ11" s="228"/>
      <c r="AR11" s="369"/>
      <c r="AS11" s="224"/>
      <c r="AT11" s="225"/>
      <c r="AU11" s="12" t="s">
        <v>26</v>
      </c>
      <c r="AV11" s="226"/>
      <c r="AW11" s="227"/>
      <c r="AX11" s="156"/>
      <c r="AY11" s="167" t="s">
        <v>34</v>
      </c>
      <c r="BA11" s="69" t="s">
        <v>64</v>
      </c>
    </row>
    <row r="12" spans="1:53" ht="13.5" customHeight="1">
      <c r="A12" s="248"/>
      <c r="B12" s="265" t="s">
        <v>38</v>
      </c>
      <c r="C12" s="257" t="s">
        <v>48</v>
      </c>
      <c r="D12" s="257" t="s">
        <v>48</v>
      </c>
      <c r="E12" s="268" t="s">
        <v>48</v>
      </c>
      <c r="F12" s="270"/>
      <c r="G12" s="70" t="s">
        <v>36</v>
      </c>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253">
        <f>SUM(H13:AL13)</f>
        <v>0</v>
      </c>
      <c r="AN12" s="254" t="s">
        <v>48</v>
      </c>
      <c r="AO12" s="372"/>
      <c r="AQ12" s="228"/>
      <c r="AR12" s="369"/>
      <c r="AS12" s="224"/>
      <c r="AT12" s="225"/>
      <c r="AU12" s="12" t="s">
        <v>26</v>
      </c>
      <c r="AV12" s="226"/>
      <c r="AW12" s="227"/>
      <c r="AX12" s="156"/>
      <c r="AY12" s="167" t="s">
        <v>34</v>
      </c>
      <c r="BA12" s="69" t="s">
        <v>15</v>
      </c>
    </row>
    <row r="13" spans="1:53" ht="13.5" customHeight="1" thickBot="1">
      <c r="A13" s="264"/>
      <c r="B13" s="266"/>
      <c r="C13" s="267"/>
      <c r="D13" s="267"/>
      <c r="E13" s="269"/>
      <c r="F13" s="271"/>
      <c r="G13" s="72" t="s">
        <v>41</v>
      </c>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1"/>
      <c r="AN13" s="341"/>
      <c r="AO13" s="373"/>
      <c r="AQ13" s="228"/>
      <c r="AR13" s="369"/>
      <c r="AS13" s="224"/>
      <c r="AT13" s="225"/>
      <c r="AU13" s="12" t="s">
        <v>26</v>
      </c>
      <c r="AV13" s="226"/>
      <c r="AW13" s="227"/>
      <c r="AX13" s="156"/>
      <c r="AY13" s="167" t="s">
        <v>34</v>
      </c>
      <c r="BA13" s="69" t="s">
        <v>65</v>
      </c>
    </row>
    <row r="14" spans="1:53" ht="13.5" customHeight="1" thickTop="1">
      <c r="A14" s="283" t="str">
        <f>IFERROR(INDEX(【従業者名簿】!F:F,MATCH(届出後1月!F14,【従業者名簿】!C:C,0)),"")</f>
        <v/>
      </c>
      <c r="B14" s="255" t="s">
        <v>4</v>
      </c>
      <c r="C14" s="285" t="str">
        <f>IF(AO14="介護福祉士","〇","")</f>
        <v/>
      </c>
      <c r="D14" s="367" t="str">
        <f>IF(A14="","",DATEDIF(A14,$AF$3,"m"))</f>
        <v/>
      </c>
      <c r="E14" s="290" t="s">
        <v>102</v>
      </c>
      <c r="F14" s="293"/>
      <c r="G14" s="73" t="s">
        <v>36</v>
      </c>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278">
        <f>SUM(H15:AL15)</f>
        <v>0</v>
      </c>
      <c r="AN14" s="280" t="str">
        <f>IFERROR(IF(SUM(AM14:AM19)&gt;$AF$45,1,ROUNDDOWN(SUM(AM14:AM19)/$AF$45,1)),"")</f>
        <v/>
      </c>
      <c r="AO14" s="343"/>
      <c r="AQ14" s="228"/>
      <c r="AR14" s="369"/>
      <c r="AS14" s="224"/>
      <c r="AT14" s="225"/>
      <c r="AU14" s="12" t="s">
        <v>26</v>
      </c>
      <c r="AV14" s="226"/>
      <c r="AW14" s="227"/>
      <c r="AX14" s="156"/>
      <c r="AY14" s="167" t="s">
        <v>34</v>
      </c>
    </row>
    <row r="15" spans="1:53" ht="13.5" customHeight="1">
      <c r="A15" s="284"/>
      <c r="B15" s="256"/>
      <c r="C15" s="286"/>
      <c r="D15" s="370"/>
      <c r="E15" s="291"/>
      <c r="F15" s="293"/>
      <c r="G15" s="70" t="s">
        <v>41</v>
      </c>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253"/>
      <c r="AN15" s="280"/>
      <c r="AO15" s="344"/>
      <c r="AQ15" s="228"/>
      <c r="AR15" s="369"/>
      <c r="AS15" s="224"/>
      <c r="AT15" s="225"/>
      <c r="AU15" s="12" t="s">
        <v>26</v>
      </c>
      <c r="AV15" s="226"/>
      <c r="AW15" s="227"/>
      <c r="AX15" s="156"/>
      <c r="AY15" s="167" t="s">
        <v>34</v>
      </c>
    </row>
    <row r="16" spans="1:53" ht="13.5" customHeight="1">
      <c r="A16" s="284"/>
      <c r="B16" s="273" t="s">
        <v>5</v>
      </c>
      <c r="C16" s="286"/>
      <c r="D16" s="370"/>
      <c r="E16" s="291"/>
      <c r="F16" s="293"/>
      <c r="G16" s="73" t="s">
        <v>36</v>
      </c>
      <c r="H16" s="38"/>
      <c r="I16" s="38"/>
      <c r="J16" s="38"/>
      <c r="K16" s="38"/>
      <c r="L16" s="164"/>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278">
        <f>SUM(H17:AL17)</f>
        <v>0</v>
      </c>
      <c r="AN16" s="280"/>
      <c r="AO16" s="345"/>
      <c r="AQ16" s="228"/>
      <c r="AR16" s="369"/>
      <c r="AS16" s="224"/>
      <c r="AT16" s="225"/>
      <c r="AU16" s="12" t="s">
        <v>26</v>
      </c>
      <c r="AV16" s="226"/>
      <c r="AW16" s="227"/>
      <c r="AX16" s="156"/>
      <c r="AY16" s="167" t="s">
        <v>34</v>
      </c>
    </row>
    <row r="17" spans="1:51" ht="13.5" customHeight="1">
      <c r="A17" s="284"/>
      <c r="B17" s="297"/>
      <c r="C17" s="286"/>
      <c r="D17" s="370"/>
      <c r="E17" s="291"/>
      <c r="F17" s="293"/>
      <c r="G17" s="70" t="s">
        <v>41</v>
      </c>
      <c r="H17" s="35"/>
      <c r="I17" s="35"/>
      <c r="J17" s="35"/>
      <c r="K17" s="35"/>
      <c r="L17" s="36"/>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253"/>
      <c r="AN17" s="280"/>
      <c r="AO17" s="344"/>
      <c r="AQ17" s="228"/>
      <c r="AR17" s="369"/>
      <c r="AS17" s="224"/>
      <c r="AT17" s="225"/>
      <c r="AU17" s="12" t="s">
        <v>26</v>
      </c>
      <c r="AV17" s="226"/>
      <c r="AW17" s="227"/>
      <c r="AX17" s="156"/>
      <c r="AY17" s="167" t="s">
        <v>34</v>
      </c>
    </row>
    <row r="18" spans="1:51" ht="13.5" customHeight="1">
      <c r="A18" s="284"/>
      <c r="B18" s="296" t="s">
        <v>33</v>
      </c>
      <c r="C18" s="286"/>
      <c r="D18" s="370"/>
      <c r="E18" s="291"/>
      <c r="F18" s="294"/>
      <c r="G18" s="73" t="s">
        <v>36</v>
      </c>
      <c r="H18" s="38"/>
      <c r="I18" s="38"/>
      <c r="J18" s="38"/>
      <c r="K18" s="38"/>
      <c r="L18" s="164"/>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278">
        <f>SUM(H19:AL19)</f>
        <v>0</v>
      </c>
      <c r="AN18" s="281"/>
      <c r="AO18" s="345"/>
      <c r="AQ18" s="228"/>
      <c r="AR18" s="369"/>
      <c r="AS18" s="224"/>
      <c r="AT18" s="225"/>
      <c r="AU18" s="12" t="s">
        <v>26</v>
      </c>
      <c r="AV18" s="226"/>
      <c r="AW18" s="227"/>
      <c r="AX18" s="156"/>
      <c r="AY18" s="167" t="s">
        <v>34</v>
      </c>
    </row>
    <row r="19" spans="1:51" ht="13.5" customHeight="1">
      <c r="A19" s="284"/>
      <c r="B19" s="255"/>
      <c r="C19" s="287"/>
      <c r="D19" s="370"/>
      <c r="E19" s="292"/>
      <c r="F19" s="295"/>
      <c r="G19" s="70" t="s">
        <v>41</v>
      </c>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253"/>
      <c r="AN19" s="281"/>
      <c r="AO19" s="346"/>
      <c r="AQ19" s="228"/>
      <c r="AR19" s="369"/>
      <c r="AS19" s="224"/>
      <c r="AT19" s="225"/>
      <c r="AU19" s="12" t="s">
        <v>26</v>
      </c>
      <c r="AV19" s="226"/>
      <c r="AW19" s="227"/>
      <c r="AX19" s="156"/>
      <c r="AY19" s="167" t="s">
        <v>34</v>
      </c>
    </row>
    <row r="20" spans="1:51" ht="13.5" customHeight="1">
      <c r="A20" s="305" t="str">
        <f>IFERROR(INDEX(【従業者名簿】!F:F,MATCH(届出後1月!F20,【従業者名簿】!C:C,0)),"")</f>
        <v/>
      </c>
      <c r="B20" s="273" t="s">
        <v>5</v>
      </c>
      <c r="C20" s="299" t="str">
        <f>IF(AO20="介護福祉士","〇","")</f>
        <v/>
      </c>
      <c r="D20" s="370" t="str">
        <f>IF(A20="","",DATEDIF(A20,$AF$3,"m"))</f>
        <v/>
      </c>
      <c r="E20" s="306" t="s">
        <v>102</v>
      </c>
      <c r="F20" s="262"/>
      <c r="G20" s="70" t="s">
        <v>36</v>
      </c>
      <c r="H20" s="164"/>
      <c r="I20" s="164"/>
      <c r="J20" s="164"/>
      <c r="K20" s="164"/>
      <c r="L20" s="164"/>
      <c r="M20" s="164"/>
      <c r="N20" s="164"/>
      <c r="O20" s="164"/>
      <c r="P20" s="164"/>
      <c r="Q20" s="164"/>
      <c r="R20" s="164"/>
      <c r="S20" s="164"/>
      <c r="T20" s="164"/>
      <c r="U20" s="164"/>
      <c r="V20" s="164"/>
      <c r="W20" s="164"/>
      <c r="X20" s="164"/>
      <c r="Y20" s="164"/>
      <c r="Z20" s="164"/>
      <c r="AA20" s="164"/>
      <c r="AB20" s="164"/>
      <c r="AC20" s="164"/>
      <c r="AD20" s="164"/>
      <c r="AE20" s="164"/>
      <c r="AF20" s="164"/>
      <c r="AG20" s="164"/>
      <c r="AH20" s="164"/>
      <c r="AI20" s="164"/>
      <c r="AJ20" s="164"/>
      <c r="AK20" s="164"/>
      <c r="AL20" s="164"/>
      <c r="AM20" s="278">
        <f>SUM(H21:AL21)</f>
        <v>0</v>
      </c>
      <c r="AN20" s="279" t="str">
        <f>IFERROR(IF(SUM(AM20:AM23)&gt;$AF$45,1,ROUNDDOWN(SUM(AM20:AM23)/$AF$45,1)),"")</f>
        <v/>
      </c>
      <c r="AO20" s="222"/>
      <c r="AP20" s="8"/>
      <c r="AQ20" s="228"/>
      <c r="AR20" s="369"/>
      <c r="AS20" s="224"/>
      <c r="AT20" s="225"/>
      <c r="AU20" s="12" t="s">
        <v>26</v>
      </c>
      <c r="AV20" s="226"/>
      <c r="AW20" s="227"/>
      <c r="AX20" s="156"/>
      <c r="AY20" s="167" t="s">
        <v>34</v>
      </c>
    </row>
    <row r="21" spans="1:51" ht="13.5" customHeight="1">
      <c r="A21" s="284"/>
      <c r="B21" s="297"/>
      <c r="C21" s="286"/>
      <c r="D21" s="370"/>
      <c r="E21" s="291"/>
      <c r="F21" s="262"/>
      <c r="G21" s="70" t="s">
        <v>41</v>
      </c>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253"/>
      <c r="AN21" s="280"/>
      <c r="AO21" s="344"/>
      <c r="AP21" s="8"/>
      <c r="AQ21" s="228"/>
      <c r="AR21" s="369"/>
      <c r="AS21" s="224"/>
      <c r="AT21" s="225"/>
      <c r="AU21" s="12" t="s">
        <v>26</v>
      </c>
      <c r="AV21" s="226"/>
      <c r="AW21" s="227"/>
      <c r="AX21" s="156"/>
      <c r="AY21" s="167" t="s">
        <v>34</v>
      </c>
    </row>
    <row r="22" spans="1:51" ht="13.5" customHeight="1">
      <c r="A22" s="284"/>
      <c r="B22" s="304" t="s">
        <v>33</v>
      </c>
      <c r="C22" s="286"/>
      <c r="D22" s="370"/>
      <c r="E22" s="291"/>
      <c r="F22" s="277"/>
      <c r="G22" s="70" t="s">
        <v>36</v>
      </c>
      <c r="H22" s="164"/>
      <c r="I22" s="164"/>
      <c r="J22" s="164"/>
      <c r="K22" s="164"/>
      <c r="L22" s="164"/>
      <c r="M22" s="164"/>
      <c r="N22" s="164"/>
      <c r="O22" s="164"/>
      <c r="P22" s="164"/>
      <c r="Q22" s="164"/>
      <c r="R22" s="164"/>
      <c r="S22" s="164"/>
      <c r="T22" s="164"/>
      <c r="U22" s="164"/>
      <c r="V22" s="164"/>
      <c r="W22" s="164"/>
      <c r="X22" s="164"/>
      <c r="Y22" s="164"/>
      <c r="Z22" s="164"/>
      <c r="AA22" s="164"/>
      <c r="AB22" s="164"/>
      <c r="AC22" s="164"/>
      <c r="AD22" s="164"/>
      <c r="AE22" s="164"/>
      <c r="AF22" s="164"/>
      <c r="AG22" s="164"/>
      <c r="AH22" s="164"/>
      <c r="AI22" s="164"/>
      <c r="AJ22" s="164"/>
      <c r="AK22" s="164"/>
      <c r="AL22" s="164"/>
      <c r="AM22" s="253">
        <f>SUM(H23:AL23)</f>
        <v>0</v>
      </c>
      <c r="AN22" s="281"/>
      <c r="AO22" s="345"/>
      <c r="AP22" s="8"/>
      <c r="AQ22" s="228"/>
      <c r="AR22" s="369"/>
      <c r="AS22" s="224"/>
      <c r="AT22" s="225"/>
      <c r="AU22" s="12" t="s">
        <v>26</v>
      </c>
      <c r="AV22" s="226"/>
      <c r="AW22" s="227"/>
      <c r="AX22" s="156"/>
      <c r="AY22" s="167" t="s">
        <v>34</v>
      </c>
    </row>
    <row r="23" spans="1:51" ht="13.5" customHeight="1">
      <c r="A23" s="284"/>
      <c r="B23" s="304"/>
      <c r="C23" s="287"/>
      <c r="D23" s="370"/>
      <c r="E23" s="292"/>
      <c r="F23" s="277"/>
      <c r="G23" s="70" t="s">
        <v>41</v>
      </c>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253"/>
      <c r="AN23" s="282"/>
      <c r="AO23" s="346"/>
      <c r="AP23" s="8"/>
      <c r="AQ23" s="228"/>
      <c r="AR23" s="369"/>
      <c r="AS23" s="224"/>
      <c r="AT23" s="225"/>
      <c r="AU23" s="12" t="s">
        <v>26</v>
      </c>
      <c r="AV23" s="226"/>
      <c r="AW23" s="227"/>
      <c r="AX23" s="156"/>
      <c r="AY23" s="167" t="s">
        <v>34</v>
      </c>
    </row>
    <row r="24" spans="1:51" ht="13.5" customHeight="1">
      <c r="A24" s="248" t="str">
        <f>IFERROR(INDEX(【従業者名簿】!F:F,MATCH(F24,【従業者名簿】!C:C,0)),"")</f>
        <v/>
      </c>
      <c r="B24" s="298" t="s">
        <v>33</v>
      </c>
      <c r="C24" s="299" t="str">
        <f>IF(AO24="介護福祉士","〇","")</f>
        <v/>
      </c>
      <c r="D24" s="366" t="str">
        <f>IF(A24="","",DATEDIF(A24,$AF$3,"m"))</f>
        <v/>
      </c>
      <c r="E24" s="301"/>
      <c r="F24" s="270"/>
      <c r="G24" s="70" t="s">
        <v>36</v>
      </c>
      <c r="H24" s="164"/>
      <c r="I24" s="164"/>
      <c r="J24" s="164"/>
      <c r="K24" s="164"/>
      <c r="L24" s="164"/>
      <c r="M24" s="164"/>
      <c r="N24" s="164"/>
      <c r="O24" s="40"/>
      <c r="P24" s="164"/>
      <c r="Q24" s="164"/>
      <c r="R24" s="164"/>
      <c r="S24" s="164"/>
      <c r="T24" s="164"/>
      <c r="U24" s="38"/>
      <c r="V24" s="38"/>
      <c r="W24" s="164"/>
      <c r="X24" s="164"/>
      <c r="Y24" s="164"/>
      <c r="Z24" s="164"/>
      <c r="AA24" s="164"/>
      <c r="AB24" s="164"/>
      <c r="AC24" s="164"/>
      <c r="AD24" s="164"/>
      <c r="AE24" s="164"/>
      <c r="AF24" s="164"/>
      <c r="AG24" s="164"/>
      <c r="AH24" s="164"/>
      <c r="AI24" s="164"/>
      <c r="AJ24" s="164"/>
      <c r="AK24" s="164"/>
      <c r="AL24" s="164"/>
      <c r="AM24" s="253">
        <f>SUM(H25:AL25)</f>
        <v>0</v>
      </c>
      <c r="AN24" s="368" t="str">
        <f>IFERROR(IF(OR(E24="Ａ",AM24&gt;$AF$45),1,ROUNDDOWN(AM24/$AF$45,1)),"")</f>
        <v/>
      </c>
      <c r="AO24" s="222"/>
      <c r="AP24" s="8"/>
      <c r="AQ24" s="228"/>
      <c r="AR24" s="369"/>
      <c r="AS24" s="224"/>
      <c r="AT24" s="226"/>
      <c r="AU24" s="12" t="s">
        <v>26</v>
      </c>
      <c r="AV24" s="226"/>
      <c r="AW24" s="311"/>
      <c r="AX24" s="156"/>
      <c r="AY24" s="167" t="s">
        <v>34</v>
      </c>
    </row>
    <row r="25" spans="1:51" ht="13.5" customHeight="1">
      <c r="A25" s="249"/>
      <c r="B25" s="255"/>
      <c r="C25" s="287"/>
      <c r="D25" s="367"/>
      <c r="E25" s="302"/>
      <c r="F25" s="261"/>
      <c r="G25" s="70" t="s">
        <v>41</v>
      </c>
      <c r="H25" s="35"/>
      <c r="I25" s="35"/>
      <c r="J25" s="35"/>
      <c r="K25" s="35"/>
      <c r="L25" s="35"/>
      <c r="M25" s="35"/>
      <c r="N25" s="35"/>
      <c r="O25" s="48"/>
      <c r="P25" s="35"/>
      <c r="Q25" s="35"/>
      <c r="R25" s="35"/>
      <c r="S25" s="35"/>
      <c r="T25" s="35"/>
      <c r="U25" s="35"/>
      <c r="V25" s="35"/>
      <c r="W25" s="35"/>
      <c r="X25" s="35"/>
      <c r="Y25" s="35"/>
      <c r="Z25" s="35"/>
      <c r="AA25" s="35"/>
      <c r="AB25" s="35"/>
      <c r="AC25" s="35"/>
      <c r="AD25" s="35"/>
      <c r="AE25" s="35"/>
      <c r="AF25" s="35"/>
      <c r="AG25" s="39"/>
      <c r="AH25" s="35"/>
      <c r="AI25" s="35"/>
      <c r="AJ25" s="35"/>
      <c r="AK25" s="35"/>
      <c r="AL25" s="35"/>
      <c r="AM25" s="253"/>
      <c r="AN25" s="368"/>
      <c r="AO25" s="223"/>
      <c r="AP25" s="8"/>
      <c r="AQ25" s="228"/>
      <c r="AR25" s="369"/>
      <c r="AS25" s="224"/>
      <c r="AT25" s="226"/>
      <c r="AU25" s="12" t="s">
        <v>26</v>
      </c>
      <c r="AV25" s="226"/>
      <c r="AW25" s="311"/>
      <c r="AX25" s="156"/>
      <c r="AY25" s="167" t="s">
        <v>34</v>
      </c>
    </row>
    <row r="26" spans="1:51" ht="13.5" customHeight="1">
      <c r="A26" s="248" t="str">
        <f>IFERROR(INDEX(【従業者名簿】!F:F,MATCH(F26,【従業者名簿】!C:C,0)),"")</f>
        <v/>
      </c>
      <c r="B26" s="298" t="s">
        <v>33</v>
      </c>
      <c r="C26" s="299" t="str">
        <f t="shared" ref="C26" si="2">IF(AO26="介護福祉士","〇","")</f>
        <v/>
      </c>
      <c r="D26" s="366" t="str">
        <f>IF(A26="","",DATEDIF(A26,$AF$3,"m"))</f>
        <v/>
      </c>
      <c r="E26" s="301"/>
      <c r="F26" s="270"/>
      <c r="G26" s="70" t="s">
        <v>36</v>
      </c>
      <c r="H26" s="164"/>
      <c r="I26" s="164"/>
      <c r="J26" s="164"/>
      <c r="K26" s="164"/>
      <c r="L26" s="164"/>
      <c r="M26" s="164"/>
      <c r="N26" s="164"/>
      <c r="O26" s="164"/>
      <c r="P26" s="164"/>
      <c r="Q26" s="40"/>
      <c r="R26" s="164"/>
      <c r="S26" s="164"/>
      <c r="T26" s="164"/>
      <c r="U26" s="164"/>
      <c r="V26" s="164"/>
      <c r="W26" s="164"/>
      <c r="X26" s="164"/>
      <c r="Y26" s="164"/>
      <c r="Z26" s="164"/>
      <c r="AA26" s="164"/>
      <c r="AB26" s="164"/>
      <c r="AC26" s="164"/>
      <c r="AD26" s="164"/>
      <c r="AE26" s="40"/>
      <c r="AF26" s="164"/>
      <c r="AG26" s="164"/>
      <c r="AH26" s="164"/>
      <c r="AI26" s="164"/>
      <c r="AJ26" s="164"/>
      <c r="AK26" s="164"/>
      <c r="AL26" s="164"/>
      <c r="AM26" s="253">
        <f>SUM(H27:AL27)</f>
        <v>0</v>
      </c>
      <c r="AN26" s="368" t="str">
        <f t="shared" ref="AN26" si="3">IFERROR(IF(OR(E26="Ａ",AM26&gt;$AF$45),1,ROUNDDOWN(AM26/$AF$45,1)),"")</f>
        <v/>
      </c>
      <c r="AO26" s="222"/>
      <c r="AP26" s="8"/>
      <c r="AQ26" s="228" t="s">
        <v>19</v>
      </c>
      <c r="AR26" s="307"/>
      <c r="AS26" s="308" t="s">
        <v>20</v>
      </c>
      <c r="AT26" s="309"/>
      <c r="AU26" s="309"/>
      <c r="AV26" s="309"/>
      <c r="AW26" s="309"/>
      <c r="AX26" s="309"/>
      <c r="AY26" s="310"/>
    </row>
    <row r="27" spans="1:51" ht="13.5" customHeight="1">
      <c r="A27" s="249"/>
      <c r="B27" s="255"/>
      <c r="C27" s="287"/>
      <c r="D27" s="367"/>
      <c r="E27" s="302"/>
      <c r="F27" s="261"/>
      <c r="G27" s="70" t="s">
        <v>41</v>
      </c>
      <c r="H27" s="35"/>
      <c r="I27" s="35"/>
      <c r="J27" s="35"/>
      <c r="K27" s="35"/>
      <c r="L27" s="35"/>
      <c r="M27" s="35"/>
      <c r="N27" s="35"/>
      <c r="O27" s="35"/>
      <c r="P27" s="35"/>
      <c r="Q27" s="48"/>
      <c r="R27" s="35"/>
      <c r="S27" s="35"/>
      <c r="T27" s="35"/>
      <c r="U27" s="35"/>
      <c r="V27" s="35"/>
      <c r="W27" s="35"/>
      <c r="X27" s="35"/>
      <c r="Y27" s="35"/>
      <c r="Z27" s="35"/>
      <c r="AA27" s="35"/>
      <c r="AB27" s="35"/>
      <c r="AC27" s="35"/>
      <c r="AD27" s="35"/>
      <c r="AE27" s="48"/>
      <c r="AF27" s="35"/>
      <c r="AG27" s="35"/>
      <c r="AH27" s="35"/>
      <c r="AI27" s="35"/>
      <c r="AJ27" s="35"/>
      <c r="AK27" s="35"/>
      <c r="AL27" s="35"/>
      <c r="AM27" s="253"/>
      <c r="AN27" s="368"/>
      <c r="AO27" s="223"/>
      <c r="AP27" s="8"/>
      <c r="AQ27" s="228" t="s">
        <v>28</v>
      </c>
      <c r="AR27" s="307"/>
      <c r="AS27" s="308" t="s">
        <v>29</v>
      </c>
      <c r="AT27" s="309"/>
      <c r="AU27" s="309"/>
      <c r="AV27" s="309"/>
      <c r="AW27" s="309"/>
      <c r="AX27" s="309"/>
      <c r="AY27" s="310"/>
    </row>
    <row r="28" spans="1:51" ht="13.5" customHeight="1">
      <c r="A28" s="248" t="str">
        <f>IFERROR(INDEX(【従業者名簿】!F:F,MATCH(F28,【従業者名簿】!C:C,0)),"")</f>
        <v/>
      </c>
      <c r="B28" s="298" t="s">
        <v>33</v>
      </c>
      <c r="C28" s="299" t="str">
        <f t="shared" ref="C28" si="4">IF(AO28="介護福祉士","〇","")</f>
        <v/>
      </c>
      <c r="D28" s="366" t="str">
        <f>IF(A28="","",DATEDIF(A28,$AF$3,"m"))</f>
        <v/>
      </c>
      <c r="E28" s="301"/>
      <c r="F28" s="270"/>
      <c r="G28" s="70" t="s">
        <v>36</v>
      </c>
      <c r="H28" s="164"/>
      <c r="I28" s="164"/>
      <c r="J28" s="164"/>
      <c r="K28" s="164"/>
      <c r="L28" s="164"/>
      <c r="M28" s="164"/>
      <c r="N28" s="164"/>
      <c r="O28" s="164"/>
      <c r="P28" s="164"/>
      <c r="Q28" s="164"/>
      <c r="R28" s="164"/>
      <c r="S28" s="164"/>
      <c r="T28" s="164"/>
      <c r="U28" s="164"/>
      <c r="V28" s="164"/>
      <c r="W28" s="164"/>
      <c r="X28" s="164"/>
      <c r="Y28" s="164"/>
      <c r="Z28" s="164"/>
      <c r="AA28" s="164"/>
      <c r="AB28" s="164"/>
      <c r="AC28" s="164"/>
      <c r="AD28" s="164"/>
      <c r="AE28" s="164"/>
      <c r="AF28" s="164"/>
      <c r="AG28" s="164"/>
      <c r="AH28" s="164"/>
      <c r="AI28" s="164"/>
      <c r="AJ28" s="164"/>
      <c r="AK28" s="164"/>
      <c r="AL28" s="164"/>
      <c r="AM28" s="253">
        <f>SUM(H29:AL29)</f>
        <v>0</v>
      </c>
      <c r="AN28" s="368" t="str">
        <f t="shared" ref="AN28" si="5">IFERROR(IF(OR(E28="Ａ",AM28&gt;$AF$45),1,ROUNDDOWN(AM28/$AF$45,1)),"")</f>
        <v/>
      </c>
      <c r="AO28" s="222"/>
      <c r="AP28" s="8"/>
      <c r="AQ28" s="228" t="s">
        <v>11</v>
      </c>
      <c r="AR28" s="307"/>
      <c r="AS28" s="308" t="s">
        <v>30</v>
      </c>
      <c r="AT28" s="309"/>
      <c r="AU28" s="309"/>
      <c r="AV28" s="309"/>
      <c r="AW28" s="309"/>
      <c r="AX28" s="309"/>
      <c r="AY28" s="310"/>
    </row>
    <row r="29" spans="1:51" ht="13.5" customHeight="1">
      <c r="A29" s="249"/>
      <c r="B29" s="255"/>
      <c r="C29" s="287"/>
      <c r="D29" s="367"/>
      <c r="E29" s="302"/>
      <c r="F29" s="261"/>
      <c r="G29" s="70" t="s">
        <v>41</v>
      </c>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253"/>
      <c r="AN29" s="368"/>
      <c r="AO29" s="223"/>
      <c r="AP29" s="8"/>
      <c r="AQ29" s="156"/>
      <c r="AR29" s="160"/>
      <c r="AS29" s="308"/>
      <c r="AT29" s="309"/>
      <c r="AU29" s="309"/>
      <c r="AV29" s="309"/>
      <c r="AW29" s="309"/>
      <c r="AX29" s="309"/>
      <c r="AY29" s="310"/>
    </row>
    <row r="30" spans="1:51" ht="13.5" customHeight="1">
      <c r="A30" s="248" t="str">
        <f>IFERROR(INDEX(【従業者名簿】!F:F,MATCH(F30,【従業者名簿】!C:C,0)),"")</f>
        <v/>
      </c>
      <c r="B30" s="298" t="s">
        <v>33</v>
      </c>
      <c r="C30" s="299" t="str">
        <f t="shared" ref="C30" si="6">IF(AO30="介護福祉士","〇","")</f>
        <v/>
      </c>
      <c r="D30" s="366" t="str">
        <f>IF(A30="","",DATEDIF(A30,$AF$3,"m"))</f>
        <v/>
      </c>
      <c r="E30" s="301"/>
      <c r="F30" s="270"/>
      <c r="G30" s="70" t="s">
        <v>36</v>
      </c>
      <c r="H30" s="164"/>
      <c r="I30" s="164"/>
      <c r="J30" s="164"/>
      <c r="K30" s="164"/>
      <c r="L30" s="164"/>
      <c r="M30" s="164"/>
      <c r="N30" s="164"/>
      <c r="O30" s="164"/>
      <c r="P30" s="164"/>
      <c r="Q30" s="164"/>
      <c r="R30" s="164"/>
      <c r="S30" s="164"/>
      <c r="T30" s="164"/>
      <c r="U30" s="164"/>
      <c r="V30" s="164"/>
      <c r="W30" s="164"/>
      <c r="X30" s="164"/>
      <c r="Y30" s="164"/>
      <c r="Z30" s="164"/>
      <c r="AA30" s="164"/>
      <c r="AB30" s="164"/>
      <c r="AC30" s="164"/>
      <c r="AD30" s="164"/>
      <c r="AE30" s="164"/>
      <c r="AF30" s="164"/>
      <c r="AG30" s="164"/>
      <c r="AH30" s="164"/>
      <c r="AI30" s="164"/>
      <c r="AJ30" s="164"/>
      <c r="AK30" s="164"/>
      <c r="AL30" s="164"/>
      <c r="AM30" s="253">
        <f>SUM(H31:AL31)</f>
        <v>0</v>
      </c>
      <c r="AN30" s="368" t="str">
        <f t="shared" ref="AN30" si="7">IFERROR(IF(OR(E30="Ａ",AM30&gt;$AF$45),1,ROUNDDOWN(AM30/$AF$45,1)),"")</f>
        <v/>
      </c>
      <c r="AO30" s="222"/>
      <c r="AP30" s="8"/>
      <c r="AQ30" s="228"/>
      <c r="AR30" s="307"/>
      <c r="AS30" s="308"/>
      <c r="AT30" s="309"/>
      <c r="AU30" s="309"/>
      <c r="AV30" s="309"/>
      <c r="AW30" s="309"/>
      <c r="AX30" s="309"/>
      <c r="AY30" s="310"/>
    </row>
    <row r="31" spans="1:51" ht="13.5" customHeight="1">
      <c r="A31" s="249"/>
      <c r="B31" s="255"/>
      <c r="C31" s="287"/>
      <c r="D31" s="367"/>
      <c r="E31" s="302"/>
      <c r="F31" s="261"/>
      <c r="G31" s="70" t="s">
        <v>41</v>
      </c>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253"/>
      <c r="AN31" s="368"/>
      <c r="AO31" s="223"/>
      <c r="AP31" s="8"/>
      <c r="AQ31" s="156"/>
      <c r="AR31" s="160"/>
      <c r="AS31" s="161"/>
      <c r="AT31" s="162"/>
      <c r="AU31" s="162"/>
      <c r="AV31" s="162"/>
      <c r="AW31" s="162"/>
      <c r="AX31" s="162"/>
      <c r="AY31" s="163"/>
    </row>
    <row r="32" spans="1:51" ht="13.5" customHeight="1">
      <c r="A32" s="248" t="str">
        <f>IFERROR(INDEX(【従業者名簿】!F:F,MATCH(F32,【従業者名簿】!C:C,0)),"")</f>
        <v/>
      </c>
      <c r="B32" s="298" t="s">
        <v>33</v>
      </c>
      <c r="C32" s="299" t="str">
        <f t="shared" ref="C32" si="8">IF(AO32="介護福祉士","〇","")</f>
        <v/>
      </c>
      <c r="D32" s="366" t="str">
        <f>IF(A32="","",DATEDIF(A32,$AF$3,"m"))</f>
        <v/>
      </c>
      <c r="E32" s="301"/>
      <c r="F32" s="270"/>
      <c r="G32" s="70" t="s">
        <v>36</v>
      </c>
      <c r="H32" s="164"/>
      <c r="I32" s="164"/>
      <c r="J32" s="164"/>
      <c r="K32" s="164"/>
      <c r="L32" s="164"/>
      <c r="M32" s="164"/>
      <c r="N32" s="164"/>
      <c r="O32" s="164"/>
      <c r="P32" s="164"/>
      <c r="Q32" s="164"/>
      <c r="R32" s="164"/>
      <c r="S32" s="164"/>
      <c r="T32" s="164"/>
      <c r="U32" s="164"/>
      <c r="V32" s="164"/>
      <c r="W32" s="164"/>
      <c r="X32" s="164"/>
      <c r="Y32" s="164"/>
      <c r="Z32" s="164"/>
      <c r="AA32" s="164"/>
      <c r="AB32" s="164"/>
      <c r="AC32" s="164"/>
      <c r="AD32" s="164"/>
      <c r="AE32" s="164"/>
      <c r="AF32" s="164"/>
      <c r="AG32" s="164"/>
      <c r="AH32" s="164"/>
      <c r="AI32" s="164"/>
      <c r="AJ32" s="164"/>
      <c r="AK32" s="164"/>
      <c r="AL32" s="164"/>
      <c r="AM32" s="253">
        <f>SUM(H33:AL33)</f>
        <v>0</v>
      </c>
      <c r="AN32" s="368" t="str">
        <f t="shared" ref="AN32" si="9">IFERROR(IF(OR(E32="Ａ",AM32&gt;$AF$45),1,ROUNDDOWN(AM32/$AF$45,1)),"")</f>
        <v/>
      </c>
      <c r="AO32" s="222"/>
      <c r="AP32" s="8"/>
    </row>
    <row r="33" spans="1:53" ht="13.5" customHeight="1">
      <c r="A33" s="249"/>
      <c r="B33" s="255"/>
      <c r="C33" s="287"/>
      <c r="D33" s="367"/>
      <c r="E33" s="302"/>
      <c r="F33" s="261"/>
      <c r="G33" s="70" t="s">
        <v>41</v>
      </c>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253"/>
      <c r="AN33" s="368"/>
      <c r="AO33" s="223"/>
      <c r="AP33" s="8"/>
      <c r="AQ33" s="332" t="s">
        <v>199</v>
      </c>
      <c r="AR33" s="334"/>
      <c r="AS33" s="347"/>
      <c r="AT33" s="252" t="s">
        <v>200</v>
      </c>
      <c r="AU33" s="351"/>
      <c r="AV33" s="351"/>
      <c r="AW33" s="252" t="s">
        <v>201</v>
      </c>
      <c r="AX33" s="351"/>
      <c r="AY33" s="351"/>
    </row>
    <row r="34" spans="1:53" ht="13.5" customHeight="1">
      <c r="A34" s="248" t="str">
        <f>IFERROR(INDEX(【従業者名簿】!F:F,MATCH(F34,【従業者名簿】!C:C,0)),"")</f>
        <v/>
      </c>
      <c r="B34" s="298" t="s">
        <v>33</v>
      </c>
      <c r="C34" s="299" t="str">
        <f t="shared" ref="C34" si="10">IF(AO34="介護福祉士","〇","")</f>
        <v/>
      </c>
      <c r="D34" s="366" t="str">
        <f>IF(A34="","",DATEDIF(A34,$AF$3,"m"))</f>
        <v/>
      </c>
      <c r="E34" s="301"/>
      <c r="F34" s="270"/>
      <c r="G34" s="70" t="s">
        <v>36</v>
      </c>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4"/>
      <c r="AF34" s="164"/>
      <c r="AG34" s="164"/>
      <c r="AH34" s="164"/>
      <c r="AI34" s="164"/>
      <c r="AJ34" s="164"/>
      <c r="AK34" s="164"/>
      <c r="AL34" s="164"/>
      <c r="AM34" s="253">
        <f>SUM(H35:AL35)</f>
        <v>0</v>
      </c>
      <c r="AN34" s="368" t="str">
        <f t="shared" ref="AN34" si="11">IFERROR(IF(OR(E34="Ａ",AM34&gt;$AF$45),1,ROUNDDOWN(AM34/$AF$45,1)),"")</f>
        <v/>
      </c>
      <c r="AO34" s="222"/>
      <c r="AP34" s="8"/>
      <c r="AQ34" s="348"/>
      <c r="AR34" s="349"/>
      <c r="AS34" s="350"/>
      <c r="AT34" s="352"/>
      <c r="AU34" s="352"/>
      <c r="AV34" s="352"/>
      <c r="AW34" s="352"/>
      <c r="AX34" s="352"/>
      <c r="AY34" s="352"/>
    </row>
    <row r="35" spans="1:53" ht="13.5" customHeight="1">
      <c r="A35" s="249"/>
      <c r="B35" s="255"/>
      <c r="C35" s="287"/>
      <c r="D35" s="367"/>
      <c r="E35" s="302"/>
      <c r="F35" s="261"/>
      <c r="G35" s="70" t="s">
        <v>41</v>
      </c>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253"/>
      <c r="AN35" s="368"/>
      <c r="AO35" s="223"/>
      <c r="AP35" s="8"/>
      <c r="AQ35" s="210"/>
      <c r="AR35" s="214"/>
      <c r="AS35" s="211"/>
      <c r="AT35" s="353" t="s">
        <v>166</v>
      </c>
      <c r="AU35" s="354"/>
      <c r="AV35" s="355"/>
      <c r="AW35" s="353" t="s">
        <v>167</v>
      </c>
      <c r="AX35" s="356"/>
      <c r="AY35" s="357"/>
    </row>
    <row r="36" spans="1:53" ht="13.5" customHeight="1">
      <c r="A36" s="248" t="str">
        <f>IFERROR(INDEX(【従業者名簿】!F:F,MATCH(F36,【従業者名簿】!C:C,0)),"")</f>
        <v/>
      </c>
      <c r="B36" s="298" t="s">
        <v>33</v>
      </c>
      <c r="C36" s="299" t="str">
        <f t="shared" ref="C36" si="12">IF(AO36="介護福祉士","〇","")</f>
        <v/>
      </c>
      <c r="D36" s="366" t="str">
        <f>IF(A36="","",DATEDIF(A36,$AF$3,"m"))</f>
        <v/>
      </c>
      <c r="E36" s="301"/>
      <c r="F36" s="262"/>
      <c r="G36" s="70" t="s">
        <v>36</v>
      </c>
      <c r="H36" s="45"/>
      <c r="I36" s="45"/>
      <c r="J36" s="45"/>
      <c r="K36" s="45"/>
      <c r="L36" s="45"/>
      <c r="M36" s="45"/>
      <c r="N36" s="45"/>
      <c r="O36" s="45"/>
      <c r="P36" s="45"/>
      <c r="Q36" s="45"/>
      <c r="R36" s="45"/>
      <c r="S36" s="45"/>
      <c r="T36" s="45"/>
      <c r="U36" s="45"/>
      <c r="V36" s="45"/>
      <c r="W36" s="45"/>
      <c r="X36" s="45"/>
      <c r="Y36" s="45"/>
      <c r="Z36" s="45"/>
      <c r="AA36" s="45"/>
      <c r="AB36" s="45"/>
      <c r="AC36" s="45"/>
      <c r="AD36" s="45"/>
      <c r="AE36" s="45"/>
      <c r="AF36" s="45"/>
      <c r="AG36" s="45"/>
      <c r="AH36" s="45"/>
      <c r="AI36" s="45"/>
      <c r="AJ36" s="45"/>
      <c r="AK36" s="45"/>
      <c r="AL36" s="45"/>
      <c r="AM36" s="253">
        <f>SUM(H37:AL37)</f>
        <v>0</v>
      </c>
      <c r="AN36" s="368" t="str">
        <f t="shared" ref="AN36" si="13">IFERROR(IF(OR(E36="Ａ",AM36&gt;$AF$45),1,ROUNDDOWN(AM36/$AF$45,1)),"")</f>
        <v/>
      </c>
      <c r="AO36" s="222"/>
      <c r="AP36" s="8"/>
      <c r="AQ36" s="312" t="s">
        <v>202</v>
      </c>
      <c r="AR36" s="313"/>
      <c r="AS36" s="314"/>
      <c r="AT36" s="315">
        <f>ROUNDDOWN(SUMIF(C14:C79,"〇",AN14:AN79),1)</f>
        <v>0</v>
      </c>
      <c r="AU36" s="316"/>
      <c r="AV36" s="316"/>
      <c r="AW36" s="317" t="e">
        <f>AT36/AM44</f>
        <v>#DIV/0!</v>
      </c>
      <c r="AX36" s="318"/>
      <c r="AY36" s="318"/>
    </row>
    <row r="37" spans="1:53" ht="13.5" customHeight="1">
      <c r="A37" s="249"/>
      <c r="B37" s="255"/>
      <c r="C37" s="287"/>
      <c r="D37" s="367"/>
      <c r="E37" s="302"/>
      <c r="F37" s="262"/>
      <c r="G37" s="70" t="s">
        <v>41</v>
      </c>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253"/>
      <c r="AN37" s="368"/>
      <c r="AO37" s="223"/>
      <c r="AP37" s="8"/>
      <c r="AQ37" s="319" t="s">
        <v>203</v>
      </c>
      <c r="AR37" s="320"/>
      <c r="AS37" s="321"/>
      <c r="AT37" s="316"/>
      <c r="AU37" s="316"/>
      <c r="AV37" s="316"/>
      <c r="AW37" s="318"/>
      <c r="AX37" s="318"/>
      <c r="AY37" s="318"/>
    </row>
    <row r="38" spans="1:53" ht="13.5" customHeight="1">
      <c r="A38" s="248" t="str">
        <f>IFERROR(INDEX(【従業者名簿】!F:F,MATCH(F38,【従業者名簿】!C:C,0)),"")</f>
        <v/>
      </c>
      <c r="B38" s="298" t="s">
        <v>33</v>
      </c>
      <c r="C38" s="299" t="str">
        <f t="shared" ref="C38" si="14">IF(AO38="介護福祉士","〇","")</f>
        <v/>
      </c>
      <c r="D38" s="366" t="str">
        <f>IF(A38="","",DATEDIF(A38,$AF$3,"m"))</f>
        <v/>
      </c>
      <c r="E38" s="301"/>
      <c r="F38" s="262"/>
      <c r="G38" s="70" t="s">
        <v>36</v>
      </c>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253">
        <f>SUM(H39:AL39)</f>
        <v>0</v>
      </c>
      <c r="AN38" s="368" t="str">
        <f t="shared" ref="AN38" si="15">IFERROR(IF(OR(E38="Ａ",AM38&gt;$AF$45),1,ROUNDDOWN(AM38/$AF$45,1)),"")</f>
        <v/>
      </c>
      <c r="AO38" s="222"/>
      <c r="AP38" s="8"/>
      <c r="AQ38" s="312" t="s">
        <v>204</v>
      </c>
      <c r="AR38" s="313"/>
      <c r="AS38" s="314"/>
      <c r="AT38" s="315">
        <f>ROUNDDOWN(SUMIFS(AN14:AN79,C14:C79,"〇",D14:D79,"&gt;="&amp;BA38),1)</f>
        <v>0</v>
      </c>
      <c r="AU38" s="316"/>
      <c r="AV38" s="316"/>
      <c r="AW38" s="317" t="e">
        <f>AT38/AM44</f>
        <v>#DIV/0!</v>
      </c>
      <c r="AX38" s="318"/>
      <c r="AY38" s="318"/>
      <c r="BA38" s="358">
        <f>[1]【算定要件集計】!T7</f>
        <v>120</v>
      </c>
    </row>
    <row r="39" spans="1:53" ht="13.5" customHeight="1">
      <c r="A39" s="249"/>
      <c r="B39" s="255"/>
      <c r="C39" s="287"/>
      <c r="D39" s="367"/>
      <c r="E39" s="302"/>
      <c r="F39" s="262"/>
      <c r="G39" s="70" t="s">
        <v>41</v>
      </c>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253"/>
      <c r="AN39" s="368"/>
      <c r="AO39" s="223"/>
      <c r="AP39" s="8"/>
      <c r="AQ39" s="319" t="s">
        <v>206</v>
      </c>
      <c r="AR39" s="320"/>
      <c r="AS39" s="321"/>
      <c r="AT39" s="316"/>
      <c r="AU39" s="316"/>
      <c r="AV39" s="316"/>
      <c r="AW39" s="318"/>
      <c r="AX39" s="318"/>
      <c r="AY39" s="318"/>
      <c r="BA39" s="359"/>
    </row>
    <row r="40" spans="1:53" ht="13.5" customHeight="1">
      <c r="A40" s="248" t="str">
        <f>IFERROR(INDEX(【従業者名簿】!F:F,MATCH(F40,【従業者名簿】!C:C,0)),"")</f>
        <v/>
      </c>
      <c r="B40" s="298" t="s">
        <v>33</v>
      </c>
      <c r="C40" s="299" t="str">
        <f t="shared" ref="C40" si="16">IF(AO40="介護福祉士","〇","")</f>
        <v/>
      </c>
      <c r="D40" s="366" t="str">
        <f>IF(A40="","",DATEDIF(A40,$AF$3,"m"))</f>
        <v/>
      </c>
      <c r="E40" s="301"/>
      <c r="F40" s="262"/>
      <c r="G40" s="70" t="s">
        <v>36</v>
      </c>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253">
        <f>SUM(H41:AL41)</f>
        <v>0</v>
      </c>
      <c r="AN40" s="368" t="str">
        <f t="shared" ref="AN40" si="17">IFERROR(IF(OR(E40="Ａ",AM40&gt;$AF$45),1,ROUNDDOWN(AM40/$AF$45,1)),"")</f>
        <v/>
      </c>
      <c r="AO40" s="222"/>
      <c r="AP40" s="8"/>
      <c r="AQ40" s="312" t="s">
        <v>207</v>
      </c>
      <c r="AR40" s="313"/>
      <c r="AS40" s="314"/>
      <c r="AT40" s="315">
        <f>ROUNDDOWN(SUM(SUMIF(E14:E79,{"Ａ","Ｂ"},AN14:AN79)),1)</f>
        <v>0</v>
      </c>
      <c r="AU40" s="316"/>
      <c r="AV40" s="316"/>
      <c r="AW40" s="360" t="e">
        <f>AT40/AM44</f>
        <v>#DIV/0!</v>
      </c>
      <c r="AX40" s="361"/>
      <c r="AY40" s="362"/>
      <c r="BA40" s="169"/>
    </row>
    <row r="41" spans="1:53" ht="13.5" customHeight="1">
      <c r="A41" s="249"/>
      <c r="B41" s="255"/>
      <c r="C41" s="287"/>
      <c r="D41" s="367"/>
      <c r="E41" s="302"/>
      <c r="F41" s="262"/>
      <c r="G41" s="70" t="s">
        <v>41</v>
      </c>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253"/>
      <c r="AN41" s="368"/>
      <c r="AO41" s="223"/>
      <c r="AP41" s="8"/>
      <c r="AQ41" s="319" t="s">
        <v>208</v>
      </c>
      <c r="AR41" s="320"/>
      <c r="AS41" s="321"/>
      <c r="AT41" s="316"/>
      <c r="AU41" s="316"/>
      <c r="AV41" s="316"/>
      <c r="AW41" s="363"/>
      <c r="AX41" s="364"/>
      <c r="AY41" s="365"/>
      <c r="BA41" s="170"/>
    </row>
    <row r="42" spans="1:53" ht="13.5" customHeight="1">
      <c r="A42" s="248" t="str">
        <f>IFERROR(INDEX(【従業者名簿】!F:F,MATCH(F42,【従業者名簿】!C:C,0)),"")</f>
        <v/>
      </c>
      <c r="B42" s="298" t="s">
        <v>33</v>
      </c>
      <c r="C42" s="299" t="str">
        <f t="shared" ref="C42" si="18">IF(AO42="介護福祉士","〇","")</f>
        <v/>
      </c>
      <c r="D42" s="366" t="str">
        <f>IF(A42="","",DATEDIF(A42,$AF$3,"m"))</f>
        <v/>
      </c>
      <c r="E42" s="275"/>
      <c r="F42" s="262"/>
      <c r="G42" s="70" t="s">
        <v>36</v>
      </c>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253">
        <f>SUM(H43:AL43)</f>
        <v>0</v>
      </c>
      <c r="AN42" s="368" t="str">
        <f>IFERROR(IF(OR(E42="Ａ",AM42&gt;$AF$45),1,ROUNDDOWN(AM42/$AF$45,1)),"")</f>
        <v/>
      </c>
      <c r="AO42" s="222"/>
      <c r="AP42" s="8"/>
      <c r="AQ42" s="312" t="s">
        <v>207</v>
      </c>
      <c r="AR42" s="313"/>
      <c r="AS42" s="314"/>
      <c r="AT42" s="315">
        <f>ROUNDDOWN(SUMIF(D14:D79,"&gt;="&amp;BA42,AN14:AN79),1)</f>
        <v>0</v>
      </c>
      <c r="AU42" s="316"/>
      <c r="AV42" s="316"/>
      <c r="AW42" s="360" t="e">
        <f>AT42/AM44</f>
        <v>#DIV/0!</v>
      </c>
      <c r="AX42" s="361"/>
      <c r="AY42" s="362"/>
      <c r="BA42" s="358">
        <f>[1]【算定要件集計】!T11</f>
        <v>84</v>
      </c>
    </row>
    <row r="43" spans="1:53" ht="13.5" customHeight="1">
      <c r="A43" s="249"/>
      <c r="B43" s="255"/>
      <c r="C43" s="287"/>
      <c r="D43" s="367"/>
      <c r="E43" s="260"/>
      <c r="F43" s="262"/>
      <c r="G43" s="70" t="s">
        <v>41</v>
      </c>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253"/>
      <c r="AN43" s="368"/>
      <c r="AO43" s="223"/>
      <c r="AP43" s="8"/>
      <c r="AQ43" s="319" t="s">
        <v>210</v>
      </c>
      <c r="AR43" s="320"/>
      <c r="AS43" s="321"/>
      <c r="AT43" s="316"/>
      <c r="AU43" s="316"/>
      <c r="AV43" s="316"/>
      <c r="AW43" s="363"/>
      <c r="AX43" s="364"/>
      <c r="AY43" s="365"/>
      <c r="BA43" s="359"/>
    </row>
    <row r="44" spans="1:53" ht="13.5" customHeight="1">
      <c r="B44" s="332" t="s">
        <v>51</v>
      </c>
      <c r="C44" s="333"/>
      <c r="D44" s="333"/>
      <c r="E44" s="333"/>
      <c r="F44" s="333"/>
      <c r="G44" s="25" t="s">
        <v>49</v>
      </c>
      <c r="H44" s="23"/>
      <c r="I44" s="15"/>
      <c r="J44" s="332" t="s">
        <v>46</v>
      </c>
      <c r="K44" s="334"/>
      <c r="L44" s="334"/>
      <c r="M44" s="334"/>
      <c r="N44" s="334"/>
      <c r="O44" s="334"/>
      <c r="P44" s="334"/>
      <c r="Q44" s="334"/>
      <c r="R44" s="334"/>
      <c r="S44" s="14"/>
      <c r="T44" s="26" t="s">
        <v>50</v>
      </c>
      <c r="U44" s="24"/>
      <c r="V44" s="332" t="s">
        <v>47</v>
      </c>
      <c r="W44" s="334"/>
      <c r="X44" s="334"/>
      <c r="Y44" s="334"/>
      <c r="Z44" s="334"/>
      <c r="AA44" s="334"/>
      <c r="AB44" s="334"/>
      <c r="AC44" s="333"/>
      <c r="AD44" s="333"/>
      <c r="AE44" s="333"/>
      <c r="AF44" s="14" t="s">
        <v>172</v>
      </c>
      <c r="AH44" s="27"/>
      <c r="AI44" s="27"/>
      <c r="AJ44" s="27"/>
      <c r="AK44" s="27"/>
      <c r="AL44" s="27"/>
      <c r="AM44" s="324">
        <f>ROUNDDOWN(SUM(AN14:AN43,AN50:AN79),1)</f>
        <v>0</v>
      </c>
      <c r="AN44" s="325"/>
      <c r="AO44" s="391" t="s">
        <v>173</v>
      </c>
      <c r="AP44" s="10"/>
      <c r="AQ44" s="322"/>
      <c r="AR44" s="323"/>
      <c r="AS44" s="323"/>
      <c r="AT44" s="322"/>
      <c r="AU44" s="323"/>
      <c r="AV44" s="323"/>
      <c r="AW44" s="322"/>
      <c r="AX44" s="323"/>
      <c r="AY44" s="323"/>
    </row>
    <row r="45" spans="1:53" ht="13.5" customHeight="1">
      <c r="B45" s="210"/>
      <c r="C45" s="214"/>
      <c r="D45" s="214"/>
      <c r="E45" s="214"/>
      <c r="F45" s="214"/>
      <c r="G45" s="41">
        <f>AF5</f>
        <v>0</v>
      </c>
      <c r="H45" s="21" t="s">
        <v>16</v>
      </c>
      <c r="I45" s="20"/>
      <c r="J45" s="335"/>
      <c r="K45" s="336"/>
      <c r="L45" s="336"/>
      <c r="M45" s="336"/>
      <c r="N45" s="336"/>
      <c r="O45" s="336"/>
      <c r="P45" s="336"/>
      <c r="Q45" s="336"/>
      <c r="R45" s="336"/>
      <c r="S45" s="330" t="str">
        <f>IFERROR((AM5/AF5*4)+(COUNT(H6:AL6)-28)*(AM5/AF5/7),"")</f>
        <v/>
      </c>
      <c r="T45" s="330"/>
      <c r="U45" s="22" t="s">
        <v>7</v>
      </c>
      <c r="V45" s="335"/>
      <c r="W45" s="336"/>
      <c r="X45" s="336"/>
      <c r="Y45" s="336"/>
      <c r="Z45" s="336"/>
      <c r="AA45" s="336"/>
      <c r="AB45" s="336"/>
      <c r="AC45" s="214"/>
      <c r="AD45" s="214"/>
      <c r="AE45" s="214"/>
      <c r="AF45" s="331" t="str">
        <f>IFERROR(ROUNDDOWN(G45*S45,0),"")</f>
        <v/>
      </c>
      <c r="AG45" s="331"/>
      <c r="AH45" s="21" t="s">
        <v>16</v>
      </c>
      <c r="AI45" s="21"/>
      <c r="AJ45" s="21"/>
      <c r="AK45" s="21"/>
      <c r="AL45" s="21"/>
      <c r="AM45" s="326"/>
      <c r="AN45" s="327"/>
      <c r="AO45" s="329"/>
      <c r="AP45" s="10"/>
      <c r="AQ45" s="323"/>
      <c r="AR45" s="323"/>
      <c r="AS45" s="323"/>
      <c r="AT45" s="323"/>
      <c r="AU45" s="323"/>
      <c r="AV45" s="323"/>
      <c r="AW45" s="323"/>
      <c r="AX45" s="323"/>
      <c r="AY45" s="323"/>
    </row>
    <row r="46" spans="1:53" ht="13.5" customHeight="1">
      <c r="B46" s="43"/>
      <c r="C46" s="43"/>
      <c r="D46" s="43"/>
      <c r="E46" s="7" t="s">
        <v>93</v>
      </c>
      <c r="F46" s="43"/>
      <c r="G46" s="51"/>
      <c r="H46" s="7"/>
      <c r="I46" s="52"/>
      <c r="J46" s="52"/>
      <c r="K46" s="52"/>
      <c r="L46" s="52"/>
      <c r="M46" s="52"/>
      <c r="N46" s="52"/>
      <c r="O46" s="52"/>
      <c r="P46" s="52"/>
      <c r="Q46" s="52"/>
      <c r="R46" s="52"/>
      <c r="S46" s="53"/>
      <c r="T46" s="53"/>
      <c r="U46" s="7"/>
      <c r="V46" s="52"/>
      <c r="W46" s="52"/>
      <c r="X46" s="52"/>
      <c r="Y46" s="52"/>
      <c r="Z46" s="52"/>
      <c r="AA46" s="52"/>
      <c r="AB46" s="52"/>
      <c r="AC46" s="43"/>
      <c r="AD46" s="43"/>
      <c r="AE46" s="43"/>
      <c r="AF46" s="54"/>
      <c r="AG46" s="54"/>
      <c r="AH46" s="7"/>
      <c r="AI46" s="7"/>
      <c r="AJ46" s="7"/>
      <c r="AK46" s="7"/>
      <c r="AL46" s="7"/>
      <c r="AM46" s="137" t="s">
        <v>149</v>
      </c>
      <c r="AN46" s="56"/>
      <c r="AO46" s="57"/>
      <c r="AP46" s="10"/>
      <c r="AQ46" s="159"/>
      <c r="AR46" s="159"/>
      <c r="AS46" s="159"/>
      <c r="AT46" s="58"/>
      <c r="AU46" s="58"/>
      <c r="AV46" s="58"/>
      <c r="AW46" s="59"/>
      <c r="AX46" s="59"/>
      <c r="AY46" s="59"/>
    </row>
    <row r="47" spans="1:53" ht="13.5" customHeight="1">
      <c r="B47" s="43"/>
      <c r="C47" s="43"/>
      <c r="D47" s="43"/>
      <c r="E47" s="7"/>
      <c r="F47" s="43"/>
      <c r="G47" s="51"/>
      <c r="H47" s="7"/>
      <c r="I47" s="52"/>
      <c r="J47" s="52"/>
      <c r="K47" s="52"/>
      <c r="L47" s="52"/>
      <c r="M47" s="52"/>
      <c r="N47" s="52"/>
      <c r="O47" s="52"/>
      <c r="P47" s="52"/>
      <c r="Q47" s="52"/>
      <c r="R47" s="52"/>
      <c r="S47" s="53"/>
      <c r="T47" s="53"/>
      <c r="U47" s="7"/>
      <c r="V47" s="52"/>
      <c r="W47" s="52"/>
      <c r="X47" s="52"/>
      <c r="Y47" s="52"/>
      <c r="Z47" s="52"/>
      <c r="AA47" s="52"/>
      <c r="AB47" s="52"/>
      <c r="AC47" s="43"/>
      <c r="AD47" s="43"/>
      <c r="AE47" s="43"/>
      <c r="AF47" s="54"/>
      <c r="AG47" s="54"/>
      <c r="AH47" s="7"/>
      <c r="AI47" s="7"/>
      <c r="AJ47" s="7"/>
      <c r="AK47" s="7"/>
      <c r="AL47" s="7"/>
      <c r="AM47" s="55"/>
      <c r="AN47" s="56"/>
      <c r="AO47" s="57"/>
      <c r="AP47" s="10"/>
      <c r="AQ47" s="159"/>
      <c r="AR47" s="159"/>
      <c r="AS47" s="159"/>
      <c r="AT47" s="58"/>
      <c r="AU47" s="58"/>
      <c r="AV47" s="58"/>
      <c r="AW47" s="59"/>
      <c r="AX47" s="59"/>
      <c r="AY47" s="59"/>
    </row>
    <row r="48" spans="1:53" s="6" customFormat="1" ht="18" customHeight="1">
      <c r="A48" s="248" t="s">
        <v>60</v>
      </c>
      <c r="B48" s="238" t="s">
        <v>0</v>
      </c>
      <c r="C48" s="250" t="s">
        <v>203</v>
      </c>
      <c r="D48" s="250" t="s">
        <v>62</v>
      </c>
      <c r="E48" s="250" t="s">
        <v>1</v>
      </c>
      <c r="F48" s="238" t="s">
        <v>3</v>
      </c>
      <c r="G48" s="252" t="s">
        <v>37</v>
      </c>
      <c r="H48" s="18" t="str">
        <f>AF3</f>
        <v/>
      </c>
      <c r="I48" s="18" t="str">
        <f>IFERROR(H48+1,"")</f>
        <v/>
      </c>
      <c r="J48" s="18" t="str">
        <f>IFERROR(I48+1,"")</f>
        <v/>
      </c>
      <c r="K48" s="18" t="str">
        <f t="shared" ref="K48:AI48" si="19">IFERROR(J48+1,"")</f>
        <v/>
      </c>
      <c r="L48" s="18" t="str">
        <f t="shared" si="19"/>
        <v/>
      </c>
      <c r="M48" s="18" t="str">
        <f t="shared" si="19"/>
        <v/>
      </c>
      <c r="N48" s="18" t="str">
        <f t="shared" si="19"/>
        <v/>
      </c>
      <c r="O48" s="18" t="str">
        <f t="shared" si="19"/>
        <v/>
      </c>
      <c r="P48" s="18" t="str">
        <f t="shared" si="19"/>
        <v/>
      </c>
      <c r="Q48" s="18" t="str">
        <f t="shared" si="19"/>
        <v/>
      </c>
      <c r="R48" s="18" t="str">
        <f t="shared" si="19"/>
        <v/>
      </c>
      <c r="S48" s="18" t="str">
        <f t="shared" si="19"/>
        <v/>
      </c>
      <c r="T48" s="18" t="str">
        <f t="shared" si="19"/>
        <v/>
      </c>
      <c r="U48" s="18" t="str">
        <f t="shared" si="19"/>
        <v/>
      </c>
      <c r="V48" s="18" t="str">
        <f t="shared" si="19"/>
        <v/>
      </c>
      <c r="W48" s="18" t="str">
        <f t="shared" si="19"/>
        <v/>
      </c>
      <c r="X48" s="18" t="str">
        <f t="shared" si="19"/>
        <v/>
      </c>
      <c r="Y48" s="18" t="str">
        <f t="shared" si="19"/>
        <v/>
      </c>
      <c r="Z48" s="18" t="str">
        <f t="shared" si="19"/>
        <v/>
      </c>
      <c r="AA48" s="18" t="str">
        <f t="shared" si="19"/>
        <v/>
      </c>
      <c r="AB48" s="18" t="str">
        <f t="shared" si="19"/>
        <v/>
      </c>
      <c r="AC48" s="18" t="str">
        <f t="shared" si="19"/>
        <v/>
      </c>
      <c r="AD48" s="18" t="str">
        <f t="shared" si="19"/>
        <v/>
      </c>
      <c r="AE48" s="18" t="str">
        <f t="shared" si="19"/>
        <v/>
      </c>
      <c r="AF48" s="18" t="str">
        <f t="shared" si="19"/>
        <v/>
      </c>
      <c r="AG48" s="18" t="str">
        <f t="shared" si="19"/>
        <v/>
      </c>
      <c r="AH48" s="18" t="str">
        <f t="shared" si="19"/>
        <v/>
      </c>
      <c r="AI48" s="18" t="str">
        <f t="shared" si="19"/>
        <v/>
      </c>
      <c r="AJ48" s="18" t="str">
        <f>IFERROR(IF(MONTH(AI48)&lt;&gt;MONTH(AI48+1),"",AI48+1),"")</f>
        <v/>
      </c>
      <c r="AK48" s="18" t="str">
        <f>IFERROR(IF(MONTH(AJ48)&lt;&gt;MONTH(AJ48+1),"",AJ48+1),"")</f>
        <v/>
      </c>
      <c r="AL48" s="18" t="str">
        <f>IFERROR(IF(MONTH(AK48)&lt;&gt;MONTH(AK48+1),"",AK48+1),"")</f>
        <v/>
      </c>
      <c r="AM48" s="263" t="s">
        <v>162</v>
      </c>
      <c r="AN48" s="263" t="s">
        <v>163</v>
      </c>
      <c r="AO48" s="206" t="s">
        <v>133</v>
      </c>
      <c r="AQ48" s="1"/>
      <c r="AR48" s="1"/>
      <c r="AS48" s="1"/>
      <c r="AT48" s="1"/>
      <c r="AU48" s="1"/>
      <c r="AV48" s="1"/>
      <c r="AW48" s="1"/>
      <c r="AX48" s="1"/>
      <c r="AY48" s="1"/>
    </row>
    <row r="49" spans="1:51" s="6" customFormat="1" ht="18" customHeight="1">
      <c r="A49" s="249"/>
      <c r="B49" s="238"/>
      <c r="C49" s="251"/>
      <c r="D49" s="251"/>
      <c r="E49" s="251"/>
      <c r="F49" s="238"/>
      <c r="G49" s="239"/>
      <c r="H49" s="19" t="str">
        <f>H48</f>
        <v/>
      </c>
      <c r="I49" s="19" t="str">
        <f>I48</f>
        <v/>
      </c>
      <c r="J49" s="19" t="str">
        <f t="shared" ref="J49:AL49" si="20">J48</f>
        <v/>
      </c>
      <c r="K49" s="19" t="str">
        <f t="shared" si="20"/>
        <v/>
      </c>
      <c r="L49" s="19" t="str">
        <f t="shared" si="20"/>
        <v/>
      </c>
      <c r="M49" s="19" t="str">
        <f t="shared" si="20"/>
        <v/>
      </c>
      <c r="N49" s="19" t="str">
        <f t="shared" si="20"/>
        <v/>
      </c>
      <c r="O49" s="19" t="str">
        <f t="shared" si="20"/>
        <v/>
      </c>
      <c r="P49" s="19" t="str">
        <f t="shared" si="20"/>
        <v/>
      </c>
      <c r="Q49" s="19" t="str">
        <f t="shared" si="20"/>
        <v/>
      </c>
      <c r="R49" s="19" t="str">
        <f t="shared" si="20"/>
        <v/>
      </c>
      <c r="S49" s="19" t="str">
        <f t="shared" si="20"/>
        <v/>
      </c>
      <c r="T49" s="19" t="str">
        <f t="shared" si="20"/>
        <v/>
      </c>
      <c r="U49" s="19" t="str">
        <f t="shared" si="20"/>
        <v/>
      </c>
      <c r="V49" s="19" t="str">
        <f t="shared" si="20"/>
        <v/>
      </c>
      <c r="W49" s="19" t="str">
        <f t="shared" si="20"/>
        <v/>
      </c>
      <c r="X49" s="19" t="str">
        <f t="shared" si="20"/>
        <v/>
      </c>
      <c r="Y49" s="19" t="str">
        <f t="shared" si="20"/>
        <v/>
      </c>
      <c r="Z49" s="19" t="str">
        <f t="shared" si="20"/>
        <v/>
      </c>
      <c r="AA49" s="19" t="str">
        <f t="shared" si="20"/>
        <v/>
      </c>
      <c r="AB49" s="19" t="str">
        <f t="shared" si="20"/>
        <v/>
      </c>
      <c r="AC49" s="19" t="str">
        <f t="shared" si="20"/>
        <v/>
      </c>
      <c r="AD49" s="19" t="str">
        <f t="shared" si="20"/>
        <v/>
      </c>
      <c r="AE49" s="19" t="str">
        <f t="shared" si="20"/>
        <v/>
      </c>
      <c r="AF49" s="19" t="str">
        <f t="shared" si="20"/>
        <v/>
      </c>
      <c r="AG49" s="19" t="str">
        <f t="shared" si="20"/>
        <v/>
      </c>
      <c r="AH49" s="19" t="str">
        <f t="shared" si="20"/>
        <v/>
      </c>
      <c r="AI49" s="19" t="str">
        <f t="shared" si="20"/>
        <v/>
      </c>
      <c r="AJ49" s="19" t="str">
        <f t="shared" si="20"/>
        <v/>
      </c>
      <c r="AK49" s="19" t="str">
        <f t="shared" si="20"/>
        <v/>
      </c>
      <c r="AL49" s="19" t="str">
        <f t="shared" si="20"/>
        <v/>
      </c>
      <c r="AM49" s="263"/>
      <c r="AN49" s="263"/>
      <c r="AO49" s="207"/>
      <c r="AQ49" s="1"/>
      <c r="AR49" s="1"/>
      <c r="AS49" s="1"/>
      <c r="AT49" s="1"/>
      <c r="AU49" s="1"/>
      <c r="AV49" s="1"/>
      <c r="AW49" s="1"/>
      <c r="AX49" s="1"/>
      <c r="AY49" s="1"/>
    </row>
    <row r="50" spans="1:51" ht="13.5" customHeight="1">
      <c r="A50" s="248" t="str">
        <f>IFERROR(INDEX(【従業者名簿】!F:F,MATCH(F50,【従業者名簿】!C:C,0)),"")</f>
        <v/>
      </c>
      <c r="B50" s="298" t="s">
        <v>33</v>
      </c>
      <c r="C50" s="299" t="str">
        <f>IF(AO50="介護福祉士","〇","")</f>
        <v/>
      </c>
      <c r="D50" s="366" t="str">
        <f>IF(A50="","",DATEDIF(A50,$AF$3,"m"))</f>
        <v/>
      </c>
      <c r="E50" s="301"/>
      <c r="F50" s="270"/>
      <c r="G50" s="70" t="s">
        <v>36</v>
      </c>
      <c r="H50" s="164"/>
      <c r="I50" s="164"/>
      <c r="J50" s="164"/>
      <c r="K50" s="164"/>
      <c r="L50" s="164"/>
      <c r="M50" s="164"/>
      <c r="N50" s="164"/>
      <c r="O50" s="164"/>
      <c r="P50" s="164"/>
      <c r="Q50" s="164"/>
      <c r="R50" s="164"/>
      <c r="S50" s="164"/>
      <c r="T50" s="164"/>
      <c r="U50" s="164"/>
      <c r="V50" s="164"/>
      <c r="W50" s="164"/>
      <c r="X50" s="164"/>
      <c r="Y50" s="164"/>
      <c r="Z50" s="164"/>
      <c r="AA50" s="164"/>
      <c r="AB50" s="164"/>
      <c r="AC50" s="164"/>
      <c r="AD50" s="164"/>
      <c r="AE50" s="164"/>
      <c r="AF50" s="164"/>
      <c r="AG50" s="164"/>
      <c r="AH50" s="164"/>
      <c r="AI50" s="164"/>
      <c r="AJ50" s="164"/>
      <c r="AK50" s="164"/>
      <c r="AL50" s="164"/>
      <c r="AM50" s="253">
        <f>SUM(H51:AL51)</f>
        <v>0</v>
      </c>
      <c r="AN50" s="389" t="str">
        <f>IFERROR(IF(OR(E50="Ａ",AM50&gt;$AF$45),1,ROUNDDOWN(AM50/$AF$45,1)),"")</f>
        <v/>
      </c>
      <c r="AO50" s="222"/>
      <c r="AP50" s="8"/>
    </row>
    <row r="51" spans="1:51" ht="13.5" customHeight="1">
      <c r="A51" s="249"/>
      <c r="B51" s="255"/>
      <c r="C51" s="287"/>
      <c r="D51" s="367"/>
      <c r="E51" s="302"/>
      <c r="F51" s="261"/>
      <c r="G51" s="70" t="s">
        <v>134</v>
      </c>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253"/>
      <c r="AN51" s="389"/>
      <c r="AO51" s="223"/>
      <c r="AP51" s="8"/>
    </row>
    <row r="52" spans="1:51" ht="13.5" customHeight="1">
      <c r="A52" s="248" t="str">
        <f>IFERROR(INDEX(【従業者名簿】!F:F,MATCH(F52,【従業者名簿】!C:C,0)),"")</f>
        <v/>
      </c>
      <c r="B52" s="298" t="s">
        <v>33</v>
      </c>
      <c r="C52" s="299" t="str">
        <f t="shared" ref="C52" si="21">IF(AO52="介護福祉士","〇","")</f>
        <v/>
      </c>
      <c r="D52" s="366" t="str">
        <f>IF(A52="","",DATEDIF(A52,$AF$3,"m"))</f>
        <v/>
      </c>
      <c r="E52" s="301"/>
      <c r="F52" s="262"/>
      <c r="G52" s="70" t="s">
        <v>36</v>
      </c>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c r="AI52" s="133"/>
      <c r="AJ52" s="133"/>
      <c r="AK52" s="133"/>
      <c r="AL52" s="133"/>
      <c r="AM52" s="253">
        <f>SUM(H53:AL53)</f>
        <v>0</v>
      </c>
      <c r="AN52" s="389" t="str">
        <f t="shared" ref="AN52" si="22">IFERROR(IF(OR(E52="Ａ",AM52&gt;$AF$45),1,ROUNDDOWN(AM52/$AF$45,1)),"")</f>
        <v/>
      </c>
      <c r="AO52" s="372"/>
      <c r="AP52" s="8"/>
    </row>
    <row r="53" spans="1:51" ht="13.5" customHeight="1">
      <c r="A53" s="249"/>
      <c r="B53" s="255"/>
      <c r="C53" s="287"/>
      <c r="D53" s="367"/>
      <c r="E53" s="302"/>
      <c r="F53" s="262"/>
      <c r="G53" s="70" t="s">
        <v>134</v>
      </c>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253"/>
      <c r="AN53" s="389"/>
      <c r="AO53" s="374"/>
      <c r="AP53" s="8"/>
    </row>
    <row r="54" spans="1:51" ht="13.5" customHeight="1">
      <c r="A54" s="248" t="str">
        <f>IFERROR(INDEX(【従業者名簿】!F:F,MATCH(F54,【従業者名簿】!C:C,0)),"")</f>
        <v/>
      </c>
      <c r="B54" s="298" t="s">
        <v>33</v>
      </c>
      <c r="C54" s="299" t="str">
        <f t="shared" ref="C54" si="23">IF(AO54="介護福祉士","〇","")</f>
        <v/>
      </c>
      <c r="D54" s="366" t="str">
        <f>IF(A54="","",DATEDIF(A54,$AF$3,"m"))</f>
        <v/>
      </c>
      <c r="E54" s="301"/>
      <c r="F54" s="262"/>
      <c r="G54" s="70" t="s">
        <v>36</v>
      </c>
      <c r="H54" s="133"/>
      <c r="I54" s="133"/>
      <c r="J54" s="133"/>
      <c r="K54" s="133"/>
      <c r="L54" s="133"/>
      <c r="M54" s="133"/>
      <c r="N54" s="133"/>
      <c r="O54" s="133"/>
      <c r="P54" s="133"/>
      <c r="Q54" s="133"/>
      <c r="R54" s="133"/>
      <c r="S54" s="133"/>
      <c r="T54" s="133"/>
      <c r="U54" s="133"/>
      <c r="V54" s="133"/>
      <c r="W54" s="133"/>
      <c r="X54" s="133"/>
      <c r="Y54" s="133"/>
      <c r="Z54" s="133"/>
      <c r="AA54" s="133"/>
      <c r="AB54" s="133"/>
      <c r="AC54" s="133"/>
      <c r="AD54" s="133"/>
      <c r="AE54" s="133"/>
      <c r="AF54" s="133"/>
      <c r="AG54" s="133"/>
      <c r="AH54" s="133"/>
      <c r="AI54" s="133"/>
      <c r="AJ54" s="133"/>
      <c r="AK54" s="133"/>
      <c r="AL54" s="133"/>
      <c r="AM54" s="253">
        <f>SUM(H55:AL55)</f>
        <v>0</v>
      </c>
      <c r="AN54" s="389" t="str">
        <f t="shared" ref="AN54" si="24">IFERROR(IF(OR(E54="Ａ",AM54&gt;$AF$45),1,ROUNDDOWN(AM54/$AF$45,1)),"")</f>
        <v/>
      </c>
      <c r="AO54" s="372"/>
      <c r="AP54" s="8"/>
    </row>
    <row r="55" spans="1:51" ht="13.5" customHeight="1">
      <c r="A55" s="249"/>
      <c r="B55" s="255"/>
      <c r="C55" s="287"/>
      <c r="D55" s="367"/>
      <c r="E55" s="302"/>
      <c r="F55" s="262"/>
      <c r="G55" s="70" t="s">
        <v>134</v>
      </c>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253"/>
      <c r="AN55" s="389"/>
      <c r="AO55" s="374"/>
      <c r="AP55" s="8"/>
    </row>
    <row r="56" spans="1:51" ht="13.5" customHeight="1">
      <c r="A56" s="248" t="str">
        <f>IFERROR(INDEX(【従業者名簿】!F:F,MATCH(F56,【従業者名簿】!C:C,0)),"")</f>
        <v/>
      </c>
      <c r="B56" s="298" t="s">
        <v>33</v>
      </c>
      <c r="C56" s="299" t="str">
        <f t="shared" ref="C56" si="25">IF(AO56="介護福祉士","〇","")</f>
        <v/>
      </c>
      <c r="D56" s="366" t="str">
        <f t="shared" ref="D56" si="26">IF(A56="","",DATEDIF(A56,$AF$3,"m"))</f>
        <v/>
      </c>
      <c r="E56" s="301"/>
      <c r="F56" s="262"/>
      <c r="G56" s="70" t="s">
        <v>36</v>
      </c>
      <c r="H56" s="133"/>
      <c r="I56" s="133"/>
      <c r="J56" s="133"/>
      <c r="K56" s="133"/>
      <c r="L56" s="133"/>
      <c r="M56" s="133"/>
      <c r="N56" s="133"/>
      <c r="O56" s="133"/>
      <c r="P56" s="133"/>
      <c r="Q56" s="133"/>
      <c r="R56" s="133"/>
      <c r="S56" s="133"/>
      <c r="T56" s="133"/>
      <c r="U56" s="133"/>
      <c r="V56" s="133"/>
      <c r="W56" s="133"/>
      <c r="X56" s="133"/>
      <c r="Y56" s="133"/>
      <c r="Z56" s="133"/>
      <c r="AA56" s="133"/>
      <c r="AB56" s="133"/>
      <c r="AC56" s="133"/>
      <c r="AD56" s="133"/>
      <c r="AE56" s="133"/>
      <c r="AF56" s="133"/>
      <c r="AG56" s="133"/>
      <c r="AH56" s="133"/>
      <c r="AI56" s="133"/>
      <c r="AJ56" s="133"/>
      <c r="AK56" s="133"/>
      <c r="AL56" s="133"/>
      <c r="AM56" s="253">
        <f t="shared" ref="AM56" si="27">SUM(H57:AL57)</f>
        <v>0</v>
      </c>
      <c r="AN56" s="389" t="str">
        <f t="shared" ref="AN56" si="28">IFERROR(IF(OR(E56="Ａ",AM56&gt;$AF$45),1,ROUNDDOWN(AM56/$AF$45,1)),"")</f>
        <v/>
      </c>
      <c r="AO56" s="372"/>
      <c r="AP56" s="8"/>
    </row>
    <row r="57" spans="1:51" ht="13.5" customHeight="1">
      <c r="A57" s="249"/>
      <c r="B57" s="255"/>
      <c r="C57" s="287"/>
      <c r="D57" s="367"/>
      <c r="E57" s="302"/>
      <c r="F57" s="262"/>
      <c r="G57" s="70" t="s">
        <v>134</v>
      </c>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253"/>
      <c r="AN57" s="389"/>
      <c r="AO57" s="374"/>
      <c r="AP57" s="8"/>
    </row>
    <row r="58" spans="1:51" ht="13.5" customHeight="1">
      <c r="A58" s="248" t="str">
        <f>IFERROR(INDEX(【従業者名簿】!F:F,MATCH(F58,【従業者名簿】!C:C,0)),"")</f>
        <v/>
      </c>
      <c r="B58" s="298" t="s">
        <v>33</v>
      </c>
      <c r="C58" s="299" t="str">
        <f t="shared" ref="C58" si="29">IF(AO58="介護福祉士","〇","")</f>
        <v/>
      </c>
      <c r="D58" s="366" t="str">
        <f t="shared" ref="D58" si="30">IF(A58="","",DATEDIF(A58,$AF$3,"m"))</f>
        <v/>
      </c>
      <c r="E58" s="301"/>
      <c r="F58" s="262"/>
      <c r="G58" s="70" t="s">
        <v>36</v>
      </c>
      <c r="H58" s="133"/>
      <c r="I58" s="133"/>
      <c r="J58" s="133"/>
      <c r="K58" s="133"/>
      <c r="L58" s="133"/>
      <c r="M58" s="133"/>
      <c r="N58" s="133"/>
      <c r="O58" s="133"/>
      <c r="P58" s="133"/>
      <c r="Q58" s="133"/>
      <c r="R58" s="133"/>
      <c r="S58" s="133"/>
      <c r="T58" s="133"/>
      <c r="U58" s="133"/>
      <c r="V58" s="133"/>
      <c r="W58" s="133"/>
      <c r="X58" s="133"/>
      <c r="Y58" s="133"/>
      <c r="Z58" s="133"/>
      <c r="AA58" s="133"/>
      <c r="AB58" s="133"/>
      <c r="AC58" s="133"/>
      <c r="AD58" s="133"/>
      <c r="AE58" s="133"/>
      <c r="AF58" s="133"/>
      <c r="AG58" s="133"/>
      <c r="AH58" s="133"/>
      <c r="AI58" s="133"/>
      <c r="AJ58" s="133"/>
      <c r="AK58" s="133"/>
      <c r="AL58" s="133"/>
      <c r="AM58" s="253">
        <f t="shared" ref="AM58" si="31">SUM(H59:AL59)</f>
        <v>0</v>
      </c>
      <c r="AN58" s="389" t="str">
        <f t="shared" ref="AN58" si="32">IFERROR(IF(OR(E58="Ａ",AM58&gt;$AF$45),1,ROUNDDOWN(AM58/$AF$45,1)),"")</f>
        <v/>
      </c>
      <c r="AO58" s="372"/>
      <c r="AP58" s="8"/>
    </row>
    <row r="59" spans="1:51" ht="13.5" customHeight="1">
      <c r="A59" s="249"/>
      <c r="B59" s="255"/>
      <c r="C59" s="287"/>
      <c r="D59" s="367"/>
      <c r="E59" s="302"/>
      <c r="F59" s="262"/>
      <c r="G59" s="70" t="s">
        <v>134</v>
      </c>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253"/>
      <c r="AN59" s="389"/>
      <c r="AO59" s="374"/>
      <c r="AP59" s="8"/>
    </row>
    <row r="60" spans="1:51" ht="13.5" customHeight="1">
      <c r="A60" s="248" t="str">
        <f>IFERROR(INDEX(【従業者名簿】!F:F,MATCH(F60,【従業者名簿】!C:C,0)),"")</f>
        <v/>
      </c>
      <c r="B60" s="298" t="s">
        <v>33</v>
      </c>
      <c r="C60" s="299" t="str">
        <f t="shared" ref="C60" si="33">IF(AO60="介護福祉士","〇","")</f>
        <v/>
      </c>
      <c r="D60" s="366" t="str">
        <f t="shared" ref="D60" si="34">IF(A60="","",DATEDIF(A60,$AF$3,"m"))</f>
        <v/>
      </c>
      <c r="E60" s="301"/>
      <c r="F60" s="262"/>
      <c r="G60" s="70" t="s">
        <v>36</v>
      </c>
      <c r="H60" s="133"/>
      <c r="I60" s="133"/>
      <c r="J60" s="133"/>
      <c r="K60" s="133"/>
      <c r="L60" s="133"/>
      <c r="M60" s="133"/>
      <c r="N60" s="133"/>
      <c r="O60" s="133"/>
      <c r="P60" s="133"/>
      <c r="Q60" s="133"/>
      <c r="R60" s="133"/>
      <c r="S60" s="133"/>
      <c r="T60" s="133"/>
      <c r="U60" s="133"/>
      <c r="V60" s="133"/>
      <c r="W60" s="133"/>
      <c r="X60" s="133"/>
      <c r="Y60" s="133"/>
      <c r="Z60" s="133"/>
      <c r="AA60" s="133"/>
      <c r="AB60" s="133"/>
      <c r="AC60" s="133"/>
      <c r="AD60" s="133"/>
      <c r="AE60" s="133"/>
      <c r="AF60" s="133"/>
      <c r="AG60" s="133"/>
      <c r="AH60" s="133"/>
      <c r="AI60" s="133"/>
      <c r="AJ60" s="133"/>
      <c r="AK60" s="133"/>
      <c r="AL60" s="133"/>
      <c r="AM60" s="253">
        <f t="shared" ref="AM60" si="35">SUM(H61:AL61)</f>
        <v>0</v>
      </c>
      <c r="AN60" s="389" t="str">
        <f t="shared" ref="AN60" si="36">IFERROR(IF(OR(E60="Ａ",AM60&gt;$AF$45),1,ROUNDDOWN(AM60/$AF$45,1)),"")</f>
        <v/>
      </c>
      <c r="AO60" s="372"/>
      <c r="AP60" s="8"/>
    </row>
    <row r="61" spans="1:51" ht="13.5" customHeight="1">
      <c r="A61" s="249"/>
      <c r="B61" s="255"/>
      <c r="C61" s="287"/>
      <c r="D61" s="367"/>
      <c r="E61" s="302"/>
      <c r="F61" s="262"/>
      <c r="G61" s="70" t="s">
        <v>134</v>
      </c>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253"/>
      <c r="AN61" s="389"/>
      <c r="AO61" s="374"/>
      <c r="AP61" s="8"/>
    </row>
    <row r="62" spans="1:51" ht="13.5" customHeight="1">
      <c r="A62" s="248" t="str">
        <f>IFERROR(INDEX(【従業者名簿】!F:F,MATCH(F62,【従業者名簿】!C:C,0)),"")</f>
        <v/>
      </c>
      <c r="B62" s="298" t="s">
        <v>33</v>
      </c>
      <c r="C62" s="299" t="str">
        <f t="shared" ref="C62" si="37">IF(AO62="介護福祉士","〇","")</f>
        <v/>
      </c>
      <c r="D62" s="366" t="str">
        <f t="shared" ref="D62" si="38">IF(A62="","",DATEDIF(A62,$AF$3,"m"))</f>
        <v/>
      </c>
      <c r="E62" s="301"/>
      <c r="F62" s="262"/>
      <c r="G62" s="70" t="s">
        <v>36</v>
      </c>
      <c r="H62" s="133"/>
      <c r="I62" s="133"/>
      <c r="J62" s="133"/>
      <c r="K62" s="133"/>
      <c r="L62" s="133"/>
      <c r="M62" s="133"/>
      <c r="N62" s="133"/>
      <c r="O62" s="133"/>
      <c r="P62" s="133"/>
      <c r="Q62" s="133"/>
      <c r="R62" s="133"/>
      <c r="S62" s="133"/>
      <c r="T62" s="133"/>
      <c r="U62" s="133"/>
      <c r="V62" s="133"/>
      <c r="W62" s="133"/>
      <c r="X62" s="133"/>
      <c r="Y62" s="133"/>
      <c r="Z62" s="133"/>
      <c r="AA62" s="133"/>
      <c r="AB62" s="133"/>
      <c r="AC62" s="133"/>
      <c r="AD62" s="133"/>
      <c r="AE62" s="133"/>
      <c r="AF62" s="133"/>
      <c r="AG62" s="133"/>
      <c r="AH62" s="133"/>
      <c r="AI62" s="133"/>
      <c r="AJ62" s="133"/>
      <c r="AK62" s="133"/>
      <c r="AL62" s="133"/>
      <c r="AM62" s="253">
        <f t="shared" ref="AM62" si="39">SUM(H63:AL63)</f>
        <v>0</v>
      </c>
      <c r="AN62" s="389" t="str">
        <f t="shared" ref="AN62" si="40">IFERROR(IF(OR(E62="Ａ",AM62&gt;$AF$45),1,ROUNDDOWN(AM62/$AF$45,1)),"")</f>
        <v/>
      </c>
      <c r="AO62" s="372"/>
      <c r="AP62" s="8"/>
    </row>
    <row r="63" spans="1:51" ht="13.5" customHeight="1">
      <c r="A63" s="249"/>
      <c r="B63" s="255"/>
      <c r="C63" s="287"/>
      <c r="D63" s="367"/>
      <c r="E63" s="302"/>
      <c r="F63" s="262"/>
      <c r="G63" s="70" t="s">
        <v>134</v>
      </c>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253"/>
      <c r="AN63" s="389"/>
      <c r="AO63" s="374"/>
      <c r="AP63" s="8"/>
    </row>
    <row r="64" spans="1:51" ht="13.5" customHeight="1">
      <c r="A64" s="248" t="str">
        <f>IFERROR(INDEX(【従業者名簿】!F:F,MATCH(F64,【従業者名簿】!C:C,0)),"")</f>
        <v/>
      </c>
      <c r="B64" s="298" t="s">
        <v>33</v>
      </c>
      <c r="C64" s="299" t="str">
        <f t="shared" ref="C64" si="41">IF(AO64="介護福祉士","〇","")</f>
        <v/>
      </c>
      <c r="D64" s="366" t="str">
        <f t="shared" ref="D64" si="42">IF(A64="","",DATEDIF(A64,$AF$3,"m"))</f>
        <v/>
      </c>
      <c r="E64" s="301"/>
      <c r="F64" s="262"/>
      <c r="G64" s="70" t="s">
        <v>36</v>
      </c>
      <c r="H64" s="133"/>
      <c r="I64" s="133"/>
      <c r="J64" s="133"/>
      <c r="K64" s="133"/>
      <c r="L64" s="133"/>
      <c r="M64" s="133"/>
      <c r="N64" s="133"/>
      <c r="O64" s="133"/>
      <c r="P64" s="133"/>
      <c r="Q64" s="133"/>
      <c r="R64" s="133"/>
      <c r="S64" s="133"/>
      <c r="T64" s="133"/>
      <c r="U64" s="133"/>
      <c r="V64" s="133"/>
      <c r="W64" s="133"/>
      <c r="X64" s="133"/>
      <c r="Y64" s="133"/>
      <c r="Z64" s="133"/>
      <c r="AA64" s="133"/>
      <c r="AB64" s="133"/>
      <c r="AC64" s="133"/>
      <c r="AD64" s="133"/>
      <c r="AE64" s="133"/>
      <c r="AF64" s="133"/>
      <c r="AG64" s="133"/>
      <c r="AH64" s="133"/>
      <c r="AI64" s="133"/>
      <c r="AJ64" s="133"/>
      <c r="AK64" s="133"/>
      <c r="AL64" s="133"/>
      <c r="AM64" s="253">
        <f t="shared" ref="AM64" si="43">SUM(H65:AL65)</f>
        <v>0</v>
      </c>
      <c r="AN64" s="389" t="str">
        <f t="shared" ref="AN64" si="44">IFERROR(IF(OR(E64="Ａ",AM64&gt;$AF$45),1,ROUNDDOWN(AM64/$AF$45,1)),"")</f>
        <v/>
      </c>
      <c r="AO64" s="372"/>
      <c r="AP64" s="8"/>
    </row>
    <row r="65" spans="1:51" ht="13.5" customHeight="1">
      <c r="A65" s="249"/>
      <c r="B65" s="255"/>
      <c r="C65" s="287"/>
      <c r="D65" s="367"/>
      <c r="E65" s="302"/>
      <c r="F65" s="262"/>
      <c r="G65" s="70" t="s">
        <v>134</v>
      </c>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253"/>
      <c r="AN65" s="389"/>
      <c r="AO65" s="374"/>
      <c r="AP65" s="8"/>
    </row>
    <row r="66" spans="1:51" ht="13.5" customHeight="1">
      <c r="A66" s="248" t="str">
        <f>IFERROR(INDEX(【従業者名簿】!F:F,MATCH(F66,【従業者名簿】!C:C,0)),"")</f>
        <v/>
      </c>
      <c r="B66" s="298" t="s">
        <v>33</v>
      </c>
      <c r="C66" s="299" t="str">
        <f t="shared" ref="C66" si="45">IF(AO66="介護福祉士","〇","")</f>
        <v/>
      </c>
      <c r="D66" s="366" t="str">
        <f t="shared" ref="D66" si="46">IF(A66="","",DATEDIF(A66,$AF$3,"m"))</f>
        <v/>
      </c>
      <c r="E66" s="301"/>
      <c r="F66" s="262"/>
      <c r="G66" s="70" t="s">
        <v>36</v>
      </c>
      <c r="H66" s="133"/>
      <c r="I66" s="133"/>
      <c r="J66" s="133"/>
      <c r="K66" s="133"/>
      <c r="L66" s="133"/>
      <c r="M66" s="133"/>
      <c r="N66" s="133"/>
      <c r="O66" s="133"/>
      <c r="P66" s="133"/>
      <c r="Q66" s="133"/>
      <c r="R66" s="133"/>
      <c r="S66" s="133"/>
      <c r="T66" s="133"/>
      <c r="U66" s="133"/>
      <c r="V66" s="133"/>
      <c r="W66" s="133"/>
      <c r="X66" s="133"/>
      <c r="Y66" s="133"/>
      <c r="Z66" s="133"/>
      <c r="AA66" s="133"/>
      <c r="AB66" s="133"/>
      <c r="AC66" s="133"/>
      <c r="AD66" s="133"/>
      <c r="AE66" s="133"/>
      <c r="AF66" s="133"/>
      <c r="AG66" s="133"/>
      <c r="AH66" s="133"/>
      <c r="AI66" s="133"/>
      <c r="AJ66" s="133"/>
      <c r="AK66" s="133"/>
      <c r="AL66" s="133"/>
      <c r="AM66" s="253">
        <f t="shared" ref="AM66" si="47">SUM(H67:AL67)</f>
        <v>0</v>
      </c>
      <c r="AN66" s="389" t="str">
        <f t="shared" ref="AN66" si="48">IFERROR(IF(OR(E66="Ａ",AM66&gt;$AF$45),1,ROUNDDOWN(AM66/$AF$45,1)),"")</f>
        <v/>
      </c>
      <c r="AO66" s="372"/>
      <c r="AP66" s="8"/>
    </row>
    <row r="67" spans="1:51" ht="13.5" customHeight="1">
      <c r="A67" s="249"/>
      <c r="B67" s="255"/>
      <c r="C67" s="287"/>
      <c r="D67" s="367"/>
      <c r="E67" s="302"/>
      <c r="F67" s="262"/>
      <c r="G67" s="70" t="s">
        <v>134</v>
      </c>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253"/>
      <c r="AN67" s="389"/>
      <c r="AO67" s="374"/>
      <c r="AP67" s="8"/>
    </row>
    <row r="68" spans="1:51" ht="13.5" customHeight="1">
      <c r="A68" s="248" t="str">
        <f>IFERROR(INDEX(【従業者名簿】!F:F,MATCH(F68,【従業者名簿】!C:C,0)),"")</f>
        <v/>
      </c>
      <c r="B68" s="298" t="s">
        <v>33</v>
      </c>
      <c r="C68" s="299" t="str">
        <f t="shared" ref="C68" si="49">IF(AO68="介護福祉士","〇","")</f>
        <v/>
      </c>
      <c r="D68" s="366" t="str">
        <f t="shared" ref="D68" si="50">IF(A68="","",DATEDIF(A68,$AF$3,"m"))</f>
        <v/>
      </c>
      <c r="E68" s="301"/>
      <c r="F68" s="262"/>
      <c r="G68" s="70" t="s">
        <v>36</v>
      </c>
      <c r="H68" s="133"/>
      <c r="I68" s="133"/>
      <c r="J68" s="133"/>
      <c r="K68" s="133"/>
      <c r="L68" s="133"/>
      <c r="M68" s="133"/>
      <c r="N68" s="133"/>
      <c r="O68" s="133"/>
      <c r="P68" s="133"/>
      <c r="Q68" s="133"/>
      <c r="R68" s="133"/>
      <c r="S68" s="133"/>
      <c r="T68" s="133"/>
      <c r="U68" s="133"/>
      <c r="V68" s="133"/>
      <c r="W68" s="133"/>
      <c r="X68" s="133"/>
      <c r="Y68" s="133"/>
      <c r="Z68" s="133"/>
      <c r="AA68" s="133"/>
      <c r="AB68" s="133"/>
      <c r="AC68" s="133"/>
      <c r="AD68" s="133"/>
      <c r="AE68" s="133"/>
      <c r="AF68" s="133"/>
      <c r="AG68" s="133"/>
      <c r="AH68" s="133"/>
      <c r="AI68" s="133"/>
      <c r="AJ68" s="133"/>
      <c r="AK68" s="133"/>
      <c r="AL68" s="133"/>
      <c r="AM68" s="253">
        <f t="shared" ref="AM68" si="51">SUM(H69:AL69)</f>
        <v>0</v>
      </c>
      <c r="AN68" s="389" t="str">
        <f t="shared" ref="AN68" si="52">IFERROR(IF(OR(E68="Ａ",AM68&gt;$AF$45),1,ROUNDDOWN(AM68/$AF$45,1)),"")</f>
        <v/>
      </c>
      <c r="AO68" s="372"/>
      <c r="AP68" s="8"/>
    </row>
    <row r="69" spans="1:51" ht="13.5" customHeight="1">
      <c r="A69" s="249"/>
      <c r="B69" s="255"/>
      <c r="C69" s="287"/>
      <c r="D69" s="367"/>
      <c r="E69" s="302"/>
      <c r="F69" s="262"/>
      <c r="G69" s="70" t="s">
        <v>134</v>
      </c>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253"/>
      <c r="AN69" s="389"/>
      <c r="AO69" s="374"/>
      <c r="AP69" s="8"/>
    </row>
    <row r="70" spans="1:51" ht="13.5" customHeight="1">
      <c r="A70" s="248" t="str">
        <f>IFERROR(INDEX(【従業者名簿】!F:F,MATCH(F70,【従業者名簿】!C:C,0)),"")</f>
        <v/>
      </c>
      <c r="B70" s="298" t="s">
        <v>33</v>
      </c>
      <c r="C70" s="299" t="str">
        <f t="shared" ref="C70" si="53">IF(AO70="介護福祉士","〇","")</f>
        <v/>
      </c>
      <c r="D70" s="366" t="str">
        <f t="shared" ref="D70" si="54">IF(A70="","",DATEDIF(A70,$AF$3,"m"))</f>
        <v/>
      </c>
      <c r="E70" s="301"/>
      <c r="F70" s="262"/>
      <c r="G70" s="70" t="s">
        <v>36</v>
      </c>
      <c r="H70" s="133"/>
      <c r="I70" s="133"/>
      <c r="J70" s="133"/>
      <c r="K70" s="133"/>
      <c r="L70" s="133"/>
      <c r="M70" s="133"/>
      <c r="N70" s="133"/>
      <c r="O70" s="133"/>
      <c r="P70" s="133"/>
      <c r="Q70" s="133"/>
      <c r="R70" s="133"/>
      <c r="S70" s="133"/>
      <c r="T70" s="133"/>
      <c r="U70" s="133"/>
      <c r="V70" s="133"/>
      <c r="W70" s="133"/>
      <c r="X70" s="133"/>
      <c r="Y70" s="133"/>
      <c r="Z70" s="133"/>
      <c r="AA70" s="133"/>
      <c r="AB70" s="133"/>
      <c r="AC70" s="133"/>
      <c r="AD70" s="133"/>
      <c r="AE70" s="133"/>
      <c r="AF70" s="133"/>
      <c r="AG70" s="133"/>
      <c r="AH70" s="133"/>
      <c r="AI70" s="133"/>
      <c r="AJ70" s="133"/>
      <c r="AK70" s="133"/>
      <c r="AL70" s="133"/>
      <c r="AM70" s="253">
        <f t="shared" ref="AM70" si="55">SUM(H71:AL71)</f>
        <v>0</v>
      </c>
      <c r="AN70" s="389" t="str">
        <f t="shared" ref="AN70" si="56">IFERROR(IF(OR(E70="Ａ",AM70&gt;$AF$45),1,ROUNDDOWN(AM70/$AF$45,1)),"")</f>
        <v/>
      </c>
      <c r="AO70" s="372"/>
      <c r="AP70" s="8"/>
    </row>
    <row r="71" spans="1:51" ht="13.5" customHeight="1">
      <c r="A71" s="249"/>
      <c r="B71" s="255"/>
      <c r="C71" s="287"/>
      <c r="D71" s="367"/>
      <c r="E71" s="302"/>
      <c r="F71" s="262"/>
      <c r="G71" s="70" t="s">
        <v>134</v>
      </c>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253"/>
      <c r="AN71" s="389"/>
      <c r="AO71" s="374"/>
      <c r="AP71" s="8"/>
    </row>
    <row r="72" spans="1:51" ht="13.5" customHeight="1">
      <c r="A72" s="248" t="str">
        <f>IFERROR(INDEX(【従業者名簿】!F:F,MATCH(F72,【従業者名簿】!C:C,0)),"")</f>
        <v/>
      </c>
      <c r="B72" s="298" t="s">
        <v>33</v>
      </c>
      <c r="C72" s="299" t="str">
        <f t="shared" ref="C72" si="57">IF(AO72="介護福祉士","〇","")</f>
        <v/>
      </c>
      <c r="D72" s="366" t="str">
        <f t="shared" ref="D72" si="58">IF(A72="","",DATEDIF(A72,$AF$3,"m"))</f>
        <v/>
      </c>
      <c r="E72" s="301"/>
      <c r="F72" s="262"/>
      <c r="G72" s="70" t="s">
        <v>36</v>
      </c>
      <c r="H72" s="133"/>
      <c r="I72" s="133"/>
      <c r="J72" s="133"/>
      <c r="K72" s="133"/>
      <c r="L72" s="133"/>
      <c r="M72" s="133"/>
      <c r="N72" s="133"/>
      <c r="O72" s="133"/>
      <c r="P72" s="133"/>
      <c r="Q72" s="133"/>
      <c r="R72" s="133"/>
      <c r="S72" s="133"/>
      <c r="T72" s="133"/>
      <c r="U72" s="133"/>
      <c r="V72" s="133"/>
      <c r="W72" s="133"/>
      <c r="X72" s="133"/>
      <c r="Y72" s="133"/>
      <c r="Z72" s="133"/>
      <c r="AA72" s="133"/>
      <c r="AB72" s="133"/>
      <c r="AC72" s="133"/>
      <c r="AD72" s="133"/>
      <c r="AE72" s="133"/>
      <c r="AF72" s="133"/>
      <c r="AG72" s="133"/>
      <c r="AH72" s="133"/>
      <c r="AI72" s="133"/>
      <c r="AJ72" s="133"/>
      <c r="AK72" s="133"/>
      <c r="AL72" s="133"/>
      <c r="AM72" s="253">
        <f t="shared" ref="AM72" si="59">SUM(H73:AL73)</f>
        <v>0</v>
      </c>
      <c r="AN72" s="389" t="str">
        <f t="shared" ref="AN72" si="60">IFERROR(IF(OR(E72="Ａ",AM72&gt;$AF$45),1,ROUNDDOWN(AM72/$AF$45,1)),"")</f>
        <v/>
      </c>
      <c r="AO72" s="372"/>
      <c r="AP72" s="8"/>
    </row>
    <row r="73" spans="1:51" ht="13.5" customHeight="1">
      <c r="A73" s="249"/>
      <c r="B73" s="255"/>
      <c r="C73" s="287"/>
      <c r="D73" s="367"/>
      <c r="E73" s="302"/>
      <c r="F73" s="262"/>
      <c r="G73" s="70" t="s">
        <v>134</v>
      </c>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253"/>
      <c r="AN73" s="389"/>
      <c r="AO73" s="374"/>
      <c r="AP73" s="8"/>
    </row>
    <row r="74" spans="1:51" ht="13.5" customHeight="1">
      <c r="A74" s="248" t="str">
        <f>IFERROR(INDEX(【従業者名簿】!F:F,MATCH(F74,【従業者名簿】!C:C,0)),"")</f>
        <v/>
      </c>
      <c r="B74" s="298" t="s">
        <v>33</v>
      </c>
      <c r="C74" s="299" t="str">
        <f t="shared" ref="C74" si="61">IF(AO74="介護福祉士","〇","")</f>
        <v/>
      </c>
      <c r="D74" s="366" t="str">
        <f t="shared" ref="D74" si="62">IF(A74="","",DATEDIF(A74,$AF$3,"m"))</f>
        <v/>
      </c>
      <c r="E74" s="301"/>
      <c r="F74" s="262"/>
      <c r="G74" s="70" t="s">
        <v>36</v>
      </c>
      <c r="H74" s="133"/>
      <c r="I74" s="133"/>
      <c r="J74" s="133"/>
      <c r="K74" s="133"/>
      <c r="L74" s="133"/>
      <c r="M74" s="133"/>
      <c r="N74" s="133"/>
      <c r="O74" s="133"/>
      <c r="P74" s="133"/>
      <c r="Q74" s="133"/>
      <c r="R74" s="133"/>
      <c r="S74" s="133"/>
      <c r="T74" s="133"/>
      <c r="U74" s="133"/>
      <c r="V74" s="133"/>
      <c r="W74" s="133"/>
      <c r="X74" s="133"/>
      <c r="Y74" s="133"/>
      <c r="Z74" s="133"/>
      <c r="AA74" s="133"/>
      <c r="AB74" s="133"/>
      <c r="AC74" s="133"/>
      <c r="AD74" s="133"/>
      <c r="AE74" s="133"/>
      <c r="AF74" s="133"/>
      <c r="AG74" s="133"/>
      <c r="AH74" s="133"/>
      <c r="AI74" s="133"/>
      <c r="AJ74" s="133"/>
      <c r="AK74" s="133"/>
      <c r="AL74" s="133"/>
      <c r="AM74" s="253">
        <f t="shared" ref="AM74" si="63">SUM(H75:AL75)</f>
        <v>0</v>
      </c>
      <c r="AN74" s="389" t="str">
        <f t="shared" ref="AN74" si="64">IFERROR(IF(OR(E74="Ａ",AM74&gt;$AF$45),1,ROUNDDOWN(AM74/$AF$45,1)),"")</f>
        <v/>
      </c>
      <c r="AO74" s="372"/>
      <c r="AP74" s="8"/>
    </row>
    <row r="75" spans="1:51" ht="13.5" customHeight="1">
      <c r="A75" s="249"/>
      <c r="B75" s="255"/>
      <c r="C75" s="287"/>
      <c r="D75" s="367"/>
      <c r="E75" s="302"/>
      <c r="F75" s="262"/>
      <c r="G75" s="70" t="s">
        <v>134</v>
      </c>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253"/>
      <c r="AN75" s="389"/>
      <c r="AO75" s="374"/>
      <c r="AP75" s="8"/>
    </row>
    <row r="76" spans="1:51" ht="13.5" customHeight="1">
      <c r="A76" s="248" t="str">
        <f>IFERROR(INDEX(【従業者名簿】!F:F,MATCH(F76,【従業者名簿】!C:C,0)),"")</f>
        <v/>
      </c>
      <c r="B76" s="298" t="s">
        <v>33</v>
      </c>
      <c r="C76" s="299" t="str">
        <f t="shared" ref="C76" si="65">IF(AO76="介護福祉士","〇","")</f>
        <v/>
      </c>
      <c r="D76" s="366" t="str">
        <f t="shared" ref="D76" si="66">IF(A76="","",DATEDIF(A76,$AF$3,"m"))</f>
        <v/>
      </c>
      <c r="E76" s="301"/>
      <c r="F76" s="270"/>
      <c r="G76" s="70" t="s">
        <v>36</v>
      </c>
      <c r="H76" s="133"/>
      <c r="I76" s="133"/>
      <c r="J76" s="133"/>
      <c r="K76" s="133"/>
      <c r="L76" s="133"/>
      <c r="M76" s="133"/>
      <c r="N76" s="133"/>
      <c r="O76" s="133"/>
      <c r="P76" s="133"/>
      <c r="Q76" s="133"/>
      <c r="R76" s="133"/>
      <c r="S76" s="133"/>
      <c r="T76" s="133"/>
      <c r="U76" s="133"/>
      <c r="V76" s="133"/>
      <c r="W76" s="133"/>
      <c r="X76" s="133"/>
      <c r="Y76" s="133"/>
      <c r="Z76" s="133"/>
      <c r="AA76" s="133"/>
      <c r="AB76" s="133"/>
      <c r="AC76" s="133"/>
      <c r="AD76" s="133"/>
      <c r="AE76" s="133"/>
      <c r="AF76" s="133"/>
      <c r="AG76" s="133"/>
      <c r="AH76" s="133"/>
      <c r="AI76" s="133"/>
      <c r="AJ76" s="133"/>
      <c r="AK76" s="133"/>
      <c r="AL76" s="133"/>
      <c r="AM76" s="253">
        <f t="shared" ref="AM76" si="67">SUM(H77:AL77)</f>
        <v>0</v>
      </c>
      <c r="AN76" s="389" t="str">
        <f t="shared" ref="AN76" si="68">IFERROR(IF(OR(E76="Ａ",AM76&gt;$AF$45),1,ROUNDDOWN(AM76/$AF$45,1)),"")</f>
        <v/>
      </c>
      <c r="AO76" s="372"/>
      <c r="AP76" s="8"/>
    </row>
    <row r="77" spans="1:51" ht="13.5" customHeight="1">
      <c r="A77" s="249"/>
      <c r="B77" s="255"/>
      <c r="C77" s="287"/>
      <c r="D77" s="367"/>
      <c r="E77" s="302"/>
      <c r="F77" s="261"/>
      <c r="G77" s="70" t="s">
        <v>134</v>
      </c>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253"/>
      <c r="AN77" s="389"/>
      <c r="AO77" s="374"/>
      <c r="AP77" s="8"/>
    </row>
    <row r="78" spans="1:51" ht="13.5" customHeight="1">
      <c r="A78" s="248" t="str">
        <f>IFERROR(INDEX(【従業者名簿】!F:F,MATCH(F78,【従業者名簿】!C:C,0)),"")</f>
        <v/>
      </c>
      <c r="B78" s="298" t="s">
        <v>33</v>
      </c>
      <c r="C78" s="299" t="str">
        <f t="shared" ref="C78" si="69">IF(AO78="介護福祉士","〇","")</f>
        <v/>
      </c>
      <c r="D78" s="366" t="str">
        <f>IF(A78="","",DATEDIF(A78,$AF$3,"m"))</f>
        <v/>
      </c>
      <c r="E78" s="301"/>
      <c r="F78" s="262"/>
      <c r="G78" s="70" t="s">
        <v>36</v>
      </c>
      <c r="H78" s="133"/>
      <c r="I78" s="133"/>
      <c r="J78" s="133"/>
      <c r="K78" s="133"/>
      <c r="L78" s="133"/>
      <c r="M78" s="133"/>
      <c r="N78" s="133"/>
      <c r="O78" s="133"/>
      <c r="P78" s="133"/>
      <c r="Q78" s="133"/>
      <c r="R78" s="133"/>
      <c r="S78" s="133"/>
      <c r="T78" s="133"/>
      <c r="U78" s="133"/>
      <c r="V78" s="133"/>
      <c r="W78" s="133"/>
      <c r="X78" s="133"/>
      <c r="Y78" s="133"/>
      <c r="Z78" s="133"/>
      <c r="AA78" s="133"/>
      <c r="AB78" s="133"/>
      <c r="AC78" s="133"/>
      <c r="AD78" s="133"/>
      <c r="AE78" s="133"/>
      <c r="AF78" s="133"/>
      <c r="AG78" s="133"/>
      <c r="AH78" s="133"/>
      <c r="AI78" s="133"/>
      <c r="AJ78" s="133"/>
      <c r="AK78" s="133"/>
      <c r="AL78" s="133"/>
      <c r="AM78" s="253">
        <f>SUM(H79:AL79)</f>
        <v>0</v>
      </c>
      <c r="AN78" s="389" t="str">
        <f>IFERROR(IF(OR(E78="Ａ",AM78&gt;$AF$45),1,ROUNDDOWN(AM78/$AF$45,1)),"")</f>
        <v/>
      </c>
      <c r="AO78" s="372"/>
      <c r="AP78" s="8"/>
    </row>
    <row r="79" spans="1:51" ht="13.5" customHeight="1">
      <c r="A79" s="249"/>
      <c r="B79" s="255"/>
      <c r="C79" s="287"/>
      <c r="D79" s="367"/>
      <c r="E79" s="302"/>
      <c r="F79" s="262"/>
      <c r="G79" s="70" t="s">
        <v>134</v>
      </c>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253"/>
      <c r="AN79" s="389"/>
      <c r="AO79" s="374"/>
      <c r="AP79" s="8"/>
    </row>
    <row r="80" spans="1:51" ht="13.5" customHeight="1">
      <c r="B80" s="132"/>
      <c r="C80" s="132"/>
      <c r="D80" s="132"/>
      <c r="E80" s="7" t="s">
        <v>137</v>
      </c>
      <c r="F80" s="132"/>
      <c r="G80" s="51"/>
      <c r="H80" s="7"/>
      <c r="I80" s="52"/>
      <c r="J80" s="52"/>
      <c r="K80" s="52"/>
      <c r="L80" s="52"/>
      <c r="M80" s="52"/>
      <c r="N80" s="52"/>
      <c r="O80" s="52"/>
      <c r="P80" s="52"/>
      <c r="Q80" s="52"/>
      <c r="R80" s="52"/>
      <c r="S80" s="53"/>
      <c r="T80" s="53"/>
      <c r="U80" s="7"/>
      <c r="V80" s="52"/>
      <c r="W80" s="52"/>
      <c r="X80" s="52"/>
      <c r="Y80" s="52"/>
      <c r="Z80" s="52"/>
      <c r="AA80" s="52"/>
      <c r="AB80" s="52"/>
      <c r="AC80" s="132"/>
      <c r="AD80" s="132"/>
      <c r="AE80" s="132"/>
      <c r="AF80" s="54"/>
      <c r="AG80" s="54"/>
      <c r="AH80" s="7"/>
      <c r="AI80" s="7"/>
      <c r="AJ80" s="7"/>
      <c r="AK80" s="7"/>
      <c r="AL80" s="7"/>
      <c r="AM80" s="55"/>
      <c r="AN80" s="56"/>
      <c r="AO80" s="57"/>
      <c r="AP80" s="10"/>
      <c r="AQ80" s="159"/>
      <c r="AR80" s="159"/>
      <c r="AS80" s="159"/>
      <c r="AT80" s="58"/>
      <c r="AU80" s="58"/>
      <c r="AV80" s="58"/>
      <c r="AW80" s="59"/>
      <c r="AX80" s="59"/>
      <c r="AY80" s="59"/>
    </row>
    <row r="81" spans="1:53" ht="13.5" customHeight="1">
      <c r="B81" s="132"/>
      <c r="C81" s="132"/>
      <c r="D81" s="132"/>
      <c r="E81" s="7"/>
      <c r="F81" s="132"/>
      <c r="G81" s="51"/>
      <c r="H81" s="7"/>
      <c r="I81" s="52"/>
      <c r="J81" s="52"/>
      <c r="K81" s="52"/>
      <c r="L81" s="52"/>
      <c r="M81" s="52"/>
      <c r="N81" s="52"/>
      <c r="O81" s="52"/>
      <c r="P81" s="52"/>
      <c r="Q81" s="52"/>
      <c r="R81" s="52"/>
      <c r="S81" s="53"/>
      <c r="T81" s="53"/>
      <c r="U81" s="7"/>
      <c r="V81" s="52"/>
      <c r="W81" s="52"/>
      <c r="X81" s="52"/>
      <c r="Y81" s="52"/>
      <c r="Z81" s="52"/>
      <c r="AA81" s="52"/>
      <c r="AB81" s="52"/>
      <c r="AC81" s="132"/>
      <c r="AD81" s="132"/>
      <c r="AE81" s="132"/>
      <c r="AF81" s="54"/>
      <c r="AG81" s="54"/>
      <c r="AH81" s="7"/>
      <c r="AI81" s="7"/>
      <c r="AJ81" s="7"/>
      <c r="AK81" s="7"/>
      <c r="AL81" s="7"/>
      <c r="AM81" s="55"/>
      <c r="AN81" s="56"/>
      <c r="AO81" s="57"/>
      <c r="AP81" s="10"/>
      <c r="AQ81" s="159"/>
      <c r="AR81" s="159"/>
      <c r="AS81" s="159"/>
      <c r="AT81" s="58"/>
      <c r="AU81" s="58"/>
      <c r="AV81" s="58"/>
      <c r="AW81" s="59"/>
      <c r="AX81" s="59"/>
      <c r="AY81" s="59"/>
    </row>
    <row r="82" spans="1:53" ht="18" customHeight="1">
      <c r="B82" s="2" t="s">
        <v>2</v>
      </c>
      <c r="C82" s="2"/>
      <c r="D82" s="2"/>
      <c r="E82" s="2"/>
      <c r="F82" s="2"/>
      <c r="G82" s="2"/>
      <c r="H82" s="2"/>
      <c r="I82" s="2"/>
      <c r="J82" s="2"/>
      <c r="AF82" s="3"/>
      <c r="AO82" s="3"/>
      <c r="AY82" s="3" t="s">
        <v>35</v>
      </c>
      <c r="BA82" s="9"/>
    </row>
    <row r="83" spans="1:53" ht="18" customHeight="1">
      <c r="B83" s="233" t="s">
        <v>22</v>
      </c>
      <c r="C83" s="234"/>
      <c r="D83" s="235">
        <f>【算定要件集計】!$B$3</f>
        <v>0</v>
      </c>
      <c r="E83" s="236"/>
      <c r="F83" s="236"/>
      <c r="G83" s="236"/>
      <c r="H83" s="236"/>
      <c r="I83" s="236"/>
      <c r="J83" s="236"/>
      <c r="K83" s="237"/>
      <c r="L83" s="238" t="s">
        <v>21</v>
      </c>
      <c r="M83" s="239"/>
      <c r="N83" s="239"/>
      <c r="O83" s="240"/>
      <c r="P83" s="241"/>
      <c r="Q83" s="241"/>
      <c r="R83" s="241"/>
      <c r="S83" s="241"/>
      <c r="T83" s="241"/>
      <c r="U83" s="242"/>
      <c r="V83" s="233" t="s">
        <v>23</v>
      </c>
      <c r="W83" s="243"/>
      <c r="X83" s="203"/>
      <c r="Y83" s="244"/>
      <c r="Z83" s="245"/>
      <c r="AA83" s="233" t="s">
        <v>40</v>
      </c>
      <c r="AB83" s="246"/>
      <c r="AC83" s="246"/>
      <c r="AD83" s="246"/>
      <c r="AE83" s="247"/>
      <c r="AF83" s="375" t="str">
        <f>$AF$3</f>
        <v/>
      </c>
      <c r="AG83" s="376"/>
      <c r="AH83" s="376"/>
      <c r="AI83" s="376"/>
      <c r="AJ83" s="377"/>
      <c r="AK83" s="378"/>
      <c r="AO83" s="5"/>
      <c r="BA83" s="9"/>
    </row>
    <row r="84" spans="1:53" ht="5.0999999999999996" customHeight="1">
      <c r="BA84" s="9"/>
    </row>
    <row r="85" spans="1:53" ht="16.5" customHeight="1">
      <c r="G85" s="5" t="s">
        <v>44</v>
      </c>
      <c r="H85" s="49">
        <f>$H$5</f>
        <v>0</v>
      </c>
      <c r="I85" s="50" t="s">
        <v>43</v>
      </c>
      <c r="J85" s="49">
        <f>$J$5</f>
        <v>0</v>
      </c>
      <c r="K85" s="50" t="s">
        <v>24</v>
      </c>
      <c r="L85" s="50"/>
      <c r="M85" s="49">
        <f>$M$5</f>
        <v>0</v>
      </c>
      <c r="N85" s="50" t="s">
        <v>43</v>
      </c>
      <c r="O85" s="49">
        <f>$O$5</f>
        <v>0</v>
      </c>
      <c r="P85" s="1" t="s">
        <v>25</v>
      </c>
      <c r="R85" s="7"/>
      <c r="U85" s="7"/>
      <c r="V85" s="7"/>
      <c r="W85" s="7"/>
      <c r="X85" s="7"/>
      <c r="Y85" s="7"/>
      <c r="AE85" s="5" t="s">
        <v>42</v>
      </c>
      <c r="AF85" s="220">
        <f>$AF$5</f>
        <v>0</v>
      </c>
      <c r="AG85" s="379"/>
      <c r="AH85" s="7" t="s">
        <v>31</v>
      </c>
      <c r="AI85" s="7"/>
      <c r="AJ85" s="7"/>
      <c r="AL85" s="5" t="s">
        <v>32</v>
      </c>
      <c r="AM85" s="47">
        <f>$AM$5</f>
        <v>0</v>
      </c>
      <c r="AN85" s="7" t="s">
        <v>31</v>
      </c>
      <c r="AQ85" s="1" t="s">
        <v>27</v>
      </c>
      <c r="BA85" s="9"/>
    </row>
    <row r="86" spans="1:53" s="6" customFormat="1" ht="18" customHeight="1">
      <c r="A86" s="248" t="s">
        <v>60</v>
      </c>
      <c r="B86" s="238" t="s">
        <v>0</v>
      </c>
      <c r="C86" s="250" t="s">
        <v>203</v>
      </c>
      <c r="D86" s="250" t="s">
        <v>62</v>
      </c>
      <c r="E86" s="250" t="s">
        <v>1</v>
      </c>
      <c r="F86" s="238" t="s">
        <v>3</v>
      </c>
      <c r="G86" s="252" t="s">
        <v>37</v>
      </c>
      <c r="H86" s="18" t="str">
        <f>AF83</f>
        <v/>
      </c>
      <c r="I86" s="18" t="str">
        <f>IFERROR(H86+1,"")</f>
        <v/>
      </c>
      <c r="J86" s="18" t="str">
        <f t="shared" ref="J86:AI86" si="70">IFERROR(I86+1,"")</f>
        <v/>
      </c>
      <c r="K86" s="18" t="str">
        <f t="shared" si="70"/>
        <v/>
      </c>
      <c r="L86" s="18" t="str">
        <f t="shared" si="70"/>
        <v/>
      </c>
      <c r="M86" s="18" t="str">
        <f t="shared" si="70"/>
        <v/>
      </c>
      <c r="N86" s="18" t="str">
        <f t="shared" si="70"/>
        <v/>
      </c>
      <c r="O86" s="18" t="str">
        <f t="shared" si="70"/>
        <v/>
      </c>
      <c r="P86" s="18" t="str">
        <f t="shared" si="70"/>
        <v/>
      </c>
      <c r="Q86" s="18" t="str">
        <f t="shared" si="70"/>
        <v/>
      </c>
      <c r="R86" s="18" t="str">
        <f t="shared" si="70"/>
        <v/>
      </c>
      <c r="S86" s="18" t="str">
        <f t="shared" si="70"/>
        <v/>
      </c>
      <c r="T86" s="18" t="str">
        <f t="shared" si="70"/>
        <v/>
      </c>
      <c r="U86" s="18" t="str">
        <f t="shared" si="70"/>
        <v/>
      </c>
      <c r="V86" s="18" t="str">
        <f t="shared" si="70"/>
        <v/>
      </c>
      <c r="W86" s="18" t="str">
        <f t="shared" si="70"/>
        <v/>
      </c>
      <c r="X86" s="18" t="str">
        <f t="shared" si="70"/>
        <v/>
      </c>
      <c r="Y86" s="18" t="str">
        <f t="shared" si="70"/>
        <v/>
      </c>
      <c r="Z86" s="18" t="str">
        <f t="shared" si="70"/>
        <v/>
      </c>
      <c r="AA86" s="18" t="str">
        <f t="shared" si="70"/>
        <v/>
      </c>
      <c r="AB86" s="18" t="str">
        <f t="shared" si="70"/>
        <v/>
      </c>
      <c r="AC86" s="18" t="str">
        <f t="shared" si="70"/>
        <v/>
      </c>
      <c r="AD86" s="18" t="str">
        <f t="shared" si="70"/>
        <v/>
      </c>
      <c r="AE86" s="18" t="str">
        <f t="shared" si="70"/>
        <v/>
      </c>
      <c r="AF86" s="18" t="str">
        <f t="shared" si="70"/>
        <v/>
      </c>
      <c r="AG86" s="18" t="str">
        <f t="shared" si="70"/>
        <v/>
      </c>
      <c r="AH86" s="18" t="str">
        <f t="shared" si="70"/>
        <v/>
      </c>
      <c r="AI86" s="18" t="str">
        <f t="shared" si="70"/>
        <v/>
      </c>
      <c r="AJ86" s="18" t="str">
        <f>IFERROR(IF(MONTH(AI86)&lt;&gt;MONTH(AI86+1),"",AI86+1),"")</f>
        <v/>
      </c>
      <c r="AK86" s="18" t="str">
        <f>IFERROR(IF(MONTH(AJ86)&lt;&gt;MONTH(AJ86+1),"",AJ86+1),"")</f>
        <v/>
      </c>
      <c r="AL86" s="18" t="str">
        <f>IFERROR(IF(MONTH(AK86)&lt;&gt;MONTH(AK86+1),"",AK86+1),"")</f>
        <v/>
      </c>
      <c r="AM86" s="263" t="s">
        <v>162</v>
      </c>
      <c r="AN86" s="263" t="s">
        <v>163</v>
      </c>
      <c r="AO86" s="206" t="s">
        <v>133</v>
      </c>
      <c r="AQ86" s="208" t="s">
        <v>36</v>
      </c>
      <c r="AR86" s="209"/>
      <c r="AS86" s="208" t="s">
        <v>39</v>
      </c>
      <c r="AT86" s="212"/>
      <c r="AU86" s="212"/>
      <c r="AV86" s="212"/>
      <c r="AW86" s="213"/>
      <c r="AX86" s="208" t="s">
        <v>16</v>
      </c>
      <c r="AY86" s="215"/>
      <c r="BA86" s="9"/>
    </row>
    <row r="87" spans="1:53" s="6" customFormat="1" ht="18" customHeight="1">
      <c r="A87" s="249"/>
      <c r="B87" s="238"/>
      <c r="C87" s="251"/>
      <c r="D87" s="251"/>
      <c r="E87" s="251"/>
      <c r="F87" s="238"/>
      <c r="G87" s="239"/>
      <c r="H87" s="19" t="str">
        <f>H86</f>
        <v/>
      </c>
      <c r="I87" s="19" t="str">
        <f>I86</f>
        <v/>
      </c>
      <c r="J87" s="19" t="str">
        <f t="shared" ref="J87:AL87" si="71">J86</f>
        <v/>
      </c>
      <c r="K87" s="19" t="str">
        <f t="shared" si="71"/>
        <v/>
      </c>
      <c r="L87" s="19" t="str">
        <f t="shared" si="71"/>
        <v/>
      </c>
      <c r="M87" s="19" t="str">
        <f t="shared" si="71"/>
        <v/>
      </c>
      <c r="N87" s="19" t="str">
        <f t="shared" si="71"/>
        <v/>
      </c>
      <c r="O87" s="19" t="str">
        <f t="shared" si="71"/>
        <v/>
      </c>
      <c r="P87" s="19" t="str">
        <f t="shared" si="71"/>
        <v/>
      </c>
      <c r="Q87" s="19" t="str">
        <f t="shared" si="71"/>
        <v/>
      </c>
      <c r="R87" s="19" t="str">
        <f t="shared" si="71"/>
        <v/>
      </c>
      <c r="S87" s="19" t="str">
        <f t="shared" si="71"/>
        <v/>
      </c>
      <c r="T87" s="19" t="str">
        <f t="shared" si="71"/>
        <v/>
      </c>
      <c r="U87" s="19" t="str">
        <f t="shared" si="71"/>
        <v/>
      </c>
      <c r="V87" s="19" t="str">
        <f t="shared" si="71"/>
        <v/>
      </c>
      <c r="W87" s="19" t="str">
        <f t="shared" si="71"/>
        <v/>
      </c>
      <c r="X87" s="19" t="str">
        <f t="shared" si="71"/>
        <v/>
      </c>
      <c r="Y87" s="19" t="str">
        <f t="shared" si="71"/>
        <v/>
      </c>
      <c r="Z87" s="19" t="str">
        <f t="shared" si="71"/>
        <v/>
      </c>
      <c r="AA87" s="19" t="str">
        <f t="shared" si="71"/>
        <v/>
      </c>
      <c r="AB87" s="19" t="str">
        <f t="shared" si="71"/>
        <v/>
      </c>
      <c r="AC87" s="19" t="str">
        <f t="shared" si="71"/>
        <v/>
      </c>
      <c r="AD87" s="19" t="str">
        <f t="shared" si="71"/>
        <v/>
      </c>
      <c r="AE87" s="19" t="str">
        <f t="shared" si="71"/>
        <v/>
      </c>
      <c r="AF87" s="19" t="str">
        <f t="shared" si="71"/>
        <v/>
      </c>
      <c r="AG87" s="19" t="str">
        <f t="shared" si="71"/>
        <v/>
      </c>
      <c r="AH87" s="19" t="str">
        <f t="shared" si="71"/>
        <v/>
      </c>
      <c r="AI87" s="19" t="str">
        <f t="shared" si="71"/>
        <v/>
      </c>
      <c r="AJ87" s="19" t="str">
        <f t="shared" si="71"/>
        <v/>
      </c>
      <c r="AK87" s="19" t="str">
        <f t="shared" si="71"/>
        <v/>
      </c>
      <c r="AL87" s="19" t="str">
        <f t="shared" si="71"/>
        <v/>
      </c>
      <c r="AM87" s="263"/>
      <c r="AN87" s="263"/>
      <c r="AO87" s="207"/>
      <c r="AQ87" s="210"/>
      <c r="AR87" s="211"/>
      <c r="AS87" s="210"/>
      <c r="AT87" s="214"/>
      <c r="AU87" s="214"/>
      <c r="AV87" s="214"/>
      <c r="AW87" s="211"/>
      <c r="AX87" s="210"/>
      <c r="AY87" s="211"/>
      <c r="BA87" s="9"/>
    </row>
    <row r="88" spans="1:53" s="6" customFormat="1" ht="13.5" customHeight="1">
      <c r="A88" s="248"/>
      <c r="B88" s="255" t="s">
        <v>4</v>
      </c>
      <c r="C88" s="257" t="s">
        <v>48</v>
      </c>
      <c r="D88" s="257" t="s">
        <v>48</v>
      </c>
      <c r="E88" s="259" t="s">
        <v>10</v>
      </c>
      <c r="F88" s="261"/>
      <c r="G88" s="70" t="s">
        <v>36</v>
      </c>
      <c r="H88" s="45"/>
      <c r="I88" s="45"/>
      <c r="J88" s="45"/>
      <c r="K88" s="45"/>
      <c r="L88" s="45"/>
      <c r="M88" s="45"/>
      <c r="N88" s="45"/>
      <c r="O88" s="45"/>
      <c r="P88" s="45"/>
      <c r="Q88" s="45"/>
      <c r="R88" s="45"/>
      <c r="S88" s="45"/>
      <c r="T88" s="45"/>
      <c r="U88" s="45"/>
      <c r="V88" s="45"/>
      <c r="W88" s="45"/>
      <c r="X88" s="45"/>
      <c r="Y88" s="45"/>
      <c r="Z88" s="45"/>
      <c r="AA88" s="45"/>
      <c r="AB88" s="45"/>
      <c r="AC88" s="45"/>
      <c r="AD88" s="45"/>
      <c r="AE88" s="45"/>
      <c r="AF88" s="45"/>
      <c r="AG88" s="45"/>
      <c r="AH88" s="45"/>
      <c r="AI88" s="45"/>
      <c r="AJ88" s="45"/>
      <c r="AK88" s="45"/>
      <c r="AL88" s="45"/>
      <c r="AM88" s="253">
        <f>SUM(H89:AL89)</f>
        <v>0</v>
      </c>
      <c r="AN88" s="254" t="s">
        <v>48</v>
      </c>
      <c r="AO88" s="223"/>
      <c r="AQ88" s="228"/>
      <c r="AR88" s="369"/>
      <c r="AS88" s="224"/>
      <c r="AT88" s="225"/>
      <c r="AU88" s="12" t="s">
        <v>26</v>
      </c>
      <c r="AV88" s="226"/>
      <c r="AW88" s="227"/>
      <c r="AX88" s="156"/>
      <c r="AY88" s="167" t="s">
        <v>34</v>
      </c>
      <c r="BA88" s="9"/>
    </row>
    <row r="89" spans="1:53" ht="13.5" customHeight="1">
      <c r="A89" s="249"/>
      <c r="B89" s="256"/>
      <c r="C89" s="258"/>
      <c r="D89" s="258"/>
      <c r="E89" s="260"/>
      <c r="F89" s="262"/>
      <c r="G89" s="70" t="s">
        <v>16</v>
      </c>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253"/>
      <c r="AN89" s="254"/>
      <c r="AO89" s="374"/>
      <c r="AQ89" s="228"/>
      <c r="AR89" s="369"/>
      <c r="AS89" s="224"/>
      <c r="AT89" s="225"/>
      <c r="AU89" s="12" t="s">
        <v>26</v>
      </c>
      <c r="AV89" s="226"/>
      <c r="AW89" s="227"/>
      <c r="AX89" s="156"/>
      <c r="AY89" s="167" t="s">
        <v>34</v>
      </c>
      <c r="BA89" s="9"/>
    </row>
    <row r="90" spans="1:53" ht="13.5" customHeight="1">
      <c r="A90" s="248"/>
      <c r="B90" s="273" t="s">
        <v>5</v>
      </c>
      <c r="C90" s="257" t="s">
        <v>48</v>
      </c>
      <c r="D90" s="257" t="s">
        <v>48</v>
      </c>
      <c r="E90" s="275" t="s">
        <v>10</v>
      </c>
      <c r="F90" s="262"/>
      <c r="G90" s="70" t="s">
        <v>36</v>
      </c>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253">
        <f>SUM(H91:AL91)</f>
        <v>0</v>
      </c>
      <c r="AN90" s="254" t="s">
        <v>48</v>
      </c>
      <c r="AO90" s="372"/>
      <c r="AQ90" s="228"/>
      <c r="AR90" s="369"/>
      <c r="AS90" s="224"/>
      <c r="AT90" s="225"/>
      <c r="AU90" s="12" t="s">
        <v>26</v>
      </c>
      <c r="AV90" s="226"/>
      <c r="AW90" s="227"/>
      <c r="AX90" s="156"/>
      <c r="AY90" s="167" t="s">
        <v>34</v>
      </c>
      <c r="BA90" s="9"/>
    </row>
    <row r="91" spans="1:53" ht="13.5" customHeight="1">
      <c r="A91" s="249"/>
      <c r="B91" s="274"/>
      <c r="C91" s="258"/>
      <c r="D91" s="258"/>
      <c r="E91" s="260"/>
      <c r="F91" s="262"/>
      <c r="G91" s="71" t="s">
        <v>41</v>
      </c>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276"/>
      <c r="AN91" s="272"/>
      <c r="AO91" s="374"/>
      <c r="AQ91" s="228"/>
      <c r="AR91" s="369"/>
      <c r="AS91" s="224"/>
      <c r="AT91" s="225"/>
      <c r="AU91" s="12" t="s">
        <v>26</v>
      </c>
      <c r="AV91" s="226"/>
      <c r="AW91" s="227"/>
      <c r="AX91" s="156"/>
      <c r="AY91" s="167" t="s">
        <v>34</v>
      </c>
      <c r="BA91" s="9"/>
    </row>
    <row r="92" spans="1:53" ht="13.5" customHeight="1">
      <c r="A92" s="248"/>
      <c r="B92" s="265" t="s">
        <v>38</v>
      </c>
      <c r="C92" s="257" t="s">
        <v>48</v>
      </c>
      <c r="D92" s="257" t="s">
        <v>48</v>
      </c>
      <c r="E92" s="268" t="s">
        <v>48</v>
      </c>
      <c r="F92" s="270"/>
      <c r="G92" s="70" t="s">
        <v>36</v>
      </c>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253">
        <f>SUM(H93:AL93)</f>
        <v>0</v>
      </c>
      <c r="AN92" s="254" t="s">
        <v>48</v>
      </c>
      <c r="AO92" s="372"/>
      <c r="AQ92" s="228"/>
      <c r="AR92" s="369"/>
      <c r="AS92" s="224"/>
      <c r="AT92" s="225"/>
      <c r="AU92" s="12" t="s">
        <v>26</v>
      </c>
      <c r="AV92" s="226"/>
      <c r="AW92" s="227"/>
      <c r="AX92" s="156"/>
      <c r="AY92" s="167" t="s">
        <v>34</v>
      </c>
      <c r="BA92" s="9"/>
    </row>
    <row r="93" spans="1:53" ht="13.5" customHeight="1" thickBot="1">
      <c r="A93" s="264"/>
      <c r="B93" s="266"/>
      <c r="C93" s="267"/>
      <c r="D93" s="267"/>
      <c r="E93" s="269"/>
      <c r="F93" s="271"/>
      <c r="G93" s="72" t="s">
        <v>41</v>
      </c>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1"/>
      <c r="AN93" s="341"/>
      <c r="AO93" s="373"/>
      <c r="AQ93" s="228"/>
      <c r="AR93" s="369"/>
      <c r="AS93" s="224"/>
      <c r="AT93" s="225"/>
      <c r="AU93" s="12" t="s">
        <v>26</v>
      </c>
      <c r="AV93" s="226"/>
      <c r="AW93" s="227"/>
      <c r="AX93" s="156"/>
      <c r="AY93" s="167" t="s">
        <v>34</v>
      </c>
      <c r="BA93" s="9"/>
    </row>
    <row r="94" spans="1:53" ht="13.5" customHeight="1" thickTop="1">
      <c r="A94" s="283" t="str">
        <f>IFERROR(INDEX(【従業者名簿】!F:F,MATCH(届出後1月!F94,【従業者名簿】!C:C,0)),"")</f>
        <v/>
      </c>
      <c r="B94" s="255" t="s">
        <v>4</v>
      </c>
      <c r="C94" s="285" t="str">
        <f>IF(AO94="介護福祉士","〇","")</f>
        <v/>
      </c>
      <c r="D94" s="367" t="str">
        <f>IF(A94="","",DATEDIF(A94,$AF$3,"m"))</f>
        <v/>
      </c>
      <c r="E94" s="290" t="s">
        <v>102</v>
      </c>
      <c r="F94" s="293"/>
      <c r="G94" s="73" t="s">
        <v>36</v>
      </c>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278">
        <f>SUM(H95:AL95)</f>
        <v>0</v>
      </c>
      <c r="AN94" s="386" t="str">
        <f>IFERROR(IF(SUM(AM94:AM99)&gt;$AF$125,1,ROUNDDOWN(SUM(AM94:AM99)/$AF$125,1)),"")</f>
        <v/>
      </c>
      <c r="AO94" s="343"/>
      <c r="AQ94" s="228"/>
      <c r="AR94" s="369"/>
      <c r="AS94" s="224"/>
      <c r="AT94" s="225"/>
      <c r="AU94" s="12" t="s">
        <v>26</v>
      </c>
      <c r="AV94" s="226"/>
      <c r="AW94" s="227"/>
      <c r="AX94" s="156"/>
      <c r="AY94" s="167" t="s">
        <v>34</v>
      </c>
      <c r="BA94" s="9"/>
    </row>
    <row r="95" spans="1:53" ht="13.5" customHeight="1">
      <c r="A95" s="284"/>
      <c r="B95" s="256"/>
      <c r="C95" s="286"/>
      <c r="D95" s="370"/>
      <c r="E95" s="291"/>
      <c r="F95" s="293"/>
      <c r="G95" s="70" t="s">
        <v>41</v>
      </c>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253"/>
      <c r="AN95" s="386"/>
      <c r="AO95" s="344"/>
      <c r="AQ95" s="228"/>
      <c r="AR95" s="369"/>
      <c r="AS95" s="224"/>
      <c r="AT95" s="225"/>
      <c r="AU95" s="12" t="s">
        <v>26</v>
      </c>
      <c r="AV95" s="226"/>
      <c r="AW95" s="227"/>
      <c r="AX95" s="156"/>
      <c r="AY95" s="167" t="s">
        <v>34</v>
      </c>
      <c r="BA95" s="9"/>
    </row>
    <row r="96" spans="1:53" ht="13.5" customHeight="1">
      <c r="A96" s="284"/>
      <c r="B96" s="273" t="s">
        <v>5</v>
      </c>
      <c r="C96" s="286"/>
      <c r="D96" s="370"/>
      <c r="E96" s="291"/>
      <c r="F96" s="293"/>
      <c r="G96" s="73" t="s">
        <v>36</v>
      </c>
      <c r="H96" s="38"/>
      <c r="I96" s="38"/>
      <c r="J96" s="38"/>
      <c r="K96" s="38"/>
      <c r="L96" s="164"/>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278">
        <f>SUM(H97:AL97)</f>
        <v>0</v>
      </c>
      <c r="AN96" s="386"/>
      <c r="AO96" s="345"/>
      <c r="AQ96" s="228"/>
      <c r="AR96" s="369"/>
      <c r="AS96" s="224"/>
      <c r="AT96" s="225"/>
      <c r="AU96" s="12" t="s">
        <v>26</v>
      </c>
      <c r="AV96" s="226"/>
      <c r="AW96" s="227"/>
      <c r="AX96" s="156"/>
      <c r="AY96" s="167" t="s">
        <v>34</v>
      </c>
      <c r="BA96" s="9"/>
    </row>
    <row r="97" spans="1:53" ht="13.5" customHeight="1">
      <c r="A97" s="284"/>
      <c r="B97" s="297"/>
      <c r="C97" s="286"/>
      <c r="D97" s="370"/>
      <c r="E97" s="291"/>
      <c r="F97" s="293"/>
      <c r="G97" s="70" t="s">
        <v>41</v>
      </c>
      <c r="H97" s="35"/>
      <c r="I97" s="35"/>
      <c r="J97" s="35"/>
      <c r="K97" s="35"/>
      <c r="L97" s="36"/>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253"/>
      <c r="AN97" s="386"/>
      <c r="AO97" s="344"/>
      <c r="AQ97" s="228"/>
      <c r="AR97" s="369"/>
      <c r="AS97" s="224"/>
      <c r="AT97" s="225"/>
      <c r="AU97" s="12" t="s">
        <v>26</v>
      </c>
      <c r="AV97" s="226"/>
      <c r="AW97" s="227"/>
      <c r="AX97" s="156"/>
      <c r="AY97" s="167" t="s">
        <v>34</v>
      </c>
      <c r="BA97" s="9"/>
    </row>
    <row r="98" spans="1:53" ht="13.5" customHeight="1">
      <c r="A98" s="284"/>
      <c r="B98" s="296" t="s">
        <v>33</v>
      </c>
      <c r="C98" s="286"/>
      <c r="D98" s="370"/>
      <c r="E98" s="291"/>
      <c r="F98" s="294"/>
      <c r="G98" s="73" t="s">
        <v>36</v>
      </c>
      <c r="H98" s="38"/>
      <c r="I98" s="38"/>
      <c r="J98" s="38"/>
      <c r="K98" s="38"/>
      <c r="L98" s="164"/>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278">
        <f>SUM(H99:AL99)</f>
        <v>0</v>
      </c>
      <c r="AN98" s="387"/>
      <c r="AO98" s="345"/>
      <c r="AQ98" s="228"/>
      <c r="AR98" s="369"/>
      <c r="AS98" s="224"/>
      <c r="AT98" s="225"/>
      <c r="AU98" s="12" t="s">
        <v>26</v>
      </c>
      <c r="AV98" s="226"/>
      <c r="AW98" s="227"/>
      <c r="AX98" s="156"/>
      <c r="AY98" s="167" t="s">
        <v>34</v>
      </c>
      <c r="BA98" s="9"/>
    </row>
    <row r="99" spans="1:53" ht="13.5" customHeight="1">
      <c r="A99" s="284"/>
      <c r="B99" s="255"/>
      <c r="C99" s="287"/>
      <c r="D99" s="370"/>
      <c r="E99" s="292"/>
      <c r="F99" s="295"/>
      <c r="G99" s="70" t="s">
        <v>41</v>
      </c>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253"/>
      <c r="AN99" s="387"/>
      <c r="AO99" s="346"/>
      <c r="AQ99" s="228"/>
      <c r="AR99" s="369"/>
      <c r="AS99" s="224"/>
      <c r="AT99" s="225"/>
      <c r="AU99" s="12" t="s">
        <v>26</v>
      </c>
      <c r="AV99" s="226"/>
      <c r="AW99" s="227"/>
      <c r="AX99" s="156"/>
      <c r="AY99" s="167" t="s">
        <v>34</v>
      </c>
      <c r="BA99" s="9"/>
    </row>
    <row r="100" spans="1:53" ht="13.5" customHeight="1">
      <c r="A100" s="305" t="str">
        <f>IFERROR(INDEX(【従業者名簿】!F:F,MATCH(届出後1月!F100,【従業者名簿】!C:C,0)),"")</f>
        <v/>
      </c>
      <c r="B100" s="273" t="s">
        <v>5</v>
      </c>
      <c r="C100" s="299" t="str">
        <f>IF(AO100="介護福祉士","〇","")</f>
        <v/>
      </c>
      <c r="D100" s="370" t="str">
        <f>IF(A100="","",DATEDIF(A100,$AF$3,"m"))</f>
        <v/>
      </c>
      <c r="E100" s="306" t="s">
        <v>102</v>
      </c>
      <c r="F100" s="262"/>
      <c r="G100" s="70" t="s">
        <v>36</v>
      </c>
      <c r="H100" s="164"/>
      <c r="I100" s="164"/>
      <c r="J100" s="164"/>
      <c r="K100" s="164"/>
      <c r="L100" s="164"/>
      <c r="M100" s="164"/>
      <c r="N100" s="164"/>
      <c r="O100" s="164"/>
      <c r="P100" s="164"/>
      <c r="Q100" s="164"/>
      <c r="R100" s="164"/>
      <c r="S100" s="164"/>
      <c r="T100" s="164"/>
      <c r="U100" s="164"/>
      <c r="V100" s="164"/>
      <c r="W100" s="164"/>
      <c r="X100" s="164"/>
      <c r="Y100" s="164"/>
      <c r="Z100" s="164"/>
      <c r="AA100" s="164"/>
      <c r="AB100" s="164"/>
      <c r="AC100" s="164"/>
      <c r="AD100" s="164"/>
      <c r="AE100" s="164"/>
      <c r="AF100" s="164"/>
      <c r="AG100" s="164"/>
      <c r="AH100" s="164"/>
      <c r="AI100" s="164"/>
      <c r="AJ100" s="164"/>
      <c r="AK100" s="164"/>
      <c r="AL100" s="164"/>
      <c r="AM100" s="278">
        <f>SUM(H101:AL101)</f>
        <v>0</v>
      </c>
      <c r="AN100" s="385" t="str">
        <f>IFERROR(IF(SUM(AM100:AM103)&gt;$AF$125,1,ROUNDDOWN(SUM(AM100:AM103)/$AF$125,1)),"")</f>
        <v/>
      </c>
      <c r="AO100" s="222"/>
      <c r="AP100" s="8"/>
      <c r="AQ100" s="228"/>
      <c r="AR100" s="369"/>
      <c r="AS100" s="224"/>
      <c r="AT100" s="225"/>
      <c r="AU100" s="12" t="s">
        <v>26</v>
      </c>
      <c r="AV100" s="226"/>
      <c r="AW100" s="227"/>
      <c r="AX100" s="156"/>
      <c r="AY100" s="167" t="s">
        <v>34</v>
      </c>
      <c r="BA100" s="9"/>
    </row>
    <row r="101" spans="1:53" ht="13.5" customHeight="1">
      <c r="A101" s="284"/>
      <c r="B101" s="297"/>
      <c r="C101" s="286"/>
      <c r="D101" s="370"/>
      <c r="E101" s="291"/>
      <c r="F101" s="262"/>
      <c r="G101" s="70" t="s">
        <v>41</v>
      </c>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253"/>
      <c r="AN101" s="386"/>
      <c r="AO101" s="344"/>
      <c r="AP101" s="8"/>
      <c r="AQ101" s="228"/>
      <c r="AR101" s="369"/>
      <c r="AS101" s="224"/>
      <c r="AT101" s="225"/>
      <c r="AU101" s="12" t="s">
        <v>26</v>
      </c>
      <c r="AV101" s="226"/>
      <c r="AW101" s="227"/>
      <c r="AX101" s="156"/>
      <c r="AY101" s="167" t="s">
        <v>34</v>
      </c>
      <c r="BA101" s="9"/>
    </row>
    <row r="102" spans="1:53" ht="13.5" customHeight="1">
      <c r="A102" s="284"/>
      <c r="B102" s="304" t="s">
        <v>33</v>
      </c>
      <c r="C102" s="286"/>
      <c r="D102" s="370"/>
      <c r="E102" s="291"/>
      <c r="F102" s="277"/>
      <c r="G102" s="70" t="s">
        <v>36</v>
      </c>
      <c r="H102" s="164"/>
      <c r="I102" s="164"/>
      <c r="J102" s="164"/>
      <c r="K102" s="164"/>
      <c r="L102" s="164"/>
      <c r="M102" s="164"/>
      <c r="N102" s="164"/>
      <c r="O102" s="164"/>
      <c r="P102" s="164"/>
      <c r="Q102" s="164"/>
      <c r="R102" s="164"/>
      <c r="S102" s="164"/>
      <c r="T102" s="164"/>
      <c r="U102" s="164"/>
      <c r="V102" s="164"/>
      <c r="W102" s="164"/>
      <c r="X102" s="164"/>
      <c r="Y102" s="164"/>
      <c r="Z102" s="164"/>
      <c r="AA102" s="164"/>
      <c r="AB102" s="164"/>
      <c r="AC102" s="164"/>
      <c r="AD102" s="164"/>
      <c r="AE102" s="164"/>
      <c r="AF102" s="164"/>
      <c r="AG102" s="164"/>
      <c r="AH102" s="164"/>
      <c r="AI102" s="164"/>
      <c r="AJ102" s="164"/>
      <c r="AK102" s="164"/>
      <c r="AL102" s="164"/>
      <c r="AM102" s="253">
        <f>SUM(H103:AL103)</f>
        <v>0</v>
      </c>
      <c r="AN102" s="387"/>
      <c r="AO102" s="345"/>
      <c r="AP102" s="8"/>
      <c r="AQ102" s="228"/>
      <c r="AR102" s="369"/>
      <c r="AS102" s="224"/>
      <c r="AT102" s="225"/>
      <c r="AU102" s="12" t="s">
        <v>26</v>
      </c>
      <c r="AV102" s="226"/>
      <c r="AW102" s="227"/>
      <c r="AX102" s="156"/>
      <c r="AY102" s="167" t="s">
        <v>34</v>
      </c>
      <c r="BA102" s="9"/>
    </row>
    <row r="103" spans="1:53" ht="13.5" customHeight="1">
      <c r="A103" s="284"/>
      <c r="B103" s="304"/>
      <c r="C103" s="287"/>
      <c r="D103" s="370"/>
      <c r="E103" s="292"/>
      <c r="F103" s="277"/>
      <c r="G103" s="70" t="s">
        <v>41</v>
      </c>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253"/>
      <c r="AN103" s="388"/>
      <c r="AO103" s="346"/>
      <c r="AP103" s="8"/>
      <c r="AQ103" s="228"/>
      <c r="AR103" s="369"/>
      <c r="AS103" s="224"/>
      <c r="AT103" s="225"/>
      <c r="AU103" s="12" t="s">
        <v>26</v>
      </c>
      <c r="AV103" s="226"/>
      <c r="AW103" s="227"/>
      <c r="AX103" s="156"/>
      <c r="AY103" s="167" t="s">
        <v>34</v>
      </c>
      <c r="BA103" s="9"/>
    </row>
    <row r="104" spans="1:53" ht="13.5" customHeight="1">
      <c r="A104" s="248" t="str">
        <f>IFERROR(INDEX(【従業者名簿】!F:F,MATCH(F104,【従業者名簿】!C:C,0)),"")</f>
        <v/>
      </c>
      <c r="B104" s="298" t="s">
        <v>33</v>
      </c>
      <c r="C104" s="299" t="str">
        <f>IF(AO104="介護福祉士","〇","")</f>
        <v/>
      </c>
      <c r="D104" s="366" t="str">
        <f>IF(A104="","",DATEDIF(A104,$AF$3,"m"))</f>
        <v/>
      </c>
      <c r="E104" s="301"/>
      <c r="F104" s="270"/>
      <c r="G104" s="70" t="s">
        <v>36</v>
      </c>
      <c r="H104" s="164"/>
      <c r="I104" s="164"/>
      <c r="J104" s="164"/>
      <c r="K104" s="164"/>
      <c r="L104" s="164"/>
      <c r="M104" s="164"/>
      <c r="N104" s="164"/>
      <c r="O104" s="40"/>
      <c r="P104" s="164"/>
      <c r="Q104" s="164"/>
      <c r="R104" s="164"/>
      <c r="S104" s="164"/>
      <c r="T104" s="164"/>
      <c r="U104" s="38"/>
      <c r="V104" s="38"/>
      <c r="W104" s="164"/>
      <c r="X104" s="164"/>
      <c r="Y104" s="164"/>
      <c r="Z104" s="164"/>
      <c r="AA104" s="164"/>
      <c r="AB104" s="164"/>
      <c r="AC104" s="164"/>
      <c r="AD104" s="164"/>
      <c r="AE104" s="164"/>
      <c r="AF104" s="164"/>
      <c r="AG104" s="164"/>
      <c r="AH104" s="164"/>
      <c r="AI104" s="164"/>
      <c r="AJ104" s="164"/>
      <c r="AK104" s="164"/>
      <c r="AL104" s="164"/>
      <c r="AM104" s="253">
        <f>SUM(H105:AL105)</f>
        <v>0</v>
      </c>
      <c r="AN104" s="380" t="str">
        <f>IFERROR(IF(OR(E104="Ａ",AM104&gt;$AF$125),1,ROUNDDOWN(AM104/$AF$125,1)),"")</f>
        <v/>
      </c>
      <c r="AO104" s="222"/>
      <c r="AP104" s="8"/>
      <c r="AQ104" s="228"/>
      <c r="AR104" s="369"/>
      <c r="AS104" s="224"/>
      <c r="AT104" s="226"/>
      <c r="AU104" s="12" t="s">
        <v>26</v>
      </c>
      <c r="AV104" s="226"/>
      <c r="AW104" s="311"/>
      <c r="AX104" s="156"/>
      <c r="AY104" s="167" t="s">
        <v>34</v>
      </c>
      <c r="BA104" s="9"/>
    </row>
    <row r="105" spans="1:53" ht="13.5" customHeight="1">
      <c r="A105" s="249"/>
      <c r="B105" s="255"/>
      <c r="C105" s="287"/>
      <c r="D105" s="367"/>
      <c r="E105" s="302"/>
      <c r="F105" s="261"/>
      <c r="G105" s="70" t="s">
        <v>41</v>
      </c>
      <c r="H105" s="35"/>
      <c r="I105" s="35"/>
      <c r="J105" s="35"/>
      <c r="K105" s="35"/>
      <c r="L105" s="35"/>
      <c r="M105" s="35"/>
      <c r="N105" s="35"/>
      <c r="O105" s="48"/>
      <c r="P105" s="35"/>
      <c r="Q105" s="35"/>
      <c r="R105" s="35"/>
      <c r="S105" s="35"/>
      <c r="T105" s="35"/>
      <c r="U105" s="35"/>
      <c r="V105" s="35"/>
      <c r="W105" s="35"/>
      <c r="X105" s="35"/>
      <c r="Y105" s="35"/>
      <c r="Z105" s="35"/>
      <c r="AA105" s="35"/>
      <c r="AB105" s="35"/>
      <c r="AC105" s="35"/>
      <c r="AD105" s="35"/>
      <c r="AE105" s="35"/>
      <c r="AF105" s="35"/>
      <c r="AG105" s="39"/>
      <c r="AH105" s="35"/>
      <c r="AI105" s="35"/>
      <c r="AJ105" s="35"/>
      <c r="AK105" s="35"/>
      <c r="AL105" s="35"/>
      <c r="AM105" s="253"/>
      <c r="AN105" s="380"/>
      <c r="AO105" s="223"/>
      <c r="AP105" s="8"/>
      <c r="AQ105" s="228"/>
      <c r="AR105" s="369"/>
      <c r="AS105" s="224"/>
      <c r="AT105" s="226"/>
      <c r="AU105" s="12" t="s">
        <v>26</v>
      </c>
      <c r="AV105" s="226"/>
      <c r="AW105" s="311"/>
      <c r="AX105" s="156"/>
      <c r="AY105" s="167" t="s">
        <v>34</v>
      </c>
      <c r="BA105" s="9"/>
    </row>
    <row r="106" spans="1:53" ht="13.5" customHeight="1">
      <c r="A106" s="248" t="str">
        <f>IFERROR(INDEX(【従業者名簿】!F:F,MATCH(F106,【従業者名簿】!C:C,0)),"")</f>
        <v/>
      </c>
      <c r="B106" s="298" t="s">
        <v>33</v>
      </c>
      <c r="C106" s="299" t="str">
        <f t="shared" ref="C106" si="72">IF(AO106="介護福祉士","〇","")</f>
        <v/>
      </c>
      <c r="D106" s="366" t="str">
        <f>IF(A106="","",DATEDIF(A106,$AF$3,"m"))</f>
        <v/>
      </c>
      <c r="E106" s="301"/>
      <c r="F106" s="270"/>
      <c r="G106" s="70" t="s">
        <v>36</v>
      </c>
      <c r="H106" s="164"/>
      <c r="I106" s="164"/>
      <c r="J106" s="164"/>
      <c r="K106" s="164"/>
      <c r="L106" s="164"/>
      <c r="M106" s="164"/>
      <c r="N106" s="164"/>
      <c r="O106" s="164"/>
      <c r="P106" s="164"/>
      <c r="Q106" s="40"/>
      <c r="R106" s="164"/>
      <c r="S106" s="164"/>
      <c r="T106" s="164"/>
      <c r="U106" s="164"/>
      <c r="V106" s="164"/>
      <c r="W106" s="164"/>
      <c r="X106" s="164"/>
      <c r="Y106" s="164"/>
      <c r="Z106" s="164"/>
      <c r="AA106" s="164"/>
      <c r="AB106" s="164"/>
      <c r="AC106" s="164"/>
      <c r="AD106" s="164"/>
      <c r="AE106" s="40"/>
      <c r="AF106" s="164"/>
      <c r="AG106" s="164"/>
      <c r="AH106" s="164"/>
      <c r="AI106" s="164"/>
      <c r="AJ106" s="164"/>
      <c r="AK106" s="164"/>
      <c r="AL106" s="164"/>
      <c r="AM106" s="253">
        <f>SUM(H107:AL107)</f>
        <v>0</v>
      </c>
      <c r="AN106" s="380" t="str">
        <f t="shared" ref="AN106" si="73">IFERROR(IF(OR(E106="Ａ",AM106&gt;$AF$125),1,ROUNDDOWN(AM106/$AF$125,1)),"")</f>
        <v/>
      </c>
      <c r="AO106" s="222"/>
      <c r="AP106" s="8"/>
      <c r="AQ106" s="228" t="s">
        <v>19</v>
      </c>
      <c r="AR106" s="307"/>
      <c r="AS106" s="308" t="s">
        <v>20</v>
      </c>
      <c r="AT106" s="309"/>
      <c r="AU106" s="309"/>
      <c r="AV106" s="309"/>
      <c r="AW106" s="309"/>
      <c r="AX106" s="309"/>
      <c r="AY106" s="310"/>
      <c r="BA106" s="9"/>
    </row>
    <row r="107" spans="1:53" ht="13.5" customHeight="1">
      <c r="A107" s="249"/>
      <c r="B107" s="255"/>
      <c r="C107" s="287"/>
      <c r="D107" s="367"/>
      <c r="E107" s="302"/>
      <c r="F107" s="261"/>
      <c r="G107" s="70" t="s">
        <v>41</v>
      </c>
      <c r="H107" s="35"/>
      <c r="I107" s="35"/>
      <c r="J107" s="35"/>
      <c r="K107" s="35"/>
      <c r="L107" s="35"/>
      <c r="M107" s="35"/>
      <c r="N107" s="35"/>
      <c r="O107" s="35"/>
      <c r="P107" s="35"/>
      <c r="Q107" s="48"/>
      <c r="R107" s="35"/>
      <c r="S107" s="35"/>
      <c r="T107" s="35"/>
      <c r="U107" s="35"/>
      <c r="V107" s="35"/>
      <c r="W107" s="35"/>
      <c r="X107" s="35"/>
      <c r="Y107" s="35"/>
      <c r="Z107" s="35"/>
      <c r="AA107" s="35"/>
      <c r="AB107" s="35"/>
      <c r="AC107" s="35"/>
      <c r="AD107" s="35"/>
      <c r="AE107" s="48"/>
      <c r="AF107" s="35"/>
      <c r="AG107" s="35"/>
      <c r="AH107" s="35"/>
      <c r="AI107" s="35"/>
      <c r="AJ107" s="35"/>
      <c r="AK107" s="35"/>
      <c r="AL107" s="35"/>
      <c r="AM107" s="253"/>
      <c r="AN107" s="380"/>
      <c r="AO107" s="223"/>
      <c r="AP107" s="8"/>
      <c r="AQ107" s="228" t="s">
        <v>28</v>
      </c>
      <c r="AR107" s="307"/>
      <c r="AS107" s="308" t="s">
        <v>29</v>
      </c>
      <c r="AT107" s="309"/>
      <c r="AU107" s="309"/>
      <c r="AV107" s="309"/>
      <c r="AW107" s="309"/>
      <c r="AX107" s="309"/>
      <c r="AY107" s="310"/>
      <c r="BA107" s="9"/>
    </row>
    <row r="108" spans="1:53" ht="13.5" customHeight="1">
      <c r="A108" s="248" t="str">
        <f>IFERROR(INDEX(【従業者名簿】!F:F,MATCH(F108,【従業者名簿】!C:C,0)),"")</f>
        <v/>
      </c>
      <c r="B108" s="298" t="s">
        <v>33</v>
      </c>
      <c r="C108" s="299" t="str">
        <f t="shared" ref="C108" si="74">IF(AO108="介護福祉士","〇","")</f>
        <v/>
      </c>
      <c r="D108" s="366" t="str">
        <f>IF(A108="","",DATEDIF(A108,$AF$3,"m"))</f>
        <v/>
      </c>
      <c r="E108" s="301"/>
      <c r="F108" s="270"/>
      <c r="G108" s="70" t="s">
        <v>36</v>
      </c>
      <c r="H108" s="164"/>
      <c r="I108" s="164"/>
      <c r="J108" s="164"/>
      <c r="K108" s="164"/>
      <c r="L108" s="164"/>
      <c r="M108" s="164"/>
      <c r="N108" s="164"/>
      <c r="O108" s="164"/>
      <c r="P108" s="164"/>
      <c r="Q108" s="164"/>
      <c r="R108" s="164"/>
      <c r="S108" s="164"/>
      <c r="T108" s="164"/>
      <c r="U108" s="164"/>
      <c r="V108" s="164"/>
      <c r="W108" s="164"/>
      <c r="X108" s="164"/>
      <c r="Y108" s="164"/>
      <c r="Z108" s="164"/>
      <c r="AA108" s="164"/>
      <c r="AB108" s="164"/>
      <c r="AC108" s="164"/>
      <c r="AD108" s="164"/>
      <c r="AE108" s="164"/>
      <c r="AF108" s="164"/>
      <c r="AG108" s="164"/>
      <c r="AH108" s="164"/>
      <c r="AI108" s="164"/>
      <c r="AJ108" s="164"/>
      <c r="AK108" s="164"/>
      <c r="AL108" s="164"/>
      <c r="AM108" s="253">
        <f>SUM(H109:AL109)</f>
        <v>0</v>
      </c>
      <c r="AN108" s="380" t="str">
        <f t="shared" ref="AN108" si="75">IFERROR(IF(OR(E108="Ａ",AM108&gt;$AF$125),1,ROUNDDOWN(AM108/$AF$125,1)),"")</f>
        <v/>
      </c>
      <c r="AO108" s="222"/>
      <c r="AP108" s="8"/>
      <c r="AQ108" s="228" t="s">
        <v>11</v>
      </c>
      <c r="AR108" s="307"/>
      <c r="AS108" s="308" t="s">
        <v>30</v>
      </c>
      <c r="AT108" s="309"/>
      <c r="AU108" s="309"/>
      <c r="AV108" s="309"/>
      <c r="AW108" s="309"/>
      <c r="AX108" s="309"/>
      <c r="AY108" s="310"/>
      <c r="BA108" s="9"/>
    </row>
    <row r="109" spans="1:53" ht="13.5" customHeight="1">
      <c r="A109" s="249"/>
      <c r="B109" s="255"/>
      <c r="C109" s="287"/>
      <c r="D109" s="367"/>
      <c r="E109" s="302"/>
      <c r="F109" s="261"/>
      <c r="G109" s="70" t="s">
        <v>41</v>
      </c>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253"/>
      <c r="AN109" s="380"/>
      <c r="AO109" s="223"/>
      <c r="AP109" s="8"/>
      <c r="AQ109" s="156"/>
      <c r="AR109" s="160"/>
      <c r="AS109" s="308"/>
      <c r="AT109" s="309"/>
      <c r="AU109" s="309"/>
      <c r="AV109" s="309"/>
      <c r="AW109" s="309"/>
      <c r="AX109" s="309"/>
      <c r="AY109" s="310"/>
      <c r="BA109" s="9"/>
    </row>
    <row r="110" spans="1:53" ht="13.5" customHeight="1">
      <c r="A110" s="248" t="str">
        <f>IFERROR(INDEX(【従業者名簿】!F:F,MATCH(F110,【従業者名簿】!C:C,0)),"")</f>
        <v/>
      </c>
      <c r="B110" s="298" t="s">
        <v>33</v>
      </c>
      <c r="C110" s="299" t="str">
        <f t="shared" ref="C110" si="76">IF(AO110="介護福祉士","〇","")</f>
        <v/>
      </c>
      <c r="D110" s="366" t="str">
        <f>IF(A110="","",DATEDIF(A110,$AF$3,"m"))</f>
        <v/>
      </c>
      <c r="E110" s="301"/>
      <c r="F110" s="270"/>
      <c r="G110" s="70" t="s">
        <v>36</v>
      </c>
      <c r="H110" s="164"/>
      <c r="I110" s="164"/>
      <c r="J110" s="164"/>
      <c r="K110" s="164"/>
      <c r="L110" s="164"/>
      <c r="M110" s="164"/>
      <c r="N110" s="164"/>
      <c r="O110" s="164"/>
      <c r="P110" s="164"/>
      <c r="Q110" s="164"/>
      <c r="R110" s="164"/>
      <c r="S110" s="164"/>
      <c r="T110" s="164"/>
      <c r="U110" s="164"/>
      <c r="V110" s="164"/>
      <c r="W110" s="164"/>
      <c r="X110" s="164"/>
      <c r="Y110" s="164"/>
      <c r="Z110" s="164"/>
      <c r="AA110" s="164"/>
      <c r="AB110" s="164"/>
      <c r="AC110" s="164"/>
      <c r="AD110" s="164"/>
      <c r="AE110" s="164"/>
      <c r="AF110" s="164"/>
      <c r="AG110" s="164"/>
      <c r="AH110" s="164"/>
      <c r="AI110" s="164"/>
      <c r="AJ110" s="164"/>
      <c r="AK110" s="164"/>
      <c r="AL110" s="164"/>
      <c r="AM110" s="253">
        <f>SUM(H111:AL111)</f>
        <v>0</v>
      </c>
      <c r="AN110" s="380" t="str">
        <f t="shared" ref="AN110" si="77">IFERROR(IF(OR(E110="Ａ",AM110&gt;$AF$125),1,ROUNDDOWN(AM110/$AF$125,1)),"")</f>
        <v/>
      </c>
      <c r="AO110" s="222"/>
      <c r="AP110" s="8"/>
      <c r="AQ110" s="228"/>
      <c r="AR110" s="307"/>
      <c r="AS110" s="308"/>
      <c r="AT110" s="309"/>
      <c r="AU110" s="309"/>
      <c r="AV110" s="309"/>
      <c r="AW110" s="309"/>
      <c r="AX110" s="309"/>
      <c r="AY110" s="310"/>
      <c r="BA110" s="9"/>
    </row>
    <row r="111" spans="1:53" ht="13.5" customHeight="1">
      <c r="A111" s="249"/>
      <c r="B111" s="255"/>
      <c r="C111" s="287"/>
      <c r="D111" s="367"/>
      <c r="E111" s="302"/>
      <c r="F111" s="261"/>
      <c r="G111" s="70" t="s">
        <v>41</v>
      </c>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253"/>
      <c r="AN111" s="380"/>
      <c r="AO111" s="223"/>
      <c r="AP111" s="8"/>
      <c r="AQ111" s="156"/>
      <c r="AR111" s="160"/>
      <c r="AS111" s="161"/>
      <c r="AT111" s="162"/>
      <c r="AU111" s="162"/>
      <c r="AV111" s="162"/>
      <c r="AW111" s="162"/>
      <c r="AX111" s="162"/>
      <c r="AY111" s="163"/>
      <c r="BA111" s="9"/>
    </row>
    <row r="112" spans="1:53" ht="13.5" customHeight="1">
      <c r="A112" s="248" t="str">
        <f>IFERROR(INDEX(【従業者名簿】!F:F,MATCH(F112,【従業者名簿】!C:C,0)),"")</f>
        <v/>
      </c>
      <c r="B112" s="298" t="s">
        <v>33</v>
      </c>
      <c r="C112" s="299" t="str">
        <f t="shared" ref="C112" si="78">IF(AO112="介護福祉士","〇","")</f>
        <v/>
      </c>
      <c r="D112" s="366" t="str">
        <f>IF(A112="","",DATEDIF(A112,$AF$3,"m"))</f>
        <v/>
      </c>
      <c r="E112" s="301"/>
      <c r="F112" s="270"/>
      <c r="G112" s="70" t="s">
        <v>36</v>
      </c>
      <c r="H112" s="164"/>
      <c r="I112" s="164"/>
      <c r="J112" s="164"/>
      <c r="K112" s="164"/>
      <c r="L112" s="164"/>
      <c r="M112" s="164"/>
      <c r="N112" s="164"/>
      <c r="O112" s="164"/>
      <c r="P112" s="164"/>
      <c r="Q112" s="164"/>
      <c r="R112" s="164"/>
      <c r="S112" s="164"/>
      <c r="T112" s="164"/>
      <c r="U112" s="164"/>
      <c r="V112" s="164"/>
      <c r="W112" s="164"/>
      <c r="X112" s="164"/>
      <c r="Y112" s="164"/>
      <c r="Z112" s="164"/>
      <c r="AA112" s="164"/>
      <c r="AB112" s="164"/>
      <c r="AC112" s="164"/>
      <c r="AD112" s="164"/>
      <c r="AE112" s="164"/>
      <c r="AF112" s="164"/>
      <c r="AG112" s="164"/>
      <c r="AH112" s="164"/>
      <c r="AI112" s="164"/>
      <c r="AJ112" s="164"/>
      <c r="AK112" s="164"/>
      <c r="AL112" s="164"/>
      <c r="AM112" s="253">
        <f>SUM(H113:AL113)</f>
        <v>0</v>
      </c>
      <c r="AN112" s="380" t="str">
        <f t="shared" ref="AN112" si="79">IFERROR(IF(OR(E112="Ａ",AM112&gt;$AF$125),1,ROUNDDOWN(AM112/$AF$125,1)),"")</f>
        <v/>
      </c>
      <c r="AO112" s="222"/>
      <c r="AP112" s="8"/>
      <c r="BA112" s="9"/>
    </row>
    <row r="113" spans="1:53" ht="13.5" customHeight="1">
      <c r="A113" s="249"/>
      <c r="B113" s="255"/>
      <c r="C113" s="287"/>
      <c r="D113" s="367"/>
      <c r="E113" s="302"/>
      <c r="F113" s="261"/>
      <c r="G113" s="70" t="s">
        <v>41</v>
      </c>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253"/>
      <c r="AN113" s="380"/>
      <c r="AO113" s="223"/>
      <c r="AP113" s="8"/>
      <c r="AQ113" s="332" t="s">
        <v>199</v>
      </c>
      <c r="AR113" s="334"/>
      <c r="AS113" s="347"/>
      <c r="AT113" s="252" t="s">
        <v>200</v>
      </c>
      <c r="AU113" s="351"/>
      <c r="AV113" s="351"/>
      <c r="AW113" s="252" t="s">
        <v>201</v>
      </c>
      <c r="AX113" s="351"/>
      <c r="AY113" s="351"/>
    </row>
    <row r="114" spans="1:53" ht="13.5" customHeight="1">
      <c r="A114" s="248" t="str">
        <f>IFERROR(INDEX(【従業者名簿】!F:F,MATCH(F114,【従業者名簿】!C:C,0)),"")</f>
        <v/>
      </c>
      <c r="B114" s="298" t="s">
        <v>33</v>
      </c>
      <c r="C114" s="299" t="str">
        <f t="shared" ref="C114" si="80">IF(AO114="介護福祉士","〇","")</f>
        <v/>
      </c>
      <c r="D114" s="366" t="str">
        <f>IF(A114="","",DATEDIF(A114,$AF$3,"m"))</f>
        <v/>
      </c>
      <c r="E114" s="301"/>
      <c r="F114" s="270"/>
      <c r="G114" s="70" t="s">
        <v>36</v>
      </c>
      <c r="H114" s="164"/>
      <c r="I114" s="164"/>
      <c r="J114" s="164"/>
      <c r="K114" s="164"/>
      <c r="L114" s="164"/>
      <c r="M114" s="164"/>
      <c r="N114" s="164"/>
      <c r="O114" s="164"/>
      <c r="P114" s="164"/>
      <c r="Q114" s="164"/>
      <c r="R114" s="164"/>
      <c r="S114" s="164"/>
      <c r="T114" s="164"/>
      <c r="U114" s="164"/>
      <c r="V114" s="164"/>
      <c r="W114" s="164"/>
      <c r="X114" s="164"/>
      <c r="Y114" s="164"/>
      <c r="Z114" s="164"/>
      <c r="AA114" s="164"/>
      <c r="AB114" s="164"/>
      <c r="AC114" s="164"/>
      <c r="AD114" s="164"/>
      <c r="AE114" s="164"/>
      <c r="AF114" s="164"/>
      <c r="AG114" s="164"/>
      <c r="AH114" s="164"/>
      <c r="AI114" s="164"/>
      <c r="AJ114" s="164"/>
      <c r="AK114" s="164"/>
      <c r="AL114" s="164"/>
      <c r="AM114" s="253">
        <f>SUM(H115:AL115)</f>
        <v>0</v>
      </c>
      <c r="AN114" s="380" t="str">
        <f t="shared" ref="AN114" si="81">IFERROR(IF(OR(E114="Ａ",AM114&gt;$AF$125),1,ROUNDDOWN(AM114/$AF$125,1)),"")</f>
        <v/>
      </c>
      <c r="AO114" s="222"/>
      <c r="AP114" s="8"/>
      <c r="AQ114" s="348"/>
      <c r="AR114" s="349"/>
      <c r="AS114" s="350"/>
      <c r="AT114" s="352"/>
      <c r="AU114" s="352"/>
      <c r="AV114" s="352"/>
      <c r="AW114" s="352"/>
      <c r="AX114" s="352"/>
      <c r="AY114" s="352"/>
    </row>
    <row r="115" spans="1:53" ht="13.5" customHeight="1">
      <c r="A115" s="249"/>
      <c r="B115" s="255"/>
      <c r="C115" s="287"/>
      <c r="D115" s="367"/>
      <c r="E115" s="302"/>
      <c r="F115" s="261"/>
      <c r="G115" s="70" t="s">
        <v>41</v>
      </c>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253"/>
      <c r="AN115" s="380"/>
      <c r="AO115" s="223"/>
      <c r="AP115" s="8"/>
      <c r="AQ115" s="210"/>
      <c r="AR115" s="214"/>
      <c r="AS115" s="211"/>
      <c r="AT115" s="353" t="s">
        <v>166</v>
      </c>
      <c r="AU115" s="354"/>
      <c r="AV115" s="355"/>
      <c r="AW115" s="353" t="s">
        <v>167</v>
      </c>
      <c r="AX115" s="356"/>
      <c r="AY115" s="357"/>
    </row>
    <row r="116" spans="1:53" ht="13.5" customHeight="1">
      <c r="A116" s="248" t="str">
        <f>IFERROR(INDEX(【従業者名簿】!F:F,MATCH(F116,【従業者名簿】!C:C,0)),"")</f>
        <v/>
      </c>
      <c r="B116" s="298" t="s">
        <v>33</v>
      </c>
      <c r="C116" s="299" t="str">
        <f t="shared" ref="C116" si="82">IF(AO116="介護福祉士","〇","")</f>
        <v/>
      </c>
      <c r="D116" s="366" t="str">
        <f>IF(A116="","",DATEDIF(A116,$AF$3,"m"))</f>
        <v/>
      </c>
      <c r="E116" s="275"/>
      <c r="F116" s="262"/>
      <c r="G116" s="70" t="s">
        <v>36</v>
      </c>
      <c r="H116" s="45"/>
      <c r="I116" s="45"/>
      <c r="J116" s="45"/>
      <c r="K116" s="45"/>
      <c r="L116" s="45"/>
      <c r="M116" s="45"/>
      <c r="N116" s="45"/>
      <c r="O116" s="45"/>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253">
        <f>SUM(H117:AL117)</f>
        <v>0</v>
      </c>
      <c r="AN116" s="380" t="str">
        <f t="shared" ref="AN116" si="83">IFERROR(IF(OR(E116="Ａ",AM116&gt;$AF$125),1,ROUNDDOWN(AM116/$AF$125,1)),"")</f>
        <v/>
      </c>
      <c r="AO116" s="222"/>
      <c r="AP116" s="8"/>
      <c r="AQ116" s="312" t="s">
        <v>202</v>
      </c>
      <c r="AR116" s="313"/>
      <c r="AS116" s="314"/>
      <c r="AT116" s="315">
        <f>ROUNDDOWN(SUMIF(C94:C159,"〇",AN94:AN159),1)</f>
        <v>0</v>
      </c>
      <c r="AU116" s="316"/>
      <c r="AV116" s="316"/>
      <c r="AW116" s="317" t="e">
        <f>AT116/AM124</f>
        <v>#DIV/0!</v>
      </c>
      <c r="AX116" s="318"/>
      <c r="AY116" s="318"/>
    </row>
    <row r="117" spans="1:53" ht="13.5" customHeight="1">
      <c r="A117" s="249"/>
      <c r="B117" s="255"/>
      <c r="C117" s="287"/>
      <c r="D117" s="367"/>
      <c r="E117" s="260"/>
      <c r="F117" s="262"/>
      <c r="G117" s="70" t="s">
        <v>41</v>
      </c>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253"/>
      <c r="AN117" s="380"/>
      <c r="AO117" s="223"/>
      <c r="AP117" s="8"/>
      <c r="AQ117" s="319" t="s">
        <v>203</v>
      </c>
      <c r="AR117" s="320"/>
      <c r="AS117" s="321"/>
      <c r="AT117" s="316"/>
      <c r="AU117" s="316"/>
      <c r="AV117" s="316"/>
      <c r="AW117" s="318"/>
      <c r="AX117" s="318"/>
      <c r="AY117" s="318"/>
    </row>
    <row r="118" spans="1:53" ht="13.5" customHeight="1">
      <c r="A118" s="248" t="str">
        <f>IFERROR(INDEX(【従業者名簿】!F:F,MATCH(F118,【従業者名簿】!C:C,0)),"")</f>
        <v/>
      </c>
      <c r="B118" s="298" t="s">
        <v>33</v>
      </c>
      <c r="C118" s="299" t="str">
        <f t="shared" ref="C118" si="84">IF(AO118="介護福祉士","〇","")</f>
        <v/>
      </c>
      <c r="D118" s="366" t="str">
        <f>IF(A118="","",DATEDIF(A118,$AF$3,"m"))</f>
        <v/>
      </c>
      <c r="E118" s="275"/>
      <c r="F118" s="262"/>
      <c r="G118" s="70" t="s">
        <v>36</v>
      </c>
      <c r="H118" s="45"/>
      <c r="I118" s="45"/>
      <c r="J118" s="45"/>
      <c r="K118" s="45"/>
      <c r="L118" s="45"/>
      <c r="M118" s="45"/>
      <c r="N118" s="45"/>
      <c r="O118" s="45"/>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253">
        <f>SUM(H119:AL119)</f>
        <v>0</v>
      </c>
      <c r="AN118" s="380" t="str">
        <f t="shared" ref="AN118" si="85">IFERROR(IF(OR(E118="Ａ",AM118&gt;$AF$125),1,ROUNDDOWN(AM118/$AF$125,1)),"")</f>
        <v/>
      </c>
      <c r="AO118" s="222"/>
      <c r="AP118" s="8"/>
      <c r="AQ118" s="312" t="s">
        <v>204</v>
      </c>
      <c r="AR118" s="313"/>
      <c r="AS118" s="314"/>
      <c r="AT118" s="315">
        <f>ROUNDDOWN(SUMIFS(AN94:AN159,C94:C159,"〇",D94:D159,"&gt;="&amp;BA118),1)</f>
        <v>0</v>
      </c>
      <c r="AU118" s="316"/>
      <c r="AV118" s="316"/>
      <c r="AW118" s="317" t="e">
        <f>AT118/AM124</f>
        <v>#DIV/0!</v>
      </c>
      <c r="AX118" s="318"/>
      <c r="AY118" s="318"/>
      <c r="BA118" s="358">
        <f>[1]【算定要件集計】!T7</f>
        <v>120</v>
      </c>
    </row>
    <row r="119" spans="1:53" ht="13.5" customHeight="1">
      <c r="A119" s="249"/>
      <c r="B119" s="255"/>
      <c r="C119" s="287"/>
      <c r="D119" s="367"/>
      <c r="E119" s="260"/>
      <c r="F119" s="262"/>
      <c r="G119" s="70" t="s">
        <v>41</v>
      </c>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253"/>
      <c r="AN119" s="380"/>
      <c r="AO119" s="223"/>
      <c r="AP119" s="8"/>
      <c r="AQ119" s="319" t="s">
        <v>206</v>
      </c>
      <c r="AR119" s="320"/>
      <c r="AS119" s="321"/>
      <c r="AT119" s="316"/>
      <c r="AU119" s="316"/>
      <c r="AV119" s="316"/>
      <c r="AW119" s="318"/>
      <c r="AX119" s="318"/>
      <c r="AY119" s="318"/>
      <c r="BA119" s="359"/>
    </row>
    <row r="120" spans="1:53" ht="13.5" customHeight="1">
      <c r="A120" s="248" t="str">
        <f>IFERROR(INDEX(【従業者名簿】!F:F,MATCH(F120,【従業者名簿】!C:C,0)),"")</f>
        <v/>
      </c>
      <c r="B120" s="298" t="s">
        <v>33</v>
      </c>
      <c r="C120" s="299" t="str">
        <f t="shared" ref="C120" si="86">IF(AO120="介護福祉士","〇","")</f>
        <v/>
      </c>
      <c r="D120" s="366" t="str">
        <f>IF(A120="","",DATEDIF(A120,$AF$3,"m"))</f>
        <v/>
      </c>
      <c r="E120" s="275"/>
      <c r="F120" s="262"/>
      <c r="G120" s="70" t="s">
        <v>36</v>
      </c>
      <c r="H120" s="45"/>
      <c r="I120" s="45"/>
      <c r="J120" s="45"/>
      <c r="K120" s="45"/>
      <c r="L120" s="45"/>
      <c r="M120" s="45"/>
      <c r="N120" s="45"/>
      <c r="O120" s="45"/>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253">
        <f>SUM(H121:AL121)</f>
        <v>0</v>
      </c>
      <c r="AN120" s="380" t="str">
        <f t="shared" ref="AN120" si="87">IFERROR(IF(OR(E120="Ａ",AM120&gt;$AF$125),1,ROUNDDOWN(AM120/$AF$125,1)),"")</f>
        <v/>
      </c>
      <c r="AO120" s="222"/>
      <c r="AP120" s="8"/>
      <c r="AQ120" s="312" t="s">
        <v>207</v>
      </c>
      <c r="AR120" s="313"/>
      <c r="AS120" s="314"/>
      <c r="AT120" s="315">
        <f>ROUNDDOWN(SUM(SUMIF(E94:E159,{"Ａ","Ｂ"},AN94:AN159)),1)</f>
        <v>0</v>
      </c>
      <c r="AU120" s="316"/>
      <c r="AV120" s="316"/>
      <c r="AW120" s="360" t="e">
        <f>AT120/AM124</f>
        <v>#DIV/0!</v>
      </c>
      <c r="AX120" s="361"/>
      <c r="AY120" s="362"/>
      <c r="BA120" s="169"/>
    </row>
    <row r="121" spans="1:53" ht="13.5" customHeight="1">
      <c r="A121" s="249"/>
      <c r="B121" s="255"/>
      <c r="C121" s="287"/>
      <c r="D121" s="367"/>
      <c r="E121" s="260"/>
      <c r="F121" s="262"/>
      <c r="G121" s="70" t="s">
        <v>41</v>
      </c>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253"/>
      <c r="AN121" s="380"/>
      <c r="AO121" s="223"/>
      <c r="AP121" s="8"/>
      <c r="AQ121" s="319" t="s">
        <v>208</v>
      </c>
      <c r="AR121" s="320"/>
      <c r="AS121" s="321"/>
      <c r="AT121" s="316"/>
      <c r="AU121" s="316"/>
      <c r="AV121" s="316"/>
      <c r="AW121" s="363"/>
      <c r="AX121" s="364"/>
      <c r="AY121" s="365"/>
      <c r="BA121" s="170"/>
    </row>
    <row r="122" spans="1:53" ht="13.5" customHeight="1">
      <c r="A122" s="248" t="str">
        <f>IFERROR(INDEX(【従業者名簿】!F:F,MATCH(F122,【従業者名簿】!C:C,0)),"")</f>
        <v/>
      </c>
      <c r="B122" s="298" t="s">
        <v>33</v>
      </c>
      <c r="C122" s="299" t="str">
        <f t="shared" ref="C122" si="88">IF(AO122="介護福祉士","〇","")</f>
        <v/>
      </c>
      <c r="D122" s="366" t="str">
        <f>IF(A122="","",DATEDIF(A122,$AF$3,"m"))</f>
        <v/>
      </c>
      <c r="E122" s="275"/>
      <c r="F122" s="262"/>
      <c r="G122" s="70" t="s">
        <v>36</v>
      </c>
      <c r="H122" s="45"/>
      <c r="I122" s="45"/>
      <c r="J122" s="45"/>
      <c r="K122" s="45"/>
      <c r="L122" s="45"/>
      <c r="M122" s="45"/>
      <c r="N122" s="45"/>
      <c r="O122" s="45"/>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253">
        <f>SUM(H123:AL123)</f>
        <v>0</v>
      </c>
      <c r="AN122" s="380" t="str">
        <f t="shared" ref="AN122" si="89">IFERROR(IF(OR(E122="Ａ",AM122&gt;$AF$125),1,ROUNDDOWN(AM122/$AF$125,1)),"")</f>
        <v/>
      </c>
      <c r="AO122" s="222"/>
      <c r="AP122" s="8"/>
      <c r="AQ122" s="312" t="s">
        <v>207</v>
      </c>
      <c r="AR122" s="313"/>
      <c r="AS122" s="314"/>
      <c r="AT122" s="315">
        <f>ROUNDDOWN(SUMIF(D94:D159,"&gt;="&amp;BA122,AN94:AN159),1)</f>
        <v>0</v>
      </c>
      <c r="AU122" s="316"/>
      <c r="AV122" s="316"/>
      <c r="AW122" s="360" t="e">
        <f>AT122/AM124</f>
        <v>#DIV/0!</v>
      </c>
      <c r="AX122" s="361"/>
      <c r="AY122" s="362"/>
      <c r="BA122" s="358">
        <f>[1]【算定要件集計】!T11</f>
        <v>84</v>
      </c>
    </row>
    <row r="123" spans="1:53" ht="13.5" customHeight="1">
      <c r="A123" s="249"/>
      <c r="B123" s="255"/>
      <c r="C123" s="287"/>
      <c r="D123" s="367"/>
      <c r="E123" s="260"/>
      <c r="F123" s="262"/>
      <c r="G123" s="70" t="s">
        <v>41</v>
      </c>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253"/>
      <c r="AN123" s="380"/>
      <c r="AO123" s="223"/>
      <c r="AP123" s="8"/>
      <c r="AQ123" s="319" t="s">
        <v>210</v>
      </c>
      <c r="AR123" s="320"/>
      <c r="AS123" s="321"/>
      <c r="AT123" s="316"/>
      <c r="AU123" s="316"/>
      <c r="AV123" s="316"/>
      <c r="AW123" s="363"/>
      <c r="AX123" s="364"/>
      <c r="AY123" s="365"/>
      <c r="BA123" s="359"/>
    </row>
    <row r="124" spans="1:53" ht="13.5" customHeight="1">
      <c r="B124" s="332" t="s">
        <v>51</v>
      </c>
      <c r="C124" s="333"/>
      <c r="D124" s="333"/>
      <c r="E124" s="333"/>
      <c r="F124" s="333"/>
      <c r="G124" s="25" t="s">
        <v>49</v>
      </c>
      <c r="H124" s="23"/>
      <c r="I124" s="15"/>
      <c r="J124" s="332" t="s">
        <v>46</v>
      </c>
      <c r="K124" s="334"/>
      <c r="L124" s="334"/>
      <c r="M124" s="334"/>
      <c r="N124" s="334"/>
      <c r="O124" s="334"/>
      <c r="P124" s="334"/>
      <c r="Q124" s="334"/>
      <c r="R124" s="334"/>
      <c r="S124" s="14"/>
      <c r="T124" s="26" t="s">
        <v>50</v>
      </c>
      <c r="U124" s="24"/>
      <c r="V124" s="332" t="s">
        <v>47</v>
      </c>
      <c r="W124" s="334"/>
      <c r="X124" s="334"/>
      <c r="Y124" s="334"/>
      <c r="Z124" s="334"/>
      <c r="AA124" s="334"/>
      <c r="AB124" s="334"/>
      <c r="AC124" s="333"/>
      <c r="AD124" s="333"/>
      <c r="AE124" s="333"/>
      <c r="AF124" s="14" t="s">
        <v>181</v>
      </c>
      <c r="AH124" s="27"/>
      <c r="AI124" s="27"/>
      <c r="AJ124" s="27"/>
      <c r="AK124" s="27"/>
      <c r="AL124" s="27"/>
      <c r="AM124" s="381">
        <f>ROUNDDOWN(SUM(AN94:AN123,AN130:AN159),1)</f>
        <v>0</v>
      </c>
      <c r="AN124" s="382"/>
      <c r="AO124" s="391" t="s">
        <v>173</v>
      </c>
      <c r="AP124" s="10"/>
      <c r="AQ124" s="322"/>
      <c r="AR124" s="323"/>
      <c r="AS124" s="323"/>
      <c r="AT124" s="322"/>
      <c r="AU124" s="323"/>
      <c r="AV124" s="323"/>
      <c r="AW124" s="322"/>
      <c r="AX124" s="323"/>
      <c r="AY124" s="323"/>
    </row>
    <row r="125" spans="1:53" ht="13.5" customHeight="1">
      <c r="B125" s="210"/>
      <c r="C125" s="214"/>
      <c r="D125" s="214"/>
      <c r="E125" s="214"/>
      <c r="F125" s="214"/>
      <c r="G125" s="41">
        <f>$G$45</f>
        <v>0</v>
      </c>
      <c r="H125" s="21" t="s">
        <v>16</v>
      </c>
      <c r="I125" s="20"/>
      <c r="J125" s="335"/>
      <c r="K125" s="336"/>
      <c r="L125" s="336"/>
      <c r="M125" s="336"/>
      <c r="N125" s="336"/>
      <c r="O125" s="336"/>
      <c r="P125" s="336"/>
      <c r="Q125" s="336"/>
      <c r="R125" s="336"/>
      <c r="S125" s="330" t="str">
        <f>$S$45</f>
        <v/>
      </c>
      <c r="T125" s="330"/>
      <c r="U125" s="22" t="s">
        <v>7</v>
      </c>
      <c r="V125" s="335"/>
      <c r="W125" s="336"/>
      <c r="X125" s="336"/>
      <c r="Y125" s="336"/>
      <c r="Z125" s="336"/>
      <c r="AA125" s="336"/>
      <c r="AB125" s="336"/>
      <c r="AC125" s="214"/>
      <c r="AD125" s="214"/>
      <c r="AE125" s="214"/>
      <c r="AF125" s="331" t="str">
        <f>$AF$45</f>
        <v/>
      </c>
      <c r="AG125" s="331"/>
      <c r="AH125" s="21" t="s">
        <v>16</v>
      </c>
      <c r="AI125" s="21"/>
      <c r="AJ125" s="21"/>
      <c r="AK125" s="21"/>
      <c r="AL125" s="21"/>
      <c r="AM125" s="383"/>
      <c r="AN125" s="384"/>
      <c r="AO125" s="329"/>
      <c r="AP125" s="10"/>
      <c r="AQ125" s="323"/>
      <c r="AR125" s="323"/>
      <c r="AS125" s="323"/>
      <c r="AT125" s="323"/>
      <c r="AU125" s="323"/>
      <c r="AV125" s="323"/>
      <c r="AW125" s="323"/>
      <c r="AX125" s="323"/>
      <c r="AY125" s="323"/>
    </row>
    <row r="126" spans="1:53" ht="13.5" customHeight="1">
      <c r="B126" s="43"/>
      <c r="C126" s="43"/>
      <c r="D126" s="43"/>
      <c r="E126" s="7" t="s">
        <v>93</v>
      </c>
      <c r="F126" s="43"/>
      <c r="G126" s="51"/>
      <c r="H126" s="7"/>
      <c r="I126" s="52"/>
      <c r="J126" s="52"/>
      <c r="K126" s="52"/>
      <c r="L126" s="52"/>
      <c r="M126" s="52"/>
      <c r="N126" s="52"/>
      <c r="O126" s="52"/>
      <c r="P126" s="52"/>
      <c r="Q126" s="52"/>
      <c r="R126" s="52"/>
      <c r="S126" s="53"/>
      <c r="T126" s="53"/>
      <c r="U126" s="7"/>
      <c r="V126" s="52"/>
      <c r="W126" s="52"/>
      <c r="X126" s="52"/>
      <c r="Y126" s="52"/>
      <c r="Z126" s="52"/>
      <c r="AA126" s="52"/>
      <c r="AB126" s="52"/>
      <c r="AC126" s="43"/>
      <c r="AD126" s="43"/>
      <c r="AE126" s="43"/>
      <c r="AF126" s="54"/>
      <c r="AG126" s="54"/>
      <c r="AH126" s="7"/>
      <c r="AI126" s="7"/>
      <c r="AJ126" s="7"/>
      <c r="AK126" s="7"/>
      <c r="AL126" s="7"/>
      <c r="AM126" s="137" t="s">
        <v>149</v>
      </c>
      <c r="AN126" s="56"/>
      <c r="AO126" s="57"/>
      <c r="AP126" s="10"/>
      <c r="AQ126" s="159"/>
      <c r="AR126" s="159"/>
      <c r="AS126" s="159"/>
      <c r="AT126" s="58"/>
      <c r="AU126" s="58"/>
      <c r="AV126" s="58"/>
      <c r="AW126" s="59"/>
      <c r="AX126" s="59"/>
      <c r="AY126" s="59"/>
      <c r="BA126" s="9"/>
    </row>
    <row r="127" spans="1:53" ht="13.5" customHeight="1">
      <c r="B127" s="43"/>
      <c r="C127" s="43"/>
      <c r="D127" s="43"/>
      <c r="E127" s="43"/>
      <c r="F127" s="43"/>
      <c r="G127" s="51"/>
      <c r="H127" s="7"/>
      <c r="I127" s="52"/>
      <c r="J127" s="52"/>
      <c r="K127" s="52"/>
      <c r="L127" s="52"/>
      <c r="M127" s="52"/>
      <c r="N127" s="52"/>
      <c r="O127" s="52"/>
      <c r="P127" s="52"/>
      <c r="Q127" s="52"/>
      <c r="R127" s="52"/>
      <c r="S127" s="53"/>
      <c r="T127" s="53"/>
      <c r="U127" s="7"/>
      <c r="V127" s="52"/>
      <c r="W127" s="52"/>
      <c r="X127" s="52"/>
      <c r="Y127" s="52"/>
      <c r="Z127" s="52"/>
      <c r="AA127" s="52"/>
      <c r="AB127" s="52"/>
      <c r="AC127" s="43"/>
      <c r="AD127" s="43"/>
      <c r="AE127" s="43"/>
      <c r="AF127" s="54"/>
      <c r="AG127" s="54"/>
      <c r="AH127" s="7"/>
      <c r="AI127" s="7"/>
      <c r="AJ127" s="7"/>
      <c r="AK127" s="7"/>
      <c r="AL127" s="7"/>
      <c r="AM127" s="55"/>
      <c r="AN127" s="56"/>
      <c r="AO127" s="57"/>
      <c r="AP127" s="10"/>
      <c r="AQ127" s="42"/>
      <c r="AR127" s="42"/>
      <c r="AS127" s="42"/>
      <c r="AT127" s="58"/>
      <c r="AU127" s="58"/>
      <c r="AV127" s="58"/>
      <c r="AW127" s="59"/>
      <c r="AX127" s="59"/>
      <c r="AY127" s="59"/>
      <c r="BA127" s="9"/>
    </row>
    <row r="128" spans="1:53" s="6" customFormat="1" ht="18" customHeight="1">
      <c r="A128" s="248" t="s">
        <v>60</v>
      </c>
      <c r="B128" s="238" t="s">
        <v>0</v>
      </c>
      <c r="C128" s="250" t="s">
        <v>203</v>
      </c>
      <c r="D128" s="250" t="s">
        <v>62</v>
      </c>
      <c r="E128" s="250" t="s">
        <v>1</v>
      </c>
      <c r="F128" s="238" t="s">
        <v>3</v>
      </c>
      <c r="G128" s="252" t="s">
        <v>37</v>
      </c>
      <c r="H128" s="18" t="str">
        <f>AF83</f>
        <v/>
      </c>
      <c r="I128" s="18" t="str">
        <f>IFERROR(H128+1,"")</f>
        <v/>
      </c>
      <c r="J128" s="18" t="str">
        <f>IFERROR(I128+1,"")</f>
        <v/>
      </c>
      <c r="K128" s="18" t="str">
        <f t="shared" ref="K128" si="90">IFERROR(J128+1,"")</f>
        <v/>
      </c>
      <c r="L128" s="18" t="str">
        <f t="shared" ref="L128" si="91">IFERROR(K128+1,"")</f>
        <v/>
      </c>
      <c r="M128" s="18" t="str">
        <f t="shared" ref="M128" si="92">IFERROR(L128+1,"")</f>
        <v/>
      </c>
      <c r="N128" s="18" t="str">
        <f t="shared" ref="N128" si="93">IFERROR(M128+1,"")</f>
        <v/>
      </c>
      <c r="O128" s="18" t="str">
        <f t="shared" ref="O128" si="94">IFERROR(N128+1,"")</f>
        <v/>
      </c>
      <c r="P128" s="18" t="str">
        <f t="shared" ref="P128" si="95">IFERROR(O128+1,"")</f>
        <v/>
      </c>
      <c r="Q128" s="18" t="str">
        <f t="shared" ref="Q128" si="96">IFERROR(P128+1,"")</f>
        <v/>
      </c>
      <c r="R128" s="18" t="str">
        <f t="shared" ref="R128" si="97">IFERROR(Q128+1,"")</f>
        <v/>
      </c>
      <c r="S128" s="18" t="str">
        <f t="shared" ref="S128" si="98">IFERROR(R128+1,"")</f>
        <v/>
      </c>
      <c r="T128" s="18" t="str">
        <f t="shared" ref="T128" si="99">IFERROR(S128+1,"")</f>
        <v/>
      </c>
      <c r="U128" s="18" t="str">
        <f t="shared" ref="U128" si="100">IFERROR(T128+1,"")</f>
        <v/>
      </c>
      <c r="V128" s="18" t="str">
        <f t="shared" ref="V128" si="101">IFERROR(U128+1,"")</f>
        <v/>
      </c>
      <c r="W128" s="18" t="str">
        <f t="shared" ref="W128" si="102">IFERROR(V128+1,"")</f>
        <v/>
      </c>
      <c r="X128" s="18" t="str">
        <f t="shared" ref="X128" si="103">IFERROR(W128+1,"")</f>
        <v/>
      </c>
      <c r="Y128" s="18" t="str">
        <f t="shared" ref="Y128" si="104">IFERROR(X128+1,"")</f>
        <v/>
      </c>
      <c r="Z128" s="18" t="str">
        <f t="shared" ref="Z128" si="105">IFERROR(Y128+1,"")</f>
        <v/>
      </c>
      <c r="AA128" s="18" t="str">
        <f t="shared" ref="AA128" si="106">IFERROR(Z128+1,"")</f>
        <v/>
      </c>
      <c r="AB128" s="18" t="str">
        <f t="shared" ref="AB128" si="107">IFERROR(AA128+1,"")</f>
        <v/>
      </c>
      <c r="AC128" s="18" t="str">
        <f t="shared" ref="AC128" si="108">IFERROR(AB128+1,"")</f>
        <v/>
      </c>
      <c r="AD128" s="18" t="str">
        <f t="shared" ref="AD128" si="109">IFERROR(AC128+1,"")</f>
        <v/>
      </c>
      <c r="AE128" s="18" t="str">
        <f t="shared" ref="AE128" si="110">IFERROR(AD128+1,"")</f>
        <v/>
      </c>
      <c r="AF128" s="18" t="str">
        <f t="shared" ref="AF128" si="111">IFERROR(AE128+1,"")</f>
        <v/>
      </c>
      <c r="AG128" s="18" t="str">
        <f t="shared" ref="AG128" si="112">IFERROR(AF128+1,"")</f>
        <v/>
      </c>
      <c r="AH128" s="18" t="str">
        <f t="shared" ref="AH128" si="113">IFERROR(AG128+1,"")</f>
        <v/>
      </c>
      <c r="AI128" s="18" t="str">
        <f t="shared" ref="AI128" si="114">IFERROR(AH128+1,"")</f>
        <v/>
      </c>
      <c r="AJ128" s="18" t="str">
        <f>IFERROR(IF(MONTH(AI128)&lt;&gt;MONTH(AI128+1),"",AI128+1),"")</f>
        <v/>
      </c>
      <c r="AK128" s="18" t="str">
        <f>IFERROR(IF(MONTH(AJ128)&lt;&gt;MONTH(AJ128+1),"",AJ128+1),"")</f>
        <v/>
      </c>
      <c r="AL128" s="18" t="str">
        <f>IFERROR(IF(MONTH(AK128)&lt;&gt;MONTH(AK128+1),"",AK128+1),"")</f>
        <v/>
      </c>
      <c r="AM128" s="263" t="s">
        <v>162</v>
      </c>
      <c r="AN128" s="263" t="s">
        <v>163</v>
      </c>
      <c r="AO128" s="206" t="s">
        <v>133</v>
      </c>
      <c r="AQ128" s="1"/>
      <c r="AR128" s="1"/>
      <c r="AS128" s="1"/>
      <c r="AT128" s="1"/>
      <c r="AU128" s="1"/>
      <c r="AV128" s="1"/>
      <c r="AW128" s="1"/>
      <c r="AX128" s="1"/>
      <c r="AY128" s="1"/>
    </row>
    <row r="129" spans="1:51" s="6" customFormat="1" ht="18" customHeight="1">
      <c r="A129" s="249"/>
      <c r="B129" s="238"/>
      <c r="C129" s="251"/>
      <c r="D129" s="251"/>
      <c r="E129" s="251"/>
      <c r="F129" s="238"/>
      <c r="G129" s="239"/>
      <c r="H129" s="19" t="str">
        <f>H128</f>
        <v/>
      </c>
      <c r="I129" s="19" t="str">
        <f>I128</f>
        <v/>
      </c>
      <c r="J129" s="19" t="str">
        <f t="shared" ref="J129:AL129" si="115">J128</f>
        <v/>
      </c>
      <c r="K129" s="19" t="str">
        <f t="shared" si="115"/>
        <v/>
      </c>
      <c r="L129" s="19" t="str">
        <f t="shared" si="115"/>
        <v/>
      </c>
      <c r="M129" s="19" t="str">
        <f t="shared" si="115"/>
        <v/>
      </c>
      <c r="N129" s="19" t="str">
        <f t="shared" si="115"/>
        <v/>
      </c>
      <c r="O129" s="19" t="str">
        <f t="shared" si="115"/>
        <v/>
      </c>
      <c r="P129" s="19" t="str">
        <f t="shared" si="115"/>
        <v/>
      </c>
      <c r="Q129" s="19" t="str">
        <f t="shared" si="115"/>
        <v/>
      </c>
      <c r="R129" s="19" t="str">
        <f t="shared" si="115"/>
        <v/>
      </c>
      <c r="S129" s="19" t="str">
        <f t="shared" si="115"/>
        <v/>
      </c>
      <c r="T129" s="19" t="str">
        <f t="shared" si="115"/>
        <v/>
      </c>
      <c r="U129" s="19" t="str">
        <f t="shared" si="115"/>
        <v/>
      </c>
      <c r="V129" s="19" t="str">
        <f t="shared" si="115"/>
        <v/>
      </c>
      <c r="W129" s="19" t="str">
        <f t="shared" si="115"/>
        <v/>
      </c>
      <c r="X129" s="19" t="str">
        <f t="shared" si="115"/>
        <v/>
      </c>
      <c r="Y129" s="19" t="str">
        <f t="shared" si="115"/>
        <v/>
      </c>
      <c r="Z129" s="19" t="str">
        <f t="shared" si="115"/>
        <v/>
      </c>
      <c r="AA129" s="19" t="str">
        <f t="shared" si="115"/>
        <v/>
      </c>
      <c r="AB129" s="19" t="str">
        <f t="shared" si="115"/>
        <v/>
      </c>
      <c r="AC129" s="19" t="str">
        <f t="shared" si="115"/>
        <v/>
      </c>
      <c r="AD129" s="19" t="str">
        <f t="shared" si="115"/>
        <v/>
      </c>
      <c r="AE129" s="19" t="str">
        <f t="shared" si="115"/>
        <v/>
      </c>
      <c r="AF129" s="19" t="str">
        <f t="shared" si="115"/>
        <v/>
      </c>
      <c r="AG129" s="19" t="str">
        <f t="shared" si="115"/>
        <v/>
      </c>
      <c r="AH129" s="19" t="str">
        <f t="shared" si="115"/>
        <v/>
      </c>
      <c r="AI129" s="19" t="str">
        <f t="shared" si="115"/>
        <v/>
      </c>
      <c r="AJ129" s="19" t="str">
        <f t="shared" si="115"/>
        <v/>
      </c>
      <c r="AK129" s="19" t="str">
        <f t="shared" si="115"/>
        <v/>
      </c>
      <c r="AL129" s="19" t="str">
        <f t="shared" si="115"/>
        <v/>
      </c>
      <c r="AM129" s="263"/>
      <c r="AN129" s="263"/>
      <c r="AO129" s="207"/>
      <c r="AQ129" s="1"/>
      <c r="AR129" s="1"/>
      <c r="AS129" s="1"/>
      <c r="AT129" s="1"/>
      <c r="AU129" s="1"/>
      <c r="AV129" s="1"/>
      <c r="AW129" s="1"/>
      <c r="AX129" s="1"/>
      <c r="AY129" s="1"/>
    </row>
    <row r="130" spans="1:51" ht="13.5" customHeight="1">
      <c r="A130" s="248" t="str">
        <f>IFERROR(INDEX(【従業者名簿】!F:F,MATCH(F130,【従業者名簿】!C:C,0)),"")</f>
        <v/>
      </c>
      <c r="B130" s="298" t="s">
        <v>33</v>
      </c>
      <c r="C130" s="299" t="str">
        <f>IF(AO130="介護福祉士","〇","")</f>
        <v/>
      </c>
      <c r="D130" s="366" t="str">
        <f>IF(A130="","",DATEDIF(A130,$AF$3,"m"))</f>
        <v/>
      </c>
      <c r="E130" s="301"/>
      <c r="F130" s="270"/>
      <c r="G130" s="70" t="s">
        <v>36</v>
      </c>
      <c r="H130" s="164"/>
      <c r="I130" s="164"/>
      <c r="J130" s="164"/>
      <c r="K130" s="164"/>
      <c r="L130" s="164"/>
      <c r="M130" s="164"/>
      <c r="N130" s="164"/>
      <c r="O130" s="164"/>
      <c r="P130" s="164"/>
      <c r="Q130" s="164"/>
      <c r="R130" s="164"/>
      <c r="S130" s="164"/>
      <c r="T130" s="164"/>
      <c r="U130" s="164"/>
      <c r="V130" s="164"/>
      <c r="W130" s="164"/>
      <c r="X130" s="164"/>
      <c r="Y130" s="164"/>
      <c r="Z130" s="164"/>
      <c r="AA130" s="164"/>
      <c r="AB130" s="164"/>
      <c r="AC130" s="164"/>
      <c r="AD130" s="164"/>
      <c r="AE130" s="164"/>
      <c r="AF130" s="164"/>
      <c r="AG130" s="164"/>
      <c r="AH130" s="164"/>
      <c r="AI130" s="164"/>
      <c r="AJ130" s="164"/>
      <c r="AK130" s="164"/>
      <c r="AL130" s="164"/>
      <c r="AM130" s="253">
        <f>SUM(H131:AL131)</f>
        <v>0</v>
      </c>
      <c r="AN130" s="390" t="str">
        <f>IFERROR(IF(OR(E130="Ａ",AM130&gt;$AF$125),1,ROUNDDOWN(AM130/$AF$125,1)),"")</f>
        <v/>
      </c>
      <c r="AO130" s="222"/>
      <c r="AP130" s="8"/>
    </row>
    <row r="131" spans="1:51" ht="13.5" customHeight="1">
      <c r="A131" s="249"/>
      <c r="B131" s="255"/>
      <c r="C131" s="287"/>
      <c r="D131" s="367"/>
      <c r="E131" s="302"/>
      <c r="F131" s="261"/>
      <c r="G131" s="70" t="s">
        <v>134</v>
      </c>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253"/>
      <c r="AN131" s="390"/>
      <c r="AO131" s="223"/>
      <c r="AP131" s="8"/>
    </row>
    <row r="132" spans="1:51" ht="13.5" customHeight="1">
      <c r="A132" s="248" t="str">
        <f>IFERROR(INDEX(【従業者名簿】!F:F,MATCH(F132,【従業者名簿】!C:C,0)),"")</f>
        <v/>
      </c>
      <c r="B132" s="298" t="s">
        <v>33</v>
      </c>
      <c r="C132" s="299" t="str">
        <f t="shared" ref="C132" si="116">IF(AO132="介護福祉士","〇","")</f>
        <v/>
      </c>
      <c r="D132" s="366" t="str">
        <f>IF(A132="","",DATEDIF(A132,$AF$3,"m"))</f>
        <v/>
      </c>
      <c r="E132" s="301"/>
      <c r="F132" s="262"/>
      <c r="G132" s="70" t="s">
        <v>36</v>
      </c>
      <c r="H132" s="133"/>
      <c r="I132" s="133"/>
      <c r="J132" s="133"/>
      <c r="K132" s="133"/>
      <c r="L132" s="133"/>
      <c r="M132" s="133"/>
      <c r="N132" s="133"/>
      <c r="O132" s="133"/>
      <c r="P132" s="133"/>
      <c r="Q132" s="133"/>
      <c r="R132" s="133"/>
      <c r="S132" s="133"/>
      <c r="T132" s="133"/>
      <c r="U132" s="133"/>
      <c r="V132" s="133"/>
      <c r="W132" s="133"/>
      <c r="X132" s="133"/>
      <c r="Y132" s="133"/>
      <c r="Z132" s="133"/>
      <c r="AA132" s="133"/>
      <c r="AB132" s="133"/>
      <c r="AC132" s="133"/>
      <c r="AD132" s="133"/>
      <c r="AE132" s="133"/>
      <c r="AF132" s="133"/>
      <c r="AG132" s="133"/>
      <c r="AH132" s="133"/>
      <c r="AI132" s="133"/>
      <c r="AJ132" s="133"/>
      <c r="AK132" s="133"/>
      <c r="AL132" s="133"/>
      <c r="AM132" s="253">
        <f>SUM(H133:AL133)</f>
        <v>0</v>
      </c>
      <c r="AN132" s="390" t="str">
        <f t="shared" ref="AN132" si="117">IFERROR(IF(OR(E132="Ａ",AM132&gt;$AF$125),1,ROUNDDOWN(AM132/$AF$125,1)),"")</f>
        <v/>
      </c>
      <c r="AO132" s="372"/>
      <c r="AP132" s="8"/>
    </row>
    <row r="133" spans="1:51" ht="13.5" customHeight="1">
      <c r="A133" s="249"/>
      <c r="B133" s="255"/>
      <c r="C133" s="287"/>
      <c r="D133" s="367"/>
      <c r="E133" s="302"/>
      <c r="F133" s="262"/>
      <c r="G133" s="70" t="s">
        <v>134</v>
      </c>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253"/>
      <c r="AN133" s="390"/>
      <c r="AO133" s="374"/>
      <c r="AP133" s="8"/>
    </row>
    <row r="134" spans="1:51" ht="13.5" customHeight="1">
      <c r="A134" s="248" t="str">
        <f>IFERROR(INDEX(【従業者名簿】!F:F,MATCH(F134,【従業者名簿】!C:C,0)),"")</f>
        <v/>
      </c>
      <c r="B134" s="298" t="s">
        <v>33</v>
      </c>
      <c r="C134" s="299" t="str">
        <f t="shared" ref="C134" si="118">IF(AO134="介護福祉士","〇","")</f>
        <v/>
      </c>
      <c r="D134" s="366" t="str">
        <f>IF(A134="","",DATEDIF(A134,$AF$3,"m"))</f>
        <v/>
      </c>
      <c r="E134" s="301"/>
      <c r="F134" s="262"/>
      <c r="G134" s="70" t="s">
        <v>36</v>
      </c>
      <c r="H134" s="133"/>
      <c r="I134" s="133"/>
      <c r="J134" s="133"/>
      <c r="K134" s="133"/>
      <c r="L134" s="133"/>
      <c r="M134" s="133"/>
      <c r="N134" s="133"/>
      <c r="O134" s="133"/>
      <c r="P134" s="133"/>
      <c r="Q134" s="133"/>
      <c r="R134" s="133"/>
      <c r="S134" s="133"/>
      <c r="T134" s="133"/>
      <c r="U134" s="133"/>
      <c r="V134" s="133"/>
      <c r="W134" s="133"/>
      <c r="X134" s="133"/>
      <c r="Y134" s="133"/>
      <c r="Z134" s="133"/>
      <c r="AA134" s="133"/>
      <c r="AB134" s="133"/>
      <c r="AC134" s="133"/>
      <c r="AD134" s="133"/>
      <c r="AE134" s="133"/>
      <c r="AF134" s="133"/>
      <c r="AG134" s="133"/>
      <c r="AH134" s="133"/>
      <c r="AI134" s="133"/>
      <c r="AJ134" s="133"/>
      <c r="AK134" s="133"/>
      <c r="AL134" s="133"/>
      <c r="AM134" s="253">
        <f>SUM(H135:AL135)</f>
        <v>0</v>
      </c>
      <c r="AN134" s="390" t="str">
        <f t="shared" ref="AN134" si="119">IFERROR(IF(OR(E134="Ａ",AM134&gt;$AF$125),1,ROUNDDOWN(AM134/$AF$125,1)),"")</f>
        <v/>
      </c>
      <c r="AO134" s="372"/>
      <c r="AP134" s="8"/>
    </row>
    <row r="135" spans="1:51" ht="13.5" customHeight="1">
      <c r="A135" s="249"/>
      <c r="B135" s="255"/>
      <c r="C135" s="287"/>
      <c r="D135" s="367"/>
      <c r="E135" s="302"/>
      <c r="F135" s="262"/>
      <c r="G135" s="70" t="s">
        <v>134</v>
      </c>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253"/>
      <c r="AN135" s="390"/>
      <c r="AO135" s="374"/>
      <c r="AP135" s="8"/>
    </row>
    <row r="136" spans="1:51" ht="13.5" customHeight="1">
      <c r="A136" s="248" t="str">
        <f>IFERROR(INDEX(【従業者名簿】!F:F,MATCH(F136,【従業者名簿】!C:C,0)),"")</f>
        <v/>
      </c>
      <c r="B136" s="298" t="s">
        <v>33</v>
      </c>
      <c r="C136" s="299" t="str">
        <f t="shared" ref="C136" si="120">IF(AO136="介護福祉士","〇","")</f>
        <v/>
      </c>
      <c r="D136" s="366" t="str">
        <f t="shared" ref="D136" si="121">IF(A136="","",DATEDIF(A136,$AF$3,"m"))</f>
        <v/>
      </c>
      <c r="E136" s="301"/>
      <c r="F136" s="262"/>
      <c r="G136" s="70" t="s">
        <v>36</v>
      </c>
      <c r="H136" s="133"/>
      <c r="I136" s="133"/>
      <c r="J136" s="133"/>
      <c r="K136" s="133"/>
      <c r="L136" s="133"/>
      <c r="M136" s="133"/>
      <c r="N136" s="133"/>
      <c r="O136" s="133"/>
      <c r="P136" s="133"/>
      <c r="Q136" s="133"/>
      <c r="R136" s="133"/>
      <c r="S136" s="133"/>
      <c r="T136" s="133"/>
      <c r="U136" s="133"/>
      <c r="V136" s="133"/>
      <c r="W136" s="133"/>
      <c r="X136" s="133"/>
      <c r="Y136" s="133"/>
      <c r="Z136" s="133"/>
      <c r="AA136" s="133"/>
      <c r="AB136" s="133"/>
      <c r="AC136" s="133"/>
      <c r="AD136" s="133"/>
      <c r="AE136" s="133"/>
      <c r="AF136" s="133"/>
      <c r="AG136" s="133"/>
      <c r="AH136" s="133"/>
      <c r="AI136" s="133"/>
      <c r="AJ136" s="133"/>
      <c r="AK136" s="133"/>
      <c r="AL136" s="133"/>
      <c r="AM136" s="253">
        <f t="shared" ref="AM136" si="122">SUM(H137:AL137)</f>
        <v>0</v>
      </c>
      <c r="AN136" s="390" t="str">
        <f t="shared" ref="AN136" si="123">IFERROR(IF(OR(E136="Ａ",AM136&gt;$AF$125),1,ROUNDDOWN(AM136/$AF$125,1)),"")</f>
        <v/>
      </c>
      <c r="AO136" s="372"/>
      <c r="AP136" s="8"/>
    </row>
    <row r="137" spans="1:51" ht="13.5" customHeight="1">
      <c r="A137" s="249"/>
      <c r="B137" s="255"/>
      <c r="C137" s="287"/>
      <c r="D137" s="367"/>
      <c r="E137" s="302"/>
      <c r="F137" s="262"/>
      <c r="G137" s="70" t="s">
        <v>134</v>
      </c>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253"/>
      <c r="AN137" s="390"/>
      <c r="AO137" s="374"/>
      <c r="AP137" s="8"/>
    </row>
    <row r="138" spans="1:51" ht="13.5" customHeight="1">
      <c r="A138" s="248" t="str">
        <f>IFERROR(INDEX(【従業者名簿】!F:F,MATCH(F138,【従業者名簿】!C:C,0)),"")</f>
        <v/>
      </c>
      <c r="B138" s="298" t="s">
        <v>33</v>
      </c>
      <c r="C138" s="299" t="str">
        <f t="shared" ref="C138" si="124">IF(AO138="介護福祉士","〇","")</f>
        <v/>
      </c>
      <c r="D138" s="366" t="str">
        <f t="shared" ref="D138" si="125">IF(A138="","",DATEDIF(A138,$AF$3,"m"))</f>
        <v/>
      </c>
      <c r="E138" s="301"/>
      <c r="F138" s="262"/>
      <c r="G138" s="70" t="s">
        <v>36</v>
      </c>
      <c r="H138" s="133"/>
      <c r="I138" s="133"/>
      <c r="J138" s="133"/>
      <c r="K138" s="133"/>
      <c r="L138" s="133"/>
      <c r="M138" s="133"/>
      <c r="N138" s="133"/>
      <c r="O138" s="133"/>
      <c r="P138" s="133"/>
      <c r="Q138" s="133"/>
      <c r="R138" s="133"/>
      <c r="S138" s="133"/>
      <c r="T138" s="133"/>
      <c r="U138" s="133"/>
      <c r="V138" s="133"/>
      <c r="W138" s="133"/>
      <c r="X138" s="133"/>
      <c r="Y138" s="133"/>
      <c r="Z138" s="133"/>
      <c r="AA138" s="133"/>
      <c r="AB138" s="133"/>
      <c r="AC138" s="133"/>
      <c r="AD138" s="133"/>
      <c r="AE138" s="133"/>
      <c r="AF138" s="133"/>
      <c r="AG138" s="133"/>
      <c r="AH138" s="133"/>
      <c r="AI138" s="133"/>
      <c r="AJ138" s="133"/>
      <c r="AK138" s="133"/>
      <c r="AL138" s="133"/>
      <c r="AM138" s="253">
        <f t="shared" ref="AM138" si="126">SUM(H139:AL139)</f>
        <v>0</v>
      </c>
      <c r="AN138" s="390" t="str">
        <f t="shared" ref="AN138" si="127">IFERROR(IF(OR(E138="Ａ",AM138&gt;$AF$125),1,ROUNDDOWN(AM138/$AF$125,1)),"")</f>
        <v/>
      </c>
      <c r="AO138" s="372"/>
      <c r="AP138" s="8"/>
    </row>
    <row r="139" spans="1:51" ht="13.5" customHeight="1">
      <c r="A139" s="249"/>
      <c r="B139" s="255"/>
      <c r="C139" s="287"/>
      <c r="D139" s="367"/>
      <c r="E139" s="302"/>
      <c r="F139" s="262"/>
      <c r="G139" s="70" t="s">
        <v>134</v>
      </c>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253"/>
      <c r="AN139" s="390"/>
      <c r="AO139" s="374"/>
      <c r="AP139" s="8"/>
    </row>
    <row r="140" spans="1:51" ht="13.5" customHeight="1">
      <c r="A140" s="248" t="str">
        <f>IFERROR(INDEX(【従業者名簿】!F:F,MATCH(F140,【従業者名簿】!C:C,0)),"")</f>
        <v/>
      </c>
      <c r="B140" s="298" t="s">
        <v>33</v>
      </c>
      <c r="C140" s="299" t="str">
        <f t="shared" ref="C140" si="128">IF(AO140="介護福祉士","〇","")</f>
        <v/>
      </c>
      <c r="D140" s="366" t="str">
        <f t="shared" ref="D140" si="129">IF(A140="","",DATEDIF(A140,$AF$3,"m"))</f>
        <v/>
      </c>
      <c r="E140" s="301"/>
      <c r="F140" s="262"/>
      <c r="G140" s="70" t="s">
        <v>36</v>
      </c>
      <c r="H140" s="133"/>
      <c r="I140" s="133"/>
      <c r="J140" s="133"/>
      <c r="K140" s="133"/>
      <c r="L140" s="133"/>
      <c r="M140" s="133"/>
      <c r="N140" s="133"/>
      <c r="O140" s="133"/>
      <c r="P140" s="133"/>
      <c r="Q140" s="133"/>
      <c r="R140" s="133"/>
      <c r="S140" s="133"/>
      <c r="T140" s="133"/>
      <c r="U140" s="133"/>
      <c r="V140" s="133"/>
      <c r="W140" s="133"/>
      <c r="X140" s="133"/>
      <c r="Y140" s="133"/>
      <c r="Z140" s="133"/>
      <c r="AA140" s="133"/>
      <c r="AB140" s="133"/>
      <c r="AC140" s="133"/>
      <c r="AD140" s="133"/>
      <c r="AE140" s="133"/>
      <c r="AF140" s="133"/>
      <c r="AG140" s="133"/>
      <c r="AH140" s="133"/>
      <c r="AI140" s="133"/>
      <c r="AJ140" s="133"/>
      <c r="AK140" s="133"/>
      <c r="AL140" s="133"/>
      <c r="AM140" s="253">
        <f t="shared" ref="AM140" si="130">SUM(H141:AL141)</f>
        <v>0</v>
      </c>
      <c r="AN140" s="390" t="str">
        <f t="shared" ref="AN140" si="131">IFERROR(IF(OR(E140="Ａ",AM140&gt;$AF$125),1,ROUNDDOWN(AM140/$AF$125,1)),"")</f>
        <v/>
      </c>
      <c r="AO140" s="372"/>
      <c r="AP140" s="8"/>
    </row>
    <row r="141" spans="1:51" ht="13.5" customHeight="1">
      <c r="A141" s="249"/>
      <c r="B141" s="255"/>
      <c r="C141" s="287"/>
      <c r="D141" s="367"/>
      <c r="E141" s="302"/>
      <c r="F141" s="262"/>
      <c r="G141" s="70" t="s">
        <v>134</v>
      </c>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253"/>
      <c r="AN141" s="390"/>
      <c r="AO141" s="374"/>
      <c r="AP141" s="8"/>
    </row>
    <row r="142" spans="1:51" ht="13.5" customHeight="1">
      <c r="A142" s="248" t="str">
        <f>IFERROR(INDEX(【従業者名簿】!F:F,MATCH(F142,【従業者名簿】!C:C,0)),"")</f>
        <v/>
      </c>
      <c r="B142" s="298" t="s">
        <v>33</v>
      </c>
      <c r="C142" s="299" t="str">
        <f t="shared" ref="C142" si="132">IF(AO142="介護福祉士","〇","")</f>
        <v/>
      </c>
      <c r="D142" s="366" t="str">
        <f t="shared" ref="D142" si="133">IF(A142="","",DATEDIF(A142,$AF$3,"m"))</f>
        <v/>
      </c>
      <c r="E142" s="301"/>
      <c r="F142" s="262"/>
      <c r="G142" s="70" t="s">
        <v>36</v>
      </c>
      <c r="H142" s="133"/>
      <c r="I142" s="133"/>
      <c r="J142" s="133"/>
      <c r="K142" s="133"/>
      <c r="L142" s="133"/>
      <c r="M142" s="133"/>
      <c r="N142" s="133"/>
      <c r="O142" s="133"/>
      <c r="P142" s="133"/>
      <c r="Q142" s="133"/>
      <c r="R142" s="133"/>
      <c r="S142" s="133"/>
      <c r="T142" s="133"/>
      <c r="U142" s="133"/>
      <c r="V142" s="133"/>
      <c r="W142" s="133"/>
      <c r="X142" s="133"/>
      <c r="Y142" s="133"/>
      <c r="Z142" s="133"/>
      <c r="AA142" s="133"/>
      <c r="AB142" s="133"/>
      <c r="AC142" s="133"/>
      <c r="AD142" s="133"/>
      <c r="AE142" s="133"/>
      <c r="AF142" s="133"/>
      <c r="AG142" s="133"/>
      <c r="AH142" s="133"/>
      <c r="AI142" s="133"/>
      <c r="AJ142" s="133"/>
      <c r="AK142" s="133"/>
      <c r="AL142" s="133"/>
      <c r="AM142" s="253">
        <f t="shared" ref="AM142" si="134">SUM(H143:AL143)</f>
        <v>0</v>
      </c>
      <c r="AN142" s="390" t="str">
        <f t="shared" ref="AN142" si="135">IFERROR(IF(OR(E142="Ａ",AM142&gt;$AF$125),1,ROUNDDOWN(AM142/$AF$125,1)),"")</f>
        <v/>
      </c>
      <c r="AO142" s="372"/>
      <c r="AP142" s="8"/>
    </row>
    <row r="143" spans="1:51" ht="13.5" customHeight="1">
      <c r="A143" s="249"/>
      <c r="B143" s="255"/>
      <c r="C143" s="287"/>
      <c r="D143" s="367"/>
      <c r="E143" s="302"/>
      <c r="F143" s="262"/>
      <c r="G143" s="70" t="s">
        <v>134</v>
      </c>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253"/>
      <c r="AN143" s="390"/>
      <c r="AO143" s="374"/>
      <c r="AP143" s="8"/>
    </row>
    <row r="144" spans="1:51" ht="13.5" customHeight="1">
      <c r="A144" s="248" t="str">
        <f>IFERROR(INDEX(【従業者名簿】!F:F,MATCH(F144,【従業者名簿】!C:C,0)),"")</f>
        <v/>
      </c>
      <c r="B144" s="298" t="s">
        <v>33</v>
      </c>
      <c r="C144" s="299" t="str">
        <f t="shared" ref="C144" si="136">IF(AO144="介護福祉士","〇","")</f>
        <v/>
      </c>
      <c r="D144" s="366" t="str">
        <f t="shared" ref="D144" si="137">IF(A144="","",DATEDIF(A144,$AF$3,"m"))</f>
        <v/>
      </c>
      <c r="E144" s="301"/>
      <c r="F144" s="262"/>
      <c r="G144" s="70" t="s">
        <v>36</v>
      </c>
      <c r="H144" s="133"/>
      <c r="I144" s="133"/>
      <c r="J144" s="133"/>
      <c r="K144" s="133"/>
      <c r="L144" s="133"/>
      <c r="M144" s="133"/>
      <c r="N144" s="133"/>
      <c r="O144" s="133"/>
      <c r="P144" s="133"/>
      <c r="Q144" s="133"/>
      <c r="R144" s="133"/>
      <c r="S144" s="133"/>
      <c r="T144" s="133"/>
      <c r="U144" s="133"/>
      <c r="V144" s="133"/>
      <c r="W144" s="133"/>
      <c r="X144" s="133"/>
      <c r="Y144" s="133"/>
      <c r="Z144" s="133"/>
      <c r="AA144" s="133"/>
      <c r="AB144" s="133"/>
      <c r="AC144" s="133"/>
      <c r="AD144" s="133"/>
      <c r="AE144" s="133"/>
      <c r="AF144" s="133"/>
      <c r="AG144" s="133"/>
      <c r="AH144" s="133"/>
      <c r="AI144" s="133"/>
      <c r="AJ144" s="133"/>
      <c r="AK144" s="133"/>
      <c r="AL144" s="133"/>
      <c r="AM144" s="253">
        <f t="shared" ref="AM144" si="138">SUM(H145:AL145)</f>
        <v>0</v>
      </c>
      <c r="AN144" s="390" t="str">
        <f t="shared" ref="AN144" si="139">IFERROR(IF(OR(E144="Ａ",AM144&gt;$AF$125),1,ROUNDDOWN(AM144/$AF$125,1)),"")</f>
        <v/>
      </c>
      <c r="AO144" s="372"/>
      <c r="AP144" s="8"/>
    </row>
    <row r="145" spans="1:51" ht="13.5" customHeight="1">
      <c r="A145" s="249"/>
      <c r="B145" s="255"/>
      <c r="C145" s="287"/>
      <c r="D145" s="367"/>
      <c r="E145" s="302"/>
      <c r="F145" s="262"/>
      <c r="G145" s="70" t="s">
        <v>134</v>
      </c>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253"/>
      <c r="AN145" s="390"/>
      <c r="AO145" s="374"/>
      <c r="AP145" s="8"/>
    </row>
    <row r="146" spans="1:51" ht="13.5" customHeight="1">
      <c r="A146" s="248" t="str">
        <f>IFERROR(INDEX(【従業者名簿】!F:F,MATCH(F146,【従業者名簿】!C:C,0)),"")</f>
        <v/>
      </c>
      <c r="B146" s="298" t="s">
        <v>33</v>
      </c>
      <c r="C146" s="299" t="str">
        <f t="shared" ref="C146" si="140">IF(AO146="介護福祉士","〇","")</f>
        <v/>
      </c>
      <c r="D146" s="366" t="str">
        <f t="shared" ref="D146" si="141">IF(A146="","",DATEDIF(A146,$AF$3,"m"))</f>
        <v/>
      </c>
      <c r="E146" s="301"/>
      <c r="F146" s="262"/>
      <c r="G146" s="70" t="s">
        <v>36</v>
      </c>
      <c r="H146" s="133"/>
      <c r="I146" s="133"/>
      <c r="J146" s="133"/>
      <c r="K146" s="133"/>
      <c r="L146" s="133"/>
      <c r="M146" s="133"/>
      <c r="N146" s="133"/>
      <c r="O146" s="133"/>
      <c r="P146" s="133"/>
      <c r="Q146" s="133"/>
      <c r="R146" s="133"/>
      <c r="S146" s="133"/>
      <c r="T146" s="133"/>
      <c r="U146" s="133"/>
      <c r="V146" s="133"/>
      <c r="W146" s="133"/>
      <c r="X146" s="133"/>
      <c r="Y146" s="133"/>
      <c r="Z146" s="133"/>
      <c r="AA146" s="133"/>
      <c r="AB146" s="133"/>
      <c r="AC146" s="133"/>
      <c r="AD146" s="133"/>
      <c r="AE146" s="133"/>
      <c r="AF146" s="133"/>
      <c r="AG146" s="133"/>
      <c r="AH146" s="133"/>
      <c r="AI146" s="133"/>
      <c r="AJ146" s="133"/>
      <c r="AK146" s="133"/>
      <c r="AL146" s="133"/>
      <c r="AM146" s="253">
        <f t="shared" ref="AM146" si="142">SUM(H147:AL147)</f>
        <v>0</v>
      </c>
      <c r="AN146" s="390" t="str">
        <f t="shared" ref="AN146" si="143">IFERROR(IF(OR(E146="Ａ",AM146&gt;$AF$125),1,ROUNDDOWN(AM146/$AF$125,1)),"")</f>
        <v/>
      </c>
      <c r="AO146" s="372"/>
      <c r="AP146" s="8"/>
    </row>
    <row r="147" spans="1:51" ht="13.5" customHeight="1">
      <c r="A147" s="249"/>
      <c r="B147" s="255"/>
      <c r="C147" s="287"/>
      <c r="D147" s="367"/>
      <c r="E147" s="302"/>
      <c r="F147" s="262"/>
      <c r="G147" s="70" t="s">
        <v>134</v>
      </c>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253"/>
      <c r="AN147" s="390"/>
      <c r="AO147" s="374"/>
      <c r="AP147" s="8"/>
    </row>
    <row r="148" spans="1:51" ht="13.5" customHeight="1">
      <c r="A148" s="248" t="str">
        <f>IFERROR(INDEX(【従業者名簿】!F:F,MATCH(F148,【従業者名簿】!C:C,0)),"")</f>
        <v/>
      </c>
      <c r="B148" s="298" t="s">
        <v>33</v>
      </c>
      <c r="C148" s="299" t="str">
        <f t="shared" ref="C148" si="144">IF(AO148="介護福祉士","〇","")</f>
        <v/>
      </c>
      <c r="D148" s="366" t="str">
        <f t="shared" ref="D148" si="145">IF(A148="","",DATEDIF(A148,$AF$3,"m"))</f>
        <v/>
      </c>
      <c r="E148" s="301"/>
      <c r="F148" s="262"/>
      <c r="G148" s="70" t="s">
        <v>36</v>
      </c>
      <c r="H148" s="133"/>
      <c r="I148" s="133"/>
      <c r="J148" s="133"/>
      <c r="K148" s="133"/>
      <c r="L148" s="133"/>
      <c r="M148" s="133"/>
      <c r="N148" s="133"/>
      <c r="O148" s="133"/>
      <c r="P148" s="133"/>
      <c r="Q148" s="133"/>
      <c r="R148" s="133"/>
      <c r="S148" s="133"/>
      <c r="T148" s="133"/>
      <c r="U148" s="133"/>
      <c r="V148" s="133"/>
      <c r="W148" s="133"/>
      <c r="X148" s="133"/>
      <c r="Y148" s="133"/>
      <c r="Z148" s="133"/>
      <c r="AA148" s="133"/>
      <c r="AB148" s="133"/>
      <c r="AC148" s="133"/>
      <c r="AD148" s="133"/>
      <c r="AE148" s="133"/>
      <c r="AF148" s="133"/>
      <c r="AG148" s="133"/>
      <c r="AH148" s="133"/>
      <c r="AI148" s="133"/>
      <c r="AJ148" s="133"/>
      <c r="AK148" s="133"/>
      <c r="AL148" s="133"/>
      <c r="AM148" s="253">
        <f t="shared" ref="AM148" si="146">SUM(H149:AL149)</f>
        <v>0</v>
      </c>
      <c r="AN148" s="390" t="str">
        <f t="shared" ref="AN148" si="147">IFERROR(IF(OR(E148="Ａ",AM148&gt;$AF$125),1,ROUNDDOWN(AM148/$AF$125,1)),"")</f>
        <v/>
      </c>
      <c r="AO148" s="372"/>
      <c r="AP148" s="8"/>
    </row>
    <row r="149" spans="1:51" ht="13.5" customHeight="1">
      <c r="A149" s="249"/>
      <c r="B149" s="255"/>
      <c r="C149" s="287"/>
      <c r="D149" s="367"/>
      <c r="E149" s="302"/>
      <c r="F149" s="262"/>
      <c r="G149" s="70" t="s">
        <v>134</v>
      </c>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253"/>
      <c r="AN149" s="390"/>
      <c r="AO149" s="374"/>
      <c r="AP149" s="8"/>
    </row>
    <row r="150" spans="1:51" ht="13.5" customHeight="1">
      <c r="A150" s="248" t="str">
        <f>IFERROR(INDEX(【従業者名簿】!F:F,MATCH(F150,【従業者名簿】!C:C,0)),"")</f>
        <v/>
      </c>
      <c r="B150" s="298" t="s">
        <v>33</v>
      </c>
      <c r="C150" s="299" t="str">
        <f t="shared" ref="C150" si="148">IF(AO150="介護福祉士","〇","")</f>
        <v/>
      </c>
      <c r="D150" s="366" t="str">
        <f t="shared" ref="D150" si="149">IF(A150="","",DATEDIF(A150,$AF$3,"m"))</f>
        <v/>
      </c>
      <c r="E150" s="301"/>
      <c r="F150" s="262"/>
      <c r="G150" s="70" t="s">
        <v>36</v>
      </c>
      <c r="H150" s="133"/>
      <c r="I150" s="133"/>
      <c r="J150" s="133"/>
      <c r="K150" s="133"/>
      <c r="L150" s="133"/>
      <c r="M150" s="133"/>
      <c r="N150" s="133"/>
      <c r="O150" s="133"/>
      <c r="P150" s="133"/>
      <c r="Q150" s="133"/>
      <c r="R150" s="133"/>
      <c r="S150" s="133"/>
      <c r="T150" s="133"/>
      <c r="U150" s="133"/>
      <c r="V150" s="133"/>
      <c r="W150" s="133"/>
      <c r="X150" s="133"/>
      <c r="Y150" s="133"/>
      <c r="Z150" s="133"/>
      <c r="AA150" s="133"/>
      <c r="AB150" s="133"/>
      <c r="AC150" s="133"/>
      <c r="AD150" s="133"/>
      <c r="AE150" s="133"/>
      <c r="AF150" s="133"/>
      <c r="AG150" s="133"/>
      <c r="AH150" s="133"/>
      <c r="AI150" s="133"/>
      <c r="AJ150" s="133"/>
      <c r="AK150" s="133"/>
      <c r="AL150" s="133"/>
      <c r="AM150" s="253">
        <f t="shared" ref="AM150" si="150">SUM(H151:AL151)</f>
        <v>0</v>
      </c>
      <c r="AN150" s="390" t="str">
        <f t="shared" ref="AN150" si="151">IFERROR(IF(OR(E150="Ａ",AM150&gt;$AF$125),1,ROUNDDOWN(AM150/$AF$125,1)),"")</f>
        <v/>
      </c>
      <c r="AO150" s="372"/>
      <c r="AP150" s="8"/>
    </row>
    <row r="151" spans="1:51" ht="13.5" customHeight="1">
      <c r="A151" s="249"/>
      <c r="B151" s="255"/>
      <c r="C151" s="287"/>
      <c r="D151" s="367"/>
      <c r="E151" s="302"/>
      <c r="F151" s="262"/>
      <c r="G151" s="70" t="s">
        <v>134</v>
      </c>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253"/>
      <c r="AN151" s="390"/>
      <c r="AO151" s="374"/>
      <c r="AP151" s="8"/>
    </row>
    <row r="152" spans="1:51" ht="13.5" customHeight="1">
      <c r="A152" s="248" t="str">
        <f>IFERROR(INDEX(【従業者名簿】!F:F,MATCH(F152,【従業者名簿】!C:C,0)),"")</f>
        <v/>
      </c>
      <c r="B152" s="298" t="s">
        <v>33</v>
      </c>
      <c r="C152" s="299" t="str">
        <f t="shared" ref="C152" si="152">IF(AO152="介護福祉士","〇","")</f>
        <v/>
      </c>
      <c r="D152" s="366" t="str">
        <f t="shared" ref="D152" si="153">IF(A152="","",DATEDIF(A152,$AF$3,"m"))</f>
        <v/>
      </c>
      <c r="E152" s="301"/>
      <c r="F152" s="262"/>
      <c r="G152" s="70" t="s">
        <v>36</v>
      </c>
      <c r="H152" s="133"/>
      <c r="I152" s="133"/>
      <c r="J152" s="133"/>
      <c r="K152" s="133"/>
      <c r="L152" s="133"/>
      <c r="M152" s="13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253">
        <f t="shared" ref="AM152" si="154">SUM(H153:AL153)</f>
        <v>0</v>
      </c>
      <c r="AN152" s="390" t="str">
        <f t="shared" ref="AN152" si="155">IFERROR(IF(OR(E152="Ａ",AM152&gt;$AF$125),1,ROUNDDOWN(AM152/$AF$125,1)),"")</f>
        <v/>
      </c>
      <c r="AO152" s="372"/>
      <c r="AP152" s="8"/>
    </row>
    <row r="153" spans="1:51" ht="13.5" customHeight="1">
      <c r="A153" s="249"/>
      <c r="B153" s="255"/>
      <c r="C153" s="287"/>
      <c r="D153" s="367"/>
      <c r="E153" s="302"/>
      <c r="F153" s="262"/>
      <c r="G153" s="70" t="s">
        <v>134</v>
      </c>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253"/>
      <c r="AN153" s="390"/>
      <c r="AO153" s="374"/>
      <c r="AP153" s="8"/>
    </row>
    <row r="154" spans="1:51" ht="13.5" customHeight="1">
      <c r="A154" s="248" t="str">
        <f>IFERROR(INDEX(【従業者名簿】!F:F,MATCH(F154,【従業者名簿】!C:C,0)),"")</f>
        <v/>
      </c>
      <c r="B154" s="298" t="s">
        <v>33</v>
      </c>
      <c r="C154" s="299" t="str">
        <f t="shared" ref="C154" si="156">IF(AO154="介護福祉士","〇","")</f>
        <v/>
      </c>
      <c r="D154" s="366" t="str">
        <f t="shared" ref="D154" si="157">IF(A154="","",DATEDIF(A154,$AF$3,"m"))</f>
        <v/>
      </c>
      <c r="E154" s="301"/>
      <c r="F154" s="262"/>
      <c r="G154" s="70" t="s">
        <v>36</v>
      </c>
      <c r="H154" s="133"/>
      <c r="I154" s="133"/>
      <c r="J154" s="133"/>
      <c r="K154" s="133"/>
      <c r="L154" s="133"/>
      <c r="M154" s="133"/>
      <c r="N154" s="133"/>
      <c r="O154" s="133"/>
      <c r="P154" s="133"/>
      <c r="Q154" s="133"/>
      <c r="R154" s="133"/>
      <c r="S154" s="133"/>
      <c r="T154" s="133"/>
      <c r="U154" s="133"/>
      <c r="V154" s="133"/>
      <c r="W154" s="133"/>
      <c r="X154" s="133"/>
      <c r="Y154" s="133"/>
      <c r="Z154" s="133"/>
      <c r="AA154" s="133"/>
      <c r="AB154" s="133"/>
      <c r="AC154" s="133"/>
      <c r="AD154" s="133"/>
      <c r="AE154" s="133"/>
      <c r="AF154" s="133"/>
      <c r="AG154" s="133"/>
      <c r="AH154" s="133"/>
      <c r="AI154" s="133"/>
      <c r="AJ154" s="133"/>
      <c r="AK154" s="133"/>
      <c r="AL154" s="133"/>
      <c r="AM154" s="253">
        <f t="shared" ref="AM154" si="158">SUM(H155:AL155)</f>
        <v>0</v>
      </c>
      <c r="AN154" s="390" t="str">
        <f t="shared" ref="AN154" si="159">IFERROR(IF(OR(E154="Ａ",AM154&gt;$AF$125),1,ROUNDDOWN(AM154/$AF$125,1)),"")</f>
        <v/>
      </c>
      <c r="AO154" s="372"/>
      <c r="AP154" s="8"/>
    </row>
    <row r="155" spans="1:51" ht="13.5" customHeight="1">
      <c r="A155" s="249"/>
      <c r="B155" s="255"/>
      <c r="C155" s="287"/>
      <c r="D155" s="367"/>
      <c r="E155" s="302"/>
      <c r="F155" s="262"/>
      <c r="G155" s="70" t="s">
        <v>134</v>
      </c>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253"/>
      <c r="AN155" s="390"/>
      <c r="AO155" s="374"/>
      <c r="AP155" s="8"/>
    </row>
    <row r="156" spans="1:51" ht="13.5" customHeight="1">
      <c r="A156" s="248" t="str">
        <f>IFERROR(INDEX(【従業者名簿】!F:F,MATCH(F156,【従業者名簿】!C:C,0)),"")</f>
        <v/>
      </c>
      <c r="B156" s="298" t="s">
        <v>33</v>
      </c>
      <c r="C156" s="299" t="str">
        <f t="shared" ref="C156" si="160">IF(AO156="介護福祉士","〇","")</f>
        <v/>
      </c>
      <c r="D156" s="366" t="str">
        <f t="shared" ref="D156" si="161">IF(A156="","",DATEDIF(A156,$AF$3,"m"))</f>
        <v/>
      </c>
      <c r="E156" s="301"/>
      <c r="F156" s="270"/>
      <c r="G156" s="70" t="s">
        <v>36</v>
      </c>
      <c r="H156" s="133"/>
      <c r="I156" s="133"/>
      <c r="J156" s="133"/>
      <c r="K156" s="133"/>
      <c r="L156" s="133"/>
      <c r="M156" s="133"/>
      <c r="N156" s="133"/>
      <c r="O156" s="133"/>
      <c r="P156" s="133"/>
      <c r="Q156" s="133"/>
      <c r="R156" s="133"/>
      <c r="S156" s="133"/>
      <c r="T156" s="133"/>
      <c r="U156" s="133"/>
      <c r="V156" s="133"/>
      <c r="W156" s="133"/>
      <c r="X156" s="133"/>
      <c r="Y156" s="133"/>
      <c r="Z156" s="133"/>
      <c r="AA156" s="133"/>
      <c r="AB156" s="133"/>
      <c r="AC156" s="133"/>
      <c r="AD156" s="133"/>
      <c r="AE156" s="133"/>
      <c r="AF156" s="133"/>
      <c r="AG156" s="133"/>
      <c r="AH156" s="133"/>
      <c r="AI156" s="133"/>
      <c r="AJ156" s="133"/>
      <c r="AK156" s="133"/>
      <c r="AL156" s="133"/>
      <c r="AM156" s="253">
        <f t="shared" ref="AM156" si="162">SUM(H157:AL157)</f>
        <v>0</v>
      </c>
      <c r="AN156" s="390" t="str">
        <f t="shared" ref="AN156" si="163">IFERROR(IF(OR(E156="Ａ",AM156&gt;$AF$125),1,ROUNDDOWN(AM156/$AF$125,1)),"")</f>
        <v/>
      </c>
      <c r="AO156" s="372"/>
      <c r="AP156" s="8"/>
    </row>
    <row r="157" spans="1:51" ht="13.5" customHeight="1">
      <c r="A157" s="249"/>
      <c r="B157" s="255"/>
      <c r="C157" s="287"/>
      <c r="D157" s="367"/>
      <c r="E157" s="302"/>
      <c r="F157" s="261"/>
      <c r="G157" s="70" t="s">
        <v>134</v>
      </c>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253"/>
      <c r="AN157" s="390"/>
      <c r="AO157" s="374"/>
      <c r="AP157" s="8"/>
    </row>
    <row r="158" spans="1:51" ht="13.5" customHeight="1">
      <c r="A158" s="248" t="str">
        <f>IFERROR(INDEX(【従業者名簿】!F:F,MATCH(F158,【従業者名簿】!C:C,0)),"")</f>
        <v/>
      </c>
      <c r="B158" s="298" t="s">
        <v>33</v>
      </c>
      <c r="C158" s="299" t="str">
        <f t="shared" ref="C158" si="164">IF(AO158="介護福祉士","〇","")</f>
        <v/>
      </c>
      <c r="D158" s="366" t="str">
        <f>IF(A158="","",DATEDIF(A158,$AF$3,"m"))</f>
        <v/>
      </c>
      <c r="E158" s="301"/>
      <c r="F158" s="262"/>
      <c r="G158" s="70" t="s">
        <v>36</v>
      </c>
      <c r="H158" s="133"/>
      <c r="I158" s="133"/>
      <c r="J158" s="133"/>
      <c r="K158" s="133"/>
      <c r="L158" s="133"/>
      <c r="M158" s="133"/>
      <c r="N158" s="133"/>
      <c r="O158" s="133"/>
      <c r="P158" s="133"/>
      <c r="Q158" s="133"/>
      <c r="R158" s="133"/>
      <c r="S158" s="133"/>
      <c r="T158" s="133"/>
      <c r="U158" s="133"/>
      <c r="V158" s="133"/>
      <c r="W158" s="133"/>
      <c r="X158" s="133"/>
      <c r="Y158" s="133"/>
      <c r="Z158" s="133"/>
      <c r="AA158" s="133"/>
      <c r="AB158" s="133"/>
      <c r="AC158" s="133"/>
      <c r="AD158" s="133"/>
      <c r="AE158" s="133"/>
      <c r="AF158" s="133"/>
      <c r="AG158" s="133"/>
      <c r="AH158" s="133"/>
      <c r="AI158" s="133"/>
      <c r="AJ158" s="133"/>
      <c r="AK158" s="133"/>
      <c r="AL158" s="133"/>
      <c r="AM158" s="253">
        <f>SUM(H159:AL159)</f>
        <v>0</v>
      </c>
      <c r="AN158" s="390" t="str">
        <f>IFERROR(IF(OR(E158="Ａ",AM158&gt;$AF$125),1,ROUNDDOWN(AM158/$AF$125,1)),"")</f>
        <v/>
      </c>
      <c r="AO158" s="372"/>
      <c r="AP158" s="8"/>
    </row>
    <row r="159" spans="1:51" ht="13.5" customHeight="1">
      <c r="A159" s="249"/>
      <c r="B159" s="255"/>
      <c r="C159" s="287"/>
      <c r="D159" s="367"/>
      <c r="E159" s="302"/>
      <c r="F159" s="262"/>
      <c r="G159" s="70" t="s">
        <v>134</v>
      </c>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253"/>
      <c r="AN159" s="390"/>
      <c r="AO159" s="374"/>
      <c r="AP159" s="8"/>
    </row>
    <row r="160" spans="1:51" ht="13.5" customHeight="1">
      <c r="B160" s="132"/>
      <c r="C160" s="132"/>
      <c r="D160" s="132"/>
      <c r="E160" s="7" t="s">
        <v>137</v>
      </c>
      <c r="F160" s="132"/>
      <c r="G160" s="51"/>
      <c r="H160" s="7"/>
      <c r="I160" s="52"/>
      <c r="J160" s="52"/>
      <c r="K160" s="52"/>
      <c r="L160" s="52"/>
      <c r="M160" s="52"/>
      <c r="N160" s="52"/>
      <c r="O160" s="52"/>
      <c r="P160" s="52"/>
      <c r="Q160" s="52"/>
      <c r="R160" s="52"/>
      <c r="S160" s="53"/>
      <c r="T160" s="53"/>
      <c r="U160" s="7"/>
      <c r="V160" s="52"/>
      <c r="W160" s="52"/>
      <c r="X160" s="52"/>
      <c r="Y160" s="52"/>
      <c r="Z160" s="52"/>
      <c r="AA160" s="52"/>
      <c r="AB160" s="52"/>
      <c r="AC160" s="132"/>
      <c r="AD160" s="132"/>
      <c r="AE160" s="132"/>
      <c r="AF160" s="54"/>
      <c r="AG160" s="54"/>
      <c r="AH160" s="7"/>
      <c r="AI160" s="7"/>
      <c r="AJ160" s="7"/>
      <c r="AK160" s="7"/>
      <c r="AL160" s="7"/>
      <c r="AM160" s="55"/>
      <c r="AN160" s="56"/>
      <c r="AO160" s="57"/>
      <c r="AP160" s="10"/>
      <c r="AQ160" s="159"/>
      <c r="AR160" s="159"/>
      <c r="AS160" s="159"/>
      <c r="AT160" s="58"/>
      <c r="AU160" s="58"/>
      <c r="AV160" s="58"/>
      <c r="AW160" s="59"/>
      <c r="AX160" s="59"/>
      <c r="AY160" s="59"/>
    </row>
    <row r="161" spans="1:53" ht="13.5" customHeight="1">
      <c r="B161" s="132"/>
      <c r="C161" s="132"/>
      <c r="D161" s="132"/>
      <c r="E161" s="7"/>
      <c r="F161" s="132"/>
      <c r="G161" s="51"/>
      <c r="H161" s="7"/>
      <c r="I161" s="52"/>
      <c r="J161" s="52"/>
      <c r="K161" s="52"/>
      <c r="L161" s="52"/>
      <c r="M161" s="52"/>
      <c r="N161" s="52"/>
      <c r="O161" s="52"/>
      <c r="P161" s="52"/>
      <c r="Q161" s="52"/>
      <c r="R161" s="52"/>
      <c r="S161" s="53"/>
      <c r="T161" s="53"/>
      <c r="U161" s="7"/>
      <c r="V161" s="52"/>
      <c r="W161" s="52"/>
      <c r="X161" s="52"/>
      <c r="Y161" s="52"/>
      <c r="Z161" s="52"/>
      <c r="AA161" s="52"/>
      <c r="AB161" s="52"/>
      <c r="AC161" s="132"/>
      <c r="AD161" s="132"/>
      <c r="AE161" s="132"/>
      <c r="AF161" s="54"/>
      <c r="AG161" s="54"/>
      <c r="AH161" s="7"/>
      <c r="AI161" s="7"/>
      <c r="AJ161" s="7"/>
      <c r="AK161" s="7"/>
      <c r="AL161" s="7"/>
      <c r="AM161" s="55"/>
      <c r="AN161" s="56"/>
      <c r="AO161" s="57"/>
      <c r="AP161" s="10"/>
      <c r="AQ161" s="159"/>
      <c r="AR161" s="159"/>
      <c r="AS161" s="159"/>
      <c r="AT161" s="58"/>
      <c r="AU161" s="58"/>
      <c r="AV161" s="58"/>
      <c r="AW161" s="59"/>
      <c r="AX161" s="59"/>
      <c r="AY161" s="59"/>
    </row>
    <row r="162" spans="1:53" ht="18" customHeight="1">
      <c r="B162" s="2" t="s">
        <v>2</v>
      </c>
      <c r="C162" s="2"/>
      <c r="D162" s="2"/>
      <c r="E162" s="2"/>
      <c r="F162" s="2"/>
      <c r="G162" s="2"/>
      <c r="H162" s="2"/>
      <c r="I162" s="2"/>
      <c r="J162" s="2"/>
      <c r="AF162" s="3"/>
      <c r="AO162" s="3"/>
      <c r="AY162" s="3" t="s">
        <v>35</v>
      </c>
      <c r="BA162" s="9"/>
    </row>
    <row r="163" spans="1:53" ht="18" customHeight="1">
      <c r="B163" s="233" t="s">
        <v>22</v>
      </c>
      <c r="C163" s="234"/>
      <c r="D163" s="235">
        <f>【算定要件集計】!$B$3</f>
        <v>0</v>
      </c>
      <c r="E163" s="236"/>
      <c r="F163" s="236"/>
      <c r="G163" s="236"/>
      <c r="H163" s="236"/>
      <c r="I163" s="236"/>
      <c r="J163" s="236"/>
      <c r="K163" s="237"/>
      <c r="L163" s="238" t="s">
        <v>21</v>
      </c>
      <c r="M163" s="239"/>
      <c r="N163" s="239"/>
      <c r="O163" s="240"/>
      <c r="P163" s="241"/>
      <c r="Q163" s="241"/>
      <c r="R163" s="241"/>
      <c r="S163" s="241"/>
      <c r="T163" s="241"/>
      <c r="U163" s="242"/>
      <c r="V163" s="233" t="s">
        <v>23</v>
      </c>
      <c r="W163" s="243"/>
      <c r="X163" s="203"/>
      <c r="Y163" s="244"/>
      <c r="Z163" s="245"/>
      <c r="AA163" s="233" t="s">
        <v>40</v>
      </c>
      <c r="AB163" s="246"/>
      <c r="AC163" s="246"/>
      <c r="AD163" s="246"/>
      <c r="AE163" s="247"/>
      <c r="AF163" s="375" t="str">
        <f>$AF$3</f>
        <v/>
      </c>
      <c r="AG163" s="376"/>
      <c r="AH163" s="376"/>
      <c r="AI163" s="376"/>
      <c r="AJ163" s="377"/>
      <c r="AK163" s="378"/>
      <c r="AO163" s="5"/>
      <c r="BA163" s="9"/>
    </row>
    <row r="164" spans="1:53" ht="5.0999999999999996" customHeight="1">
      <c r="BA164" s="9"/>
    </row>
    <row r="165" spans="1:53" ht="16.5" customHeight="1">
      <c r="G165" s="5" t="s">
        <v>44</v>
      </c>
      <c r="H165" s="49">
        <f>$H$5</f>
        <v>0</v>
      </c>
      <c r="I165" s="50" t="s">
        <v>43</v>
      </c>
      <c r="J165" s="49">
        <f>J$5</f>
        <v>0</v>
      </c>
      <c r="K165" s="50" t="s">
        <v>24</v>
      </c>
      <c r="L165" s="50"/>
      <c r="M165" s="49">
        <f>$M$5</f>
        <v>0</v>
      </c>
      <c r="N165" s="50" t="s">
        <v>43</v>
      </c>
      <c r="O165" s="49">
        <f>$O$5</f>
        <v>0</v>
      </c>
      <c r="P165" s="1" t="s">
        <v>25</v>
      </c>
      <c r="R165" s="7"/>
      <c r="U165" s="7"/>
      <c r="V165" s="7"/>
      <c r="W165" s="7"/>
      <c r="X165" s="7"/>
      <c r="Y165" s="7"/>
      <c r="AE165" s="5" t="s">
        <v>42</v>
      </c>
      <c r="AF165" s="220">
        <f>$AF$5</f>
        <v>0</v>
      </c>
      <c r="AG165" s="379"/>
      <c r="AH165" s="7" t="s">
        <v>31</v>
      </c>
      <c r="AI165" s="7"/>
      <c r="AJ165" s="7"/>
      <c r="AL165" s="5" t="s">
        <v>32</v>
      </c>
      <c r="AM165" s="47">
        <f>$AM$5</f>
        <v>0</v>
      </c>
      <c r="AN165" s="7" t="s">
        <v>31</v>
      </c>
      <c r="AQ165" s="1" t="s">
        <v>27</v>
      </c>
      <c r="BA165" s="9"/>
    </row>
    <row r="166" spans="1:53" s="6" customFormat="1" ht="18" customHeight="1">
      <c r="A166" s="248" t="s">
        <v>60</v>
      </c>
      <c r="B166" s="238" t="s">
        <v>0</v>
      </c>
      <c r="C166" s="250" t="s">
        <v>203</v>
      </c>
      <c r="D166" s="250" t="s">
        <v>62</v>
      </c>
      <c r="E166" s="250" t="s">
        <v>1</v>
      </c>
      <c r="F166" s="238" t="s">
        <v>3</v>
      </c>
      <c r="G166" s="252" t="s">
        <v>37</v>
      </c>
      <c r="H166" s="18" t="str">
        <f>AF163</f>
        <v/>
      </c>
      <c r="I166" s="18" t="str">
        <f>IFERROR(H166+1,"")</f>
        <v/>
      </c>
      <c r="J166" s="18" t="str">
        <f t="shared" ref="J166:AI166" si="165">IFERROR(I166+1,"")</f>
        <v/>
      </c>
      <c r="K166" s="18" t="str">
        <f t="shared" si="165"/>
        <v/>
      </c>
      <c r="L166" s="18" t="str">
        <f t="shared" si="165"/>
        <v/>
      </c>
      <c r="M166" s="18" t="str">
        <f t="shared" si="165"/>
        <v/>
      </c>
      <c r="N166" s="18" t="str">
        <f t="shared" si="165"/>
        <v/>
      </c>
      <c r="O166" s="18" t="str">
        <f t="shared" si="165"/>
        <v/>
      </c>
      <c r="P166" s="18" t="str">
        <f t="shared" si="165"/>
        <v/>
      </c>
      <c r="Q166" s="18" t="str">
        <f t="shared" si="165"/>
        <v/>
      </c>
      <c r="R166" s="18" t="str">
        <f t="shared" si="165"/>
        <v/>
      </c>
      <c r="S166" s="18" t="str">
        <f t="shared" si="165"/>
        <v/>
      </c>
      <c r="T166" s="18" t="str">
        <f t="shared" si="165"/>
        <v/>
      </c>
      <c r="U166" s="18" t="str">
        <f t="shared" si="165"/>
        <v/>
      </c>
      <c r="V166" s="18" t="str">
        <f t="shared" si="165"/>
        <v/>
      </c>
      <c r="W166" s="18" t="str">
        <f t="shared" si="165"/>
        <v/>
      </c>
      <c r="X166" s="18" t="str">
        <f t="shared" si="165"/>
        <v/>
      </c>
      <c r="Y166" s="18" t="str">
        <f t="shared" si="165"/>
        <v/>
      </c>
      <c r="Z166" s="18" t="str">
        <f t="shared" si="165"/>
        <v/>
      </c>
      <c r="AA166" s="18" t="str">
        <f t="shared" si="165"/>
        <v/>
      </c>
      <c r="AB166" s="18" t="str">
        <f t="shared" si="165"/>
        <v/>
      </c>
      <c r="AC166" s="18" t="str">
        <f t="shared" si="165"/>
        <v/>
      </c>
      <c r="AD166" s="18" t="str">
        <f t="shared" si="165"/>
        <v/>
      </c>
      <c r="AE166" s="18" t="str">
        <f t="shared" si="165"/>
        <v/>
      </c>
      <c r="AF166" s="18" t="str">
        <f t="shared" si="165"/>
        <v/>
      </c>
      <c r="AG166" s="18" t="str">
        <f t="shared" si="165"/>
        <v/>
      </c>
      <c r="AH166" s="18" t="str">
        <f t="shared" si="165"/>
        <v/>
      </c>
      <c r="AI166" s="18" t="str">
        <f t="shared" si="165"/>
        <v/>
      </c>
      <c r="AJ166" s="18" t="str">
        <f>IFERROR(IF(MONTH(AI166)&lt;&gt;MONTH(AI166+1),"",AI166+1),"")</f>
        <v/>
      </c>
      <c r="AK166" s="18" t="str">
        <f>IFERROR(IF(MONTH(AJ166)&lt;&gt;MONTH(AJ166+1),"",AJ166+1),"")</f>
        <v/>
      </c>
      <c r="AL166" s="18" t="str">
        <f>IFERROR(IF(MONTH(AK166)&lt;&gt;MONTH(AK166+1),"",AK166+1),"")</f>
        <v/>
      </c>
      <c r="AM166" s="263" t="s">
        <v>162</v>
      </c>
      <c r="AN166" s="263" t="s">
        <v>163</v>
      </c>
      <c r="AO166" s="206" t="s">
        <v>133</v>
      </c>
      <c r="AQ166" s="208" t="s">
        <v>36</v>
      </c>
      <c r="AR166" s="209"/>
      <c r="AS166" s="208" t="s">
        <v>39</v>
      </c>
      <c r="AT166" s="212"/>
      <c r="AU166" s="212"/>
      <c r="AV166" s="212"/>
      <c r="AW166" s="213"/>
      <c r="AX166" s="208" t="s">
        <v>16</v>
      </c>
      <c r="AY166" s="215"/>
      <c r="BA166" s="9"/>
    </row>
    <row r="167" spans="1:53" s="6" customFormat="1" ht="18" customHeight="1">
      <c r="A167" s="249"/>
      <c r="B167" s="238"/>
      <c r="C167" s="251"/>
      <c r="D167" s="251"/>
      <c r="E167" s="251"/>
      <c r="F167" s="238"/>
      <c r="G167" s="239"/>
      <c r="H167" s="19" t="str">
        <f>H166</f>
        <v/>
      </c>
      <c r="I167" s="19" t="str">
        <f>I166</f>
        <v/>
      </c>
      <c r="J167" s="19" t="str">
        <f t="shared" ref="J167:AL167" si="166">J166</f>
        <v/>
      </c>
      <c r="K167" s="19" t="str">
        <f t="shared" si="166"/>
        <v/>
      </c>
      <c r="L167" s="19" t="str">
        <f t="shared" si="166"/>
        <v/>
      </c>
      <c r="M167" s="19" t="str">
        <f t="shared" si="166"/>
        <v/>
      </c>
      <c r="N167" s="19" t="str">
        <f t="shared" si="166"/>
        <v/>
      </c>
      <c r="O167" s="19" t="str">
        <f t="shared" si="166"/>
        <v/>
      </c>
      <c r="P167" s="19" t="str">
        <f t="shared" si="166"/>
        <v/>
      </c>
      <c r="Q167" s="19" t="str">
        <f t="shared" si="166"/>
        <v/>
      </c>
      <c r="R167" s="19" t="str">
        <f t="shared" si="166"/>
        <v/>
      </c>
      <c r="S167" s="19" t="str">
        <f t="shared" si="166"/>
        <v/>
      </c>
      <c r="T167" s="19" t="str">
        <f t="shared" si="166"/>
        <v/>
      </c>
      <c r="U167" s="19" t="str">
        <f t="shared" si="166"/>
        <v/>
      </c>
      <c r="V167" s="19" t="str">
        <f t="shared" si="166"/>
        <v/>
      </c>
      <c r="W167" s="19" t="str">
        <f t="shared" si="166"/>
        <v/>
      </c>
      <c r="X167" s="19" t="str">
        <f t="shared" si="166"/>
        <v/>
      </c>
      <c r="Y167" s="19" t="str">
        <f t="shared" si="166"/>
        <v/>
      </c>
      <c r="Z167" s="19" t="str">
        <f t="shared" si="166"/>
        <v/>
      </c>
      <c r="AA167" s="19" t="str">
        <f t="shared" si="166"/>
        <v/>
      </c>
      <c r="AB167" s="19" t="str">
        <f t="shared" si="166"/>
        <v/>
      </c>
      <c r="AC167" s="19" t="str">
        <f t="shared" si="166"/>
        <v/>
      </c>
      <c r="AD167" s="19" t="str">
        <f t="shared" si="166"/>
        <v/>
      </c>
      <c r="AE167" s="19" t="str">
        <f t="shared" si="166"/>
        <v/>
      </c>
      <c r="AF167" s="19" t="str">
        <f t="shared" si="166"/>
        <v/>
      </c>
      <c r="AG167" s="19" t="str">
        <f t="shared" si="166"/>
        <v/>
      </c>
      <c r="AH167" s="19" t="str">
        <f t="shared" si="166"/>
        <v/>
      </c>
      <c r="AI167" s="19" t="str">
        <f t="shared" si="166"/>
        <v/>
      </c>
      <c r="AJ167" s="19" t="str">
        <f t="shared" si="166"/>
        <v/>
      </c>
      <c r="AK167" s="19" t="str">
        <f t="shared" si="166"/>
        <v/>
      </c>
      <c r="AL167" s="19" t="str">
        <f t="shared" si="166"/>
        <v/>
      </c>
      <c r="AM167" s="263"/>
      <c r="AN167" s="263"/>
      <c r="AO167" s="207"/>
      <c r="AQ167" s="210"/>
      <c r="AR167" s="211"/>
      <c r="AS167" s="210"/>
      <c r="AT167" s="214"/>
      <c r="AU167" s="214"/>
      <c r="AV167" s="214"/>
      <c r="AW167" s="211"/>
      <c r="AX167" s="210"/>
      <c r="AY167" s="211"/>
      <c r="BA167" s="9"/>
    </row>
    <row r="168" spans="1:53" s="6" customFormat="1" ht="13.5" customHeight="1">
      <c r="A168" s="248"/>
      <c r="B168" s="255" t="s">
        <v>4</v>
      </c>
      <c r="C168" s="257" t="s">
        <v>48</v>
      </c>
      <c r="D168" s="257" t="s">
        <v>48</v>
      </c>
      <c r="E168" s="259" t="s">
        <v>10</v>
      </c>
      <c r="F168" s="261"/>
      <c r="G168" s="70" t="s">
        <v>36</v>
      </c>
      <c r="H168" s="45"/>
      <c r="I168" s="45"/>
      <c r="J168" s="45"/>
      <c r="K168" s="45"/>
      <c r="L168" s="45"/>
      <c r="M168" s="45"/>
      <c r="N168" s="45"/>
      <c r="O168" s="45"/>
      <c r="P168" s="45"/>
      <c r="Q168" s="45"/>
      <c r="R168" s="45"/>
      <c r="S168" s="45"/>
      <c r="T168" s="45"/>
      <c r="U168" s="45"/>
      <c r="V168" s="45"/>
      <c r="W168" s="45"/>
      <c r="X168" s="45"/>
      <c r="Y168" s="45"/>
      <c r="Z168" s="45"/>
      <c r="AA168" s="45"/>
      <c r="AB168" s="45"/>
      <c r="AC168" s="45"/>
      <c r="AD168" s="45"/>
      <c r="AE168" s="45"/>
      <c r="AF168" s="45"/>
      <c r="AG168" s="45"/>
      <c r="AH168" s="45"/>
      <c r="AI168" s="45"/>
      <c r="AJ168" s="45"/>
      <c r="AK168" s="45"/>
      <c r="AL168" s="45"/>
      <c r="AM168" s="253">
        <f>SUM(H169:AL169)</f>
        <v>0</v>
      </c>
      <c r="AN168" s="254" t="s">
        <v>48</v>
      </c>
      <c r="AO168" s="223"/>
      <c r="AQ168" s="228"/>
      <c r="AR168" s="369"/>
      <c r="AS168" s="224"/>
      <c r="AT168" s="225"/>
      <c r="AU168" s="12" t="s">
        <v>26</v>
      </c>
      <c r="AV168" s="226"/>
      <c r="AW168" s="227"/>
      <c r="AX168" s="156"/>
      <c r="AY168" s="167" t="s">
        <v>34</v>
      </c>
      <c r="BA168" s="9"/>
    </row>
    <row r="169" spans="1:53" ht="13.5" customHeight="1">
      <c r="A169" s="249"/>
      <c r="B169" s="256"/>
      <c r="C169" s="258"/>
      <c r="D169" s="258"/>
      <c r="E169" s="260"/>
      <c r="F169" s="262"/>
      <c r="G169" s="70" t="s">
        <v>16</v>
      </c>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253"/>
      <c r="AN169" s="254"/>
      <c r="AO169" s="374"/>
      <c r="AQ169" s="228"/>
      <c r="AR169" s="369"/>
      <c r="AS169" s="224"/>
      <c r="AT169" s="225"/>
      <c r="AU169" s="12" t="s">
        <v>26</v>
      </c>
      <c r="AV169" s="226"/>
      <c r="AW169" s="227"/>
      <c r="AX169" s="156"/>
      <c r="AY169" s="167" t="s">
        <v>34</v>
      </c>
      <c r="BA169" s="9"/>
    </row>
    <row r="170" spans="1:53" ht="13.5" customHeight="1">
      <c r="A170" s="248"/>
      <c r="B170" s="273" t="s">
        <v>5</v>
      </c>
      <c r="C170" s="257" t="s">
        <v>48</v>
      </c>
      <c r="D170" s="257" t="s">
        <v>48</v>
      </c>
      <c r="E170" s="275" t="s">
        <v>10</v>
      </c>
      <c r="F170" s="262"/>
      <c r="G170" s="70" t="s">
        <v>36</v>
      </c>
      <c r="H170" s="45"/>
      <c r="I170" s="45"/>
      <c r="J170" s="45"/>
      <c r="K170" s="45"/>
      <c r="L170" s="45"/>
      <c r="M170" s="45"/>
      <c r="N170" s="45"/>
      <c r="O170" s="45"/>
      <c r="P170" s="45"/>
      <c r="Q170" s="45"/>
      <c r="R170" s="45"/>
      <c r="S170" s="45"/>
      <c r="T170" s="45"/>
      <c r="U170" s="45"/>
      <c r="V170" s="45"/>
      <c r="W170" s="45"/>
      <c r="X170" s="45"/>
      <c r="Y170" s="45"/>
      <c r="Z170" s="45"/>
      <c r="AA170" s="45"/>
      <c r="AB170" s="45"/>
      <c r="AC170" s="45"/>
      <c r="AD170" s="45"/>
      <c r="AE170" s="45"/>
      <c r="AF170" s="45"/>
      <c r="AG170" s="45"/>
      <c r="AH170" s="45"/>
      <c r="AI170" s="45"/>
      <c r="AJ170" s="45"/>
      <c r="AK170" s="45"/>
      <c r="AL170" s="45"/>
      <c r="AM170" s="253">
        <f>SUM(H171:AL171)</f>
        <v>0</v>
      </c>
      <c r="AN170" s="254" t="s">
        <v>48</v>
      </c>
      <c r="AO170" s="372"/>
      <c r="AQ170" s="228"/>
      <c r="AR170" s="369"/>
      <c r="AS170" s="224"/>
      <c r="AT170" s="225"/>
      <c r="AU170" s="12" t="s">
        <v>26</v>
      </c>
      <c r="AV170" s="226"/>
      <c r="AW170" s="227"/>
      <c r="AX170" s="156"/>
      <c r="AY170" s="167" t="s">
        <v>34</v>
      </c>
      <c r="BA170" s="9"/>
    </row>
    <row r="171" spans="1:53" ht="13.5" customHeight="1">
      <c r="A171" s="249"/>
      <c r="B171" s="274"/>
      <c r="C171" s="258"/>
      <c r="D171" s="258"/>
      <c r="E171" s="260"/>
      <c r="F171" s="262"/>
      <c r="G171" s="71" t="s">
        <v>41</v>
      </c>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276"/>
      <c r="AN171" s="272"/>
      <c r="AO171" s="374"/>
      <c r="AQ171" s="228"/>
      <c r="AR171" s="369"/>
      <c r="AS171" s="224"/>
      <c r="AT171" s="225"/>
      <c r="AU171" s="12" t="s">
        <v>26</v>
      </c>
      <c r="AV171" s="226"/>
      <c r="AW171" s="227"/>
      <c r="AX171" s="156"/>
      <c r="AY171" s="167" t="s">
        <v>34</v>
      </c>
      <c r="BA171" s="9"/>
    </row>
    <row r="172" spans="1:53" ht="13.5" customHeight="1">
      <c r="A172" s="248"/>
      <c r="B172" s="265" t="s">
        <v>38</v>
      </c>
      <c r="C172" s="257" t="s">
        <v>48</v>
      </c>
      <c r="D172" s="257" t="s">
        <v>48</v>
      </c>
      <c r="E172" s="268" t="s">
        <v>48</v>
      </c>
      <c r="F172" s="270"/>
      <c r="G172" s="70" t="s">
        <v>36</v>
      </c>
      <c r="H172" s="45"/>
      <c r="I172" s="45"/>
      <c r="J172" s="45"/>
      <c r="K172" s="45"/>
      <c r="L172" s="45"/>
      <c r="M172" s="45"/>
      <c r="N172" s="45"/>
      <c r="O172" s="45"/>
      <c r="P172" s="45"/>
      <c r="Q172" s="45"/>
      <c r="R172" s="45"/>
      <c r="S172" s="45"/>
      <c r="T172" s="45"/>
      <c r="U172" s="45"/>
      <c r="V172" s="45"/>
      <c r="W172" s="45"/>
      <c r="X172" s="45"/>
      <c r="Y172" s="45"/>
      <c r="Z172" s="45"/>
      <c r="AA172" s="45"/>
      <c r="AB172" s="45"/>
      <c r="AC172" s="45"/>
      <c r="AD172" s="45"/>
      <c r="AE172" s="45"/>
      <c r="AF172" s="45"/>
      <c r="AG172" s="45"/>
      <c r="AH172" s="45"/>
      <c r="AI172" s="45"/>
      <c r="AJ172" s="45"/>
      <c r="AK172" s="45"/>
      <c r="AL172" s="45"/>
      <c r="AM172" s="253">
        <f>SUM(H173:AL173)</f>
        <v>0</v>
      </c>
      <c r="AN172" s="254" t="s">
        <v>48</v>
      </c>
      <c r="AO172" s="372"/>
      <c r="AQ172" s="228"/>
      <c r="AR172" s="369"/>
      <c r="AS172" s="224"/>
      <c r="AT172" s="225"/>
      <c r="AU172" s="12" t="s">
        <v>26</v>
      </c>
      <c r="AV172" s="226"/>
      <c r="AW172" s="227"/>
      <c r="AX172" s="156"/>
      <c r="AY172" s="167" t="s">
        <v>34</v>
      </c>
      <c r="BA172" s="9"/>
    </row>
    <row r="173" spans="1:53" ht="13.5" customHeight="1" thickBot="1">
      <c r="A173" s="264"/>
      <c r="B173" s="266"/>
      <c r="C173" s="267"/>
      <c r="D173" s="267"/>
      <c r="E173" s="269"/>
      <c r="F173" s="271"/>
      <c r="G173" s="72" t="s">
        <v>41</v>
      </c>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1"/>
      <c r="AN173" s="341"/>
      <c r="AO173" s="373"/>
      <c r="AQ173" s="228"/>
      <c r="AR173" s="369"/>
      <c r="AS173" s="224"/>
      <c r="AT173" s="225"/>
      <c r="AU173" s="12" t="s">
        <v>26</v>
      </c>
      <c r="AV173" s="226"/>
      <c r="AW173" s="227"/>
      <c r="AX173" s="156"/>
      <c r="AY173" s="167" t="s">
        <v>34</v>
      </c>
      <c r="BA173" s="9"/>
    </row>
    <row r="174" spans="1:53" ht="13.5" customHeight="1" thickTop="1">
      <c r="A174" s="283" t="str">
        <f>IFERROR(INDEX(【従業者名簿】!F:F,MATCH(届出後1月!F174,【従業者名簿】!C:C,0)),"")</f>
        <v/>
      </c>
      <c r="B174" s="255" t="s">
        <v>4</v>
      </c>
      <c r="C174" s="285" t="str">
        <f>IF(AO174="介護福祉士","〇","")</f>
        <v/>
      </c>
      <c r="D174" s="367" t="str">
        <f>IF(A174="","",DATEDIF(A174,$AF$3,"m"))</f>
        <v/>
      </c>
      <c r="E174" s="290" t="s">
        <v>102</v>
      </c>
      <c r="F174" s="293"/>
      <c r="G174" s="73" t="s">
        <v>36</v>
      </c>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278">
        <f>SUM(H175:AL175)</f>
        <v>0</v>
      </c>
      <c r="AN174" s="280" t="str">
        <f>IFERROR(IF(SUM(AM174:AM179)&gt;$AF$205,1,ROUNDDOWN(SUM(AM174:AM179)/$AF$205,1)),"")</f>
        <v/>
      </c>
      <c r="AO174" s="343"/>
      <c r="AQ174" s="228"/>
      <c r="AR174" s="369"/>
      <c r="AS174" s="224"/>
      <c r="AT174" s="225"/>
      <c r="AU174" s="12" t="s">
        <v>26</v>
      </c>
      <c r="AV174" s="226"/>
      <c r="AW174" s="227"/>
      <c r="AX174" s="156"/>
      <c r="AY174" s="167" t="s">
        <v>34</v>
      </c>
      <c r="BA174" s="9"/>
    </row>
    <row r="175" spans="1:53" ht="13.5" customHeight="1">
      <c r="A175" s="284"/>
      <c r="B175" s="256"/>
      <c r="C175" s="286"/>
      <c r="D175" s="370"/>
      <c r="E175" s="291"/>
      <c r="F175" s="293"/>
      <c r="G175" s="70" t="s">
        <v>41</v>
      </c>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253"/>
      <c r="AN175" s="280"/>
      <c r="AO175" s="344"/>
      <c r="AQ175" s="228"/>
      <c r="AR175" s="369"/>
      <c r="AS175" s="224"/>
      <c r="AT175" s="225"/>
      <c r="AU175" s="12" t="s">
        <v>26</v>
      </c>
      <c r="AV175" s="226"/>
      <c r="AW175" s="227"/>
      <c r="AX175" s="156"/>
      <c r="AY175" s="167" t="s">
        <v>34</v>
      </c>
      <c r="BA175" s="9"/>
    </row>
    <row r="176" spans="1:53" ht="13.5" customHeight="1">
      <c r="A176" s="284"/>
      <c r="B176" s="273" t="s">
        <v>5</v>
      </c>
      <c r="C176" s="286"/>
      <c r="D176" s="370"/>
      <c r="E176" s="291"/>
      <c r="F176" s="293"/>
      <c r="G176" s="73" t="s">
        <v>36</v>
      </c>
      <c r="H176" s="38"/>
      <c r="I176" s="38"/>
      <c r="J176" s="38"/>
      <c r="K176" s="38"/>
      <c r="L176" s="164"/>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278">
        <f>SUM(H177:AL177)</f>
        <v>0</v>
      </c>
      <c r="AN176" s="280"/>
      <c r="AO176" s="345"/>
      <c r="AQ176" s="228"/>
      <c r="AR176" s="369"/>
      <c r="AS176" s="224"/>
      <c r="AT176" s="225"/>
      <c r="AU176" s="12" t="s">
        <v>26</v>
      </c>
      <c r="AV176" s="226"/>
      <c r="AW176" s="227"/>
      <c r="AX176" s="156"/>
      <c r="AY176" s="167" t="s">
        <v>34</v>
      </c>
      <c r="BA176" s="9"/>
    </row>
    <row r="177" spans="1:53" ht="13.5" customHeight="1">
      <c r="A177" s="284"/>
      <c r="B177" s="297"/>
      <c r="C177" s="286"/>
      <c r="D177" s="370"/>
      <c r="E177" s="291"/>
      <c r="F177" s="293"/>
      <c r="G177" s="70" t="s">
        <v>41</v>
      </c>
      <c r="H177" s="35"/>
      <c r="I177" s="35"/>
      <c r="J177" s="35"/>
      <c r="K177" s="35"/>
      <c r="L177" s="36"/>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253"/>
      <c r="AN177" s="280"/>
      <c r="AO177" s="344"/>
      <c r="AQ177" s="228"/>
      <c r="AR177" s="369"/>
      <c r="AS177" s="224"/>
      <c r="AT177" s="225"/>
      <c r="AU177" s="12" t="s">
        <v>26</v>
      </c>
      <c r="AV177" s="226"/>
      <c r="AW177" s="227"/>
      <c r="AX177" s="156"/>
      <c r="AY177" s="167" t="s">
        <v>34</v>
      </c>
      <c r="BA177" s="9"/>
    </row>
    <row r="178" spans="1:53" ht="13.5" customHeight="1">
      <c r="A178" s="284"/>
      <c r="B178" s="296" t="s">
        <v>33</v>
      </c>
      <c r="C178" s="286"/>
      <c r="D178" s="370"/>
      <c r="E178" s="291"/>
      <c r="F178" s="294"/>
      <c r="G178" s="73" t="s">
        <v>36</v>
      </c>
      <c r="H178" s="38"/>
      <c r="I178" s="38"/>
      <c r="J178" s="38"/>
      <c r="K178" s="38"/>
      <c r="L178" s="164"/>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278">
        <f>SUM(H179:AL179)</f>
        <v>0</v>
      </c>
      <c r="AN178" s="281"/>
      <c r="AO178" s="345"/>
      <c r="AQ178" s="228"/>
      <c r="AR178" s="369"/>
      <c r="AS178" s="224"/>
      <c r="AT178" s="225"/>
      <c r="AU178" s="12" t="s">
        <v>26</v>
      </c>
      <c r="AV178" s="226"/>
      <c r="AW178" s="227"/>
      <c r="AX178" s="156"/>
      <c r="AY178" s="167" t="s">
        <v>34</v>
      </c>
      <c r="BA178" s="9"/>
    </row>
    <row r="179" spans="1:53" ht="13.5" customHeight="1">
      <c r="A179" s="284"/>
      <c r="B179" s="255"/>
      <c r="C179" s="287"/>
      <c r="D179" s="370"/>
      <c r="E179" s="292"/>
      <c r="F179" s="295"/>
      <c r="G179" s="70" t="s">
        <v>41</v>
      </c>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253"/>
      <c r="AN179" s="281"/>
      <c r="AO179" s="346"/>
      <c r="AQ179" s="228"/>
      <c r="AR179" s="369"/>
      <c r="AS179" s="224"/>
      <c r="AT179" s="225"/>
      <c r="AU179" s="12" t="s">
        <v>26</v>
      </c>
      <c r="AV179" s="226"/>
      <c r="AW179" s="227"/>
      <c r="AX179" s="156"/>
      <c r="AY179" s="167" t="s">
        <v>34</v>
      </c>
      <c r="BA179" s="9"/>
    </row>
    <row r="180" spans="1:53" ht="13.5" customHeight="1">
      <c r="A180" s="305" t="str">
        <f>IFERROR(INDEX(【従業者名簿】!F:F,MATCH(届出後1月!F180,【従業者名簿】!C:C,0)),"")</f>
        <v/>
      </c>
      <c r="B180" s="273" t="s">
        <v>5</v>
      </c>
      <c r="C180" s="299" t="str">
        <f>IF(AO180="介護福祉士","〇","")</f>
        <v/>
      </c>
      <c r="D180" s="370" t="str">
        <f>IF(A180="","",DATEDIF(A180,$AF$3,"m"))</f>
        <v/>
      </c>
      <c r="E180" s="306" t="s">
        <v>102</v>
      </c>
      <c r="F180" s="262"/>
      <c r="G180" s="70" t="s">
        <v>36</v>
      </c>
      <c r="H180" s="164"/>
      <c r="I180" s="164"/>
      <c r="J180" s="164"/>
      <c r="K180" s="164"/>
      <c r="L180" s="164"/>
      <c r="M180" s="164"/>
      <c r="N180" s="164"/>
      <c r="O180" s="164"/>
      <c r="P180" s="164"/>
      <c r="Q180" s="164"/>
      <c r="R180" s="164"/>
      <c r="S180" s="164"/>
      <c r="T180" s="164"/>
      <c r="U180" s="164"/>
      <c r="V180" s="164"/>
      <c r="W180" s="164"/>
      <c r="X180" s="164"/>
      <c r="Y180" s="164"/>
      <c r="Z180" s="164"/>
      <c r="AA180" s="164"/>
      <c r="AB180" s="164"/>
      <c r="AC180" s="164"/>
      <c r="AD180" s="164"/>
      <c r="AE180" s="164"/>
      <c r="AF180" s="164"/>
      <c r="AG180" s="164"/>
      <c r="AH180" s="164"/>
      <c r="AI180" s="164"/>
      <c r="AJ180" s="164"/>
      <c r="AK180" s="164"/>
      <c r="AL180" s="164"/>
      <c r="AM180" s="278">
        <f>SUM(H181:AL181)</f>
        <v>0</v>
      </c>
      <c r="AN180" s="279" t="str">
        <f>IFERROR(IF(SUM(AM180:AM183)&gt;$AF$205,1,ROUNDDOWN(SUM(AM180:AM183)/$AF$205,1)),"")</f>
        <v/>
      </c>
      <c r="AO180" s="222"/>
      <c r="AP180" s="8"/>
      <c r="AQ180" s="228"/>
      <c r="AR180" s="369"/>
      <c r="AS180" s="224"/>
      <c r="AT180" s="225"/>
      <c r="AU180" s="12" t="s">
        <v>26</v>
      </c>
      <c r="AV180" s="226"/>
      <c r="AW180" s="227"/>
      <c r="AX180" s="156"/>
      <c r="AY180" s="167" t="s">
        <v>34</v>
      </c>
      <c r="BA180" s="9"/>
    </row>
    <row r="181" spans="1:53" ht="13.5" customHeight="1">
      <c r="A181" s="284"/>
      <c r="B181" s="297"/>
      <c r="C181" s="286"/>
      <c r="D181" s="370"/>
      <c r="E181" s="291"/>
      <c r="F181" s="262"/>
      <c r="G181" s="70" t="s">
        <v>41</v>
      </c>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253"/>
      <c r="AN181" s="280"/>
      <c r="AO181" s="344"/>
      <c r="AP181" s="8"/>
      <c r="AQ181" s="228"/>
      <c r="AR181" s="369"/>
      <c r="AS181" s="224"/>
      <c r="AT181" s="225"/>
      <c r="AU181" s="12" t="s">
        <v>26</v>
      </c>
      <c r="AV181" s="226"/>
      <c r="AW181" s="227"/>
      <c r="AX181" s="156"/>
      <c r="AY181" s="167" t="s">
        <v>34</v>
      </c>
      <c r="BA181" s="9"/>
    </row>
    <row r="182" spans="1:53" ht="13.5" customHeight="1">
      <c r="A182" s="284"/>
      <c r="B182" s="304" t="s">
        <v>33</v>
      </c>
      <c r="C182" s="286"/>
      <c r="D182" s="370"/>
      <c r="E182" s="291"/>
      <c r="F182" s="277"/>
      <c r="G182" s="70" t="s">
        <v>36</v>
      </c>
      <c r="H182" s="164"/>
      <c r="I182" s="164"/>
      <c r="J182" s="164"/>
      <c r="K182" s="164"/>
      <c r="L182" s="164"/>
      <c r="M182" s="164"/>
      <c r="N182" s="164"/>
      <c r="O182" s="164"/>
      <c r="P182" s="164"/>
      <c r="Q182" s="164"/>
      <c r="R182" s="164"/>
      <c r="S182" s="164"/>
      <c r="T182" s="164"/>
      <c r="U182" s="164"/>
      <c r="V182" s="164"/>
      <c r="W182" s="164"/>
      <c r="X182" s="164"/>
      <c r="Y182" s="164"/>
      <c r="Z182" s="164"/>
      <c r="AA182" s="164"/>
      <c r="AB182" s="164"/>
      <c r="AC182" s="164"/>
      <c r="AD182" s="164"/>
      <c r="AE182" s="164"/>
      <c r="AF182" s="164"/>
      <c r="AG182" s="164"/>
      <c r="AH182" s="164"/>
      <c r="AI182" s="164"/>
      <c r="AJ182" s="164"/>
      <c r="AK182" s="164"/>
      <c r="AL182" s="164"/>
      <c r="AM182" s="253">
        <f>SUM(H183:AL183)</f>
        <v>0</v>
      </c>
      <c r="AN182" s="281"/>
      <c r="AO182" s="345"/>
      <c r="AP182" s="8"/>
      <c r="AQ182" s="228"/>
      <c r="AR182" s="369"/>
      <c r="AS182" s="224"/>
      <c r="AT182" s="225"/>
      <c r="AU182" s="12" t="s">
        <v>26</v>
      </c>
      <c r="AV182" s="226"/>
      <c r="AW182" s="227"/>
      <c r="AX182" s="156"/>
      <c r="AY182" s="167" t="s">
        <v>34</v>
      </c>
      <c r="BA182" s="9"/>
    </row>
    <row r="183" spans="1:53" ht="13.5" customHeight="1">
      <c r="A183" s="284"/>
      <c r="B183" s="304"/>
      <c r="C183" s="287"/>
      <c r="D183" s="370"/>
      <c r="E183" s="292"/>
      <c r="F183" s="277"/>
      <c r="G183" s="70" t="s">
        <v>41</v>
      </c>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253"/>
      <c r="AN183" s="282"/>
      <c r="AO183" s="346"/>
      <c r="AP183" s="8"/>
      <c r="AQ183" s="228"/>
      <c r="AR183" s="369"/>
      <c r="AS183" s="224"/>
      <c r="AT183" s="225"/>
      <c r="AU183" s="12" t="s">
        <v>26</v>
      </c>
      <c r="AV183" s="226"/>
      <c r="AW183" s="227"/>
      <c r="AX183" s="156"/>
      <c r="AY183" s="167" t="s">
        <v>34</v>
      </c>
      <c r="BA183" s="9"/>
    </row>
    <row r="184" spans="1:53" ht="13.5" customHeight="1">
      <c r="A184" s="248" t="str">
        <f>IFERROR(INDEX(【従業者名簿】!F:F,MATCH(F184,【従業者名簿】!C:C,0)),"")</f>
        <v/>
      </c>
      <c r="B184" s="298" t="s">
        <v>33</v>
      </c>
      <c r="C184" s="299" t="str">
        <f>IF(AO184="介護福祉士","〇","")</f>
        <v/>
      </c>
      <c r="D184" s="366" t="str">
        <f>IF(A184="","",DATEDIF(A184,$AF$3,"m"))</f>
        <v/>
      </c>
      <c r="E184" s="301"/>
      <c r="F184" s="270"/>
      <c r="G184" s="70" t="s">
        <v>36</v>
      </c>
      <c r="H184" s="164"/>
      <c r="I184" s="164"/>
      <c r="J184" s="164"/>
      <c r="K184" s="164"/>
      <c r="L184" s="164"/>
      <c r="M184" s="164"/>
      <c r="N184" s="164"/>
      <c r="O184" s="40"/>
      <c r="P184" s="164"/>
      <c r="Q184" s="164"/>
      <c r="R184" s="164"/>
      <c r="S184" s="164"/>
      <c r="T184" s="164"/>
      <c r="U184" s="38"/>
      <c r="V184" s="38"/>
      <c r="W184" s="164"/>
      <c r="X184" s="164"/>
      <c r="Y184" s="164"/>
      <c r="Z184" s="164"/>
      <c r="AA184" s="164"/>
      <c r="AB184" s="164"/>
      <c r="AC184" s="164"/>
      <c r="AD184" s="164"/>
      <c r="AE184" s="164"/>
      <c r="AF184" s="164"/>
      <c r="AG184" s="164"/>
      <c r="AH184" s="164"/>
      <c r="AI184" s="164"/>
      <c r="AJ184" s="164"/>
      <c r="AK184" s="164"/>
      <c r="AL184" s="164"/>
      <c r="AM184" s="253">
        <f>SUM(H185:AL185)</f>
        <v>0</v>
      </c>
      <c r="AN184" s="368" t="str">
        <f>IFERROR(IF(OR(E184="Ａ",AM184&gt;$AF$205),1,ROUNDDOWN(AM184/$AF$45,1)),"")</f>
        <v/>
      </c>
      <c r="AO184" s="222"/>
      <c r="AP184" s="8"/>
      <c r="AQ184" s="228"/>
      <c r="AR184" s="369"/>
      <c r="AS184" s="224"/>
      <c r="AT184" s="226"/>
      <c r="AU184" s="12" t="s">
        <v>26</v>
      </c>
      <c r="AV184" s="226"/>
      <c r="AW184" s="311"/>
      <c r="AX184" s="156"/>
      <c r="AY184" s="167" t="s">
        <v>34</v>
      </c>
      <c r="BA184" s="9"/>
    </row>
    <row r="185" spans="1:53" ht="13.5" customHeight="1">
      <c r="A185" s="249"/>
      <c r="B185" s="255"/>
      <c r="C185" s="287"/>
      <c r="D185" s="367"/>
      <c r="E185" s="302"/>
      <c r="F185" s="261"/>
      <c r="G185" s="70" t="s">
        <v>41</v>
      </c>
      <c r="H185" s="35"/>
      <c r="I185" s="35"/>
      <c r="J185" s="35"/>
      <c r="K185" s="35"/>
      <c r="L185" s="35"/>
      <c r="M185" s="35"/>
      <c r="N185" s="35"/>
      <c r="O185" s="48"/>
      <c r="P185" s="35"/>
      <c r="Q185" s="35"/>
      <c r="R185" s="35"/>
      <c r="S185" s="35"/>
      <c r="T185" s="35"/>
      <c r="U185" s="35"/>
      <c r="V185" s="35"/>
      <c r="W185" s="35"/>
      <c r="X185" s="35"/>
      <c r="Y185" s="35"/>
      <c r="Z185" s="35"/>
      <c r="AA185" s="35"/>
      <c r="AB185" s="35"/>
      <c r="AC185" s="35"/>
      <c r="AD185" s="35"/>
      <c r="AE185" s="35"/>
      <c r="AF185" s="35"/>
      <c r="AG185" s="39"/>
      <c r="AH185" s="35"/>
      <c r="AI185" s="35"/>
      <c r="AJ185" s="35"/>
      <c r="AK185" s="35"/>
      <c r="AL185" s="35"/>
      <c r="AM185" s="253"/>
      <c r="AN185" s="368"/>
      <c r="AO185" s="223"/>
      <c r="AP185" s="8"/>
      <c r="AQ185" s="228"/>
      <c r="AR185" s="369"/>
      <c r="AS185" s="224"/>
      <c r="AT185" s="226"/>
      <c r="AU185" s="12" t="s">
        <v>26</v>
      </c>
      <c r="AV185" s="226"/>
      <c r="AW185" s="311"/>
      <c r="AX185" s="156"/>
      <c r="AY185" s="167" t="s">
        <v>34</v>
      </c>
      <c r="BA185" s="9"/>
    </row>
    <row r="186" spans="1:53" ht="13.5" customHeight="1">
      <c r="A186" s="248" t="str">
        <f>IFERROR(INDEX(【従業者名簿】!F:F,MATCH(F186,【従業者名簿】!C:C,0)),"")</f>
        <v/>
      </c>
      <c r="B186" s="298" t="s">
        <v>33</v>
      </c>
      <c r="C186" s="299" t="str">
        <f t="shared" ref="C186" si="167">IF(AO186="介護福祉士","〇","")</f>
        <v/>
      </c>
      <c r="D186" s="366" t="str">
        <f>IF(A186="","",DATEDIF(A186,$AF$3,"m"))</f>
        <v/>
      </c>
      <c r="E186" s="301"/>
      <c r="F186" s="270"/>
      <c r="G186" s="70" t="s">
        <v>36</v>
      </c>
      <c r="H186" s="164"/>
      <c r="I186" s="164"/>
      <c r="J186" s="164"/>
      <c r="K186" s="164"/>
      <c r="L186" s="164"/>
      <c r="M186" s="164"/>
      <c r="N186" s="164"/>
      <c r="O186" s="164"/>
      <c r="P186" s="164"/>
      <c r="Q186" s="40"/>
      <c r="R186" s="164"/>
      <c r="S186" s="164"/>
      <c r="T186" s="164"/>
      <c r="U186" s="164"/>
      <c r="V186" s="164"/>
      <c r="W186" s="164"/>
      <c r="X186" s="164"/>
      <c r="Y186" s="164"/>
      <c r="Z186" s="164"/>
      <c r="AA186" s="164"/>
      <c r="AB186" s="164"/>
      <c r="AC186" s="164"/>
      <c r="AD186" s="164"/>
      <c r="AE186" s="40"/>
      <c r="AF186" s="164"/>
      <c r="AG186" s="164"/>
      <c r="AH186" s="164"/>
      <c r="AI186" s="164"/>
      <c r="AJ186" s="164"/>
      <c r="AK186" s="164"/>
      <c r="AL186" s="164"/>
      <c r="AM186" s="253">
        <f>SUM(H187:AL187)</f>
        <v>0</v>
      </c>
      <c r="AN186" s="368" t="str">
        <f t="shared" ref="AN186" si="168">IFERROR(IF(OR(E186="Ａ",AM186&gt;$AF$205),1,ROUNDDOWN(AM186/$AF$45,1)),"")</f>
        <v/>
      </c>
      <c r="AO186" s="222"/>
      <c r="AP186" s="8"/>
      <c r="AQ186" s="228" t="s">
        <v>19</v>
      </c>
      <c r="AR186" s="307"/>
      <c r="AS186" s="308" t="s">
        <v>20</v>
      </c>
      <c r="AT186" s="309"/>
      <c r="AU186" s="309"/>
      <c r="AV186" s="309"/>
      <c r="AW186" s="309"/>
      <c r="AX186" s="309"/>
      <c r="AY186" s="310"/>
      <c r="BA186" s="9"/>
    </row>
    <row r="187" spans="1:53" ht="13.5" customHeight="1">
      <c r="A187" s="249"/>
      <c r="B187" s="255"/>
      <c r="C187" s="287"/>
      <c r="D187" s="367"/>
      <c r="E187" s="302"/>
      <c r="F187" s="261"/>
      <c r="G187" s="70" t="s">
        <v>41</v>
      </c>
      <c r="H187" s="35"/>
      <c r="I187" s="35"/>
      <c r="J187" s="35"/>
      <c r="K187" s="35"/>
      <c r="L187" s="35"/>
      <c r="M187" s="35"/>
      <c r="N187" s="35"/>
      <c r="O187" s="35"/>
      <c r="P187" s="35"/>
      <c r="Q187" s="48"/>
      <c r="R187" s="35"/>
      <c r="S187" s="35"/>
      <c r="T187" s="35"/>
      <c r="U187" s="35"/>
      <c r="V187" s="35"/>
      <c r="W187" s="35"/>
      <c r="X187" s="35"/>
      <c r="Y187" s="35"/>
      <c r="Z187" s="35"/>
      <c r="AA187" s="35"/>
      <c r="AB187" s="35"/>
      <c r="AC187" s="35"/>
      <c r="AD187" s="35"/>
      <c r="AE187" s="48"/>
      <c r="AF187" s="35"/>
      <c r="AG187" s="35"/>
      <c r="AH187" s="35"/>
      <c r="AI187" s="35"/>
      <c r="AJ187" s="35"/>
      <c r="AK187" s="35"/>
      <c r="AL187" s="35"/>
      <c r="AM187" s="253"/>
      <c r="AN187" s="368"/>
      <c r="AO187" s="223"/>
      <c r="AP187" s="8"/>
      <c r="AQ187" s="228" t="s">
        <v>28</v>
      </c>
      <c r="AR187" s="307"/>
      <c r="AS187" s="308" t="s">
        <v>29</v>
      </c>
      <c r="AT187" s="309"/>
      <c r="AU187" s="309"/>
      <c r="AV187" s="309"/>
      <c r="AW187" s="309"/>
      <c r="AX187" s="309"/>
      <c r="AY187" s="310"/>
      <c r="BA187" s="9"/>
    </row>
    <row r="188" spans="1:53" ht="13.5" customHeight="1">
      <c r="A188" s="248" t="str">
        <f>IFERROR(INDEX(【従業者名簿】!F:F,MATCH(F188,【従業者名簿】!C:C,0)),"")</f>
        <v/>
      </c>
      <c r="B188" s="298" t="s">
        <v>33</v>
      </c>
      <c r="C188" s="299" t="str">
        <f t="shared" ref="C188" si="169">IF(AO188="介護福祉士","〇","")</f>
        <v/>
      </c>
      <c r="D188" s="366" t="str">
        <f>IF(A188="","",DATEDIF(A188,$AF$3,"m"))</f>
        <v/>
      </c>
      <c r="E188" s="301"/>
      <c r="F188" s="270"/>
      <c r="G188" s="70" t="s">
        <v>36</v>
      </c>
      <c r="H188" s="164"/>
      <c r="I188" s="164"/>
      <c r="J188" s="164"/>
      <c r="K188" s="164"/>
      <c r="L188" s="164"/>
      <c r="M188" s="164"/>
      <c r="N188" s="164"/>
      <c r="O188" s="164"/>
      <c r="P188" s="164"/>
      <c r="Q188" s="164"/>
      <c r="R188" s="164"/>
      <c r="S188" s="164"/>
      <c r="T188" s="164"/>
      <c r="U188" s="164"/>
      <c r="V188" s="164"/>
      <c r="W188" s="164"/>
      <c r="X188" s="164"/>
      <c r="Y188" s="164"/>
      <c r="Z188" s="164"/>
      <c r="AA188" s="164"/>
      <c r="AB188" s="164"/>
      <c r="AC188" s="164"/>
      <c r="AD188" s="164"/>
      <c r="AE188" s="164"/>
      <c r="AF188" s="164"/>
      <c r="AG188" s="164"/>
      <c r="AH188" s="164"/>
      <c r="AI188" s="164"/>
      <c r="AJ188" s="164"/>
      <c r="AK188" s="164"/>
      <c r="AL188" s="164"/>
      <c r="AM188" s="253">
        <f>SUM(H189:AL189)</f>
        <v>0</v>
      </c>
      <c r="AN188" s="368" t="str">
        <f t="shared" ref="AN188" si="170">IFERROR(IF(OR(E188="Ａ",AM188&gt;$AF$205),1,ROUNDDOWN(AM188/$AF$45,1)),"")</f>
        <v/>
      </c>
      <c r="AO188" s="222"/>
      <c r="AP188" s="8"/>
      <c r="AQ188" s="228" t="s">
        <v>11</v>
      </c>
      <c r="AR188" s="307"/>
      <c r="AS188" s="308" t="s">
        <v>30</v>
      </c>
      <c r="AT188" s="309"/>
      <c r="AU188" s="309"/>
      <c r="AV188" s="309"/>
      <c r="AW188" s="309"/>
      <c r="AX188" s="309"/>
      <c r="AY188" s="310"/>
      <c r="BA188" s="9"/>
    </row>
    <row r="189" spans="1:53" ht="13.5" customHeight="1">
      <c r="A189" s="249"/>
      <c r="B189" s="255"/>
      <c r="C189" s="287"/>
      <c r="D189" s="367"/>
      <c r="E189" s="302"/>
      <c r="F189" s="261"/>
      <c r="G189" s="70" t="s">
        <v>41</v>
      </c>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253"/>
      <c r="AN189" s="368"/>
      <c r="AO189" s="223"/>
      <c r="AP189" s="8"/>
      <c r="AQ189" s="156"/>
      <c r="AR189" s="160"/>
      <c r="AS189" s="308"/>
      <c r="AT189" s="309"/>
      <c r="AU189" s="309"/>
      <c r="AV189" s="309"/>
      <c r="AW189" s="309"/>
      <c r="AX189" s="309"/>
      <c r="AY189" s="310"/>
      <c r="BA189" s="9"/>
    </row>
    <row r="190" spans="1:53" ht="13.5" customHeight="1">
      <c r="A190" s="248" t="str">
        <f>IFERROR(INDEX(【従業者名簿】!F:F,MATCH(F190,【従業者名簿】!C:C,0)),"")</f>
        <v/>
      </c>
      <c r="B190" s="298" t="s">
        <v>33</v>
      </c>
      <c r="C190" s="299" t="str">
        <f t="shared" ref="C190" si="171">IF(AO190="介護福祉士","〇","")</f>
        <v/>
      </c>
      <c r="D190" s="366" t="str">
        <f>IF(A190="","",DATEDIF(A190,$AF$3,"m"))</f>
        <v/>
      </c>
      <c r="E190" s="301"/>
      <c r="F190" s="270"/>
      <c r="G190" s="70" t="s">
        <v>36</v>
      </c>
      <c r="H190" s="164"/>
      <c r="I190" s="164"/>
      <c r="J190" s="164"/>
      <c r="K190" s="164"/>
      <c r="L190" s="164"/>
      <c r="M190" s="164"/>
      <c r="N190" s="164"/>
      <c r="O190" s="164"/>
      <c r="P190" s="164"/>
      <c r="Q190" s="164"/>
      <c r="R190" s="164"/>
      <c r="S190" s="164"/>
      <c r="T190" s="164"/>
      <c r="U190" s="164"/>
      <c r="V190" s="164"/>
      <c r="W190" s="164"/>
      <c r="X190" s="164"/>
      <c r="Y190" s="164"/>
      <c r="Z190" s="164"/>
      <c r="AA190" s="164"/>
      <c r="AB190" s="164"/>
      <c r="AC190" s="164"/>
      <c r="AD190" s="164"/>
      <c r="AE190" s="164"/>
      <c r="AF190" s="164"/>
      <c r="AG190" s="164"/>
      <c r="AH190" s="164"/>
      <c r="AI190" s="164"/>
      <c r="AJ190" s="164"/>
      <c r="AK190" s="164"/>
      <c r="AL190" s="164"/>
      <c r="AM190" s="253">
        <f>SUM(H191:AL191)</f>
        <v>0</v>
      </c>
      <c r="AN190" s="368" t="str">
        <f t="shared" ref="AN190" si="172">IFERROR(IF(OR(E190="Ａ",AM190&gt;$AF$205),1,ROUNDDOWN(AM190/$AF$45,1)),"")</f>
        <v/>
      </c>
      <c r="AO190" s="222"/>
      <c r="AP190" s="8"/>
      <c r="AQ190" s="228"/>
      <c r="AR190" s="307"/>
      <c r="AS190" s="308"/>
      <c r="AT190" s="309"/>
      <c r="AU190" s="309"/>
      <c r="AV190" s="309"/>
      <c r="AW190" s="309"/>
      <c r="AX190" s="309"/>
      <c r="AY190" s="310"/>
      <c r="BA190" s="9"/>
    </row>
    <row r="191" spans="1:53" ht="13.5" customHeight="1">
      <c r="A191" s="249"/>
      <c r="B191" s="255"/>
      <c r="C191" s="287"/>
      <c r="D191" s="367"/>
      <c r="E191" s="302"/>
      <c r="F191" s="261"/>
      <c r="G191" s="70" t="s">
        <v>41</v>
      </c>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253"/>
      <c r="AN191" s="368"/>
      <c r="AO191" s="223"/>
      <c r="AP191" s="8"/>
      <c r="AQ191" s="156"/>
      <c r="AR191" s="160"/>
      <c r="AS191" s="161"/>
      <c r="AT191" s="162"/>
      <c r="AU191" s="162"/>
      <c r="AV191" s="162"/>
      <c r="AW191" s="162"/>
      <c r="AX191" s="162"/>
      <c r="AY191" s="163"/>
      <c r="BA191" s="9"/>
    </row>
    <row r="192" spans="1:53" ht="13.5" customHeight="1">
      <c r="A192" s="248" t="str">
        <f>IFERROR(INDEX(【従業者名簿】!F:F,MATCH(F192,【従業者名簿】!C:C,0)),"")</f>
        <v/>
      </c>
      <c r="B192" s="298" t="s">
        <v>33</v>
      </c>
      <c r="C192" s="299" t="str">
        <f t="shared" ref="C192" si="173">IF(AO192="介護福祉士","〇","")</f>
        <v/>
      </c>
      <c r="D192" s="366" t="str">
        <f>IF(A192="","",DATEDIF(A192,$AF$3,"m"))</f>
        <v/>
      </c>
      <c r="E192" s="301"/>
      <c r="F192" s="270"/>
      <c r="G192" s="70" t="s">
        <v>36</v>
      </c>
      <c r="H192" s="164"/>
      <c r="I192" s="164"/>
      <c r="J192" s="164"/>
      <c r="K192" s="164"/>
      <c r="L192" s="164"/>
      <c r="M192" s="164"/>
      <c r="N192" s="164"/>
      <c r="O192" s="164"/>
      <c r="P192" s="164"/>
      <c r="Q192" s="164"/>
      <c r="R192" s="164"/>
      <c r="S192" s="164"/>
      <c r="T192" s="164"/>
      <c r="U192" s="164"/>
      <c r="V192" s="164"/>
      <c r="W192" s="164"/>
      <c r="X192" s="164"/>
      <c r="Y192" s="164"/>
      <c r="Z192" s="164"/>
      <c r="AA192" s="164"/>
      <c r="AB192" s="164"/>
      <c r="AC192" s="164"/>
      <c r="AD192" s="164"/>
      <c r="AE192" s="164"/>
      <c r="AF192" s="164"/>
      <c r="AG192" s="164"/>
      <c r="AH192" s="164"/>
      <c r="AI192" s="164"/>
      <c r="AJ192" s="164"/>
      <c r="AK192" s="164"/>
      <c r="AL192" s="164"/>
      <c r="AM192" s="253">
        <f>SUM(H193:AL193)</f>
        <v>0</v>
      </c>
      <c r="AN192" s="368" t="str">
        <f t="shared" ref="AN192" si="174">IFERROR(IF(OR(E192="Ａ",AM192&gt;$AF$205),1,ROUNDDOWN(AM192/$AF$45,1)),"")</f>
        <v/>
      </c>
      <c r="AO192" s="222"/>
      <c r="AP192" s="8"/>
      <c r="BA192" s="9"/>
    </row>
    <row r="193" spans="1:53" ht="13.5" customHeight="1">
      <c r="A193" s="249"/>
      <c r="B193" s="255"/>
      <c r="C193" s="287"/>
      <c r="D193" s="367"/>
      <c r="E193" s="302"/>
      <c r="F193" s="261"/>
      <c r="G193" s="70" t="s">
        <v>41</v>
      </c>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253"/>
      <c r="AN193" s="368"/>
      <c r="AO193" s="223"/>
      <c r="AP193" s="8"/>
      <c r="AQ193" s="332" t="s">
        <v>199</v>
      </c>
      <c r="AR193" s="334"/>
      <c r="AS193" s="347"/>
      <c r="AT193" s="252" t="s">
        <v>200</v>
      </c>
      <c r="AU193" s="351"/>
      <c r="AV193" s="351"/>
      <c r="AW193" s="252" t="s">
        <v>201</v>
      </c>
      <c r="AX193" s="351"/>
      <c r="AY193" s="351"/>
    </row>
    <row r="194" spans="1:53" ht="13.5" customHeight="1">
      <c r="A194" s="248" t="str">
        <f>IFERROR(INDEX(【従業者名簿】!F:F,MATCH(F194,【従業者名簿】!C:C,0)),"")</f>
        <v/>
      </c>
      <c r="B194" s="298" t="s">
        <v>33</v>
      </c>
      <c r="C194" s="299" t="str">
        <f t="shared" ref="C194" si="175">IF(AO194="介護福祉士","〇","")</f>
        <v/>
      </c>
      <c r="D194" s="366" t="str">
        <f>IF(A194="","",DATEDIF(A194,$AF$3,"m"))</f>
        <v/>
      </c>
      <c r="E194" s="301"/>
      <c r="F194" s="270"/>
      <c r="G194" s="70" t="s">
        <v>36</v>
      </c>
      <c r="H194" s="164"/>
      <c r="I194" s="164"/>
      <c r="J194" s="164"/>
      <c r="K194" s="164"/>
      <c r="L194" s="164"/>
      <c r="M194" s="164"/>
      <c r="N194" s="164"/>
      <c r="O194" s="164"/>
      <c r="P194" s="164"/>
      <c r="Q194" s="164"/>
      <c r="R194" s="164"/>
      <c r="S194" s="164"/>
      <c r="T194" s="164"/>
      <c r="U194" s="164"/>
      <c r="V194" s="164"/>
      <c r="W194" s="164"/>
      <c r="X194" s="164"/>
      <c r="Y194" s="164"/>
      <c r="Z194" s="164"/>
      <c r="AA194" s="164"/>
      <c r="AB194" s="164"/>
      <c r="AC194" s="164"/>
      <c r="AD194" s="164"/>
      <c r="AE194" s="164"/>
      <c r="AF194" s="164"/>
      <c r="AG194" s="164"/>
      <c r="AH194" s="164"/>
      <c r="AI194" s="164"/>
      <c r="AJ194" s="164"/>
      <c r="AK194" s="164"/>
      <c r="AL194" s="164"/>
      <c r="AM194" s="253">
        <f>SUM(H195:AL195)</f>
        <v>0</v>
      </c>
      <c r="AN194" s="368" t="str">
        <f t="shared" ref="AN194" si="176">IFERROR(IF(OR(E194="Ａ",AM194&gt;$AF$205),1,ROUNDDOWN(AM194/$AF$45,1)),"")</f>
        <v/>
      </c>
      <c r="AO194" s="222"/>
      <c r="AP194" s="8"/>
      <c r="AQ194" s="348"/>
      <c r="AR194" s="349"/>
      <c r="AS194" s="350"/>
      <c r="AT194" s="352"/>
      <c r="AU194" s="352"/>
      <c r="AV194" s="352"/>
      <c r="AW194" s="352"/>
      <c r="AX194" s="352"/>
      <c r="AY194" s="352"/>
    </row>
    <row r="195" spans="1:53" ht="13.5" customHeight="1">
      <c r="A195" s="249"/>
      <c r="B195" s="255"/>
      <c r="C195" s="287"/>
      <c r="D195" s="367"/>
      <c r="E195" s="302"/>
      <c r="F195" s="261"/>
      <c r="G195" s="70" t="s">
        <v>41</v>
      </c>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253"/>
      <c r="AN195" s="368"/>
      <c r="AO195" s="223"/>
      <c r="AP195" s="8"/>
      <c r="AQ195" s="210"/>
      <c r="AR195" s="214"/>
      <c r="AS195" s="211"/>
      <c r="AT195" s="353" t="s">
        <v>166</v>
      </c>
      <c r="AU195" s="354"/>
      <c r="AV195" s="355"/>
      <c r="AW195" s="353" t="s">
        <v>167</v>
      </c>
      <c r="AX195" s="356"/>
      <c r="AY195" s="357"/>
    </row>
    <row r="196" spans="1:53" ht="13.5" customHeight="1">
      <c r="A196" s="248" t="str">
        <f>IFERROR(INDEX(【従業者名簿】!F:F,MATCH(F196,【従業者名簿】!C:C,0)),"")</f>
        <v/>
      </c>
      <c r="B196" s="298" t="s">
        <v>33</v>
      </c>
      <c r="C196" s="299" t="str">
        <f t="shared" ref="C196" si="177">IF(AO196="介護福祉士","〇","")</f>
        <v/>
      </c>
      <c r="D196" s="366" t="str">
        <f>IF(A196="","",DATEDIF(A196,$AF$3,"m"))</f>
        <v/>
      </c>
      <c r="E196" s="275"/>
      <c r="F196" s="262"/>
      <c r="G196" s="70" t="s">
        <v>36</v>
      </c>
      <c r="H196" s="45"/>
      <c r="I196" s="45"/>
      <c r="J196" s="45"/>
      <c r="K196" s="45"/>
      <c r="L196" s="45"/>
      <c r="M196" s="45"/>
      <c r="N196" s="45"/>
      <c r="O196" s="45"/>
      <c r="P196" s="45"/>
      <c r="Q196" s="45"/>
      <c r="R196" s="45"/>
      <c r="S196" s="45"/>
      <c r="T196" s="45"/>
      <c r="U196" s="45"/>
      <c r="V196" s="45"/>
      <c r="W196" s="45"/>
      <c r="X196" s="45"/>
      <c r="Y196" s="45"/>
      <c r="Z196" s="45"/>
      <c r="AA196" s="45"/>
      <c r="AB196" s="45"/>
      <c r="AC196" s="45"/>
      <c r="AD196" s="45"/>
      <c r="AE196" s="45"/>
      <c r="AF196" s="45"/>
      <c r="AG196" s="45"/>
      <c r="AH196" s="45"/>
      <c r="AI196" s="45"/>
      <c r="AJ196" s="45"/>
      <c r="AK196" s="45"/>
      <c r="AL196" s="45"/>
      <c r="AM196" s="253">
        <f>SUM(H197:AL197)</f>
        <v>0</v>
      </c>
      <c r="AN196" s="368" t="str">
        <f t="shared" ref="AN196" si="178">IFERROR(IF(OR(E196="Ａ",AM196&gt;$AF$205),1,ROUNDDOWN(AM196/$AF$45,1)),"")</f>
        <v/>
      </c>
      <c r="AO196" s="222"/>
      <c r="AP196" s="8"/>
      <c r="AQ196" s="312" t="s">
        <v>202</v>
      </c>
      <c r="AR196" s="313"/>
      <c r="AS196" s="314"/>
      <c r="AT196" s="315">
        <f>ROUNDDOWN(SUMIF(C174:C239,"〇",AN174:AN239),1)</f>
        <v>0</v>
      </c>
      <c r="AU196" s="316"/>
      <c r="AV196" s="316"/>
      <c r="AW196" s="317" t="e">
        <f>AT196/AM204</f>
        <v>#DIV/0!</v>
      </c>
      <c r="AX196" s="318"/>
      <c r="AY196" s="318"/>
    </row>
    <row r="197" spans="1:53" ht="13.5" customHeight="1">
      <c r="A197" s="249"/>
      <c r="B197" s="255"/>
      <c r="C197" s="287"/>
      <c r="D197" s="367"/>
      <c r="E197" s="260"/>
      <c r="F197" s="262"/>
      <c r="G197" s="70" t="s">
        <v>41</v>
      </c>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253"/>
      <c r="AN197" s="368"/>
      <c r="AO197" s="223"/>
      <c r="AP197" s="8"/>
      <c r="AQ197" s="319" t="s">
        <v>203</v>
      </c>
      <c r="AR197" s="320"/>
      <c r="AS197" s="321"/>
      <c r="AT197" s="316"/>
      <c r="AU197" s="316"/>
      <c r="AV197" s="316"/>
      <c r="AW197" s="318"/>
      <c r="AX197" s="318"/>
      <c r="AY197" s="318"/>
    </row>
    <row r="198" spans="1:53" ht="13.5" customHeight="1">
      <c r="A198" s="248" t="str">
        <f>IFERROR(INDEX(【従業者名簿】!F:F,MATCH(F198,【従業者名簿】!C:C,0)),"")</f>
        <v/>
      </c>
      <c r="B198" s="298" t="s">
        <v>33</v>
      </c>
      <c r="C198" s="299" t="str">
        <f t="shared" ref="C198" si="179">IF(AO198="介護福祉士","〇","")</f>
        <v/>
      </c>
      <c r="D198" s="366" t="str">
        <f>IF(A198="","",DATEDIF(A198,$AF$3,"m"))</f>
        <v/>
      </c>
      <c r="E198" s="275"/>
      <c r="F198" s="262"/>
      <c r="G198" s="70" t="s">
        <v>36</v>
      </c>
      <c r="H198" s="45"/>
      <c r="I198" s="45"/>
      <c r="J198" s="45"/>
      <c r="K198" s="45"/>
      <c r="L198" s="45"/>
      <c r="M198" s="45"/>
      <c r="N198" s="45"/>
      <c r="O198" s="45"/>
      <c r="P198" s="45"/>
      <c r="Q198" s="45"/>
      <c r="R198" s="45"/>
      <c r="S198" s="45"/>
      <c r="T198" s="45"/>
      <c r="U198" s="45"/>
      <c r="V198" s="45"/>
      <c r="W198" s="45"/>
      <c r="X198" s="45"/>
      <c r="Y198" s="45"/>
      <c r="Z198" s="45"/>
      <c r="AA198" s="45"/>
      <c r="AB198" s="45"/>
      <c r="AC198" s="45"/>
      <c r="AD198" s="45"/>
      <c r="AE198" s="45"/>
      <c r="AF198" s="45"/>
      <c r="AG198" s="45"/>
      <c r="AH198" s="45"/>
      <c r="AI198" s="45"/>
      <c r="AJ198" s="45"/>
      <c r="AK198" s="45"/>
      <c r="AL198" s="45"/>
      <c r="AM198" s="253">
        <f>SUM(H199:AL199)</f>
        <v>0</v>
      </c>
      <c r="AN198" s="368" t="str">
        <f t="shared" ref="AN198" si="180">IFERROR(IF(OR(E198="Ａ",AM198&gt;$AF$205),1,ROUNDDOWN(AM198/$AF$45,1)),"")</f>
        <v/>
      </c>
      <c r="AO198" s="222"/>
      <c r="AP198" s="8"/>
      <c r="AQ198" s="312" t="s">
        <v>204</v>
      </c>
      <c r="AR198" s="313"/>
      <c r="AS198" s="314"/>
      <c r="AT198" s="315">
        <f>ROUNDDOWN(SUMIFS(AN174:AN239,C174:C239,"〇",D174:D239,"&gt;="&amp;BA198),1)</f>
        <v>0</v>
      </c>
      <c r="AU198" s="316"/>
      <c r="AV198" s="316"/>
      <c r="AW198" s="317" t="e">
        <f>AT198/AM204</f>
        <v>#DIV/0!</v>
      </c>
      <c r="AX198" s="318"/>
      <c r="AY198" s="318"/>
      <c r="BA198" s="358">
        <f>[1]【算定要件集計】!T7</f>
        <v>120</v>
      </c>
    </row>
    <row r="199" spans="1:53" ht="13.5" customHeight="1">
      <c r="A199" s="249"/>
      <c r="B199" s="255"/>
      <c r="C199" s="287"/>
      <c r="D199" s="367"/>
      <c r="E199" s="260"/>
      <c r="F199" s="262"/>
      <c r="G199" s="70" t="s">
        <v>41</v>
      </c>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253"/>
      <c r="AN199" s="368"/>
      <c r="AO199" s="223"/>
      <c r="AP199" s="8"/>
      <c r="AQ199" s="319" t="s">
        <v>206</v>
      </c>
      <c r="AR199" s="320"/>
      <c r="AS199" s="321"/>
      <c r="AT199" s="316"/>
      <c r="AU199" s="316"/>
      <c r="AV199" s="316"/>
      <c r="AW199" s="318"/>
      <c r="AX199" s="318"/>
      <c r="AY199" s="318"/>
      <c r="BA199" s="359"/>
    </row>
    <row r="200" spans="1:53" ht="13.5" customHeight="1">
      <c r="A200" s="248" t="str">
        <f>IFERROR(INDEX(【従業者名簿】!F:F,MATCH(F200,【従業者名簿】!C:C,0)),"")</f>
        <v/>
      </c>
      <c r="B200" s="298" t="s">
        <v>33</v>
      </c>
      <c r="C200" s="299" t="str">
        <f t="shared" ref="C200" si="181">IF(AO200="介護福祉士","〇","")</f>
        <v/>
      </c>
      <c r="D200" s="366" t="str">
        <f>IF(A200="","",DATEDIF(A200,$AF$3,"m"))</f>
        <v/>
      </c>
      <c r="E200" s="275"/>
      <c r="F200" s="262"/>
      <c r="G200" s="70" t="s">
        <v>36</v>
      </c>
      <c r="H200" s="45"/>
      <c r="I200" s="45"/>
      <c r="J200" s="45"/>
      <c r="K200" s="45"/>
      <c r="L200" s="45"/>
      <c r="M200" s="45"/>
      <c r="N200" s="45"/>
      <c r="O200" s="45"/>
      <c r="P200" s="45"/>
      <c r="Q200" s="45"/>
      <c r="R200" s="45"/>
      <c r="S200" s="45"/>
      <c r="T200" s="45"/>
      <c r="U200" s="45"/>
      <c r="V200" s="45"/>
      <c r="W200" s="45"/>
      <c r="X200" s="45"/>
      <c r="Y200" s="45"/>
      <c r="Z200" s="45"/>
      <c r="AA200" s="45"/>
      <c r="AB200" s="45"/>
      <c r="AC200" s="45"/>
      <c r="AD200" s="45"/>
      <c r="AE200" s="45"/>
      <c r="AF200" s="45"/>
      <c r="AG200" s="45"/>
      <c r="AH200" s="45"/>
      <c r="AI200" s="45"/>
      <c r="AJ200" s="45"/>
      <c r="AK200" s="45"/>
      <c r="AL200" s="45"/>
      <c r="AM200" s="253">
        <f>SUM(H201:AL201)</f>
        <v>0</v>
      </c>
      <c r="AN200" s="368" t="str">
        <f t="shared" ref="AN200" si="182">IFERROR(IF(OR(E200="Ａ",AM200&gt;$AF$205),1,ROUNDDOWN(AM200/$AF$45,1)),"")</f>
        <v/>
      </c>
      <c r="AO200" s="222"/>
      <c r="AP200" s="8"/>
      <c r="AQ200" s="312" t="s">
        <v>207</v>
      </c>
      <c r="AR200" s="313"/>
      <c r="AS200" s="314"/>
      <c r="AT200" s="315">
        <f>ROUNDDOWN(SUM(SUMIF(E174:E239,{"Ａ","Ｂ"},AN174:AN239)),1)</f>
        <v>0</v>
      </c>
      <c r="AU200" s="316"/>
      <c r="AV200" s="316"/>
      <c r="AW200" s="360" t="e">
        <f>AT200/AM204</f>
        <v>#DIV/0!</v>
      </c>
      <c r="AX200" s="361"/>
      <c r="AY200" s="362"/>
      <c r="BA200" s="169"/>
    </row>
    <row r="201" spans="1:53" ht="13.5" customHeight="1">
      <c r="A201" s="249"/>
      <c r="B201" s="255"/>
      <c r="C201" s="287"/>
      <c r="D201" s="367"/>
      <c r="E201" s="260"/>
      <c r="F201" s="262"/>
      <c r="G201" s="70" t="s">
        <v>41</v>
      </c>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253"/>
      <c r="AN201" s="368"/>
      <c r="AO201" s="223"/>
      <c r="AP201" s="8"/>
      <c r="AQ201" s="319" t="s">
        <v>208</v>
      </c>
      <c r="AR201" s="320"/>
      <c r="AS201" s="321"/>
      <c r="AT201" s="316"/>
      <c r="AU201" s="316"/>
      <c r="AV201" s="316"/>
      <c r="AW201" s="363"/>
      <c r="AX201" s="364"/>
      <c r="AY201" s="365"/>
      <c r="BA201" s="170"/>
    </row>
    <row r="202" spans="1:53" ht="13.5" customHeight="1">
      <c r="A202" s="248" t="str">
        <f>IFERROR(INDEX(【従業者名簿】!F:F,MATCH(F202,【従業者名簿】!C:C,0)),"")</f>
        <v/>
      </c>
      <c r="B202" s="298" t="s">
        <v>33</v>
      </c>
      <c r="C202" s="299" t="str">
        <f t="shared" ref="C202" si="183">IF(AO202="介護福祉士","〇","")</f>
        <v/>
      </c>
      <c r="D202" s="366" t="str">
        <f>IF(A202="","",DATEDIF(A202,$AF$3,"m"))</f>
        <v/>
      </c>
      <c r="E202" s="275"/>
      <c r="F202" s="262"/>
      <c r="G202" s="70" t="s">
        <v>36</v>
      </c>
      <c r="H202" s="45"/>
      <c r="I202" s="45"/>
      <c r="J202" s="45"/>
      <c r="K202" s="45"/>
      <c r="L202" s="45"/>
      <c r="M202" s="45"/>
      <c r="N202" s="45"/>
      <c r="O202" s="45"/>
      <c r="P202" s="45"/>
      <c r="Q202" s="45"/>
      <c r="R202" s="45"/>
      <c r="S202" s="45"/>
      <c r="T202" s="45"/>
      <c r="U202" s="45"/>
      <c r="V202" s="45"/>
      <c r="W202" s="45"/>
      <c r="X202" s="45"/>
      <c r="Y202" s="45"/>
      <c r="Z202" s="45"/>
      <c r="AA202" s="45"/>
      <c r="AB202" s="45"/>
      <c r="AC202" s="45"/>
      <c r="AD202" s="45"/>
      <c r="AE202" s="45"/>
      <c r="AF202" s="45"/>
      <c r="AG202" s="45"/>
      <c r="AH202" s="45"/>
      <c r="AI202" s="45"/>
      <c r="AJ202" s="45"/>
      <c r="AK202" s="45"/>
      <c r="AL202" s="45"/>
      <c r="AM202" s="253">
        <f>SUM(H203:AL203)</f>
        <v>0</v>
      </c>
      <c r="AN202" s="368" t="str">
        <f>IFERROR(IF(OR(E202="Ａ",AM202&gt;$AF$205),1,ROUNDDOWN(AM202/$AF$45,1)),"")</f>
        <v/>
      </c>
      <c r="AO202" s="222"/>
      <c r="AP202" s="8"/>
      <c r="AQ202" s="312" t="s">
        <v>207</v>
      </c>
      <c r="AR202" s="313"/>
      <c r="AS202" s="314"/>
      <c r="AT202" s="315">
        <f>ROUNDDOWN(SUMIF(D174:D239,"&gt;="&amp;BA202,AN174:AN239),1)</f>
        <v>0</v>
      </c>
      <c r="AU202" s="316"/>
      <c r="AV202" s="316"/>
      <c r="AW202" s="360" t="e">
        <f>AT202/AM204</f>
        <v>#DIV/0!</v>
      </c>
      <c r="AX202" s="361"/>
      <c r="AY202" s="362"/>
      <c r="BA202" s="358">
        <f>[1]【算定要件集計】!T11</f>
        <v>84</v>
      </c>
    </row>
    <row r="203" spans="1:53" ht="13.5" customHeight="1">
      <c r="A203" s="249"/>
      <c r="B203" s="255"/>
      <c r="C203" s="287"/>
      <c r="D203" s="367"/>
      <c r="E203" s="260"/>
      <c r="F203" s="262"/>
      <c r="G203" s="70" t="s">
        <v>41</v>
      </c>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253"/>
      <c r="AN203" s="368"/>
      <c r="AO203" s="223"/>
      <c r="AP203" s="8"/>
      <c r="AQ203" s="319" t="s">
        <v>210</v>
      </c>
      <c r="AR203" s="320"/>
      <c r="AS203" s="321"/>
      <c r="AT203" s="316"/>
      <c r="AU203" s="316"/>
      <c r="AV203" s="316"/>
      <c r="AW203" s="363"/>
      <c r="AX203" s="364"/>
      <c r="AY203" s="365"/>
      <c r="BA203" s="359"/>
    </row>
    <row r="204" spans="1:53" ht="13.5" customHeight="1">
      <c r="B204" s="332" t="s">
        <v>51</v>
      </c>
      <c r="C204" s="333"/>
      <c r="D204" s="333"/>
      <c r="E204" s="333"/>
      <c r="F204" s="333"/>
      <c r="G204" s="25" t="s">
        <v>49</v>
      </c>
      <c r="H204" s="23"/>
      <c r="I204" s="15"/>
      <c r="J204" s="332" t="s">
        <v>46</v>
      </c>
      <c r="K204" s="334"/>
      <c r="L204" s="334"/>
      <c r="M204" s="334"/>
      <c r="N204" s="334"/>
      <c r="O204" s="334"/>
      <c r="P204" s="334"/>
      <c r="Q204" s="334"/>
      <c r="R204" s="334"/>
      <c r="S204" s="14"/>
      <c r="T204" s="26" t="s">
        <v>50</v>
      </c>
      <c r="U204" s="24"/>
      <c r="V204" s="332" t="s">
        <v>47</v>
      </c>
      <c r="W204" s="334"/>
      <c r="X204" s="334"/>
      <c r="Y204" s="334"/>
      <c r="Z204" s="334"/>
      <c r="AA204" s="334"/>
      <c r="AB204" s="334"/>
      <c r="AC204" s="333"/>
      <c r="AD204" s="333"/>
      <c r="AE204" s="333"/>
      <c r="AF204" s="14" t="s">
        <v>176</v>
      </c>
      <c r="AH204" s="27"/>
      <c r="AI204" s="27"/>
      <c r="AJ204" s="27"/>
      <c r="AK204" s="27"/>
      <c r="AL204" s="27"/>
      <c r="AM204" s="324">
        <f>ROUNDDOWN(SUM(AN174:AN203,AN210:AN239),1)</f>
        <v>0</v>
      </c>
      <c r="AN204" s="325"/>
      <c r="AO204" s="391" t="s">
        <v>173</v>
      </c>
      <c r="AP204" s="10"/>
      <c r="AQ204" s="322"/>
      <c r="AR204" s="323"/>
      <c r="AS204" s="323"/>
      <c r="AT204" s="322"/>
      <c r="AU204" s="323"/>
      <c r="AV204" s="323"/>
      <c r="AW204" s="322"/>
      <c r="AX204" s="323"/>
      <c r="AY204" s="323"/>
    </row>
    <row r="205" spans="1:53" ht="13.5" customHeight="1">
      <c r="B205" s="210"/>
      <c r="C205" s="214"/>
      <c r="D205" s="214"/>
      <c r="E205" s="214"/>
      <c r="F205" s="214"/>
      <c r="G205" s="41">
        <f>$G$45</f>
        <v>0</v>
      </c>
      <c r="H205" s="21" t="s">
        <v>16</v>
      </c>
      <c r="I205" s="20"/>
      <c r="J205" s="335"/>
      <c r="K205" s="336"/>
      <c r="L205" s="336"/>
      <c r="M205" s="336"/>
      <c r="N205" s="336"/>
      <c r="O205" s="336"/>
      <c r="P205" s="336"/>
      <c r="Q205" s="336"/>
      <c r="R205" s="336"/>
      <c r="S205" s="330" t="str">
        <f>$S$45</f>
        <v/>
      </c>
      <c r="T205" s="330"/>
      <c r="U205" s="22" t="s">
        <v>7</v>
      </c>
      <c r="V205" s="335"/>
      <c r="W205" s="336"/>
      <c r="X205" s="336"/>
      <c r="Y205" s="336"/>
      <c r="Z205" s="336"/>
      <c r="AA205" s="336"/>
      <c r="AB205" s="336"/>
      <c r="AC205" s="214"/>
      <c r="AD205" s="214"/>
      <c r="AE205" s="214"/>
      <c r="AF205" s="331" t="str">
        <f>$AF$45</f>
        <v/>
      </c>
      <c r="AG205" s="331"/>
      <c r="AH205" s="21" t="s">
        <v>16</v>
      </c>
      <c r="AI205" s="21"/>
      <c r="AJ205" s="21"/>
      <c r="AK205" s="21"/>
      <c r="AL205" s="21"/>
      <c r="AM205" s="326"/>
      <c r="AN205" s="327"/>
      <c r="AO205" s="329"/>
      <c r="AP205" s="10"/>
      <c r="AQ205" s="323"/>
      <c r="AR205" s="323"/>
      <c r="AS205" s="323"/>
      <c r="AT205" s="323"/>
      <c r="AU205" s="323"/>
      <c r="AV205" s="323"/>
      <c r="AW205" s="323"/>
      <c r="AX205" s="323"/>
      <c r="AY205" s="323"/>
    </row>
    <row r="206" spans="1:53" ht="13.5" customHeight="1">
      <c r="B206" s="43"/>
      <c r="C206" s="43"/>
      <c r="D206" s="43"/>
      <c r="E206" s="7" t="s">
        <v>93</v>
      </c>
      <c r="F206" s="43"/>
      <c r="G206" s="51"/>
      <c r="H206" s="7"/>
      <c r="I206" s="52"/>
      <c r="J206" s="52"/>
      <c r="K206" s="52"/>
      <c r="L206" s="52"/>
      <c r="M206" s="52"/>
      <c r="N206" s="52"/>
      <c r="O206" s="52"/>
      <c r="P206" s="52"/>
      <c r="Q206" s="52"/>
      <c r="R206" s="52"/>
      <c r="S206" s="53"/>
      <c r="T206" s="53"/>
      <c r="U206" s="7"/>
      <c r="V206" s="52"/>
      <c r="W206" s="52"/>
      <c r="X206" s="52"/>
      <c r="Y206" s="52"/>
      <c r="Z206" s="52"/>
      <c r="AA206" s="52"/>
      <c r="AB206" s="52"/>
      <c r="AC206" s="43"/>
      <c r="AD206" s="43"/>
      <c r="AE206" s="43"/>
      <c r="AF206" s="54"/>
      <c r="AG206" s="54"/>
      <c r="AH206" s="7"/>
      <c r="AI206" s="7"/>
      <c r="AJ206" s="7"/>
      <c r="AK206" s="7"/>
      <c r="AL206" s="7"/>
      <c r="AM206" s="137" t="s">
        <v>149</v>
      </c>
      <c r="AN206" s="56"/>
      <c r="AO206" s="57"/>
      <c r="AP206" s="10"/>
    </row>
    <row r="207" spans="1:53" ht="13.5" customHeight="1">
      <c r="B207" s="43"/>
      <c r="C207" s="43"/>
      <c r="D207" s="43"/>
      <c r="E207" s="43"/>
      <c r="F207" s="43"/>
      <c r="G207" s="51"/>
      <c r="H207" s="7"/>
      <c r="I207" s="52"/>
      <c r="J207" s="52"/>
      <c r="K207" s="52"/>
      <c r="L207" s="52"/>
      <c r="M207" s="52"/>
      <c r="N207" s="52"/>
      <c r="O207" s="52"/>
      <c r="P207" s="52"/>
      <c r="Q207" s="52"/>
      <c r="R207" s="52"/>
      <c r="S207" s="53"/>
      <c r="T207" s="53"/>
      <c r="U207" s="7"/>
      <c r="V207" s="52"/>
      <c r="W207" s="52"/>
      <c r="X207" s="52"/>
      <c r="Y207" s="52"/>
      <c r="Z207" s="52"/>
      <c r="AA207" s="52"/>
      <c r="AB207" s="52"/>
      <c r="AC207" s="43"/>
      <c r="AD207" s="43"/>
      <c r="AE207" s="43"/>
      <c r="AF207" s="54"/>
      <c r="AG207" s="54"/>
      <c r="AH207" s="7"/>
      <c r="AI207" s="7"/>
      <c r="AJ207" s="7"/>
      <c r="AK207" s="7"/>
      <c r="AL207" s="7"/>
      <c r="AM207" s="55"/>
      <c r="AN207" s="56"/>
      <c r="AO207" s="57"/>
      <c r="AP207" s="10"/>
    </row>
    <row r="208" spans="1:53" s="6" customFormat="1" ht="18" customHeight="1">
      <c r="A208" s="248" t="s">
        <v>60</v>
      </c>
      <c r="B208" s="238" t="s">
        <v>0</v>
      </c>
      <c r="C208" s="250" t="s">
        <v>203</v>
      </c>
      <c r="D208" s="250" t="s">
        <v>62</v>
      </c>
      <c r="E208" s="250" t="s">
        <v>1</v>
      </c>
      <c r="F208" s="238" t="s">
        <v>3</v>
      </c>
      <c r="G208" s="252" t="s">
        <v>37</v>
      </c>
      <c r="H208" s="18" t="str">
        <f>AF163</f>
        <v/>
      </c>
      <c r="I208" s="18" t="str">
        <f>IFERROR(H208+1,"")</f>
        <v/>
      </c>
      <c r="J208" s="18" t="str">
        <f>IFERROR(I208+1,"")</f>
        <v/>
      </c>
      <c r="K208" s="18" t="str">
        <f t="shared" ref="K208" si="184">IFERROR(J208+1,"")</f>
        <v/>
      </c>
      <c r="L208" s="18" t="str">
        <f t="shared" ref="L208" si="185">IFERROR(K208+1,"")</f>
        <v/>
      </c>
      <c r="M208" s="18" t="str">
        <f t="shared" ref="M208" si="186">IFERROR(L208+1,"")</f>
        <v/>
      </c>
      <c r="N208" s="18" t="str">
        <f t="shared" ref="N208" si="187">IFERROR(M208+1,"")</f>
        <v/>
      </c>
      <c r="O208" s="18" t="str">
        <f t="shared" ref="O208" si="188">IFERROR(N208+1,"")</f>
        <v/>
      </c>
      <c r="P208" s="18" t="str">
        <f t="shared" ref="P208" si="189">IFERROR(O208+1,"")</f>
        <v/>
      </c>
      <c r="Q208" s="18" t="str">
        <f t="shared" ref="Q208" si="190">IFERROR(P208+1,"")</f>
        <v/>
      </c>
      <c r="R208" s="18" t="str">
        <f t="shared" ref="R208" si="191">IFERROR(Q208+1,"")</f>
        <v/>
      </c>
      <c r="S208" s="18" t="str">
        <f t="shared" ref="S208" si="192">IFERROR(R208+1,"")</f>
        <v/>
      </c>
      <c r="T208" s="18" t="str">
        <f t="shared" ref="T208" si="193">IFERROR(S208+1,"")</f>
        <v/>
      </c>
      <c r="U208" s="18" t="str">
        <f t="shared" ref="U208" si="194">IFERROR(T208+1,"")</f>
        <v/>
      </c>
      <c r="V208" s="18" t="str">
        <f t="shared" ref="V208" si="195">IFERROR(U208+1,"")</f>
        <v/>
      </c>
      <c r="W208" s="18" t="str">
        <f t="shared" ref="W208" si="196">IFERROR(V208+1,"")</f>
        <v/>
      </c>
      <c r="X208" s="18" t="str">
        <f t="shared" ref="X208" si="197">IFERROR(W208+1,"")</f>
        <v/>
      </c>
      <c r="Y208" s="18" t="str">
        <f t="shared" ref="Y208" si="198">IFERROR(X208+1,"")</f>
        <v/>
      </c>
      <c r="Z208" s="18" t="str">
        <f t="shared" ref="Z208" si="199">IFERROR(Y208+1,"")</f>
        <v/>
      </c>
      <c r="AA208" s="18" t="str">
        <f t="shared" ref="AA208" si="200">IFERROR(Z208+1,"")</f>
        <v/>
      </c>
      <c r="AB208" s="18" t="str">
        <f t="shared" ref="AB208" si="201">IFERROR(AA208+1,"")</f>
        <v/>
      </c>
      <c r="AC208" s="18" t="str">
        <f t="shared" ref="AC208" si="202">IFERROR(AB208+1,"")</f>
        <v/>
      </c>
      <c r="AD208" s="18" t="str">
        <f t="shared" ref="AD208" si="203">IFERROR(AC208+1,"")</f>
        <v/>
      </c>
      <c r="AE208" s="18" t="str">
        <f t="shared" ref="AE208" si="204">IFERROR(AD208+1,"")</f>
        <v/>
      </c>
      <c r="AF208" s="18" t="str">
        <f t="shared" ref="AF208" si="205">IFERROR(AE208+1,"")</f>
        <v/>
      </c>
      <c r="AG208" s="18" t="str">
        <f t="shared" ref="AG208" si="206">IFERROR(AF208+1,"")</f>
        <v/>
      </c>
      <c r="AH208" s="18" t="str">
        <f t="shared" ref="AH208" si="207">IFERROR(AG208+1,"")</f>
        <v/>
      </c>
      <c r="AI208" s="18" t="str">
        <f t="shared" ref="AI208" si="208">IFERROR(AH208+1,"")</f>
        <v/>
      </c>
      <c r="AJ208" s="18" t="str">
        <f>IFERROR(IF(MONTH(AI208)&lt;&gt;MONTH(AI208+1),"",AI208+1),"")</f>
        <v/>
      </c>
      <c r="AK208" s="18" t="str">
        <f>IFERROR(IF(MONTH(AJ208)&lt;&gt;MONTH(AJ208+1),"",AJ208+1),"")</f>
        <v/>
      </c>
      <c r="AL208" s="18" t="str">
        <f>IFERROR(IF(MONTH(AK208)&lt;&gt;MONTH(AK208+1),"",AK208+1),"")</f>
        <v/>
      </c>
      <c r="AM208" s="263" t="s">
        <v>162</v>
      </c>
      <c r="AN208" s="263" t="s">
        <v>163</v>
      </c>
      <c r="AO208" s="206" t="s">
        <v>133</v>
      </c>
      <c r="AQ208" s="1"/>
      <c r="AR208" s="1"/>
      <c r="AS208" s="1"/>
      <c r="AT208" s="1"/>
      <c r="AU208" s="1"/>
      <c r="AV208" s="1"/>
      <c r="AW208" s="1"/>
      <c r="AX208" s="1"/>
      <c r="AY208" s="1"/>
    </row>
    <row r="209" spans="1:51" s="6" customFormat="1" ht="18" customHeight="1">
      <c r="A209" s="249"/>
      <c r="B209" s="238"/>
      <c r="C209" s="251"/>
      <c r="D209" s="251"/>
      <c r="E209" s="251"/>
      <c r="F209" s="238"/>
      <c r="G209" s="239"/>
      <c r="H209" s="19" t="str">
        <f>H208</f>
        <v/>
      </c>
      <c r="I209" s="19" t="str">
        <f>I208</f>
        <v/>
      </c>
      <c r="J209" s="19" t="str">
        <f t="shared" ref="J209:AL209" si="209">J208</f>
        <v/>
      </c>
      <c r="K209" s="19" t="str">
        <f t="shared" si="209"/>
        <v/>
      </c>
      <c r="L209" s="19" t="str">
        <f t="shared" si="209"/>
        <v/>
      </c>
      <c r="M209" s="19" t="str">
        <f t="shared" si="209"/>
        <v/>
      </c>
      <c r="N209" s="19" t="str">
        <f t="shared" si="209"/>
        <v/>
      </c>
      <c r="O209" s="19" t="str">
        <f t="shared" si="209"/>
        <v/>
      </c>
      <c r="P209" s="19" t="str">
        <f t="shared" si="209"/>
        <v/>
      </c>
      <c r="Q209" s="19" t="str">
        <f t="shared" si="209"/>
        <v/>
      </c>
      <c r="R209" s="19" t="str">
        <f t="shared" si="209"/>
        <v/>
      </c>
      <c r="S209" s="19" t="str">
        <f t="shared" si="209"/>
        <v/>
      </c>
      <c r="T209" s="19" t="str">
        <f t="shared" si="209"/>
        <v/>
      </c>
      <c r="U209" s="19" t="str">
        <f t="shared" si="209"/>
        <v/>
      </c>
      <c r="V209" s="19" t="str">
        <f t="shared" si="209"/>
        <v/>
      </c>
      <c r="W209" s="19" t="str">
        <f t="shared" si="209"/>
        <v/>
      </c>
      <c r="X209" s="19" t="str">
        <f t="shared" si="209"/>
        <v/>
      </c>
      <c r="Y209" s="19" t="str">
        <f t="shared" si="209"/>
        <v/>
      </c>
      <c r="Z209" s="19" t="str">
        <f t="shared" si="209"/>
        <v/>
      </c>
      <c r="AA209" s="19" t="str">
        <f t="shared" si="209"/>
        <v/>
      </c>
      <c r="AB209" s="19" t="str">
        <f t="shared" si="209"/>
        <v/>
      </c>
      <c r="AC209" s="19" t="str">
        <f t="shared" si="209"/>
        <v/>
      </c>
      <c r="AD209" s="19" t="str">
        <f t="shared" si="209"/>
        <v/>
      </c>
      <c r="AE209" s="19" t="str">
        <f t="shared" si="209"/>
        <v/>
      </c>
      <c r="AF209" s="19" t="str">
        <f t="shared" si="209"/>
        <v/>
      </c>
      <c r="AG209" s="19" t="str">
        <f t="shared" si="209"/>
        <v/>
      </c>
      <c r="AH209" s="19" t="str">
        <f t="shared" si="209"/>
        <v/>
      </c>
      <c r="AI209" s="19" t="str">
        <f t="shared" si="209"/>
        <v/>
      </c>
      <c r="AJ209" s="19" t="str">
        <f t="shared" si="209"/>
        <v/>
      </c>
      <c r="AK209" s="19" t="str">
        <f t="shared" si="209"/>
        <v/>
      </c>
      <c r="AL209" s="19" t="str">
        <f t="shared" si="209"/>
        <v/>
      </c>
      <c r="AM209" s="263"/>
      <c r="AN209" s="263"/>
      <c r="AO209" s="207"/>
      <c r="AQ209" s="1"/>
      <c r="AR209" s="1"/>
      <c r="AS209" s="1"/>
      <c r="AT209" s="1"/>
      <c r="AU209" s="1"/>
      <c r="AV209" s="1"/>
      <c r="AW209" s="1"/>
      <c r="AX209" s="1"/>
      <c r="AY209" s="1"/>
    </row>
    <row r="210" spans="1:51" ht="13.5" customHeight="1">
      <c r="A210" s="248" t="str">
        <f>IFERROR(INDEX(【従業者名簿】!F:F,MATCH(F210,【従業者名簿】!C:C,0)),"")</f>
        <v/>
      </c>
      <c r="B210" s="298" t="s">
        <v>33</v>
      </c>
      <c r="C210" s="299" t="str">
        <f>IF(AO210="介護福祉士","〇","")</f>
        <v/>
      </c>
      <c r="D210" s="366" t="str">
        <f>IF(A210="","",DATEDIF(A210,$AF$3,"m"))</f>
        <v/>
      </c>
      <c r="E210" s="301"/>
      <c r="F210" s="270"/>
      <c r="G210" s="70" t="s">
        <v>36</v>
      </c>
      <c r="H210" s="164"/>
      <c r="I210" s="164"/>
      <c r="J210" s="164"/>
      <c r="K210" s="164"/>
      <c r="L210" s="164"/>
      <c r="M210" s="164"/>
      <c r="N210" s="164"/>
      <c r="O210" s="164"/>
      <c r="P210" s="164"/>
      <c r="Q210" s="164"/>
      <c r="R210" s="164"/>
      <c r="S210" s="164"/>
      <c r="T210" s="164"/>
      <c r="U210" s="164"/>
      <c r="V210" s="164"/>
      <c r="W210" s="164"/>
      <c r="X210" s="164"/>
      <c r="Y210" s="164"/>
      <c r="Z210" s="164"/>
      <c r="AA210" s="164"/>
      <c r="AB210" s="164"/>
      <c r="AC210" s="164"/>
      <c r="AD210" s="164"/>
      <c r="AE210" s="164"/>
      <c r="AF210" s="164"/>
      <c r="AG210" s="164"/>
      <c r="AH210" s="164"/>
      <c r="AI210" s="164"/>
      <c r="AJ210" s="164"/>
      <c r="AK210" s="164"/>
      <c r="AL210" s="164"/>
      <c r="AM210" s="253">
        <f>SUM(H211:AL211)</f>
        <v>0</v>
      </c>
      <c r="AN210" s="368" t="str">
        <f>IFERROR(IF(OR(E210="Ａ",AM210&gt;$AF$205),1,ROUNDDOWN(AM210/$AF$205,1)),"")</f>
        <v/>
      </c>
      <c r="AO210" s="222"/>
      <c r="AP210" s="8"/>
    </row>
    <row r="211" spans="1:51" ht="13.5" customHeight="1">
      <c r="A211" s="249"/>
      <c r="B211" s="255"/>
      <c r="C211" s="287"/>
      <c r="D211" s="367"/>
      <c r="E211" s="302"/>
      <c r="F211" s="261"/>
      <c r="G211" s="70" t="s">
        <v>134</v>
      </c>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253"/>
      <c r="AN211" s="368"/>
      <c r="AO211" s="223"/>
      <c r="AP211" s="8"/>
    </row>
    <row r="212" spans="1:51" ht="13.5" customHeight="1">
      <c r="A212" s="248" t="str">
        <f>IFERROR(INDEX(【従業者名簿】!F:F,MATCH(F212,【従業者名簿】!C:C,0)),"")</f>
        <v/>
      </c>
      <c r="B212" s="298" t="s">
        <v>33</v>
      </c>
      <c r="C212" s="299" t="str">
        <f t="shared" ref="C212" si="210">IF(AO212="介護福祉士","〇","")</f>
        <v/>
      </c>
      <c r="D212" s="366" t="str">
        <f>IF(A212="","",DATEDIF(A212,$AF$3,"m"))</f>
        <v/>
      </c>
      <c r="E212" s="301"/>
      <c r="F212" s="262"/>
      <c r="G212" s="70" t="s">
        <v>36</v>
      </c>
      <c r="H212" s="133"/>
      <c r="I212" s="133"/>
      <c r="J212" s="133"/>
      <c r="K212" s="133"/>
      <c r="L212" s="133"/>
      <c r="M212" s="133"/>
      <c r="N212" s="133"/>
      <c r="O212" s="133"/>
      <c r="P212" s="133"/>
      <c r="Q212" s="133"/>
      <c r="R212" s="133"/>
      <c r="S212" s="133"/>
      <c r="T212" s="133"/>
      <c r="U212" s="133"/>
      <c r="V212" s="133"/>
      <c r="W212" s="133"/>
      <c r="X212" s="133"/>
      <c r="Y212" s="133"/>
      <c r="Z212" s="133"/>
      <c r="AA212" s="133"/>
      <c r="AB212" s="133"/>
      <c r="AC212" s="133"/>
      <c r="AD212" s="133"/>
      <c r="AE212" s="133"/>
      <c r="AF212" s="133"/>
      <c r="AG212" s="133"/>
      <c r="AH212" s="133"/>
      <c r="AI212" s="133"/>
      <c r="AJ212" s="133"/>
      <c r="AK212" s="133"/>
      <c r="AL212" s="133"/>
      <c r="AM212" s="253">
        <f>SUM(H213:AL213)</f>
        <v>0</v>
      </c>
      <c r="AN212" s="368" t="str">
        <f t="shared" ref="AN212" si="211">IFERROR(IF(OR(E212="Ａ",AM212&gt;$AF$205),1,ROUNDDOWN(AM212/$AF$205,1)),"")</f>
        <v/>
      </c>
      <c r="AO212" s="372"/>
      <c r="AP212" s="8"/>
    </row>
    <row r="213" spans="1:51" ht="13.5" customHeight="1">
      <c r="A213" s="249"/>
      <c r="B213" s="255"/>
      <c r="C213" s="287"/>
      <c r="D213" s="367"/>
      <c r="E213" s="302"/>
      <c r="F213" s="262"/>
      <c r="G213" s="70" t="s">
        <v>134</v>
      </c>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253"/>
      <c r="AN213" s="368"/>
      <c r="AO213" s="374"/>
      <c r="AP213" s="8"/>
    </row>
    <row r="214" spans="1:51" ht="13.5" customHeight="1">
      <c r="A214" s="248" t="str">
        <f>IFERROR(INDEX(【従業者名簿】!F:F,MATCH(F214,【従業者名簿】!C:C,0)),"")</f>
        <v/>
      </c>
      <c r="B214" s="298" t="s">
        <v>33</v>
      </c>
      <c r="C214" s="299" t="str">
        <f t="shared" ref="C214" si="212">IF(AO214="介護福祉士","〇","")</f>
        <v/>
      </c>
      <c r="D214" s="366" t="str">
        <f>IF(A214="","",DATEDIF(A214,$AF$3,"m"))</f>
        <v/>
      </c>
      <c r="E214" s="301"/>
      <c r="F214" s="262"/>
      <c r="G214" s="70" t="s">
        <v>36</v>
      </c>
      <c r="H214" s="133"/>
      <c r="I214" s="133"/>
      <c r="J214" s="133"/>
      <c r="K214" s="133"/>
      <c r="L214" s="133"/>
      <c r="M214" s="133"/>
      <c r="N214" s="133"/>
      <c r="O214" s="133"/>
      <c r="P214" s="133"/>
      <c r="Q214" s="133"/>
      <c r="R214" s="133"/>
      <c r="S214" s="133"/>
      <c r="T214" s="133"/>
      <c r="U214" s="133"/>
      <c r="V214" s="133"/>
      <c r="W214" s="133"/>
      <c r="X214" s="133"/>
      <c r="Y214" s="133"/>
      <c r="Z214" s="133"/>
      <c r="AA214" s="133"/>
      <c r="AB214" s="133"/>
      <c r="AC214" s="133"/>
      <c r="AD214" s="133"/>
      <c r="AE214" s="133"/>
      <c r="AF214" s="133"/>
      <c r="AG214" s="133"/>
      <c r="AH214" s="133"/>
      <c r="AI214" s="133"/>
      <c r="AJ214" s="133"/>
      <c r="AK214" s="133"/>
      <c r="AL214" s="133"/>
      <c r="AM214" s="253">
        <f>SUM(H215:AL215)</f>
        <v>0</v>
      </c>
      <c r="AN214" s="368" t="str">
        <f t="shared" ref="AN214" si="213">IFERROR(IF(OR(E214="Ａ",AM214&gt;$AF$205),1,ROUNDDOWN(AM214/$AF$205,1)),"")</f>
        <v/>
      </c>
      <c r="AO214" s="372"/>
      <c r="AP214" s="8"/>
    </row>
    <row r="215" spans="1:51" ht="13.5" customHeight="1">
      <c r="A215" s="249"/>
      <c r="B215" s="255"/>
      <c r="C215" s="287"/>
      <c r="D215" s="367"/>
      <c r="E215" s="302"/>
      <c r="F215" s="262"/>
      <c r="G215" s="70" t="s">
        <v>134</v>
      </c>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253"/>
      <c r="AN215" s="368"/>
      <c r="AO215" s="374"/>
      <c r="AP215" s="8"/>
    </row>
    <row r="216" spans="1:51" ht="13.5" customHeight="1">
      <c r="A216" s="248" t="str">
        <f>IFERROR(INDEX(【従業者名簿】!F:F,MATCH(F216,【従業者名簿】!C:C,0)),"")</f>
        <v/>
      </c>
      <c r="B216" s="298" t="s">
        <v>33</v>
      </c>
      <c r="C216" s="299" t="str">
        <f t="shared" ref="C216" si="214">IF(AO216="介護福祉士","〇","")</f>
        <v/>
      </c>
      <c r="D216" s="366" t="str">
        <f t="shared" ref="D216" si="215">IF(A216="","",DATEDIF(A216,$AF$3,"m"))</f>
        <v/>
      </c>
      <c r="E216" s="301"/>
      <c r="F216" s="262"/>
      <c r="G216" s="70" t="s">
        <v>36</v>
      </c>
      <c r="H216" s="133"/>
      <c r="I216" s="133"/>
      <c r="J216" s="133"/>
      <c r="K216" s="133"/>
      <c r="L216" s="133"/>
      <c r="M216" s="133"/>
      <c r="N216" s="133"/>
      <c r="O216" s="133"/>
      <c r="P216" s="133"/>
      <c r="Q216" s="133"/>
      <c r="R216" s="133"/>
      <c r="S216" s="133"/>
      <c r="T216" s="133"/>
      <c r="U216" s="133"/>
      <c r="V216" s="133"/>
      <c r="W216" s="133"/>
      <c r="X216" s="133"/>
      <c r="Y216" s="133"/>
      <c r="Z216" s="133"/>
      <c r="AA216" s="133"/>
      <c r="AB216" s="133"/>
      <c r="AC216" s="133"/>
      <c r="AD216" s="133"/>
      <c r="AE216" s="133"/>
      <c r="AF216" s="133"/>
      <c r="AG216" s="133"/>
      <c r="AH216" s="133"/>
      <c r="AI216" s="133"/>
      <c r="AJ216" s="133"/>
      <c r="AK216" s="133"/>
      <c r="AL216" s="133"/>
      <c r="AM216" s="253">
        <f t="shared" ref="AM216" si="216">SUM(H217:AL217)</f>
        <v>0</v>
      </c>
      <c r="AN216" s="368" t="str">
        <f t="shared" ref="AN216" si="217">IFERROR(IF(OR(E216="Ａ",AM216&gt;$AF$205),1,ROUNDDOWN(AM216/$AF$205,1)),"")</f>
        <v/>
      </c>
      <c r="AO216" s="372"/>
      <c r="AP216" s="8"/>
    </row>
    <row r="217" spans="1:51" ht="13.5" customHeight="1">
      <c r="A217" s="249"/>
      <c r="B217" s="255"/>
      <c r="C217" s="287"/>
      <c r="D217" s="367"/>
      <c r="E217" s="302"/>
      <c r="F217" s="262"/>
      <c r="G217" s="70" t="s">
        <v>134</v>
      </c>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253"/>
      <c r="AN217" s="368"/>
      <c r="AO217" s="374"/>
      <c r="AP217" s="8"/>
    </row>
    <row r="218" spans="1:51" ht="13.5" customHeight="1">
      <c r="A218" s="248" t="str">
        <f>IFERROR(INDEX(【従業者名簿】!F:F,MATCH(F218,【従業者名簿】!C:C,0)),"")</f>
        <v/>
      </c>
      <c r="B218" s="298" t="s">
        <v>33</v>
      </c>
      <c r="C218" s="299" t="str">
        <f t="shared" ref="C218" si="218">IF(AO218="介護福祉士","〇","")</f>
        <v/>
      </c>
      <c r="D218" s="366" t="str">
        <f t="shared" ref="D218" si="219">IF(A218="","",DATEDIF(A218,$AF$3,"m"))</f>
        <v/>
      </c>
      <c r="E218" s="301"/>
      <c r="F218" s="262"/>
      <c r="G218" s="70" t="s">
        <v>36</v>
      </c>
      <c r="H218" s="133"/>
      <c r="I218" s="133"/>
      <c r="J218" s="133"/>
      <c r="K218" s="133"/>
      <c r="L218" s="133"/>
      <c r="M218" s="133"/>
      <c r="N218" s="133"/>
      <c r="O218" s="133"/>
      <c r="P218" s="133"/>
      <c r="Q218" s="133"/>
      <c r="R218" s="133"/>
      <c r="S218" s="133"/>
      <c r="T218" s="133"/>
      <c r="U218" s="133"/>
      <c r="V218" s="133"/>
      <c r="W218" s="133"/>
      <c r="X218" s="133"/>
      <c r="Y218" s="133"/>
      <c r="Z218" s="133"/>
      <c r="AA218" s="133"/>
      <c r="AB218" s="133"/>
      <c r="AC218" s="133"/>
      <c r="AD218" s="133"/>
      <c r="AE218" s="133"/>
      <c r="AF218" s="133"/>
      <c r="AG218" s="133"/>
      <c r="AH218" s="133"/>
      <c r="AI218" s="133"/>
      <c r="AJ218" s="133"/>
      <c r="AK218" s="133"/>
      <c r="AL218" s="133"/>
      <c r="AM218" s="253">
        <f t="shared" ref="AM218" si="220">SUM(H219:AL219)</f>
        <v>0</v>
      </c>
      <c r="AN218" s="368" t="str">
        <f t="shared" ref="AN218" si="221">IFERROR(IF(OR(E218="Ａ",AM218&gt;$AF$205),1,ROUNDDOWN(AM218/$AF$205,1)),"")</f>
        <v/>
      </c>
      <c r="AO218" s="372"/>
      <c r="AP218" s="8"/>
    </row>
    <row r="219" spans="1:51" ht="13.5" customHeight="1">
      <c r="A219" s="249"/>
      <c r="B219" s="255"/>
      <c r="C219" s="287"/>
      <c r="D219" s="367"/>
      <c r="E219" s="302"/>
      <c r="F219" s="262"/>
      <c r="G219" s="70" t="s">
        <v>134</v>
      </c>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253"/>
      <c r="AN219" s="368"/>
      <c r="AO219" s="374"/>
      <c r="AP219" s="8"/>
    </row>
    <row r="220" spans="1:51" ht="13.5" customHeight="1">
      <c r="A220" s="248" t="str">
        <f>IFERROR(INDEX(【従業者名簿】!F:F,MATCH(F220,【従業者名簿】!C:C,0)),"")</f>
        <v/>
      </c>
      <c r="B220" s="298" t="s">
        <v>33</v>
      </c>
      <c r="C220" s="299" t="str">
        <f t="shared" ref="C220" si="222">IF(AO220="介護福祉士","〇","")</f>
        <v/>
      </c>
      <c r="D220" s="366" t="str">
        <f t="shared" ref="D220" si="223">IF(A220="","",DATEDIF(A220,$AF$3,"m"))</f>
        <v/>
      </c>
      <c r="E220" s="301"/>
      <c r="F220" s="262"/>
      <c r="G220" s="70" t="s">
        <v>36</v>
      </c>
      <c r="H220" s="133"/>
      <c r="I220" s="133"/>
      <c r="J220" s="133"/>
      <c r="K220" s="133"/>
      <c r="L220" s="133"/>
      <c r="M220" s="133"/>
      <c r="N220" s="133"/>
      <c r="O220" s="133"/>
      <c r="P220" s="133"/>
      <c r="Q220" s="133"/>
      <c r="R220" s="133"/>
      <c r="S220" s="133"/>
      <c r="T220" s="133"/>
      <c r="U220" s="133"/>
      <c r="V220" s="133"/>
      <c r="W220" s="133"/>
      <c r="X220" s="133"/>
      <c r="Y220" s="133"/>
      <c r="Z220" s="133"/>
      <c r="AA220" s="133"/>
      <c r="AB220" s="133"/>
      <c r="AC220" s="133"/>
      <c r="AD220" s="133"/>
      <c r="AE220" s="133"/>
      <c r="AF220" s="133"/>
      <c r="AG220" s="133"/>
      <c r="AH220" s="133"/>
      <c r="AI220" s="133"/>
      <c r="AJ220" s="133"/>
      <c r="AK220" s="133"/>
      <c r="AL220" s="133"/>
      <c r="AM220" s="253">
        <f t="shared" ref="AM220" si="224">SUM(H221:AL221)</f>
        <v>0</v>
      </c>
      <c r="AN220" s="368" t="str">
        <f t="shared" ref="AN220" si="225">IFERROR(IF(OR(E220="Ａ",AM220&gt;$AF$205),1,ROUNDDOWN(AM220/$AF$205,1)),"")</f>
        <v/>
      </c>
      <c r="AO220" s="372"/>
      <c r="AP220" s="8"/>
    </row>
    <row r="221" spans="1:51" ht="13.5" customHeight="1">
      <c r="A221" s="249"/>
      <c r="B221" s="255"/>
      <c r="C221" s="287"/>
      <c r="D221" s="367"/>
      <c r="E221" s="302"/>
      <c r="F221" s="262"/>
      <c r="G221" s="70" t="s">
        <v>134</v>
      </c>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253"/>
      <c r="AN221" s="368"/>
      <c r="AO221" s="374"/>
      <c r="AP221" s="8"/>
    </row>
    <row r="222" spans="1:51" ht="13.5" customHeight="1">
      <c r="A222" s="248" t="str">
        <f>IFERROR(INDEX(【従業者名簿】!F:F,MATCH(F222,【従業者名簿】!C:C,0)),"")</f>
        <v/>
      </c>
      <c r="B222" s="298" t="s">
        <v>33</v>
      </c>
      <c r="C222" s="299" t="str">
        <f t="shared" ref="C222" si="226">IF(AO222="介護福祉士","〇","")</f>
        <v/>
      </c>
      <c r="D222" s="366" t="str">
        <f t="shared" ref="D222" si="227">IF(A222="","",DATEDIF(A222,$AF$3,"m"))</f>
        <v/>
      </c>
      <c r="E222" s="301"/>
      <c r="F222" s="262"/>
      <c r="G222" s="70" t="s">
        <v>36</v>
      </c>
      <c r="H222" s="133"/>
      <c r="I222" s="133"/>
      <c r="J222" s="133"/>
      <c r="K222" s="133"/>
      <c r="L222" s="133"/>
      <c r="M222" s="133"/>
      <c r="N222" s="133"/>
      <c r="O222" s="133"/>
      <c r="P222" s="133"/>
      <c r="Q222" s="133"/>
      <c r="R222" s="133"/>
      <c r="S222" s="133"/>
      <c r="T222" s="133"/>
      <c r="U222" s="133"/>
      <c r="V222" s="133"/>
      <c r="W222" s="133"/>
      <c r="X222" s="133"/>
      <c r="Y222" s="133"/>
      <c r="Z222" s="133"/>
      <c r="AA222" s="133"/>
      <c r="AB222" s="133"/>
      <c r="AC222" s="133"/>
      <c r="AD222" s="133"/>
      <c r="AE222" s="133"/>
      <c r="AF222" s="133"/>
      <c r="AG222" s="133"/>
      <c r="AH222" s="133"/>
      <c r="AI222" s="133"/>
      <c r="AJ222" s="133"/>
      <c r="AK222" s="133"/>
      <c r="AL222" s="133"/>
      <c r="AM222" s="253">
        <f t="shared" ref="AM222" si="228">SUM(H223:AL223)</f>
        <v>0</v>
      </c>
      <c r="AN222" s="368" t="str">
        <f t="shared" ref="AN222" si="229">IFERROR(IF(OR(E222="Ａ",AM222&gt;$AF$205),1,ROUNDDOWN(AM222/$AF$205,1)),"")</f>
        <v/>
      </c>
      <c r="AO222" s="372"/>
      <c r="AP222" s="8"/>
    </row>
    <row r="223" spans="1:51" ht="13.5" customHeight="1">
      <c r="A223" s="249"/>
      <c r="B223" s="255"/>
      <c r="C223" s="287"/>
      <c r="D223" s="367"/>
      <c r="E223" s="302"/>
      <c r="F223" s="262"/>
      <c r="G223" s="70" t="s">
        <v>134</v>
      </c>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253"/>
      <c r="AN223" s="368"/>
      <c r="AO223" s="374"/>
      <c r="AP223" s="8"/>
    </row>
    <row r="224" spans="1:51" ht="13.5" customHeight="1">
      <c r="A224" s="248" t="str">
        <f>IFERROR(INDEX(【従業者名簿】!F:F,MATCH(F224,【従業者名簿】!C:C,0)),"")</f>
        <v/>
      </c>
      <c r="B224" s="298" t="s">
        <v>33</v>
      </c>
      <c r="C224" s="299" t="str">
        <f t="shared" ref="C224" si="230">IF(AO224="介護福祉士","〇","")</f>
        <v/>
      </c>
      <c r="D224" s="366" t="str">
        <f t="shared" ref="D224" si="231">IF(A224="","",DATEDIF(A224,$AF$3,"m"))</f>
        <v/>
      </c>
      <c r="E224" s="301"/>
      <c r="F224" s="262"/>
      <c r="G224" s="70" t="s">
        <v>36</v>
      </c>
      <c r="H224" s="133"/>
      <c r="I224" s="133"/>
      <c r="J224" s="133"/>
      <c r="K224" s="133"/>
      <c r="L224" s="133"/>
      <c r="M224" s="133"/>
      <c r="N224" s="133"/>
      <c r="O224" s="133"/>
      <c r="P224" s="133"/>
      <c r="Q224" s="133"/>
      <c r="R224" s="133"/>
      <c r="S224" s="133"/>
      <c r="T224" s="133"/>
      <c r="U224" s="133"/>
      <c r="V224" s="133"/>
      <c r="W224" s="133"/>
      <c r="X224" s="133"/>
      <c r="Y224" s="133"/>
      <c r="Z224" s="133"/>
      <c r="AA224" s="133"/>
      <c r="AB224" s="133"/>
      <c r="AC224" s="133"/>
      <c r="AD224" s="133"/>
      <c r="AE224" s="133"/>
      <c r="AF224" s="133"/>
      <c r="AG224" s="133"/>
      <c r="AH224" s="133"/>
      <c r="AI224" s="133"/>
      <c r="AJ224" s="133"/>
      <c r="AK224" s="133"/>
      <c r="AL224" s="133"/>
      <c r="AM224" s="253">
        <f t="shared" ref="AM224" si="232">SUM(H225:AL225)</f>
        <v>0</v>
      </c>
      <c r="AN224" s="368" t="str">
        <f t="shared" ref="AN224" si="233">IFERROR(IF(OR(E224="Ａ",AM224&gt;$AF$205),1,ROUNDDOWN(AM224/$AF$205,1)),"")</f>
        <v/>
      </c>
      <c r="AO224" s="372"/>
      <c r="AP224" s="8"/>
    </row>
    <row r="225" spans="1:51" ht="13.5" customHeight="1">
      <c r="A225" s="249"/>
      <c r="B225" s="255"/>
      <c r="C225" s="287"/>
      <c r="D225" s="367"/>
      <c r="E225" s="302"/>
      <c r="F225" s="262"/>
      <c r="G225" s="70" t="s">
        <v>134</v>
      </c>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253"/>
      <c r="AN225" s="368"/>
      <c r="AO225" s="374"/>
      <c r="AP225" s="8"/>
    </row>
    <row r="226" spans="1:51" ht="13.5" customHeight="1">
      <c r="A226" s="248" t="str">
        <f>IFERROR(INDEX(【従業者名簿】!F:F,MATCH(F226,【従業者名簿】!C:C,0)),"")</f>
        <v/>
      </c>
      <c r="B226" s="298" t="s">
        <v>33</v>
      </c>
      <c r="C226" s="299" t="str">
        <f t="shared" ref="C226" si="234">IF(AO226="介護福祉士","〇","")</f>
        <v/>
      </c>
      <c r="D226" s="366" t="str">
        <f t="shared" ref="D226" si="235">IF(A226="","",DATEDIF(A226,$AF$3,"m"))</f>
        <v/>
      </c>
      <c r="E226" s="301"/>
      <c r="F226" s="262"/>
      <c r="G226" s="70" t="s">
        <v>36</v>
      </c>
      <c r="H226" s="133"/>
      <c r="I226" s="133"/>
      <c r="J226" s="133"/>
      <c r="K226" s="133"/>
      <c r="L226" s="133"/>
      <c r="M226" s="133"/>
      <c r="N226" s="133"/>
      <c r="O226" s="133"/>
      <c r="P226" s="133"/>
      <c r="Q226" s="133"/>
      <c r="R226" s="133"/>
      <c r="S226" s="133"/>
      <c r="T226" s="133"/>
      <c r="U226" s="133"/>
      <c r="V226" s="133"/>
      <c r="W226" s="133"/>
      <c r="X226" s="133"/>
      <c r="Y226" s="133"/>
      <c r="Z226" s="133"/>
      <c r="AA226" s="133"/>
      <c r="AB226" s="133"/>
      <c r="AC226" s="133"/>
      <c r="AD226" s="133"/>
      <c r="AE226" s="133"/>
      <c r="AF226" s="133"/>
      <c r="AG226" s="133"/>
      <c r="AH226" s="133"/>
      <c r="AI226" s="133"/>
      <c r="AJ226" s="133"/>
      <c r="AK226" s="133"/>
      <c r="AL226" s="133"/>
      <c r="AM226" s="253">
        <f t="shared" ref="AM226" si="236">SUM(H227:AL227)</f>
        <v>0</v>
      </c>
      <c r="AN226" s="368" t="str">
        <f t="shared" ref="AN226" si="237">IFERROR(IF(OR(E226="Ａ",AM226&gt;$AF$205),1,ROUNDDOWN(AM226/$AF$205,1)),"")</f>
        <v/>
      </c>
      <c r="AO226" s="372"/>
      <c r="AP226" s="8"/>
    </row>
    <row r="227" spans="1:51" ht="13.5" customHeight="1">
      <c r="A227" s="249"/>
      <c r="B227" s="255"/>
      <c r="C227" s="287"/>
      <c r="D227" s="367"/>
      <c r="E227" s="302"/>
      <c r="F227" s="262"/>
      <c r="G227" s="70" t="s">
        <v>134</v>
      </c>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253"/>
      <c r="AN227" s="368"/>
      <c r="AO227" s="374"/>
      <c r="AP227" s="8"/>
    </row>
    <row r="228" spans="1:51" ht="13.5" customHeight="1">
      <c r="A228" s="248" t="str">
        <f>IFERROR(INDEX(【従業者名簿】!F:F,MATCH(F228,【従業者名簿】!C:C,0)),"")</f>
        <v/>
      </c>
      <c r="B228" s="298" t="s">
        <v>33</v>
      </c>
      <c r="C228" s="299" t="str">
        <f t="shared" ref="C228" si="238">IF(AO228="介護福祉士","〇","")</f>
        <v/>
      </c>
      <c r="D228" s="366" t="str">
        <f t="shared" ref="D228" si="239">IF(A228="","",DATEDIF(A228,$AF$3,"m"))</f>
        <v/>
      </c>
      <c r="E228" s="301"/>
      <c r="F228" s="262"/>
      <c r="G228" s="70" t="s">
        <v>36</v>
      </c>
      <c r="H228" s="133"/>
      <c r="I228" s="133"/>
      <c r="J228" s="133"/>
      <c r="K228" s="133"/>
      <c r="L228" s="133"/>
      <c r="M228" s="133"/>
      <c r="N228" s="133"/>
      <c r="O228" s="133"/>
      <c r="P228" s="133"/>
      <c r="Q228" s="133"/>
      <c r="R228" s="133"/>
      <c r="S228" s="133"/>
      <c r="T228" s="133"/>
      <c r="U228" s="133"/>
      <c r="V228" s="133"/>
      <c r="W228" s="133"/>
      <c r="X228" s="133"/>
      <c r="Y228" s="133"/>
      <c r="Z228" s="133"/>
      <c r="AA228" s="133"/>
      <c r="AB228" s="133"/>
      <c r="AC228" s="133"/>
      <c r="AD228" s="133"/>
      <c r="AE228" s="133"/>
      <c r="AF228" s="133"/>
      <c r="AG228" s="133"/>
      <c r="AH228" s="133"/>
      <c r="AI228" s="133"/>
      <c r="AJ228" s="133"/>
      <c r="AK228" s="133"/>
      <c r="AL228" s="133"/>
      <c r="AM228" s="253">
        <f t="shared" ref="AM228" si="240">SUM(H229:AL229)</f>
        <v>0</v>
      </c>
      <c r="AN228" s="368" t="str">
        <f t="shared" ref="AN228" si="241">IFERROR(IF(OR(E228="Ａ",AM228&gt;$AF$205),1,ROUNDDOWN(AM228/$AF$205,1)),"")</f>
        <v/>
      </c>
      <c r="AO228" s="372"/>
      <c r="AP228" s="8"/>
    </row>
    <row r="229" spans="1:51" ht="13.5" customHeight="1">
      <c r="A229" s="249"/>
      <c r="B229" s="255"/>
      <c r="C229" s="287"/>
      <c r="D229" s="367"/>
      <c r="E229" s="302"/>
      <c r="F229" s="262"/>
      <c r="G229" s="70" t="s">
        <v>134</v>
      </c>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253"/>
      <c r="AN229" s="368"/>
      <c r="AO229" s="374"/>
      <c r="AP229" s="8"/>
    </row>
    <row r="230" spans="1:51" ht="13.5" customHeight="1">
      <c r="A230" s="248" t="str">
        <f>IFERROR(INDEX(【従業者名簿】!F:F,MATCH(F230,【従業者名簿】!C:C,0)),"")</f>
        <v/>
      </c>
      <c r="B230" s="298" t="s">
        <v>33</v>
      </c>
      <c r="C230" s="299" t="str">
        <f t="shared" ref="C230" si="242">IF(AO230="介護福祉士","〇","")</f>
        <v/>
      </c>
      <c r="D230" s="366" t="str">
        <f t="shared" ref="D230" si="243">IF(A230="","",DATEDIF(A230,$AF$3,"m"))</f>
        <v/>
      </c>
      <c r="E230" s="301"/>
      <c r="F230" s="262"/>
      <c r="G230" s="70" t="s">
        <v>36</v>
      </c>
      <c r="H230" s="133"/>
      <c r="I230" s="133"/>
      <c r="J230" s="133"/>
      <c r="K230" s="133"/>
      <c r="L230" s="133"/>
      <c r="M230" s="133"/>
      <c r="N230" s="133"/>
      <c r="O230" s="133"/>
      <c r="P230" s="133"/>
      <c r="Q230" s="133"/>
      <c r="R230" s="133"/>
      <c r="S230" s="133"/>
      <c r="T230" s="133"/>
      <c r="U230" s="133"/>
      <c r="V230" s="133"/>
      <c r="W230" s="133"/>
      <c r="X230" s="133"/>
      <c r="Y230" s="133"/>
      <c r="Z230" s="133"/>
      <c r="AA230" s="133"/>
      <c r="AB230" s="133"/>
      <c r="AC230" s="133"/>
      <c r="AD230" s="133"/>
      <c r="AE230" s="133"/>
      <c r="AF230" s="133"/>
      <c r="AG230" s="133"/>
      <c r="AH230" s="133"/>
      <c r="AI230" s="133"/>
      <c r="AJ230" s="133"/>
      <c r="AK230" s="133"/>
      <c r="AL230" s="133"/>
      <c r="AM230" s="253">
        <f t="shared" ref="AM230" si="244">SUM(H231:AL231)</f>
        <v>0</v>
      </c>
      <c r="AN230" s="368" t="str">
        <f t="shared" ref="AN230" si="245">IFERROR(IF(OR(E230="Ａ",AM230&gt;$AF$205),1,ROUNDDOWN(AM230/$AF$205,1)),"")</f>
        <v/>
      </c>
      <c r="AO230" s="372"/>
      <c r="AP230" s="8"/>
    </row>
    <row r="231" spans="1:51" ht="13.5" customHeight="1">
      <c r="A231" s="249"/>
      <c r="B231" s="255"/>
      <c r="C231" s="287"/>
      <c r="D231" s="367"/>
      <c r="E231" s="302"/>
      <c r="F231" s="262"/>
      <c r="G231" s="70" t="s">
        <v>134</v>
      </c>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253"/>
      <c r="AN231" s="368"/>
      <c r="AO231" s="374"/>
      <c r="AP231" s="8"/>
    </row>
    <row r="232" spans="1:51" ht="13.5" customHeight="1">
      <c r="A232" s="248" t="str">
        <f>IFERROR(INDEX(【従業者名簿】!F:F,MATCH(F232,【従業者名簿】!C:C,0)),"")</f>
        <v/>
      </c>
      <c r="B232" s="298" t="s">
        <v>33</v>
      </c>
      <c r="C232" s="299" t="str">
        <f t="shared" ref="C232" si="246">IF(AO232="介護福祉士","〇","")</f>
        <v/>
      </c>
      <c r="D232" s="366" t="str">
        <f t="shared" ref="D232" si="247">IF(A232="","",DATEDIF(A232,$AF$3,"m"))</f>
        <v/>
      </c>
      <c r="E232" s="301"/>
      <c r="F232" s="262"/>
      <c r="G232" s="70" t="s">
        <v>36</v>
      </c>
      <c r="H232" s="133"/>
      <c r="I232" s="133"/>
      <c r="J232" s="133"/>
      <c r="K232" s="133"/>
      <c r="L232" s="133"/>
      <c r="M232" s="133"/>
      <c r="N232" s="133"/>
      <c r="O232" s="133"/>
      <c r="P232" s="133"/>
      <c r="Q232" s="133"/>
      <c r="R232" s="133"/>
      <c r="S232" s="133"/>
      <c r="T232" s="133"/>
      <c r="U232" s="133"/>
      <c r="V232" s="133"/>
      <c r="W232" s="133"/>
      <c r="X232" s="133"/>
      <c r="Y232" s="133"/>
      <c r="Z232" s="133"/>
      <c r="AA232" s="133"/>
      <c r="AB232" s="133"/>
      <c r="AC232" s="133"/>
      <c r="AD232" s="133"/>
      <c r="AE232" s="133"/>
      <c r="AF232" s="133"/>
      <c r="AG232" s="133"/>
      <c r="AH232" s="133"/>
      <c r="AI232" s="133"/>
      <c r="AJ232" s="133"/>
      <c r="AK232" s="133"/>
      <c r="AL232" s="133"/>
      <c r="AM232" s="253">
        <f t="shared" ref="AM232" si="248">SUM(H233:AL233)</f>
        <v>0</v>
      </c>
      <c r="AN232" s="368" t="str">
        <f t="shared" ref="AN232" si="249">IFERROR(IF(OR(E232="Ａ",AM232&gt;$AF$205),1,ROUNDDOWN(AM232/$AF$205,1)),"")</f>
        <v/>
      </c>
      <c r="AO232" s="372"/>
      <c r="AP232" s="8"/>
    </row>
    <row r="233" spans="1:51" ht="13.5" customHeight="1">
      <c r="A233" s="249"/>
      <c r="B233" s="255"/>
      <c r="C233" s="287"/>
      <c r="D233" s="367"/>
      <c r="E233" s="302"/>
      <c r="F233" s="262"/>
      <c r="G233" s="70" t="s">
        <v>134</v>
      </c>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253"/>
      <c r="AN233" s="368"/>
      <c r="AO233" s="374"/>
      <c r="AP233" s="8"/>
    </row>
    <row r="234" spans="1:51" ht="13.5" customHeight="1">
      <c r="A234" s="248" t="str">
        <f>IFERROR(INDEX(【従業者名簿】!F:F,MATCH(F234,【従業者名簿】!C:C,0)),"")</f>
        <v/>
      </c>
      <c r="B234" s="298" t="s">
        <v>33</v>
      </c>
      <c r="C234" s="299" t="str">
        <f t="shared" ref="C234" si="250">IF(AO234="介護福祉士","〇","")</f>
        <v/>
      </c>
      <c r="D234" s="366" t="str">
        <f t="shared" ref="D234" si="251">IF(A234="","",DATEDIF(A234,$AF$3,"m"))</f>
        <v/>
      </c>
      <c r="E234" s="301"/>
      <c r="F234" s="262"/>
      <c r="G234" s="70" t="s">
        <v>36</v>
      </c>
      <c r="H234" s="133"/>
      <c r="I234" s="133"/>
      <c r="J234" s="133"/>
      <c r="K234" s="133"/>
      <c r="L234" s="133"/>
      <c r="M234" s="133"/>
      <c r="N234" s="133"/>
      <c r="O234" s="133"/>
      <c r="P234" s="133"/>
      <c r="Q234" s="133"/>
      <c r="R234" s="133"/>
      <c r="S234" s="133"/>
      <c r="T234" s="133"/>
      <c r="U234" s="133"/>
      <c r="V234" s="133"/>
      <c r="W234" s="133"/>
      <c r="X234" s="133"/>
      <c r="Y234" s="133"/>
      <c r="Z234" s="133"/>
      <c r="AA234" s="133"/>
      <c r="AB234" s="133"/>
      <c r="AC234" s="133"/>
      <c r="AD234" s="133"/>
      <c r="AE234" s="133"/>
      <c r="AF234" s="133"/>
      <c r="AG234" s="133"/>
      <c r="AH234" s="133"/>
      <c r="AI234" s="133"/>
      <c r="AJ234" s="133"/>
      <c r="AK234" s="133"/>
      <c r="AL234" s="133"/>
      <c r="AM234" s="253">
        <f t="shared" ref="AM234" si="252">SUM(H235:AL235)</f>
        <v>0</v>
      </c>
      <c r="AN234" s="368" t="str">
        <f t="shared" ref="AN234" si="253">IFERROR(IF(OR(E234="Ａ",AM234&gt;$AF$205),1,ROUNDDOWN(AM234/$AF$205,1)),"")</f>
        <v/>
      </c>
      <c r="AO234" s="372"/>
      <c r="AP234" s="8"/>
    </row>
    <row r="235" spans="1:51" ht="13.5" customHeight="1">
      <c r="A235" s="249"/>
      <c r="B235" s="255"/>
      <c r="C235" s="287"/>
      <c r="D235" s="367"/>
      <c r="E235" s="302"/>
      <c r="F235" s="262"/>
      <c r="G235" s="70" t="s">
        <v>134</v>
      </c>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253"/>
      <c r="AN235" s="368"/>
      <c r="AO235" s="374"/>
      <c r="AP235" s="8"/>
    </row>
    <row r="236" spans="1:51" ht="13.5" customHeight="1">
      <c r="A236" s="248" t="str">
        <f>IFERROR(INDEX(【従業者名簿】!F:F,MATCH(F236,【従業者名簿】!C:C,0)),"")</f>
        <v/>
      </c>
      <c r="B236" s="298" t="s">
        <v>33</v>
      </c>
      <c r="C236" s="299" t="str">
        <f t="shared" ref="C236" si="254">IF(AO236="介護福祉士","〇","")</f>
        <v/>
      </c>
      <c r="D236" s="366" t="str">
        <f t="shared" ref="D236" si="255">IF(A236="","",DATEDIF(A236,$AF$3,"m"))</f>
        <v/>
      </c>
      <c r="E236" s="301"/>
      <c r="F236" s="270"/>
      <c r="G236" s="70" t="s">
        <v>36</v>
      </c>
      <c r="H236" s="133"/>
      <c r="I236" s="133"/>
      <c r="J236" s="133"/>
      <c r="K236" s="133"/>
      <c r="L236" s="133"/>
      <c r="M236" s="133"/>
      <c r="N236" s="133"/>
      <c r="O236" s="133"/>
      <c r="P236" s="133"/>
      <c r="Q236" s="133"/>
      <c r="R236" s="133"/>
      <c r="S236" s="133"/>
      <c r="T236" s="133"/>
      <c r="U236" s="133"/>
      <c r="V236" s="133"/>
      <c r="W236" s="133"/>
      <c r="X236" s="133"/>
      <c r="Y236" s="133"/>
      <c r="Z236" s="133"/>
      <c r="AA236" s="133"/>
      <c r="AB236" s="133"/>
      <c r="AC236" s="133"/>
      <c r="AD236" s="133"/>
      <c r="AE236" s="133"/>
      <c r="AF236" s="133"/>
      <c r="AG236" s="133"/>
      <c r="AH236" s="133"/>
      <c r="AI236" s="133"/>
      <c r="AJ236" s="133"/>
      <c r="AK236" s="133"/>
      <c r="AL236" s="133"/>
      <c r="AM236" s="253">
        <f t="shared" ref="AM236" si="256">SUM(H237:AL237)</f>
        <v>0</v>
      </c>
      <c r="AN236" s="368" t="str">
        <f t="shared" ref="AN236" si="257">IFERROR(IF(OR(E236="Ａ",AM236&gt;$AF$205),1,ROUNDDOWN(AM236/$AF$205,1)),"")</f>
        <v/>
      </c>
      <c r="AO236" s="372"/>
      <c r="AP236" s="8"/>
    </row>
    <row r="237" spans="1:51" ht="13.5" customHeight="1">
      <c r="A237" s="249"/>
      <c r="B237" s="255"/>
      <c r="C237" s="287"/>
      <c r="D237" s="367"/>
      <c r="E237" s="302"/>
      <c r="F237" s="261"/>
      <c r="G237" s="70" t="s">
        <v>134</v>
      </c>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253"/>
      <c r="AN237" s="368"/>
      <c r="AO237" s="374"/>
      <c r="AP237" s="8"/>
    </row>
    <row r="238" spans="1:51" ht="13.5" customHeight="1">
      <c r="A238" s="248" t="str">
        <f>IFERROR(INDEX(【従業者名簿】!F:F,MATCH(F238,【従業者名簿】!C:C,0)),"")</f>
        <v/>
      </c>
      <c r="B238" s="298" t="s">
        <v>33</v>
      </c>
      <c r="C238" s="299" t="str">
        <f t="shared" ref="C238" si="258">IF(AO238="介護福祉士","〇","")</f>
        <v/>
      </c>
      <c r="D238" s="366" t="str">
        <f>IF(A238="","",DATEDIF(A238,$AF$3,"m"))</f>
        <v/>
      </c>
      <c r="E238" s="301"/>
      <c r="F238" s="262"/>
      <c r="G238" s="70" t="s">
        <v>36</v>
      </c>
      <c r="H238" s="133"/>
      <c r="I238" s="133"/>
      <c r="J238" s="133"/>
      <c r="K238" s="133"/>
      <c r="L238" s="133"/>
      <c r="M238" s="133"/>
      <c r="N238" s="133"/>
      <c r="O238" s="133"/>
      <c r="P238" s="133"/>
      <c r="Q238" s="133"/>
      <c r="R238" s="133"/>
      <c r="S238" s="133"/>
      <c r="T238" s="133"/>
      <c r="U238" s="133"/>
      <c r="V238" s="133"/>
      <c r="W238" s="133"/>
      <c r="X238" s="133"/>
      <c r="Y238" s="133"/>
      <c r="Z238" s="133"/>
      <c r="AA238" s="133"/>
      <c r="AB238" s="133"/>
      <c r="AC238" s="133"/>
      <c r="AD238" s="133"/>
      <c r="AE238" s="133"/>
      <c r="AF238" s="133"/>
      <c r="AG238" s="133"/>
      <c r="AH238" s="133"/>
      <c r="AI238" s="133"/>
      <c r="AJ238" s="133"/>
      <c r="AK238" s="133"/>
      <c r="AL238" s="133"/>
      <c r="AM238" s="253">
        <f>SUM(H239:AL239)</f>
        <v>0</v>
      </c>
      <c r="AN238" s="368" t="str">
        <f>IFERROR(IF(OR(E238="Ａ",AM238&gt;$AF$205),1,ROUNDDOWN(AM238/$AF$205,1)),"")</f>
        <v/>
      </c>
      <c r="AO238" s="372"/>
      <c r="AP238" s="8"/>
    </row>
    <row r="239" spans="1:51" ht="13.5" customHeight="1">
      <c r="A239" s="249"/>
      <c r="B239" s="255"/>
      <c r="C239" s="287"/>
      <c r="D239" s="367"/>
      <c r="E239" s="302"/>
      <c r="F239" s="262"/>
      <c r="G239" s="70" t="s">
        <v>134</v>
      </c>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253"/>
      <c r="AN239" s="368"/>
      <c r="AO239" s="374"/>
      <c r="AP239" s="8"/>
    </row>
    <row r="240" spans="1:51" ht="13.5" customHeight="1">
      <c r="B240" s="132"/>
      <c r="C240" s="132"/>
      <c r="D240" s="132"/>
      <c r="E240" s="7" t="s">
        <v>137</v>
      </c>
      <c r="F240" s="132"/>
      <c r="G240" s="51"/>
      <c r="H240" s="7"/>
      <c r="I240" s="52"/>
      <c r="J240" s="52"/>
      <c r="K240" s="52"/>
      <c r="L240" s="52"/>
      <c r="M240" s="52"/>
      <c r="N240" s="52"/>
      <c r="O240" s="52"/>
      <c r="P240" s="52"/>
      <c r="Q240" s="52"/>
      <c r="R240" s="52"/>
      <c r="S240" s="53"/>
      <c r="T240" s="53"/>
      <c r="U240" s="7"/>
      <c r="V240" s="52"/>
      <c r="W240" s="52"/>
      <c r="X240" s="52"/>
      <c r="Y240" s="52"/>
      <c r="Z240" s="52"/>
      <c r="AA240" s="52"/>
      <c r="AB240" s="52"/>
      <c r="AC240" s="132"/>
      <c r="AD240" s="132"/>
      <c r="AE240" s="132"/>
      <c r="AF240" s="54"/>
      <c r="AG240" s="54"/>
      <c r="AH240" s="7"/>
      <c r="AI240" s="7"/>
      <c r="AJ240" s="7"/>
      <c r="AK240" s="7"/>
      <c r="AL240" s="7"/>
      <c r="AM240" s="55"/>
      <c r="AN240" s="56"/>
      <c r="AO240" s="57"/>
      <c r="AP240" s="10"/>
      <c r="AQ240" s="132"/>
      <c r="AR240" s="132"/>
      <c r="AS240" s="132"/>
      <c r="AT240" s="58"/>
      <c r="AU240" s="58"/>
      <c r="AV240" s="58"/>
      <c r="AW240" s="59"/>
      <c r="AX240" s="59"/>
      <c r="AY240" s="59"/>
    </row>
  </sheetData>
  <sheetProtection sheet="1" objects="1" scenarios="1"/>
  <mergeCells count="1222">
    <mergeCell ref="AQ197:AS197"/>
    <mergeCell ref="AT198:AV199"/>
    <mergeCell ref="AW198:AY199"/>
    <mergeCell ref="BA198:BA199"/>
    <mergeCell ref="AQ199:AS199"/>
    <mergeCell ref="AQ200:AS200"/>
    <mergeCell ref="AT200:AV201"/>
    <mergeCell ref="AW200:AY201"/>
    <mergeCell ref="AQ201:AS201"/>
    <mergeCell ref="AT202:AV203"/>
    <mergeCell ref="AW202:AY203"/>
    <mergeCell ref="BA202:BA203"/>
    <mergeCell ref="AQ203:AS203"/>
    <mergeCell ref="AQ204:AS205"/>
    <mergeCell ref="AT204:AV205"/>
    <mergeCell ref="AW204:AY205"/>
    <mergeCell ref="AO14:AO15"/>
    <mergeCell ref="AO16:AO17"/>
    <mergeCell ref="AO18:AO19"/>
    <mergeCell ref="AO20:AO21"/>
    <mergeCell ref="AO22:AO23"/>
    <mergeCell ref="AO94:AO95"/>
    <mergeCell ref="AO96:AO97"/>
    <mergeCell ref="AO98:AO99"/>
    <mergeCell ref="AO100:AO101"/>
    <mergeCell ref="AO102:AO103"/>
    <mergeCell ref="AO174:AO175"/>
    <mergeCell ref="AO176:AO177"/>
    <mergeCell ref="AO178:AO179"/>
    <mergeCell ref="AO180:AO181"/>
    <mergeCell ref="AO182:AO183"/>
    <mergeCell ref="BA118:BA119"/>
    <mergeCell ref="AQ119:AS119"/>
    <mergeCell ref="AQ120:AS120"/>
    <mergeCell ref="AT120:AV121"/>
    <mergeCell ref="AW120:AY121"/>
    <mergeCell ref="AQ121:AS121"/>
    <mergeCell ref="AT122:AV123"/>
    <mergeCell ref="AW122:AY123"/>
    <mergeCell ref="BA122:BA123"/>
    <mergeCell ref="AQ123:AS123"/>
    <mergeCell ref="AQ124:AS125"/>
    <mergeCell ref="AT124:AV125"/>
    <mergeCell ref="AW124:AY125"/>
    <mergeCell ref="AQ193:AS195"/>
    <mergeCell ref="AT193:AV194"/>
    <mergeCell ref="AW193:AY194"/>
    <mergeCell ref="AT195:AV195"/>
    <mergeCell ref="AW195:AY195"/>
    <mergeCell ref="AV169:AW169"/>
    <mergeCell ref="AQ184:AR184"/>
    <mergeCell ref="AS184:AT184"/>
    <mergeCell ref="AV184:AW184"/>
    <mergeCell ref="AV183:AW183"/>
    <mergeCell ref="AQ171:AR171"/>
    <mergeCell ref="AX166:AY167"/>
    <mergeCell ref="BA38:BA39"/>
    <mergeCell ref="AQ39:AS39"/>
    <mergeCell ref="AQ40:AS40"/>
    <mergeCell ref="AT40:AV41"/>
    <mergeCell ref="AW40:AY41"/>
    <mergeCell ref="AQ41:AS41"/>
    <mergeCell ref="AT42:AV43"/>
    <mergeCell ref="AW42:AY43"/>
    <mergeCell ref="BA42:BA43"/>
    <mergeCell ref="AQ43:AS43"/>
    <mergeCell ref="AQ44:AS45"/>
    <mergeCell ref="AT44:AV45"/>
    <mergeCell ref="AW44:AY45"/>
    <mergeCell ref="AQ113:AS115"/>
    <mergeCell ref="AT113:AV114"/>
    <mergeCell ref="AW113:AY114"/>
    <mergeCell ref="AT115:AV115"/>
    <mergeCell ref="AW115:AY115"/>
    <mergeCell ref="AS104:AT104"/>
    <mergeCell ref="AV104:AW104"/>
    <mergeCell ref="AS105:AT105"/>
    <mergeCell ref="AV105:AW105"/>
    <mergeCell ref="AQ104:AR104"/>
    <mergeCell ref="AQ105:AR105"/>
    <mergeCell ref="AV103:AW103"/>
    <mergeCell ref="AX86:AY87"/>
    <mergeCell ref="AW38:AY39"/>
    <mergeCell ref="A238:A239"/>
    <mergeCell ref="B238:B239"/>
    <mergeCell ref="C238:C239"/>
    <mergeCell ref="D238:D239"/>
    <mergeCell ref="E238:E239"/>
    <mergeCell ref="F238:F239"/>
    <mergeCell ref="AM238:AM239"/>
    <mergeCell ref="AN238:AN239"/>
    <mergeCell ref="AO238:AO239"/>
    <mergeCell ref="A236:A237"/>
    <mergeCell ref="B236:B237"/>
    <mergeCell ref="C236:C237"/>
    <mergeCell ref="D236:D237"/>
    <mergeCell ref="E236:E237"/>
    <mergeCell ref="F236:F237"/>
    <mergeCell ref="AM236:AM237"/>
    <mergeCell ref="AN236:AN237"/>
    <mergeCell ref="AO236:AO237"/>
    <mergeCell ref="A234:A235"/>
    <mergeCell ref="B234:B235"/>
    <mergeCell ref="C234:C235"/>
    <mergeCell ref="D234:D235"/>
    <mergeCell ref="E234:E235"/>
    <mergeCell ref="F234:F235"/>
    <mergeCell ref="AM234:AM235"/>
    <mergeCell ref="AN234:AN235"/>
    <mergeCell ref="AO234:AO235"/>
    <mergeCell ref="A232:A233"/>
    <mergeCell ref="B232:B233"/>
    <mergeCell ref="C232:C233"/>
    <mergeCell ref="D232:D233"/>
    <mergeCell ref="E232:E233"/>
    <mergeCell ref="F232:F233"/>
    <mergeCell ref="AM232:AM233"/>
    <mergeCell ref="AN232:AN233"/>
    <mergeCell ref="AO232:AO233"/>
    <mergeCell ref="A230:A231"/>
    <mergeCell ref="B230:B231"/>
    <mergeCell ref="C230:C231"/>
    <mergeCell ref="D230:D231"/>
    <mergeCell ref="E230:E231"/>
    <mergeCell ref="F230:F231"/>
    <mergeCell ref="AM230:AM231"/>
    <mergeCell ref="AN230:AN231"/>
    <mergeCell ref="AO230:AO231"/>
    <mergeCell ref="A228:A229"/>
    <mergeCell ref="B228:B229"/>
    <mergeCell ref="C228:C229"/>
    <mergeCell ref="D228:D229"/>
    <mergeCell ref="E228:E229"/>
    <mergeCell ref="F228:F229"/>
    <mergeCell ref="AM228:AM229"/>
    <mergeCell ref="AN228:AN229"/>
    <mergeCell ref="AO228:AO229"/>
    <mergeCell ref="A226:A227"/>
    <mergeCell ref="B226:B227"/>
    <mergeCell ref="C226:C227"/>
    <mergeCell ref="D226:D227"/>
    <mergeCell ref="E226:E227"/>
    <mergeCell ref="F226:F227"/>
    <mergeCell ref="AM226:AM227"/>
    <mergeCell ref="AN226:AN227"/>
    <mergeCell ref="AO226:AO227"/>
    <mergeCell ref="A224:A225"/>
    <mergeCell ref="B224:B225"/>
    <mergeCell ref="C224:C225"/>
    <mergeCell ref="D224:D225"/>
    <mergeCell ref="E224:E225"/>
    <mergeCell ref="F224:F225"/>
    <mergeCell ref="AM224:AM225"/>
    <mergeCell ref="AN224:AN225"/>
    <mergeCell ref="AO224:AO225"/>
    <mergeCell ref="A222:A223"/>
    <mergeCell ref="B222:B223"/>
    <mergeCell ref="C222:C223"/>
    <mergeCell ref="D222:D223"/>
    <mergeCell ref="E222:E223"/>
    <mergeCell ref="F222:F223"/>
    <mergeCell ref="AM222:AM223"/>
    <mergeCell ref="AN222:AN223"/>
    <mergeCell ref="AO222:AO223"/>
    <mergeCell ref="A220:A221"/>
    <mergeCell ref="B220:B221"/>
    <mergeCell ref="C220:C221"/>
    <mergeCell ref="D220:D221"/>
    <mergeCell ref="E220:E221"/>
    <mergeCell ref="F220:F221"/>
    <mergeCell ref="AM220:AM221"/>
    <mergeCell ref="AN220:AN221"/>
    <mergeCell ref="AO220:AO221"/>
    <mergeCell ref="A218:A219"/>
    <mergeCell ref="B218:B219"/>
    <mergeCell ref="C218:C219"/>
    <mergeCell ref="D218:D219"/>
    <mergeCell ref="E218:E219"/>
    <mergeCell ref="F218:F219"/>
    <mergeCell ref="AM218:AM219"/>
    <mergeCell ref="AN218:AN219"/>
    <mergeCell ref="AO218:AO219"/>
    <mergeCell ref="A216:A217"/>
    <mergeCell ref="B216:B217"/>
    <mergeCell ref="C216:C217"/>
    <mergeCell ref="D216:D217"/>
    <mergeCell ref="E216:E217"/>
    <mergeCell ref="F216:F217"/>
    <mergeCell ref="AM216:AM217"/>
    <mergeCell ref="AN216:AN217"/>
    <mergeCell ref="AO216:AO217"/>
    <mergeCell ref="A214:A215"/>
    <mergeCell ref="B214:B215"/>
    <mergeCell ref="C214:C215"/>
    <mergeCell ref="D214:D215"/>
    <mergeCell ref="E214:E215"/>
    <mergeCell ref="F214:F215"/>
    <mergeCell ref="AM214:AM215"/>
    <mergeCell ref="AN214:AN215"/>
    <mergeCell ref="AO214:AO215"/>
    <mergeCell ref="A212:A213"/>
    <mergeCell ref="B212:B213"/>
    <mergeCell ref="C212:C213"/>
    <mergeCell ref="D212:D213"/>
    <mergeCell ref="E212:E213"/>
    <mergeCell ref="F212:F213"/>
    <mergeCell ref="AM212:AM213"/>
    <mergeCell ref="AN212:AN213"/>
    <mergeCell ref="AO212:AO213"/>
    <mergeCell ref="AO208:AO209"/>
    <mergeCell ref="A210:A211"/>
    <mergeCell ref="B210:B211"/>
    <mergeCell ref="C210:C211"/>
    <mergeCell ref="D210:D211"/>
    <mergeCell ref="E210:E211"/>
    <mergeCell ref="F210:F211"/>
    <mergeCell ref="AM210:AM211"/>
    <mergeCell ref="AN210:AN211"/>
    <mergeCell ref="AO210:AO211"/>
    <mergeCell ref="A208:A209"/>
    <mergeCell ref="B208:B209"/>
    <mergeCell ref="C208:C209"/>
    <mergeCell ref="D208:D209"/>
    <mergeCell ref="E208:E209"/>
    <mergeCell ref="F208:F209"/>
    <mergeCell ref="G208:G209"/>
    <mergeCell ref="AM208:AM209"/>
    <mergeCell ref="AN208:AN209"/>
    <mergeCell ref="A158:A159"/>
    <mergeCell ref="B158:B159"/>
    <mergeCell ref="C158:C159"/>
    <mergeCell ref="D158:D159"/>
    <mergeCell ref="E158:E159"/>
    <mergeCell ref="F158:F159"/>
    <mergeCell ref="AM158:AM159"/>
    <mergeCell ref="AN158:AN159"/>
    <mergeCell ref="AO158:AO159"/>
    <mergeCell ref="A156:A157"/>
    <mergeCell ref="B156:B157"/>
    <mergeCell ref="C156:C157"/>
    <mergeCell ref="D156:D157"/>
    <mergeCell ref="E156:E157"/>
    <mergeCell ref="F156:F157"/>
    <mergeCell ref="AM156:AM157"/>
    <mergeCell ref="AN156:AN157"/>
    <mergeCell ref="AO156:AO157"/>
    <mergeCell ref="A154:A155"/>
    <mergeCell ref="B154:B155"/>
    <mergeCell ref="C154:C155"/>
    <mergeCell ref="D154:D155"/>
    <mergeCell ref="E154:E155"/>
    <mergeCell ref="F154:F155"/>
    <mergeCell ref="AM154:AM155"/>
    <mergeCell ref="AN154:AN155"/>
    <mergeCell ref="AO154:AO155"/>
    <mergeCell ref="A152:A153"/>
    <mergeCell ref="B152:B153"/>
    <mergeCell ref="C152:C153"/>
    <mergeCell ref="D152:D153"/>
    <mergeCell ref="E152:E153"/>
    <mergeCell ref="F152:F153"/>
    <mergeCell ref="AM152:AM153"/>
    <mergeCell ref="AN152:AN153"/>
    <mergeCell ref="AO152:AO153"/>
    <mergeCell ref="A150:A151"/>
    <mergeCell ref="B150:B151"/>
    <mergeCell ref="C150:C151"/>
    <mergeCell ref="D150:D151"/>
    <mergeCell ref="E150:E151"/>
    <mergeCell ref="F150:F151"/>
    <mergeCell ref="AM150:AM151"/>
    <mergeCell ref="AN150:AN151"/>
    <mergeCell ref="AO150:AO151"/>
    <mergeCell ref="A148:A149"/>
    <mergeCell ref="B148:B149"/>
    <mergeCell ref="C148:C149"/>
    <mergeCell ref="D148:D149"/>
    <mergeCell ref="E148:E149"/>
    <mergeCell ref="F148:F149"/>
    <mergeCell ref="AM148:AM149"/>
    <mergeCell ref="AN148:AN149"/>
    <mergeCell ref="AO148:AO149"/>
    <mergeCell ref="B146:B147"/>
    <mergeCell ref="C146:C147"/>
    <mergeCell ref="D146:D147"/>
    <mergeCell ref="E146:E147"/>
    <mergeCell ref="F146:F147"/>
    <mergeCell ref="AM146:AM147"/>
    <mergeCell ref="AN146:AN147"/>
    <mergeCell ref="AO146:AO147"/>
    <mergeCell ref="A144:A145"/>
    <mergeCell ref="B144:B145"/>
    <mergeCell ref="C144:C145"/>
    <mergeCell ref="D144:D145"/>
    <mergeCell ref="E144:E145"/>
    <mergeCell ref="F144:F145"/>
    <mergeCell ref="AM144:AM145"/>
    <mergeCell ref="AN144:AN145"/>
    <mergeCell ref="AO144:AO145"/>
    <mergeCell ref="AM138:AM139"/>
    <mergeCell ref="AN138:AN139"/>
    <mergeCell ref="AO138:AO139"/>
    <mergeCell ref="A136:A137"/>
    <mergeCell ref="B136:B137"/>
    <mergeCell ref="C136:C137"/>
    <mergeCell ref="D136:D137"/>
    <mergeCell ref="E136:E137"/>
    <mergeCell ref="F136:F137"/>
    <mergeCell ref="AM136:AM137"/>
    <mergeCell ref="AN136:AN137"/>
    <mergeCell ref="AO136:AO137"/>
    <mergeCell ref="A142:A143"/>
    <mergeCell ref="B142:B143"/>
    <mergeCell ref="C142:C143"/>
    <mergeCell ref="D142:D143"/>
    <mergeCell ref="E142:E143"/>
    <mergeCell ref="F142:F143"/>
    <mergeCell ref="AM142:AM143"/>
    <mergeCell ref="AN142:AN143"/>
    <mergeCell ref="AO142:AO143"/>
    <mergeCell ref="A140:A141"/>
    <mergeCell ref="B140:B141"/>
    <mergeCell ref="C140:C141"/>
    <mergeCell ref="D140:D141"/>
    <mergeCell ref="E140:E141"/>
    <mergeCell ref="F140:F141"/>
    <mergeCell ref="AM140:AM141"/>
    <mergeCell ref="AN140:AN141"/>
    <mergeCell ref="AO140:AO141"/>
    <mergeCell ref="AM130:AM131"/>
    <mergeCell ref="AN130:AN131"/>
    <mergeCell ref="AO130:AO131"/>
    <mergeCell ref="A128:A129"/>
    <mergeCell ref="B128:B129"/>
    <mergeCell ref="C128:C129"/>
    <mergeCell ref="D128:D129"/>
    <mergeCell ref="E128:E129"/>
    <mergeCell ref="F128:F129"/>
    <mergeCell ref="G128:G129"/>
    <mergeCell ref="AM128:AM129"/>
    <mergeCell ref="AN128:AN129"/>
    <mergeCell ref="A134:A135"/>
    <mergeCell ref="B134:B135"/>
    <mergeCell ref="C134:C135"/>
    <mergeCell ref="D134:D135"/>
    <mergeCell ref="E134:E135"/>
    <mergeCell ref="F134:F135"/>
    <mergeCell ref="AM134:AM135"/>
    <mergeCell ref="AN134:AN135"/>
    <mergeCell ref="AO134:AO135"/>
    <mergeCell ref="A132:A133"/>
    <mergeCell ref="B132:B133"/>
    <mergeCell ref="C132:C133"/>
    <mergeCell ref="D132:D133"/>
    <mergeCell ref="E132:E133"/>
    <mergeCell ref="F132:F133"/>
    <mergeCell ref="AM132:AM133"/>
    <mergeCell ref="AN132:AN133"/>
    <mergeCell ref="AO132:AO133"/>
    <mergeCell ref="A78:A79"/>
    <mergeCell ref="B78:B79"/>
    <mergeCell ref="C78:C79"/>
    <mergeCell ref="D78:D79"/>
    <mergeCell ref="E78:E79"/>
    <mergeCell ref="F78:F79"/>
    <mergeCell ref="AM78:AM79"/>
    <mergeCell ref="AN78:AN79"/>
    <mergeCell ref="AO78:AO79"/>
    <mergeCell ref="A76:A77"/>
    <mergeCell ref="B76:B77"/>
    <mergeCell ref="C76:C77"/>
    <mergeCell ref="D76:D77"/>
    <mergeCell ref="E76:E77"/>
    <mergeCell ref="F76:F77"/>
    <mergeCell ref="AM76:AM77"/>
    <mergeCell ref="AN76:AN77"/>
    <mergeCell ref="AO76:AO77"/>
    <mergeCell ref="A74:A75"/>
    <mergeCell ref="B74:B75"/>
    <mergeCell ref="C74:C75"/>
    <mergeCell ref="D74:D75"/>
    <mergeCell ref="E74:E75"/>
    <mergeCell ref="F74:F75"/>
    <mergeCell ref="AM74:AM75"/>
    <mergeCell ref="AN74:AN75"/>
    <mergeCell ref="AO74:AO75"/>
    <mergeCell ref="A72:A73"/>
    <mergeCell ref="B72:B73"/>
    <mergeCell ref="C72:C73"/>
    <mergeCell ref="D72:D73"/>
    <mergeCell ref="E72:E73"/>
    <mergeCell ref="F72:F73"/>
    <mergeCell ref="AM72:AM73"/>
    <mergeCell ref="AN72:AN73"/>
    <mergeCell ref="AO72:AO73"/>
    <mergeCell ref="A70:A71"/>
    <mergeCell ref="B70:B71"/>
    <mergeCell ref="C70:C71"/>
    <mergeCell ref="D70:D71"/>
    <mergeCell ref="E70:E71"/>
    <mergeCell ref="F70:F71"/>
    <mergeCell ref="AM70:AM71"/>
    <mergeCell ref="AN70:AN71"/>
    <mergeCell ref="AO70:AO71"/>
    <mergeCell ref="A68:A69"/>
    <mergeCell ref="B68:B69"/>
    <mergeCell ref="C68:C69"/>
    <mergeCell ref="D68:D69"/>
    <mergeCell ref="E68:E69"/>
    <mergeCell ref="F68:F69"/>
    <mergeCell ref="AM68:AM69"/>
    <mergeCell ref="AN68:AN69"/>
    <mergeCell ref="AO68:AO69"/>
    <mergeCell ref="B66:B67"/>
    <mergeCell ref="C66:C67"/>
    <mergeCell ref="D66:D67"/>
    <mergeCell ref="E66:E67"/>
    <mergeCell ref="F66:F67"/>
    <mergeCell ref="AM66:AM67"/>
    <mergeCell ref="AN66:AN67"/>
    <mergeCell ref="AO66:AO67"/>
    <mergeCell ref="A64:A65"/>
    <mergeCell ref="B64:B65"/>
    <mergeCell ref="C64:C65"/>
    <mergeCell ref="D64:D65"/>
    <mergeCell ref="E64:E65"/>
    <mergeCell ref="F64:F65"/>
    <mergeCell ref="AM64:AM65"/>
    <mergeCell ref="AN64:AN65"/>
    <mergeCell ref="AO64:AO65"/>
    <mergeCell ref="AM58:AM59"/>
    <mergeCell ref="AN58:AN59"/>
    <mergeCell ref="AO58:AO59"/>
    <mergeCell ref="A56:A57"/>
    <mergeCell ref="B56:B57"/>
    <mergeCell ref="C56:C57"/>
    <mergeCell ref="D56:D57"/>
    <mergeCell ref="E56:E57"/>
    <mergeCell ref="F56:F57"/>
    <mergeCell ref="AM56:AM57"/>
    <mergeCell ref="AN56:AN57"/>
    <mergeCell ref="AO56:AO57"/>
    <mergeCell ref="A62:A63"/>
    <mergeCell ref="B62:B63"/>
    <mergeCell ref="C62:C63"/>
    <mergeCell ref="D62:D63"/>
    <mergeCell ref="E62:E63"/>
    <mergeCell ref="F62:F63"/>
    <mergeCell ref="AM62:AM63"/>
    <mergeCell ref="AN62:AN63"/>
    <mergeCell ref="AO62:AO63"/>
    <mergeCell ref="A60:A61"/>
    <mergeCell ref="B60:B61"/>
    <mergeCell ref="C60:C61"/>
    <mergeCell ref="D60:D61"/>
    <mergeCell ref="E60:E61"/>
    <mergeCell ref="F60:F61"/>
    <mergeCell ref="AM60:AM61"/>
    <mergeCell ref="AN60:AN61"/>
    <mergeCell ref="AO60:AO61"/>
    <mergeCell ref="AM50:AM51"/>
    <mergeCell ref="AN50:AN51"/>
    <mergeCell ref="AO50:AO51"/>
    <mergeCell ref="A48:A49"/>
    <mergeCell ref="B48:B49"/>
    <mergeCell ref="C48:C49"/>
    <mergeCell ref="D48:D49"/>
    <mergeCell ref="E48:E49"/>
    <mergeCell ref="F48:F49"/>
    <mergeCell ref="G48:G49"/>
    <mergeCell ref="AM48:AM49"/>
    <mergeCell ref="AN48:AN49"/>
    <mergeCell ref="A54:A55"/>
    <mergeCell ref="B54:B55"/>
    <mergeCell ref="C54:C55"/>
    <mergeCell ref="D54:D55"/>
    <mergeCell ref="E54:E55"/>
    <mergeCell ref="F54:F55"/>
    <mergeCell ref="AM54:AM55"/>
    <mergeCell ref="AN54:AN55"/>
    <mergeCell ref="AO54:AO55"/>
    <mergeCell ref="A52:A53"/>
    <mergeCell ref="B52:B53"/>
    <mergeCell ref="C52:C53"/>
    <mergeCell ref="D52:D53"/>
    <mergeCell ref="E52:E53"/>
    <mergeCell ref="F52:F53"/>
    <mergeCell ref="AM52:AM53"/>
    <mergeCell ref="AN52:AN53"/>
    <mergeCell ref="AO52:AO53"/>
    <mergeCell ref="A200:A201"/>
    <mergeCell ref="B200:B201"/>
    <mergeCell ref="C200:C201"/>
    <mergeCell ref="B96:B97"/>
    <mergeCell ref="AM96:AM97"/>
    <mergeCell ref="AQ96:AR96"/>
    <mergeCell ref="AS96:AT96"/>
    <mergeCell ref="AV96:AW96"/>
    <mergeCell ref="AQ97:AR97"/>
    <mergeCell ref="AS97:AT97"/>
    <mergeCell ref="AV97:AW97"/>
    <mergeCell ref="B176:B177"/>
    <mergeCell ref="AM176:AM177"/>
    <mergeCell ref="AQ176:AR176"/>
    <mergeCell ref="AS176:AT176"/>
    <mergeCell ref="AV176:AW176"/>
    <mergeCell ref="AQ177:AR177"/>
    <mergeCell ref="AO128:AO129"/>
    <mergeCell ref="AQ100:AR100"/>
    <mergeCell ref="AQ101:AR101"/>
    <mergeCell ref="AS172:AT172"/>
    <mergeCell ref="AV172:AW172"/>
    <mergeCell ref="AS173:AT173"/>
    <mergeCell ref="AV173:AW173"/>
    <mergeCell ref="AQ172:AR172"/>
    <mergeCell ref="AQ173:AR173"/>
    <mergeCell ref="AM168:AM169"/>
    <mergeCell ref="AN168:AN169"/>
    <mergeCell ref="AO168:AO169"/>
    <mergeCell ref="AS168:AT168"/>
    <mergeCell ref="D200:D201"/>
    <mergeCell ref="E200:E201"/>
    <mergeCell ref="AQ202:AS202"/>
    <mergeCell ref="A202:A203"/>
    <mergeCell ref="B202:B203"/>
    <mergeCell ref="C202:C203"/>
    <mergeCell ref="D202:D203"/>
    <mergeCell ref="E202:E203"/>
    <mergeCell ref="F202:F203"/>
    <mergeCell ref="B204:F205"/>
    <mergeCell ref="J204:R205"/>
    <mergeCell ref="V204:AE205"/>
    <mergeCell ref="AM204:AN205"/>
    <mergeCell ref="AO204:AO205"/>
    <mergeCell ref="S205:T205"/>
    <mergeCell ref="AF205:AG205"/>
    <mergeCell ref="AM202:AM203"/>
    <mergeCell ref="AN202:AN203"/>
    <mergeCell ref="AO202:AO203"/>
    <mergeCell ref="F200:F201"/>
    <mergeCell ref="AM200:AM201"/>
    <mergeCell ref="AN200:AN201"/>
    <mergeCell ref="AM198:AM199"/>
    <mergeCell ref="AN198:AN199"/>
    <mergeCell ref="AO198:AO199"/>
    <mergeCell ref="AQ198:AS198"/>
    <mergeCell ref="AO200:AO201"/>
    <mergeCell ref="A198:A199"/>
    <mergeCell ref="B198:B199"/>
    <mergeCell ref="C198:C199"/>
    <mergeCell ref="D198:D199"/>
    <mergeCell ref="E198:E199"/>
    <mergeCell ref="F198:F199"/>
    <mergeCell ref="A188:A189"/>
    <mergeCell ref="AN196:AN197"/>
    <mergeCell ref="AO196:AO197"/>
    <mergeCell ref="AN194:AN195"/>
    <mergeCell ref="AO194:AO195"/>
    <mergeCell ref="A194:A195"/>
    <mergeCell ref="B194:B195"/>
    <mergeCell ref="C194:C195"/>
    <mergeCell ref="D194:D195"/>
    <mergeCell ref="E194:E195"/>
    <mergeCell ref="F194:F195"/>
    <mergeCell ref="AM194:AM195"/>
    <mergeCell ref="A196:A197"/>
    <mergeCell ref="B196:B197"/>
    <mergeCell ref="C196:C197"/>
    <mergeCell ref="D196:D197"/>
    <mergeCell ref="E196:E197"/>
    <mergeCell ref="F196:F197"/>
    <mergeCell ref="AM196:AM197"/>
    <mergeCell ref="B188:B189"/>
    <mergeCell ref="C188:C189"/>
    <mergeCell ref="D188:D189"/>
    <mergeCell ref="E188:E189"/>
    <mergeCell ref="F188:F189"/>
    <mergeCell ref="AQ196:AS196"/>
    <mergeCell ref="AT196:AV197"/>
    <mergeCell ref="AW196:AY197"/>
    <mergeCell ref="A186:A187"/>
    <mergeCell ref="B186:B187"/>
    <mergeCell ref="C186:C187"/>
    <mergeCell ref="D186:D187"/>
    <mergeCell ref="E186:E187"/>
    <mergeCell ref="F186:F187"/>
    <mergeCell ref="D180:D183"/>
    <mergeCell ref="E180:E183"/>
    <mergeCell ref="F180:F183"/>
    <mergeCell ref="AM180:AM181"/>
    <mergeCell ref="AN180:AN183"/>
    <mergeCell ref="AM190:AM191"/>
    <mergeCell ref="AN190:AN191"/>
    <mergeCell ref="AO190:AO191"/>
    <mergeCell ref="AQ190:AR190"/>
    <mergeCell ref="AS190:AY190"/>
    <mergeCell ref="A192:A193"/>
    <mergeCell ref="B192:B193"/>
    <mergeCell ref="C192:C193"/>
    <mergeCell ref="D192:D193"/>
    <mergeCell ref="E192:E193"/>
    <mergeCell ref="A190:A191"/>
    <mergeCell ref="B190:B191"/>
    <mergeCell ref="C190:C191"/>
    <mergeCell ref="D190:D191"/>
    <mergeCell ref="E190:E191"/>
    <mergeCell ref="F190:F191"/>
    <mergeCell ref="F192:F193"/>
    <mergeCell ref="AM192:AM193"/>
    <mergeCell ref="AN192:AN193"/>
    <mergeCell ref="AO192:AO193"/>
    <mergeCell ref="AM188:AM189"/>
    <mergeCell ref="AM186:AM187"/>
    <mergeCell ref="AN186:AN187"/>
    <mergeCell ref="AO186:AO187"/>
    <mergeCell ref="AQ186:AR186"/>
    <mergeCell ref="AS186:AY186"/>
    <mergeCell ref="AQ187:AR187"/>
    <mergeCell ref="AS187:AY187"/>
    <mergeCell ref="AS185:AT185"/>
    <mergeCell ref="AV185:AW185"/>
    <mergeCell ref="AQ185:AR185"/>
    <mergeCell ref="AN188:AN189"/>
    <mergeCell ref="AO188:AO189"/>
    <mergeCell ref="AQ188:AR188"/>
    <mergeCell ref="AS188:AY188"/>
    <mergeCell ref="AS189:AY189"/>
    <mergeCell ref="A184:A185"/>
    <mergeCell ref="B184:B185"/>
    <mergeCell ref="C184:C185"/>
    <mergeCell ref="D184:D185"/>
    <mergeCell ref="E184:E185"/>
    <mergeCell ref="F184:F185"/>
    <mergeCell ref="AM184:AM185"/>
    <mergeCell ref="AN184:AN185"/>
    <mergeCell ref="AO184:AO185"/>
    <mergeCell ref="AS180:AT180"/>
    <mergeCell ref="AV180:AW180"/>
    <mergeCell ref="AS181:AT181"/>
    <mergeCell ref="AV181:AW181"/>
    <mergeCell ref="B182:B183"/>
    <mergeCell ref="AS182:AT182"/>
    <mergeCell ref="AV182:AW182"/>
    <mergeCell ref="AS183:AT183"/>
    <mergeCell ref="A180:A183"/>
    <mergeCell ref="B180:B181"/>
    <mergeCell ref="C180:C183"/>
    <mergeCell ref="AQ182:AR182"/>
    <mergeCell ref="AQ183:AR183"/>
    <mergeCell ref="AM182:AM183"/>
    <mergeCell ref="AQ180:AR180"/>
    <mergeCell ref="AQ181:AR181"/>
    <mergeCell ref="A170:A171"/>
    <mergeCell ref="B170:B171"/>
    <mergeCell ref="C170:C171"/>
    <mergeCell ref="D170:D171"/>
    <mergeCell ref="E170:E171"/>
    <mergeCell ref="F170:F171"/>
    <mergeCell ref="A174:A179"/>
    <mergeCell ref="B174:B175"/>
    <mergeCell ref="C174:C179"/>
    <mergeCell ref="D174:D179"/>
    <mergeCell ref="E174:E179"/>
    <mergeCell ref="F174:F179"/>
    <mergeCell ref="B178:B179"/>
    <mergeCell ref="AS179:AT179"/>
    <mergeCell ref="AV179:AW179"/>
    <mergeCell ref="AS174:AT174"/>
    <mergeCell ref="AV174:AW174"/>
    <mergeCell ref="AS175:AT175"/>
    <mergeCell ref="AQ174:AR174"/>
    <mergeCell ref="AQ175:AR175"/>
    <mergeCell ref="AQ178:AR178"/>
    <mergeCell ref="AM174:AM175"/>
    <mergeCell ref="AN174:AN179"/>
    <mergeCell ref="AQ179:AR179"/>
    <mergeCell ref="AV175:AW175"/>
    <mergeCell ref="AM178:AM179"/>
    <mergeCell ref="AS178:AT178"/>
    <mergeCell ref="AV178:AW178"/>
    <mergeCell ref="AN172:AN173"/>
    <mergeCell ref="AO172:AO173"/>
    <mergeCell ref="A168:A169"/>
    <mergeCell ref="B168:B169"/>
    <mergeCell ref="C168:C169"/>
    <mergeCell ref="D168:D169"/>
    <mergeCell ref="E168:E169"/>
    <mergeCell ref="F168:F169"/>
    <mergeCell ref="AQ168:AR168"/>
    <mergeCell ref="AQ169:AR169"/>
    <mergeCell ref="AM166:AM167"/>
    <mergeCell ref="AN166:AN167"/>
    <mergeCell ref="AO166:AO167"/>
    <mergeCell ref="AQ166:AR167"/>
    <mergeCell ref="AS166:AW167"/>
    <mergeCell ref="AV168:AW168"/>
    <mergeCell ref="AS169:AT169"/>
    <mergeCell ref="AS177:AT177"/>
    <mergeCell ref="AV177:AW177"/>
    <mergeCell ref="A172:A173"/>
    <mergeCell ref="B172:B173"/>
    <mergeCell ref="C172:C173"/>
    <mergeCell ref="D172:D173"/>
    <mergeCell ref="E172:E173"/>
    <mergeCell ref="F172:F173"/>
    <mergeCell ref="AM170:AM171"/>
    <mergeCell ref="AN170:AN171"/>
    <mergeCell ref="AO170:AO171"/>
    <mergeCell ref="AM172:AM173"/>
    <mergeCell ref="AS170:AT170"/>
    <mergeCell ref="AV170:AW170"/>
    <mergeCell ref="AS171:AT171"/>
    <mergeCell ref="AV171:AW171"/>
    <mergeCell ref="AQ170:AR170"/>
    <mergeCell ref="AA163:AE163"/>
    <mergeCell ref="AF163:AK163"/>
    <mergeCell ref="AF165:AG165"/>
    <mergeCell ref="A166:A167"/>
    <mergeCell ref="B166:B167"/>
    <mergeCell ref="C166:C167"/>
    <mergeCell ref="D166:D167"/>
    <mergeCell ref="E166:E167"/>
    <mergeCell ref="F166:F167"/>
    <mergeCell ref="G166:G167"/>
    <mergeCell ref="B163:C163"/>
    <mergeCell ref="D163:K163"/>
    <mergeCell ref="L163:N163"/>
    <mergeCell ref="O163:U163"/>
    <mergeCell ref="V163:X163"/>
    <mergeCell ref="Y163:Z163"/>
    <mergeCell ref="V124:AE125"/>
    <mergeCell ref="B124:F125"/>
    <mergeCell ref="J124:R125"/>
    <mergeCell ref="A130:A131"/>
    <mergeCell ref="B130:B131"/>
    <mergeCell ref="C130:C131"/>
    <mergeCell ref="D130:D131"/>
    <mergeCell ref="E130:E131"/>
    <mergeCell ref="F130:F131"/>
    <mergeCell ref="A138:A139"/>
    <mergeCell ref="B138:B139"/>
    <mergeCell ref="C138:C139"/>
    <mergeCell ref="D138:D139"/>
    <mergeCell ref="E138:E139"/>
    <mergeCell ref="F138:F139"/>
    <mergeCell ref="A146:A147"/>
    <mergeCell ref="AO124:AO125"/>
    <mergeCell ref="S125:T125"/>
    <mergeCell ref="AF125:AG125"/>
    <mergeCell ref="AM122:AM123"/>
    <mergeCell ref="AN122:AN123"/>
    <mergeCell ref="AO122:AO123"/>
    <mergeCell ref="AQ122:AS122"/>
    <mergeCell ref="A122:A123"/>
    <mergeCell ref="B122:B123"/>
    <mergeCell ref="C122:C123"/>
    <mergeCell ref="D122:D123"/>
    <mergeCell ref="E122:E123"/>
    <mergeCell ref="F122:F123"/>
    <mergeCell ref="A120:A121"/>
    <mergeCell ref="B120:B121"/>
    <mergeCell ref="C120:C121"/>
    <mergeCell ref="D120:D121"/>
    <mergeCell ref="E120:E121"/>
    <mergeCell ref="F120:F121"/>
    <mergeCell ref="AM120:AM121"/>
    <mergeCell ref="AN120:AN121"/>
    <mergeCell ref="AM124:AN125"/>
    <mergeCell ref="AM118:AM119"/>
    <mergeCell ref="AN118:AN119"/>
    <mergeCell ref="AO118:AO119"/>
    <mergeCell ref="AQ118:AS118"/>
    <mergeCell ref="AO120:AO121"/>
    <mergeCell ref="A118:A119"/>
    <mergeCell ref="B118:B119"/>
    <mergeCell ref="C118:C119"/>
    <mergeCell ref="D118:D119"/>
    <mergeCell ref="E118:E119"/>
    <mergeCell ref="F118:F119"/>
    <mergeCell ref="AT118:AV119"/>
    <mergeCell ref="AW118:AY119"/>
    <mergeCell ref="AN116:AN117"/>
    <mergeCell ref="AO116:AO117"/>
    <mergeCell ref="AN114:AN115"/>
    <mergeCell ref="AO114:AO115"/>
    <mergeCell ref="A114:A115"/>
    <mergeCell ref="B114:B115"/>
    <mergeCell ref="C114:C115"/>
    <mergeCell ref="D114:D115"/>
    <mergeCell ref="E114:E115"/>
    <mergeCell ref="F114:F115"/>
    <mergeCell ref="AM114:AM115"/>
    <mergeCell ref="A116:A117"/>
    <mergeCell ref="B116:B117"/>
    <mergeCell ref="C116:C117"/>
    <mergeCell ref="D116:D117"/>
    <mergeCell ref="E116:E117"/>
    <mergeCell ref="F116:F117"/>
    <mergeCell ref="AM116:AM117"/>
    <mergeCell ref="AQ116:AS116"/>
    <mergeCell ref="AT116:AV117"/>
    <mergeCell ref="AW116:AY117"/>
    <mergeCell ref="AQ117:AS117"/>
    <mergeCell ref="AM110:AM111"/>
    <mergeCell ref="AN110:AN111"/>
    <mergeCell ref="AO110:AO111"/>
    <mergeCell ref="AQ110:AR110"/>
    <mergeCell ref="AS110:AY110"/>
    <mergeCell ref="A112:A113"/>
    <mergeCell ref="B112:B113"/>
    <mergeCell ref="C112:C113"/>
    <mergeCell ref="D112:D113"/>
    <mergeCell ref="E112:E113"/>
    <mergeCell ref="A110:A111"/>
    <mergeCell ref="B110:B111"/>
    <mergeCell ref="C110:C111"/>
    <mergeCell ref="D110:D111"/>
    <mergeCell ref="E110:E111"/>
    <mergeCell ref="F110:F111"/>
    <mergeCell ref="F112:F113"/>
    <mergeCell ref="AM112:AM113"/>
    <mergeCell ref="AN112:AN113"/>
    <mergeCell ref="AO112:AO113"/>
    <mergeCell ref="AM108:AM109"/>
    <mergeCell ref="AN108:AN109"/>
    <mergeCell ref="AO108:AO109"/>
    <mergeCell ref="AQ108:AR108"/>
    <mergeCell ref="AS108:AY108"/>
    <mergeCell ref="AS109:AY109"/>
    <mergeCell ref="A108:A109"/>
    <mergeCell ref="B108:B109"/>
    <mergeCell ref="C108:C109"/>
    <mergeCell ref="D108:D109"/>
    <mergeCell ref="E108:E109"/>
    <mergeCell ref="F108:F109"/>
    <mergeCell ref="AM106:AM107"/>
    <mergeCell ref="AN106:AN107"/>
    <mergeCell ref="AO106:AO107"/>
    <mergeCell ref="AQ106:AR106"/>
    <mergeCell ref="AS106:AY106"/>
    <mergeCell ref="AQ107:AR107"/>
    <mergeCell ref="AS107:AY107"/>
    <mergeCell ref="A106:A107"/>
    <mergeCell ref="B106:B107"/>
    <mergeCell ref="C106:C107"/>
    <mergeCell ref="D106:D107"/>
    <mergeCell ref="E106:E107"/>
    <mergeCell ref="F106:F107"/>
    <mergeCell ref="A104:A105"/>
    <mergeCell ref="B104:B105"/>
    <mergeCell ref="C104:C105"/>
    <mergeCell ref="D104:D105"/>
    <mergeCell ref="E104:E105"/>
    <mergeCell ref="F104:F105"/>
    <mergeCell ref="AM104:AM105"/>
    <mergeCell ref="AN104:AN105"/>
    <mergeCell ref="AO104:AO105"/>
    <mergeCell ref="AS100:AT100"/>
    <mergeCell ref="AV100:AW100"/>
    <mergeCell ref="AS101:AT101"/>
    <mergeCell ref="AV101:AW101"/>
    <mergeCell ref="B102:B103"/>
    <mergeCell ref="AM102:AM103"/>
    <mergeCell ref="AS102:AT102"/>
    <mergeCell ref="AV102:AW102"/>
    <mergeCell ref="AS103:AT103"/>
    <mergeCell ref="A100:A103"/>
    <mergeCell ref="B100:B101"/>
    <mergeCell ref="C100:C103"/>
    <mergeCell ref="D100:D103"/>
    <mergeCell ref="E100:E103"/>
    <mergeCell ref="F100:F103"/>
    <mergeCell ref="AM100:AM101"/>
    <mergeCell ref="AN100:AN103"/>
    <mergeCell ref="A94:A99"/>
    <mergeCell ref="B94:B95"/>
    <mergeCell ref="C94:C99"/>
    <mergeCell ref="D94:D99"/>
    <mergeCell ref="E94:E99"/>
    <mergeCell ref="F94:F99"/>
    <mergeCell ref="B98:B99"/>
    <mergeCell ref="AQ102:AR102"/>
    <mergeCell ref="AQ103:AR103"/>
    <mergeCell ref="AQ94:AR94"/>
    <mergeCell ref="AQ95:AR95"/>
    <mergeCell ref="AQ98:AR98"/>
    <mergeCell ref="AM94:AM95"/>
    <mergeCell ref="AN94:AN99"/>
    <mergeCell ref="AS94:AT94"/>
    <mergeCell ref="AV94:AW94"/>
    <mergeCell ref="AS95:AT95"/>
    <mergeCell ref="AV95:AW95"/>
    <mergeCell ref="AM98:AM99"/>
    <mergeCell ref="AS98:AT98"/>
    <mergeCell ref="AV98:AW98"/>
    <mergeCell ref="AQ99:AR99"/>
    <mergeCell ref="A92:A93"/>
    <mergeCell ref="B92:B93"/>
    <mergeCell ref="C92:C93"/>
    <mergeCell ref="D92:D93"/>
    <mergeCell ref="E92:E93"/>
    <mergeCell ref="F92:F93"/>
    <mergeCell ref="AS99:AT99"/>
    <mergeCell ref="AV99:AW99"/>
    <mergeCell ref="AS92:AT92"/>
    <mergeCell ref="AM90:AM91"/>
    <mergeCell ref="AN90:AN91"/>
    <mergeCell ref="AO90:AO91"/>
    <mergeCell ref="AM92:AM93"/>
    <mergeCell ref="AN92:AN93"/>
    <mergeCell ref="AO92:AO93"/>
    <mergeCell ref="AV90:AW90"/>
    <mergeCell ref="AS91:AT91"/>
    <mergeCell ref="AV91:AW91"/>
    <mergeCell ref="AQ90:AR90"/>
    <mergeCell ref="AQ91:AR91"/>
    <mergeCell ref="A90:A91"/>
    <mergeCell ref="B90:B91"/>
    <mergeCell ref="C90:C91"/>
    <mergeCell ref="D90:D91"/>
    <mergeCell ref="E90:E91"/>
    <mergeCell ref="F90:F91"/>
    <mergeCell ref="AV92:AW92"/>
    <mergeCell ref="AS93:AT93"/>
    <mergeCell ref="AV93:AW93"/>
    <mergeCell ref="AQ92:AR92"/>
    <mergeCell ref="AQ93:AR93"/>
    <mergeCell ref="AS90:AT90"/>
    <mergeCell ref="AM88:AM89"/>
    <mergeCell ref="AN88:AN89"/>
    <mergeCell ref="AO88:AO89"/>
    <mergeCell ref="AS88:AT88"/>
    <mergeCell ref="AV88:AW88"/>
    <mergeCell ref="AS89:AT89"/>
    <mergeCell ref="AV89:AW89"/>
    <mergeCell ref="A88:A89"/>
    <mergeCell ref="B88:B89"/>
    <mergeCell ref="C88:C89"/>
    <mergeCell ref="D88:D89"/>
    <mergeCell ref="E88:E89"/>
    <mergeCell ref="F88:F89"/>
    <mergeCell ref="AQ88:AR88"/>
    <mergeCell ref="AQ89:AR89"/>
    <mergeCell ref="AM86:AM87"/>
    <mergeCell ref="AN86:AN87"/>
    <mergeCell ref="AO86:AO87"/>
    <mergeCell ref="AQ86:AR87"/>
    <mergeCell ref="AS86:AW87"/>
    <mergeCell ref="AA83:AE83"/>
    <mergeCell ref="AF83:AK83"/>
    <mergeCell ref="AF85:AG85"/>
    <mergeCell ref="A86:A87"/>
    <mergeCell ref="B86:B87"/>
    <mergeCell ref="C86:C87"/>
    <mergeCell ref="D86:D87"/>
    <mergeCell ref="E86:E87"/>
    <mergeCell ref="F86:F87"/>
    <mergeCell ref="G86:G87"/>
    <mergeCell ref="B83:C83"/>
    <mergeCell ref="D83:K83"/>
    <mergeCell ref="L83:N83"/>
    <mergeCell ref="O83:U83"/>
    <mergeCell ref="V83:X83"/>
    <mergeCell ref="Y83:Z83"/>
    <mergeCell ref="B44:F45"/>
    <mergeCell ref="J44:R45"/>
    <mergeCell ref="V44:AE45"/>
    <mergeCell ref="A50:A51"/>
    <mergeCell ref="B50:B51"/>
    <mergeCell ref="C50:C51"/>
    <mergeCell ref="D50:D51"/>
    <mergeCell ref="E50:E51"/>
    <mergeCell ref="F50:F51"/>
    <mergeCell ref="A58:A59"/>
    <mergeCell ref="B58:B59"/>
    <mergeCell ref="C58:C59"/>
    <mergeCell ref="D58:D59"/>
    <mergeCell ref="E58:E59"/>
    <mergeCell ref="F58:F59"/>
    <mergeCell ref="A66:A67"/>
    <mergeCell ref="A40:A41"/>
    <mergeCell ref="B40:B41"/>
    <mergeCell ref="C40:C41"/>
    <mergeCell ref="D40:D41"/>
    <mergeCell ref="E40:E41"/>
    <mergeCell ref="F40:F41"/>
    <mergeCell ref="AM38:AM39"/>
    <mergeCell ref="AN38:AN39"/>
    <mergeCell ref="AO38:AO39"/>
    <mergeCell ref="AQ38:AS38"/>
    <mergeCell ref="AT38:AV39"/>
    <mergeCell ref="AM44:AN45"/>
    <mergeCell ref="AO44:AO45"/>
    <mergeCell ref="S45:T45"/>
    <mergeCell ref="AF45:AG45"/>
    <mergeCell ref="AO48:AO49"/>
    <mergeCell ref="AM42:AM43"/>
    <mergeCell ref="AN42:AN43"/>
    <mergeCell ref="AO42:AO43"/>
    <mergeCell ref="AQ42:AS42"/>
    <mergeCell ref="A42:A43"/>
    <mergeCell ref="B42:B43"/>
    <mergeCell ref="C42:C43"/>
    <mergeCell ref="D42:D43"/>
    <mergeCell ref="E42:E43"/>
    <mergeCell ref="F42:F43"/>
    <mergeCell ref="AM40:AM41"/>
    <mergeCell ref="AN40:AN41"/>
    <mergeCell ref="AO40:AO41"/>
    <mergeCell ref="AO34:AO35"/>
    <mergeCell ref="A34:A35"/>
    <mergeCell ref="B34:B35"/>
    <mergeCell ref="C34:C35"/>
    <mergeCell ref="D34:D35"/>
    <mergeCell ref="E34:E35"/>
    <mergeCell ref="F34:F35"/>
    <mergeCell ref="AM34:AM35"/>
    <mergeCell ref="A36:A37"/>
    <mergeCell ref="B36:B37"/>
    <mergeCell ref="C36:C37"/>
    <mergeCell ref="D36:D37"/>
    <mergeCell ref="E36:E37"/>
    <mergeCell ref="F36:F37"/>
    <mergeCell ref="AM36:AM37"/>
    <mergeCell ref="A38:A39"/>
    <mergeCell ref="B38:B39"/>
    <mergeCell ref="C38:C39"/>
    <mergeCell ref="D38:D39"/>
    <mergeCell ref="E38:E39"/>
    <mergeCell ref="F38:F39"/>
    <mergeCell ref="AQ33:AS35"/>
    <mergeCell ref="AT33:AV34"/>
    <mergeCell ref="AW33:AY34"/>
    <mergeCell ref="AT35:AV35"/>
    <mergeCell ref="AW35:AY35"/>
    <mergeCell ref="AQ36:AS36"/>
    <mergeCell ref="AT36:AV37"/>
    <mergeCell ref="AW36:AY37"/>
    <mergeCell ref="AQ37:AS37"/>
    <mergeCell ref="AM30:AM31"/>
    <mergeCell ref="AN30:AN31"/>
    <mergeCell ref="AO30:AO31"/>
    <mergeCell ref="AQ30:AR30"/>
    <mergeCell ref="AS30:AY30"/>
    <mergeCell ref="A32:A33"/>
    <mergeCell ref="B32:B33"/>
    <mergeCell ref="C32:C33"/>
    <mergeCell ref="D32:D33"/>
    <mergeCell ref="E32:E33"/>
    <mergeCell ref="A30:A31"/>
    <mergeCell ref="B30:B31"/>
    <mergeCell ref="C30:C31"/>
    <mergeCell ref="D30:D31"/>
    <mergeCell ref="E30:E31"/>
    <mergeCell ref="F30:F31"/>
    <mergeCell ref="F32:F33"/>
    <mergeCell ref="AM32:AM33"/>
    <mergeCell ref="AN32:AN33"/>
    <mergeCell ref="AO32:AO33"/>
    <mergeCell ref="AN36:AN37"/>
    <mergeCell ref="AO36:AO37"/>
    <mergeCell ref="AN34:AN35"/>
    <mergeCell ref="AM28:AM29"/>
    <mergeCell ref="AN28:AN29"/>
    <mergeCell ref="AO28:AO29"/>
    <mergeCell ref="AQ28:AR28"/>
    <mergeCell ref="AS28:AY28"/>
    <mergeCell ref="AS29:AY29"/>
    <mergeCell ref="A28:A29"/>
    <mergeCell ref="B28:B29"/>
    <mergeCell ref="C28:C29"/>
    <mergeCell ref="D28:D29"/>
    <mergeCell ref="E28:E29"/>
    <mergeCell ref="F28:F29"/>
    <mergeCell ref="AS26:AY26"/>
    <mergeCell ref="AQ27:AR27"/>
    <mergeCell ref="AS27:AY27"/>
    <mergeCell ref="AS24:AT24"/>
    <mergeCell ref="AV24:AW24"/>
    <mergeCell ref="AS25:AT25"/>
    <mergeCell ref="AV25:AW25"/>
    <mergeCell ref="AQ24:AR24"/>
    <mergeCell ref="AQ25:AR25"/>
    <mergeCell ref="A26:A27"/>
    <mergeCell ref="B26:B27"/>
    <mergeCell ref="C26:C27"/>
    <mergeCell ref="D26:D27"/>
    <mergeCell ref="E26:E27"/>
    <mergeCell ref="F26:F27"/>
    <mergeCell ref="AM26:AM27"/>
    <mergeCell ref="AN26:AN27"/>
    <mergeCell ref="AO26:AO27"/>
    <mergeCell ref="AQ26:AR26"/>
    <mergeCell ref="AV23:AW23"/>
    <mergeCell ref="A24:A25"/>
    <mergeCell ref="B24:B25"/>
    <mergeCell ref="C24:C25"/>
    <mergeCell ref="D24:D25"/>
    <mergeCell ref="E24:E25"/>
    <mergeCell ref="F24:F25"/>
    <mergeCell ref="AM24:AM25"/>
    <mergeCell ref="AN24:AN25"/>
    <mergeCell ref="AO24:AO25"/>
    <mergeCell ref="AS20:AT20"/>
    <mergeCell ref="AV20:AW20"/>
    <mergeCell ref="AS21:AT21"/>
    <mergeCell ref="AV21:AW21"/>
    <mergeCell ref="B22:B23"/>
    <mergeCell ref="AM22:AM23"/>
    <mergeCell ref="AS22:AT22"/>
    <mergeCell ref="AQ20:AR20"/>
    <mergeCell ref="AQ21:AR21"/>
    <mergeCell ref="AQ22:AR22"/>
    <mergeCell ref="AQ23:AR23"/>
    <mergeCell ref="AV22:AW22"/>
    <mergeCell ref="AS23:AT23"/>
    <mergeCell ref="B16:B17"/>
    <mergeCell ref="AM16:AM17"/>
    <mergeCell ref="AQ16:AR16"/>
    <mergeCell ref="AQ17:AR17"/>
    <mergeCell ref="A20:A23"/>
    <mergeCell ref="B20:B21"/>
    <mergeCell ref="C20:C23"/>
    <mergeCell ref="D20:D23"/>
    <mergeCell ref="E20:E23"/>
    <mergeCell ref="F20:F23"/>
    <mergeCell ref="AM20:AM21"/>
    <mergeCell ref="AN20:AN23"/>
    <mergeCell ref="A14:A19"/>
    <mergeCell ref="B14:B15"/>
    <mergeCell ref="C14:C19"/>
    <mergeCell ref="D14:D19"/>
    <mergeCell ref="E14:E19"/>
    <mergeCell ref="F14:F19"/>
    <mergeCell ref="B18:B19"/>
    <mergeCell ref="AS12:AT12"/>
    <mergeCell ref="AV12:AW12"/>
    <mergeCell ref="AS13:AT13"/>
    <mergeCell ref="AV13:AW13"/>
    <mergeCell ref="AQ12:AR12"/>
    <mergeCell ref="AQ13:AR13"/>
    <mergeCell ref="AM14:AM15"/>
    <mergeCell ref="AN14:AN19"/>
    <mergeCell ref="AS14:AT14"/>
    <mergeCell ref="AV14:AW14"/>
    <mergeCell ref="AS15:AT15"/>
    <mergeCell ref="AV15:AW15"/>
    <mergeCell ref="AM18:AM19"/>
    <mergeCell ref="AS18:AT18"/>
    <mergeCell ref="AV18:AW18"/>
    <mergeCell ref="AQ19:AR19"/>
    <mergeCell ref="AS19:AT19"/>
    <mergeCell ref="AV19:AW19"/>
    <mergeCell ref="AS16:AT16"/>
    <mergeCell ref="AV16:AW16"/>
    <mergeCell ref="AS17:AT17"/>
    <mergeCell ref="AV17:AW17"/>
    <mergeCell ref="AQ14:AR14"/>
    <mergeCell ref="AQ15:AR15"/>
    <mergeCell ref="AQ18:AR18"/>
    <mergeCell ref="AS10:AT10"/>
    <mergeCell ref="AV10:AW10"/>
    <mergeCell ref="AS11:AT11"/>
    <mergeCell ref="AV11:AW11"/>
    <mergeCell ref="AQ10:AR10"/>
    <mergeCell ref="AQ11:AR11"/>
    <mergeCell ref="A10:A11"/>
    <mergeCell ref="B10:B11"/>
    <mergeCell ref="C10:C11"/>
    <mergeCell ref="D10:D11"/>
    <mergeCell ref="E10:E11"/>
    <mergeCell ref="F10:F11"/>
    <mergeCell ref="AO8:AO9"/>
    <mergeCell ref="AS8:AT8"/>
    <mergeCell ref="AV8:AW8"/>
    <mergeCell ref="AS9:AT9"/>
    <mergeCell ref="AV9:AW9"/>
    <mergeCell ref="B1:E1"/>
    <mergeCell ref="B3:C3"/>
    <mergeCell ref="D3:K3"/>
    <mergeCell ref="L3:N3"/>
    <mergeCell ref="A12:A13"/>
    <mergeCell ref="B12:B13"/>
    <mergeCell ref="C12:C13"/>
    <mergeCell ref="D12:D13"/>
    <mergeCell ref="E12:E13"/>
    <mergeCell ref="F12:F13"/>
    <mergeCell ref="AM10:AM11"/>
    <mergeCell ref="AN10:AN11"/>
    <mergeCell ref="AO10:AO11"/>
    <mergeCell ref="AM12:AM13"/>
    <mergeCell ref="AN12:AN13"/>
    <mergeCell ref="AO12:AO13"/>
    <mergeCell ref="AQ8:AR8"/>
    <mergeCell ref="AQ9:AR9"/>
    <mergeCell ref="O3:U3"/>
    <mergeCell ref="V3:X3"/>
    <mergeCell ref="Y3:Z3"/>
    <mergeCell ref="AA3:AE3"/>
    <mergeCell ref="AF3:AK3"/>
    <mergeCell ref="AQ6:AR7"/>
    <mergeCell ref="AS6:AW7"/>
    <mergeCell ref="AX6:AY7"/>
    <mergeCell ref="AF5:AG5"/>
    <mergeCell ref="AM6:AM7"/>
    <mergeCell ref="AN6:AN7"/>
    <mergeCell ref="AO6:AO7"/>
    <mergeCell ref="AM8:AM9"/>
    <mergeCell ref="AN8:AN9"/>
    <mergeCell ref="A6:A7"/>
    <mergeCell ref="B6:B7"/>
    <mergeCell ref="C6:C7"/>
    <mergeCell ref="D6:D7"/>
    <mergeCell ref="E6:E7"/>
    <mergeCell ref="F6:F7"/>
    <mergeCell ref="G6:G7"/>
    <mergeCell ref="A8:A9"/>
    <mergeCell ref="B8:B9"/>
    <mergeCell ref="C8:C9"/>
    <mergeCell ref="D8:D9"/>
    <mergeCell ref="E8:E9"/>
    <mergeCell ref="F8:F9"/>
  </mergeCells>
  <phoneticPr fontId="2"/>
  <dataValidations count="1">
    <dataValidation type="list" allowBlank="1" showInputMessage="1" showErrorMessage="1" sqref="E14:E43 E130:E159 E94:E123 E174:E203 E50:E79 E210:E239">
      <formula1>$BA$10:$BA$13</formula1>
    </dataValidation>
  </dataValidations>
  <printOptions horizontalCentered="1"/>
  <pageMargins left="0.19685039370078741" right="0.19685039370078741" top="0.70866141732283472" bottom="0.19685039370078741" header="0.19685039370078741" footer="0.19685039370078741"/>
  <pageSetup paperSize="9" scale="89" fitToHeight="0" orientation="landscape" r:id="rId1"/>
  <headerFooter alignWithMargins="0">
    <oddFooter>&amp;C&amp;P／&amp;N</oddFooter>
  </headerFooter>
  <rowBreaks count="5" manualBreakCount="5">
    <brk id="47" max="16383" man="1"/>
    <brk id="81" min="1" max="50" man="1"/>
    <brk id="127" max="16383" man="1"/>
    <brk id="161" min="1" max="50" man="1"/>
    <brk id="207" max="16383" man="1"/>
  </rowBreaks>
  <colBreaks count="1" manualBreakCount="1">
    <brk id="1" max="1048575" man="1"/>
  </col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8000"/>
    <pageSetUpPr fitToPage="1"/>
  </sheetPr>
  <dimension ref="A1:BA240"/>
  <sheetViews>
    <sheetView showZeros="0" view="pageBreakPreview" zoomScaleNormal="130" zoomScaleSheetLayoutView="100" zoomScalePageLayoutView="115" workbookViewId="0">
      <pane xSplit="1" ySplit="7" topLeftCell="B8" activePane="bottomRight" state="frozen"/>
      <selection activeCell="B4" sqref="B4:AY4"/>
      <selection pane="topRight" activeCell="B4" sqref="B4:AY4"/>
      <selection pane="bottomLeft" activeCell="B4" sqref="B4:AY4"/>
      <selection pane="bottomRight" activeCell="O3" sqref="O3:U3"/>
    </sheetView>
  </sheetViews>
  <sheetFormatPr defaultRowHeight="12"/>
  <cols>
    <col min="1" max="1" width="9" style="1"/>
    <col min="2" max="2" width="7.625" style="1" customWidth="1"/>
    <col min="3" max="4" width="4.625" style="1" customWidth="1"/>
    <col min="5" max="5" width="3.625" style="1" customWidth="1"/>
    <col min="6" max="6" width="11.375" style="1" customWidth="1"/>
    <col min="7" max="7" width="4.625" style="1" customWidth="1"/>
    <col min="8" max="38" width="2.625" style="1" customWidth="1"/>
    <col min="39" max="39" width="5.125" style="1" customWidth="1"/>
    <col min="40" max="40" width="5.625" style="1" customWidth="1"/>
    <col min="41" max="41" width="10.625" style="1" customWidth="1"/>
    <col min="42" max="42" width="0.875" style="1" customWidth="1"/>
    <col min="43" max="51" width="2.625" style="1" customWidth="1"/>
    <col min="52" max="16384" width="9" style="1"/>
  </cols>
  <sheetData>
    <row r="1" spans="1:53" ht="18" customHeight="1">
      <c r="B1" s="232"/>
      <c r="C1" s="232"/>
      <c r="D1" s="232"/>
      <c r="E1" s="232"/>
      <c r="AP1" s="11"/>
      <c r="AQ1" s="11"/>
      <c r="AR1" s="11"/>
      <c r="AY1" s="13"/>
    </row>
    <row r="2" spans="1:53" ht="18" customHeight="1">
      <c r="B2" s="2" t="s">
        <v>2</v>
      </c>
      <c r="C2" s="2"/>
      <c r="D2" s="2"/>
      <c r="E2" s="2"/>
      <c r="F2" s="2"/>
      <c r="G2" s="2"/>
      <c r="H2" s="2"/>
      <c r="I2" s="2"/>
      <c r="J2" s="2"/>
      <c r="AF2" s="3"/>
      <c r="AO2" s="3"/>
      <c r="AY2" s="3" t="s">
        <v>212</v>
      </c>
    </row>
    <row r="3" spans="1:53" ht="18" customHeight="1">
      <c r="B3" s="233" t="s">
        <v>22</v>
      </c>
      <c r="C3" s="234"/>
      <c r="D3" s="235">
        <f>【算定要件集計】!B3</f>
        <v>0</v>
      </c>
      <c r="E3" s="236"/>
      <c r="F3" s="236"/>
      <c r="G3" s="236"/>
      <c r="H3" s="236"/>
      <c r="I3" s="236"/>
      <c r="J3" s="236"/>
      <c r="K3" s="237"/>
      <c r="L3" s="238" t="s">
        <v>21</v>
      </c>
      <c r="M3" s="239"/>
      <c r="N3" s="239"/>
      <c r="O3" s="392" t="s">
        <v>216</v>
      </c>
      <c r="P3" s="393"/>
      <c r="Q3" s="393"/>
      <c r="R3" s="393"/>
      <c r="S3" s="393"/>
      <c r="T3" s="393"/>
      <c r="U3" s="394"/>
      <c r="V3" s="233" t="s">
        <v>23</v>
      </c>
      <c r="W3" s="243"/>
      <c r="X3" s="203"/>
      <c r="Y3" s="244"/>
      <c r="Z3" s="245"/>
      <c r="AA3" s="233" t="s">
        <v>40</v>
      </c>
      <c r="AB3" s="246"/>
      <c r="AC3" s="246"/>
      <c r="AD3" s="246"/>
      <c r="AE3" s="247"/>
      <c r="AF3" s="375" t="str">
        <f>【算定要件集計】!C15</f>
        <v/>
      </c>
      <c r="AG3" s="376"/>
      <c r="AH3" s="376"/>
      <c r="AI3" s="376"/>
      <c r="AJ3" s="377"/>
      <c r="AK3" s="378"/>
      <c r="AO3" s="5"/>
    </row>
    <row r="4" spans="1:53" ht="5.0999999999999996" customHeight="1"/>
    <row r="5" spans="1:53" ht="16.5" customHeight="1">
      <c r="G5" s="5" t="s">
        <v>44</v>
      </c>
      <c r="H5" s="46"/>
      <c r="I5" s="1" t="s">
        <v>43</v>
      </c>
      <c r="J5" s="46"/>
      <c r="K5" s="1" t="s">
        <v>24</v>
      </c>
      <c r="M5" s="46"/>
      <c r="N5" s="1" t="s">
        <v>43</v>
      </c>
      <c r="O5" s="46"/>
      <c r="P5" s="1" t="s">
        <v>25</v>
      </c>
      <c r="R5" s="7"/>
      <c r="U5" s="7"/>
      <c r="V5" s="7"/>
      <c r="W5" s="7"/>
      <c r="X5" s="7"/>
      <c r="Y5" s="7"/>
      <c r="AE5" s="5" t="s">
        <v>42</v>
      </c>
      <c r="AF5" s="220">
        <f>【算定要件集計】!$K$5</f>
        <v>0</v>
      </c>
      <c r="AG5" s="379"/>
      <c r="AH5" s="7" t="s">
        <v>31</v>
      </c>
      <c r="AI5" s="7"/>
      <c r="AJ5" s="7"/>
      <c r="AL5" s="5" t="s">
        <v>32</v>
      </c>
      <c r="AM5" s="47">
        <f>【算定要件集計】!$N$5</f>
        <v>0</v>
      </c>
      <c r="AN5" s="7" t="s">
        <v>31</v>
      </c>
      <c r="AQ5" s="1" t="s">
        <v>27</v>
      </c>
    </row>
    <row r="6" spans="1:53" s="6" customFormat="1" ht="18" customHeight="1">
      <c r="A6" s="248" t="s">
        <v>60</v>
      </c>
      <c r="B6" s="238" t="s">
        <v>0</v>
      </c>
      <c r="C6" s="250" t="s">
        <v>203</v>
      </c>
      <c r="D6" s="250" t="s">
        <v>62</v>
      </c>
      <c r="E6" s="250" t="s">
        <v>1</v>
      </c>
      <c r="F6" s="238" t="s">
        <v>3</v>
      </c>
      <c r="G6" s="252" t="s">
        <v>37</v>
      </c>
      <c r="H6" s="18" t="str">
        <f>AF3</f>
        <v/>
      </c>
      <c r="I6" s="18" t="str">
        <f>IFERROR(H6+1,"")</f>
        <v/>
      </c>
      <c r="J6" s="18" t="str">
        <f>IFERROR(I6+1,"")</f>
        <v/>
      </c>
      <c r="K6" s="18" t="str">
        <f t="shared" ref="K6:AI6" si="0">IFERROR(J6+1,"")</f>
        <v/>
      </c>
      <c r="L6" s="18" t="str">
        <f t="shared" si="0"/>
        <v/>
      </c>
      <c r="M6" s="18" t="str">
        <f t="shared" si="0"/>
        <v/>
      </c>
      <c r="N6" s="18" t="str">
        <f t="shared" si="0"/>
        <v/>
      </c>
      <c r="O6" s="18" t="str">
        <f t="shared" si="0"/>
        <v/>
      </c>
      <c r="P6" s="18" t="str">
        <f t="shared" si="0"/>
        <v/>
      </c>
      <c r="Q6" s="18" t="str">
        <f t="shared" si="0"/>
        <v/>
      </c>
      <c r="R6" s="18" t="str">
        <f t="shared" si="0"/>
        <v/>
      </c>
      <c r="S6" s="18" t="str">
        <f t="shared" si="0"/>
        <v/>
      </c>
      <c r="T6" s="18" t="str">
        <f t="shared" si="0"/>
        <v/>
      </c>
      <c r="U6" s="18" t="str">
        <f t="shared" si="0"/>
        <v/>
      </c>
      <c r="V6" s="18" t="str">
        <f t="shared" si="0"/>
        <v/>
      </c>
      <c r="W6" s="18" t="str">
        <f t="shared" si="0"/>
        <v/>
      </c>
      <c r="X6" s="18" t="str">
        <f t="shared" si="0"/>
        <v/>
      </c>
      <c r="Y6" s="18" t="str">
        <f t="shared" si="0"/>
        <v/>
      </c>
      <c r="Z6" s="18" t="str">
        <f t="shared" si="0"/>
        <v/>
      </c>
      <c r="AA6" s="18" t="str">
        <f t="shared" si="0"/>
        <v/>
      </c>
      <c r="AB6" s="18" t="str">
        <f t="shared" si="0"/>
        <v/>
      </c>
      <c r="AC6" s="18" t="str">
        <f t="shared" si="0"/>
        <v/>
      </c>
      <c r="AD6" s="18" t="str">
        <f t="shared" si="0"/>
        <v/>
      </c>
      <c r="AE6" s="18" t="str">
        <f t="shared" si="0"/>
        <v/>
      </c>
      <c r="AF6" s="18" t="str">
        <f t="shared" si="0"/>
        <v/>
      </c>
      <c r="AG6" s="18" t="str">
        <f t="shared" si="0"/>
        <v/>
      </c>
      <c r="AH6" s="18" t="str">
        <f t="shared" si="0"/>
        <v/>
      </c>
      <c r="AI6" s="18" t="str">
        <f t="shared" si="0"/>
        <v/>
      </c>
      <c r="AJ6" s="18" t="str">
        <f>IFERROR(IF(MONTH(AI6)&lt;&gt;MONTH(AI6+1),"",AI6+1),"")</f>
        <v/>
      </c>
      <c r="AK6" s="18" t="str">
        <f>IFERROR(IF(MONTH(AJ6)&lt;&gt;MONTH(AJ6+1),"",AJ6+1),"")</f>
        <v/>
      </c>
      <c r="AL6" s="18" t="str">
        <f>IFERROR(IF(MONTH(AK6)&lt;&gt;MONTH(AK6+1),"",AK6+1),"")</f>
        <v/>
      </c>
      <c r="AM6" s="263" t="s">
        <v>162</v>
      </c>
      <c r="AN6" s="263" t="s">
        <v>163</v>
      </c>
      <c r="AO6" s="206" t="s">
        <v>133</v>
      </c>
      <c r="AQ6" s="208" t="s">
        <v>36</v>
      </c>
      <c r="AR6" s="209"/>
      <c r="AS6" s="208" t="s">
        <v>39</v>
      </c>
      <c r="AT6" s="212"/>
      <c r="AU6" s="212"/>
      <c r="AV6" s="212"/>
      <c r="AW6" s="213"/>
      <c r="AX6" s="208" t="s">
        <v>16</v>
      </c>
      <c r="AY6" s="215"/>
    </row>
    <row r="7" spans="1:53" s="6" customFormat="1" ht="18" customHeight="1">
      <c r="A7" s="249"/>
      <c r="B7" s="238"/>
      <c r="C7" s="251"/>
      <c r="D7" s="251"/>
      <c r="E7" s="251"/>
      <c r="F7" s="238"/>
      <c r="G7" s="239"/>
      <c r="H7" s="19" t="str">
        <f>H6</f>
        <v/>
      </c>
      <c r="I7" s="19" t="str">
        <f>I6</f>
        <v/>
      </c>
      <c r="J7" s="19" t="str">
        <f t="shared" ref="J7:AL7" si="1">J6</f>
        <v/>
      </c>
      <c r="K7" s="19" t="str">
        <f t="shared" si="1"/>
        <v/>
      </c>
      <c r="L7" s="19" t="str">
        <f t="shared" si="1"/>
        <v/>
      </c>
      <c r="M7" s="19" t="str">
        <f t="shared" si="1"/>
        <v/>
      </c>
      <c r="N7" s="19" t="str">
        <f t="shared" si="1"/>
        <v/>
      </c>
      <c r="O7" s="19" t="str">
        <f t="shared" si="1"/>
        <v/>
      </c>
      <c r="P7" s="19" t="str">
        <f t="shared" si="1"/>
        <v/>
      </c>
      <c r="Q7" s="19" t="str">
        <f t="shared" si="1"/>
        <v/>
      </c>
      <c r="R7" s="19" t="str">
        <f t="shared" si="1"/>
        <v/>
      </c>
      <c r="S7" s="19" t="str">
        <f t="shared" si="1"/>
        <v/>
      </c>
      <c r="T7" s="19" t="str">
        <f t="shared" si="1"/>
        <v/>
      </c>
      <c r="U7" s="19" t="str">
        <f t="shared" si="1"/>
        <v/>
      </c>
      <c r="V7" s="19" t="str">
        <f t="shared" si="1"/>
        <v/>
      </c>
      <c r="W7" s="19" t="str">
        <f t="shared" si="1"/>
        <v/>
      </c>
      <c r="X7" s="19" t="str">
        <f t="shared" si="1"/>
        <v/>
      </c>
      <c r="Y7" s="19" t="str">
        <f t="shared" si="1"/>
        <v/>
      </c>
      <c r="Z7" s="19" t="str">
        <f t="shared" si="1"/>
        <v/>
      </c>
      <c r="AA7" s="19" t="str">
        <f t="shared" si="1"/>
        <v/>
      </c>
      <c r="AB7" s="19" t="str">
        <f t="shared" si="1"/>
        <v/>
      </c>
      <c r="AC7" s="19" t="str">
        <f t="shared" si="1"/>
        <v/>
      </c>
      <c r="AD7" s="19" t="str">
        <f t="shared" si="1"/>
        <v/>
      </c>
      <c r="AE7" s="19" t="str">
        <f t="shared" si="1"/>
        <v/>
      </c>
      <c r="AF7" s="19" t="str">
        <f t="shared" si="1"/>
        <v/>
      </c>
      <c r="AG7" s="19" t="str">
        <f t="shared" si="1"/>
        <v/>
      </c>
      <c r="AH7" s="19" t="str">
        <f t="shared" si="1"/>
        <v/>
      </c>
      <c r="AI7" s="19" t="str">
        <f t="shared" si="1"/>
        <v/>
      </c>
      <c r="AJ7" s="19" t="str">
        <f t="shared" si="1"/>
        <v/>
      </c>
      <c r="AK7" s="19" t="str">
        <f t="shared" si="1"/>
        <v/>
      </c>
      <c r="AL7" s="19" t="str">
        <f t="shared" si="1"/>
        <v/>
      </c>
      <c r="AM7" s="263"/>
      <c r="AN7" s="263"/>
      <c r="AO7" s="207"/>
      <c r="AQ7" s="210"/>
      <c r="AR7" s="211"/>
      <c r="AS7" s="210"/>
      <c r="AT7" s="214"/>
      <c r="AU7" s="214"/>
      <c r="AV7" s="214"/>
      <c r="AW7" s="211"/>
      <c r="AX7" s="210"/>
      <c r="AY7" s="211"/>
    </row>
    <row r="8" spans="1:53" s="6" customFormat="1" ht="13.5" customHeight="1">
      <c r="A8" s="248"/>
      <c r="B8" s="255" t="s">
        <v>4</v>
      </c>
      <c r="C8" s="257" t="s">
        <v>48</v>
      </c>
      <c r="D8" s="257" t="s">
        <v>48</v>
      </c>
      <c r="E8" s="259" t="s">
        <v>10</v>
      </c>
      <c r="F8" s="261"/>
      <c r="G8" s="70" t="s">
        <v>36</v>
      </c>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253">
        <f>SUM(H9:AL9)</f>
        <v>0</v>
      </c>
      <c r="AN8" s="254" t="s">
        <v>48</v>
      </c>
      <c r="AO8" s="223"/>
      <c r="AQ8" s="228"/>
      <c r="AR8" s="369"/>
      <c r="AS8" s="224"/>
      <c r="AT8" s="225"/>
      <c r="AU8" s="12" t="s">
        <v>26</v>
      </c>
      <c r="AV8" s="226"/>
      <c r="AW8" s="227"/>
      <c r="AX8" s="156"/>
      <c r="AY8" s="167" t="s">
        <v>34</v>
      </c>
      <c r="BA8" s="44" t="s">
        <v>95</v>
      </c>
    </row>
    <row r="9" spans="1:53" ht="13.5" customHeight="1">
      <c r="A9" s="249"/>
      <c r="B9" s="256"/>
      <c r="C9" s="258"/>
      <c r="D9" s="258"/>
      <c r="E9" s="260"/>
      <c r="F9" s="262"/>
      <c r="G9" s="70" t="s">
        <v>16</v>
      </c>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253"/>
      <c r="AN9" s="254"/>
      <c r="AO9" s="374"/>
      <c r="AQ9" s="228"/>
      <c r="AR9" s="369"/>
      <c r="AS9" s="224"/>
      <c r="AT9" s="225"/>
      <c r="AU9" s="12" t="s">
        <v>26</v>
      </c>
      <c r="AV9" s="226"/>
      <c r="AW9" s="227"/>
      <c r="AX9" s="156"/>
      <c r="AY9" s="167" t="s">
        <v>34</v>
      </c>
      <c r="BA9" s="165" t="s">
        <v>66</v>
      </c>
    </row>
    <row r="10" spans="1:53" ht="13.5" customHeight="1">
      <c r="A10" s="248"/>
      <c r="B10" s="273" t="s">
        <v>5</v>
      </c>
      <c r="C10" s="257" t="s">
        <v>48</v>
      </c>
      <c r="D10" s="257" t="s">
        <v>48</v>
      </c>
      <c r="E10" s="275" t="s">
        <v>10</v>
      </c>
      <c r="F10" s="262"/>
      <c r="G10" s="70" t="s">
        <v>36</v>
      </c>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253">
        <f>SUM(H11:AL11)</f>
        <v>0</v>
      </c>
      <c r="AN10" s="254" t="s">
        <v>48</v>
      </c>
      <c r="AO10" s="372"/>
      <c r="AQ10" s="228"/>
      <c r="AR10" s="369"/>
      <c r="AS10" s="224"/>
      <c r="AT10" s="225"/>
      <c r="AU10" s="12" t="s">
        <v>26</v>
      </c>
      <c r="AV10" s="226"/>
      <c r="AW10" s="227"/>
      <c r="AX10" s="156"/>
      <c r="AY10" s="167" t="s">
        <v>34</v>
      </c>
      <c r="BA10" s="69" t="s">
        <v>10</v>
      </c>
    </row>
    <row r="11" spans="1:53" ht="13.5" customHeight="1">
      <c r="A11" s="249"/>
      <c r="B11" s="274"/>
      <c r="C11" s="258"/>
      <c r="D11" s="258"/>
      <c r="E11" s="260"/>
      <c r="F11" s="262"/>
      <c r="G11" s="71" t="s">
        <v>41</v>
      </c>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276"/>
      <c r="AN11" s="272"/>
      <c r="AO11" s="374"/>
      <c r="AQ11" s="228"/>
      <c r="AR11" s="369"/>
      <c r="AS11" s="224"/>
      <c r="AT11" s="225"/>
      <c r="AU11" s="12" t="s">
        <v>26</v>
      </c>
      <c r="AV11" s="226"/>
      <c r="AW11" s="227"/>
      <c r="AX11" s="156"/>
      <c r="AY11" s="167" t="s">
        <v>34</v>
      </c>
      <c r="BA11" s="69" t="s">
        <v>64</v>
      </c>
    </row>
    <row r="12" spans="1:53" ht="13.5" customHeight="1">
      <c r="A12" s="248"/>
      <c r="B12" s="265" t="s">
        <v>38</v>
      </c>
      <c r="C12" s="257" t="s">
        <v>48</v>
      </c>
      <c r="D12" s="257" t="s">
        <v>48</v>
      </c>
      <c r="E12" s="268" t="s">
        <v>48</v>
      </c>
      <c r="F12" s="270"/>
      <c r="G12" s="70" t="s">
        <v>36</v>
      </c>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253">
        <f>SUM(H13:AL13)</f>
        <v>0</v>
      </c>
      <c r="AN12" s="254" t="s">
        <v>48</v>
      </c>
      <c r="AO12" s="372"/>
      <c r="AQ12" s="228"/>
      <c r="AR12" s="369"/>
      <c r="AS12" s="224"/>
      <c r="AT12" s="225"/>
      <c r="AU12" s="12" t="s">
        <v>26</v>
      </c>
      <c r="AV12" s="226"/>
      <c r="AW12" s="227"/>
      <c r="AX12" s="156"/>
      <c r="AY12" s="167" t="s">
        <v>34</v>
      </c>
      <c r="BA12" s="69" t="s">
        <v>15</v>
      </c>
    </row>
    <row r="13" spans="1:53" ht="13.5" customHeight="1" thickBot="1">
      <c r="A13" s="264"/>
      <c r="B13" s="266"/>
      <c r="C13" s="267"/>
      <c r="D13" s="267"/>
      <c r="E13" s="269"/>
      <c r="F13" s="271"/>
      <c r="G13" s="72" t="s">
        <v>41</v>
      </c>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1"/>
      <c r="AN13" s="341"/>
      <c r="AO13" s="373"/>
      <c r="AQ13" s="228"/>
      <c r="AR13" s="369"/>
      <c r="AS13" s="224"/>
      <c r="AT13" s="225"/>
      <c r="AU13" s="12" t="s">
        <v>26</v>
      </c>
      <c r="AV13" s="226"/>
      <c r="AW13" s="227"/>
      <c r="AX13" s="156"/>
      <c r="AY13" s="167" t="s">
        <v>34</v>
      </c>
      <c r="BA13" s="69" t="s">
        <v>65</v>
      </c>
    </row>
    <row r="14" spans="1:53" ht="13.5" customHeight="1" thickTop="1">
      <c r="A14" s="283" t="str">
        <f>IFERROR(INDEX(【従業者名簿】!F:F,MATCH(届出後2月!F14,【従業者名簿】!C:C,0)),"")</f>
        <v/>
      </c>
      <c r="B14" s="255" t="s">
        <v>4</v>
      </c>
      <c r="C14" s="285" t="str">
        <f>IF(AO14="介護福祉士","〇","")</f>
        <v/>
      </c>
      <c r="D14" s="367" t="str">
        <f>IF(A14="","",DATEDIF(A14,$AF$3,"m"))</f>
        <v/>
      </c>
      <c r="E14" s="290" t="s">
        <v>102</v>
      </c>
      <c r="F14" s="293"/>
      <c r="G14" s="73" t="s">
        <v>36</v>
      </c>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278">
        <f>SUM(H15:AL15)</f>
        <v>0</v>
      </c>
      <c r="AN14" s="280" t="str">
        <f>IFERROR(IF(SUM(AM14:AM19)&gt;$AF$45,1,ROUNDDOWN(SUM(AM14:AM19)/$AF$45,1)),"")</f>
        <v/>
      </c>
      <c r="AO14" s="343"/>
      <c r="AQ14" s="228"/>
      <c r="AR14" s="369"/>
      <c r="AS14" s="224"/>
      <c r="AT14" s="225"/>
      <c r="AU14" s="12" t="s">
        <v>26</v>
      </c>
      <c r="AV14" s="226"/>
      <c r="AW14" s="227"/>
      <c r="AX14" s="156"/>
      <c r="AY14" s="167" t="s">
        <v>34</v>
      </c>
    </row>
    <row r="15" spans="1:53" ht="13.5" customHeight="1">
      <c r="A15" s="284"/>
      <c r="B15" s="256"/>
      <c r="C15" s="286"/>
      <c r="D15" s="370"/>
      <c r="E15" s="291"/>
      <c r="F15" s="293"/>
      <c r="G15" s="70" t="s">
        <v>41</v>
      </c>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253"/>
      <c r="AN15" s="280"/>
      <c r="AO15" s="344"/>
      <c r="AQ15" s="228"/>
      <c r="AR15" s="369"/>
      <c r="AS15" s="224"/>
      <c r="AT15" s="225"/>
      <c r="AU15" s="12" t="s">
        <v>26</v>
      </c>
      <c r="AV15" s="226"/>
      <c r="AW15" s="227"/>
      <c r="AX15" s="156"/>
      <c r="AY15" s="167" t="s">
        <v>34</v>
      </c>
    </row>
    <row r="16" spans="1:53" ht="13.5" customHeight="1">
      <c r="A16" s="284"/>
      <c r="B16" s="273" t="s">
        <v>5</v>
      </c>
      <c r="C16" s="286"/>
      <c r="D16" s="370"/>
      <c r="E16" s="291"/>
      <c r="F16" s="293"/>
      <c r="G16" s="73" t="s">
        <v>36</v>
      </c>
      <c r="H16" s="38"/>
      <c r="I16" s="38"/>
      <c r="J16" s="38"/>
      <c r="K16" s="38"/>
      <c r="L16" s="164"/>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278">
        <f>SUM(H17:AL17)</f>
        <v>0</v>
      </c>
      <c r="AN16" s="280"/>
      <c r="AO16" s="345"/>
      <c r="AQ16" s="228"/>
      <c r="AR16" s="369"/>
      <c r="AS16" s="224"/>
      <c r="AT16" s="225"/>
      <c r="AU16" s="12" t="s">
        <v>26</v>
      </c>
      <c r="AV16" s="226"/>
      <c r="AW16" s="227"/>
      <c r="AX16" s="156"/>
      <c r="AY16" s="167" t="s">
        <v>34</v>
      </c>
    </row>
    <row r="17" spans="1:51" ht="13.5" customHeight="1">
      <c r="A17" s="284"/>
      <c r="B17" s="297"/>
      <c r="C17" s="286"/>
      <c r="D17" s="370"/>
      <c r="E17" s="291"/>
      <c r="F17" s="293"/>
      <c r="G17" s="70" t="s">
        <v>41</v>
      </c>
      <c r="H17" s="35"/>
      <c r="I17" s="35"/>
      <c r="J17" s="35"/>
      <c r="K17" s="35"/>
      <c r="L17" s="36"/>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253"/>
      <c r="AN17" s="280"/>
      <c r="AO17" s="344"/>
      <c r="AQ17" s="228"/>
      <c r="AR17" s="369"/>
      <c r="AS17" s="224"/>
      <c r="AT17" s="225"/>
      <c r="AU17" s="12" t="s">
        <v>26</v>
      </c>
      <c r="AV17" s="226"/>
      <c r="AW17" s="227"/>
      <c r="AX17" s="156"/>
      <c r="AY17" s="167" t="s">
        <v>34</v>
      </c>
    </row>
    <row r="18" spans="1:51" ht="13.5" customHeight="1">
      <c r="A18" s="284"/>
      <c r="B18" s="296" t="s">
        <v>33</v>
      </c>
      <c r="C18" s="286"/>
      <c r="D18" s="370"/>
      <c r="E18" s="291"/>
      <c r="F18" s="294"/>
      <c r="G18" s="73" t="s">
        <v>36</v>
      </c>
      <c r="H18" s="38"/>
      <c r="I18" s="38"/>
      <c r="J18" s="38"/>
      <c r="K18" s="38"/>
      <c r="L18" s="164"/>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278">
        <f>SUM(H19:AL19)</f>
        <v>0</v>
      </c>
      <c r="AN18" s="281"/>
      <c r="AO18" s="345"/>
      <c r="AQ18" s="228"/>
      <c r="AR18" s="369"/>
      <c r="AS18" s="224"/>
      <c r="AT18" s="225"/>
      <c r="AU18" s="12" t="s">
        <v>26</v>
      </c>
      <c r="AV18" s="226"/>
      <c r="AW18" s="227"/>
      <c r="AX18" s="156"/>
      <c r="AY18" s="167" t="s">
        <v>34</v>
      </c>
    </row>
    <row r="19" spans="1:51" ht="13.5" customHeight="1">
      <c r="A19" s="284"/>
      <c r="B19" s="255"/>
      <c r="C19" s="287"/>
      <c r="D19" s="370"/>
      <c r="E19" s="292"/>
      <c r="F19" s="295"/>
      <c r="G19" s="70" t="s">
        <v>41</v>
      </c>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253"/>
      <c r="AN19" s="281"/>
      <c r="AO19" s="346"/>
      <c r="AQ19" s="228"/>
      <c r="AR19" s="369"/>
      <c r="AS19" s="224"/>
      <c r="AT19" s="225"/>
      <c r="AU19" s="12" t="s">
        <v>26</v>
      </c>
      <c r="AV19" s="226"/>
      <c r="AW19" s="227"/>
      <c r="AX19" s="156"/>
      <c r="AY19" s="167" t="s">
        <v>34</v>
      </c>
    </row>
    <row r="20" spans="1:51" ht="13.5" customHeight="1">
      <c r="A20" s="305" t="str">
        <f>IFERROR(INDEX(【従業者名簿】!F:F,MATCH(届出後2月!F20,【従業者名簿】!C:C,0)),"")</f>
        <v/>
      </c>
      <c r="B20" s="273" t="s">
        <v>5</v>
      </c>
      <c r="C20" s="299" t="str">
        <f>IF(AO20="介護福祉士","〇","")</f>
        <v/>
      </c>
      <c r="D20" s="370" t="str">
        <f>IF(A20="","",DATEDIF(A20,$AF$3,"m"))</f>
        <v/>
      </c>
      <c r="E20" s="306" t="s">
        <v>102</v>
      </c>
      <c r="F20" s="262"/>
      <c r="G20" s="70" t="s">
        <v>36</v>
      </c>
      <c r="H20" s="164"/>
      <c r="I20" s="164"/>
      <c r="J20" s="164"/>
      <c r="K20" s="164"/>
      <c r="L20" s="164"/>
      <c r="M20" s="164"/>
      <c r="N20" s="164"/>
      <c r="O20" s="164"/>
      <c r="P20" s="164"/>
      <c r="Q20" s="164"/>
      <c r="R20" s="164"/>
      <c r="S20" s="164"/>
      <c r="T20" s="164"/>
      <c r="U20" s="164"/>
      <c r="V20" s="164"/>
      <c r="W20" s="164"/>
      <c r="X20" s="164"/>
      <c r="Y20" s="164"/>
      <c r="Z20" s="164"/>
      <c r="AA20" s="164"/>
      <c r="AB20" s="164"/>
      <c r="AC20" s="164"/>
      <c r="AD20" s="164"/>
      <c r="AE20" s="164"/>
      <c r="AF20" s="164"/>
      <c r="AG20" s="164"/>
      <c r="AH20" s="164"/>
      <c r="AI20" s="164"/>
      <c r="AJ20" s="164"/>
      <c r="AK20" s="164"/>
      <c r="AL20" s="164"/>
      <c r="AM20" s="278">
        <f>SUM(H21:AL21)</f>
        <v>0</v>
      </c>
      <c r="AN20" s="279" t="str">
        <f>IFERROR(IF(SUM(AM20:AM23)&gt;$AF$45,1,ROUNDDOWN(SUM(AM20:AM23)/$AF$45,1)),"")</f>
        <v/>
      </c>
      <c r="AO20" s="222"/>
      <c r="AP20" s="8"/>
      <c r="AQ20" s="228"/>
      <c r="AR20" s="369"/>
      <c r="AS20" s="224"/>
      <c r="AT20" s="225"/>
      <c r="AU20" s="12" t="s">
        <v>26</v>
      </c>
      <c r="AV20" s="226"/>
      <c r="AW20" s="227"/>
      <c r="AX20" s="156"/>
      <c r="AY20" s="167" t="s">
        <v>34</v>
      </c>
    </row>
    <row r="21" spans="1:51" ht="13.5" customHeight="1">
      <c r="A21" s="284"/>
      <c r="B21" s="297"/>
      <c r="C21" s="286"/>
      <c r="D21" s="370"/>
      <c r="E21" s="291"/>
      <c r="F21" s="262"/>
      <c r="G21" s="70" t="s">
        <v>41</v>
      </c>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253"/>
      <c r="AN21" s="280"/>
      <c r="AO21" s="344"/>
      <c r="AP21" s="8"/>
      <c r="AQ21" s="228"/>
      <c r="AR21" s="369"/>
      <c r="AS21" s="224"/>
      <c r="AT21" s="225"/>
      <c r="AU21" s="12" t="s">
        <v>26</v>
      </c>
      <c r="AV21" s="226"/>
      <c r="AW21" s="227"/>
      <c r="AX21" s="156"/>
      <c r="AY21" s="167" t="s">
        <v>34</v>
      </c>
    </row>
    <row r="22" spans="1:51" ht="13.5" customHeight="1">
      <c r="A22" s="284"/>
      <c r="B22" s="304" t="s">
        <v>33</v>
      </c>
      <c r="C22" s="286"/>
      <c r="D22" s="370"/>
      <c r="E22" s="291"/>
      <c r="F22" s="277"/>
      <c r="G22" s="70" t="s">
        <v>36</v>
      </c>
      <c r="H22" s="164"/>
      <c r="I22" s="164"/>
      <c r="J22" s="164"/>
      <c r="K22" s="164"/>
      <c r="L22" s="164"/>
      <c r="M22" s="164"/>
      <c r="N22" s="164"/>
      <c r="O22" s="164"/>
      <c r="P22" s="164"/>
      <c r="Q22" s="164"/>
      <c r="R22" s="164"/>
      <c r="S22" s="164"/>
      <c r="T22" s="164"/>
      <c r="U22" s="164"/>
      <c r="V22" s="164"/>
      <c r="W22" s="164"/>
      <c r="X22" s="164"/>
      <c r="Y22" s="164"/>
      <c r="Z22" s="164"/>
      <c r="AA22" s="164"/>
      <c r="AB22" s="164"/>
      <c r="AC22" s="164"/>
      <c r="AD22" s="164"/>
      <c r="AE22" s="164"/>
      <c r="AF22" s="164"/>
      <c r="AG22" s="164"/>
      <c r="AH22" s="164"/>
      <c r="AI22" s="164"/>
      <c r="AJ22" s="164"/>
      <c r="AK22" s="164"/>
      <c r="AL22" s="164"/>
      <c r="AM22" s="253">
        <f>SUM(H23:AL23)</f>
        <v>0</v>
      </c>
      <c r="AN22" s="281"/>
      <c r="AO22" s="345"/>
      <c r="AP22" s="8"/>
      <c r="AQ22" s="228"/>
      <c r="AR22" s="369"/>
      <c r="AS22" s="224"/>
      <c r="AT22" s="225"/>
      <c r="AU22" s="12" t="s">
        <v>26</v>
      </c>
      <c r="AV22" s="226"/>
      <c r="AW22" s="227"/>
      <c r="AX22" s="156"/>
      <c r="AY22" s="167" t="s">
        <v>34</v>
      </c>
    </row>
    <row r="23" spans="1:51" ht="13.5" customHeight="1">
      <c r="A23" s="284"/>
      <c r="B23" s="304"/>
      <c r="C23" s="287"/>
      <c r="D23" s="370"/>
      <c r="E23" s="292"/>
      <c r="F23" s="277"/>
      <c r="G23" s="70" t="s">
        <v>41</v>
      </c>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253"/>
      <c r="AN23" s="282"/>
      <c r="AO23" s="346"/>
      <c r="AP23" s="8"/>
      <c r="AQ23" s="228"/>
      <c r="AR23" s="369"/>
      <c r="AS23" s="224"/>
      <c r="AT23" s="225"/>
      <c r="AU23" s="12" t="s">
        <v>26</v>
      </c>
      <c r="AV23" s="226"/>
      <c r="AW23" s="227"/>
      <c r="AX23" s="156"/>
      <c r="AY23" s="167" t="s">
        <v>34</v>
      </c>
    </row>
    <row r="24" spans="1:51" ht="13.5" customHeight="1">
      <c r="A24" s="248" t="str">
        <f>IFERROR(INDEX(【従業者名簿】!F:F,MATCH(F24,【従業者名簿】!C:C,0)),"")</f>
        <v/>
      </c>
      <c r="B24" s="298" t="s">
        <v>33</v>
      </c>
      <c r="C24" s="299" t="str">
        <f>IF(AO24="介護福祉士","〇","")</f>
        <v/>
      </c>
      <c r="D24" s="366" t="str">
        <f>IF(A24="","",DATEDIF(A24,$AF$3,"m"))</f>
        <v/>
      </c>
      <c r="E24" s="301"/>
      <c r="F24" s="270"/>
      <c r="G24" s="70" t="s">
        <v>36</v>
      </c>
      <c r="H24" s="164"/>
      <c r="I24" s="164"/>
      <c r="J24" s="164"/>
      <c r="K24" s="164"/>
      <c r="L24" s="164"/>
      <c r="M24" s="164"/>
      <c r="N24" s="164"/>
      <c r="O24" s="40"/>
      <c r="P24" s="164"/>
      <c r="Q24" s="164"/>
      <c r="R24" s="164"/>
      <c r="S24" s="164"/>
      <c r="T24" s="164"/>
      <c r="U24" s="38"/>
      <c r="V24" s="38"/>
      <c r="W24" s="164"/>
      <c r="X24" s="164"/>
      <c r="Y24" s="164"/>
      <c r="Z24" s="164"/>
      <c r="AA24" s="164"/>
      <c r="AB24" s="164"/>
      <c r="AC24" s="164"/>
      <c r="AD24" s="164"/>
      <c r="AE24" s="164"/>
      <c r="AF24" s="164"/>
      <c r="AG24" s="164"/>
      <c r="AH24" s="164"/>
      <c r="AI24" s="164"/>
      <c r="AJ24" s="164"/>
      <c r="AK24" s="164"/>
      <c r="AL24" s="164"/>
      <c r="AM24" s="253">
        <f>SUM(H25:AL25)</f>
        <v>0</v>
      </c>
      <c r="AN24" s="368" t="str">
        <f>IFERROR(IF(OR(E24="Ａ",AM24&gt;$AF$45),1,ROUNDDOWN(AM24/$AF$45,1)),"")</f>
        <v/>
      </c>
      <c r="AO24" s="222"/>
      <c r="AP24" s="8"/>
      <c r="AQ24" s="228"/>
      <c r="AR24" s="369"/>
      <c r="AS24" s="224"/>
      <c r="AT24" s="226"/>
      <c r="AU24" s="12" t="s">
        <v>26</v>
      </c>
      <c r="AV24" s="226"/>
      <c r="AW24" s="311"/>
      <c r="AX24" s="156"/>
      <c r="AY24" s="167" t="s">
        <v>34</v>
      </c>
    </row>
    <row r="25" spans="1:51" ht="13.5" customHeight="1">
      <c r="A25" s="249"/>
      <c r="B25" s="255"/>
      <c r="C25" s="287"/>
      <c r="D25" s="367"/>
      <c r="E25" s="302"/>
      <c r="F25" s="261"/>
      <c r="G25" s="70" t="s">
        <v>41</v>
      </c>
      <c r="H25" s="35"/>
      <c r="I25" s="35"/>
      <c r="J25" s="35"/>
      <c r="K25" s="35"/>
      <c r="L25" s="35"/>
      <c r="M25" s="35"/>
      <c r="N25" s="35"/>
      <c r="O25" s="48"/>
      <c r="P25" s="35"/>
      <c r="Q25" s="35"/>
      <c r="R25" s="35"/>
      <c r="S25" s="35"/>
      <c r="T25" s="35"/>
      <c r="U25" s="35"/>
      <c r="V25" s="35"/>
      <c r="W25" s="35"/>
      <c r="X25" s="35"/>
      <c r="Y25" s="35"/>
      <c r="Z25" s="35"/>
      <c r="AA25" s="35"/>
      <c r="AB25" s="35"/>
      <c r="AC25" s="35"/>
      <c r="AD25" s="35"/>
      <c r="AE25" s="35"/>
      <c r="AF25" s="35"/>
      <c r="AG25" s="39"/>
      <c r="AH25" s="35"/>
      <c r="AI25" s="35"/>
      <c r="AJ25" s="35"/>
      <c r="AK25" s="35"/>
      <c r="AL25" s="35"/>
      <c r="AM25" s="253"/>
      <c r="AN25" s="368"/>
      <c r="AO25" s="223"/>
      <c r="AP25" s="8"/>
      <c r="AQ25" s="228"/>
      <c r="AR25" s="369"/>
      <c r="AS25" s="224"/>
      <c r="AT25" s="226"/>
      <c r="AU25" s="12" t="s">
        <v>26</v>
      </c>
      <c r="AV25" s="226"/>
      <c r="AW25" s="311"/>
      <c r="AX25" s="156"/>
      <c r="AY25" s="167" t="s">
        <v>34</v>
      </c>
    </row>
    <row r="26" spans="1:51" ht="13.5" customHeight="1">
      <c r="A26" s="248" t="str">
        <f>IFERROR(INDEX(【従業者名簿】!F:F,MATCH(F26,【従業者名簿】!C:C,0)),"")</f>
        <v/>
      </c>
      <c r="B26" s="298" t="s">
        <v>33</v>
      </c>
      <c r="C26" s="299" t="str">
        <f t="shared" ref="C26" si="2">IF(AO26="介護福祉士","〇","")</f>
        <v/>
      </c>
      <c r="D26" s="366" t="str">
        <f>IF(A26="","",DATEDIF(A26,$AF$3,"m"))</f>
        <v/>
      </c>
      <c r="E26" s="301"/>
      <c r="F26" s="270"/>
      <c r="G26" s="70" t="s">
        <v>36</v>
      </c>
      <c r="H26" s="164"/>
      <c r="I26" s="164"/>
      <c r="J26" s="164"/>
      <c r="K26" s="164"/>
      <c r="L26" s="164"/>
      <c r="M26" s="164"/>
      <c r="N26" s="164"/>
      <c r="O26" s="164"/>
      <c r="P26" s="164"/>
      <c r="Q26" s="40"/>
      <c r="R26" s="164"/>
      <c r="S26" s="164"/>
      <c r="T26" s="164"/>
      <c r="U26" s="164"/>
      <c r="V26" s="164"/>
      <c r="W26" s="164"/>
      <c r="X26" s="164"/>
      <c r="Y26" s="164"/>
      <c r="Z26" s="164"/>
      <c r="AA26" s="164"/>
      <c r="AB26" s="164"/>
      <c r="AC26" s="164"/>
      <c r="AD26" s="164"/>
      <c r="AE26" s="40"/>
      <c r="AF26" s="164"/>
      <c r="AG26" s="164"/>
      <c r="AH26" s="164"/>
      <c r="AI26" s="164"/>
      <c r="AJ26" s="164"/>
      <c r="AK26" s="164"/>
      <c r="AL26" s="164"/>
      <c r="AM26" s="253">
        <f>SUM(H27:AL27)</f>
        <v>0</v>
      </c>
      <c r="AN26" s="368" t="str">
        <f t="shared" ref="AN26" si="3">IFERROR(IF(OR(E26="Ａ",AM26&gt;$AF$45),1,ROUNDDOWN(AM26/$AF$45,1)),"")</f>
        <v/>
      </c>
      <c r="AO26" s="222"/>
      <c r="AP26" s="8"/>
      <c r="AQ26" s="228" t="s">
        <v>19</v>
      </c>
      <c r="AR26" s="307"/>
      <c r="AS26" s="308" t="s">
        <v>20</v>
      </c>
      <c r="AT26" s="309"/>
      <c r="AU26" s="309"/>
      <c r="AV26" s="309"/>
      <c r="AW26" s="309"/>
      <c r="AX26" s="309"/>
      <c r="AY26" s="310"/>
    </row>
    <row r="27" spans="1:51" ht="13.5" customHeight="1">
      <c r="A27" s="249"/>
      <c r="B27" s="255"/>
      <c r="C27" s="287"/>
      <c r="D27" s="367"/>
      <c r="E27" s="302"/>
      <c r="F27" s="261"/>
      <c r="G27" s="70" t="s">
        <v>41</v>
      </c>
      <c r="H27" s="35"/>
      <c r="I27" s="35"/>
      <c r="J27" s="35"/>
      <c r="K27" s="35"/>
      <c r="L27" s="35"/>
      <c r="M27" s="35"/>
      <c r="N27" s="35"/>
      <c r="O27" s="35"/>
      <c r="P27" s="35"/>
      <c r="Q27" s="48"/>
      <c r="R27" s="35"/>
      <c r="S27" s="35"/>
      <c r="T27" s="35"/>
      <c r="U27" s="35"/>
      <c r="V27" s="35"/>
      <c r="W27" s="35"/>
      <c r="X27" s="35"/>
      <c r="Y27" s="35"/>
      <c r="Z27" s="35"/>
      <c r="AA27" s="35"/>
      <c r="AB27" s="35"/>
      <c r="AC27" s="35"/>
      <c r="AD27" s="35"/>
      <c r="AE27" s="48"/>
      <c r="AF27" s="35"/>
      <c r="AG27" s="35"/>
      <c r="AH27" s="35"/>
      <c r="AI27" s="35"/>
      <c r="AJ27" s="35"/>
      <c r="AK27" s="35"/>
      <c r="AL27" s="35"/>
      <c r="AM27" s="253"/>
      <c r="AN27" s="368"/>
      <c r="AO27" s="223"/>
      <c r="AP27" s="8"/>
      <c r="AQ27" s="228" t="s">
        <v>28</v>
      </c>
      <c r="AR27" s="307"/>
      <c r="AS27" s="308" t="s">
        <v>29</v>
      </c>
      <c r="AT27" s="309"/>
      <c r="AU27" s="309"/>
      <c r="AV27" s="309"/>
      <c r="AW27" s="309"/>
      <c r="AX27" s="309"/>
      <c r="AY27" s="310"/>
    </row>
    <row r="28" spans="1:51" ht="13.5" customHeight="1">
      <c r="A28" s="248" t="str">
        <f>IFERROR(INDEX(【従業者名簿】!F:F,MATCH(F28,【従業者名簿】!C:C,0)),"")</f>
        <v/>
      </c>
      <c r="B28" s="298" t="s">
        <v>33</v>
      </c>
      <c r="C28" s="299" t="str">
        <f t="shared" ref="C28" si="4">IF(AO28="介護福祉士","〇","")</f>
        <v/>
      </c>
      <c r="D28" s="366" t="str">
        <f>IF(A28="","",DATEDIF(A28,$AF$3,"m"))</f>
        <v/>
      </c>
      <c r="E28" s="301"/>
      <c r="F28" s="270"/>
      <c r="G28" s="70" t="s">
        <v>36</v>
      </c>
      <c r="H28" s="164"/>
      <c r="I28" s="164"/>
      <c r="J28" s="164"/>
      <c r="K28" s="164"/>
      <c r="L28" s="164"/>
      <c r="M28" s="164"/>
      <c r="N28" s="164"/>
      <c r="O28" s="164"/>
      <c r="P28" s="164"/>
      <c r="Q28" s="164"/>
      <c r="R28" s="164"/>
      <c r="S28" s="164"/>
      <c r="T28" s="164"/>
      <c r="U28" s="164"/>
      <c r="V28" s="164"/>
      <c r="W28" s="164"/>
      <c r="X28" s="164"/>
      <c r="Y28" s="164"/>
      <c r="Z28" s="164"/>
      <c r="AA28" s="164"/>
      <c r="AB28" s="164"/>
      <c r="AC28" s="164"/>
      <c r="AD28" s="164"/>
      <c r="AE28" s="164"/>
      <c r="AF28" s="164"/>
      <c r="AG28" s="164"/>
      <c r="AH28" s="164"/>
      <c r="AI28" s="164"/>
      <c r="AJ28" s="164"/>
      <c r="AK28" s="164"/>
      <c r="AL28" s="164"/>
      <c r="AM28" s="253">
        <f>SUM(H29:AL29)</f>
        <v>0</v>
      </c>
      <c r="AN28" s="368" t="str">
        <f t="shared" ref="AN28" si="5">IFERROR(IF(OR(E28="Ａ",AM28&gt;$AF$45),1,ROUNDDOWN(AM28/$AF$45,1)),"")</f>
        <v/>
      </c>
      <c r="AO28" s="222"/>
      <c r="AP28" s="8"/>
      <c r="AQ28" s="228" t="s">
        <v>11</v>
      </c>
      <c r="AR28" s="307"/>
      <c r="AS28" s="308" t="s">
        <v>30</v>
      </c>
      <c r="AT28" s="309"/>
      <c r="AU28" s="309"/>
      <c r="AV28" s="309"/>
      <c r="AW28" s="309"/>
      <c r="AX28" s="309"/>
      <c r="AY28" s="310"/>
    </row>
    <row r="29" spans="1:51" ht="13.5" customHeight="1">
      <c r="A29" s="249"/>
      <c r="B29" s="255"/>
      <c r="C29" s="287"/>
      <c r="D29" s="367"/>
      <c r="E29" s="302"/>
      <c r="F29" s="261"/>
      <c r="G29" s="70" t="s">
        <v>41</v>
      </c>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253"/>
      <c r="AN29" s="368"/>
      <c r="AO29" s="223"/>
      <c r="AP29" s="8"/>
      <c r="AQ29" s="156"/>
      <c r="AR29" s="160"/>
      <c r="AS29" s="308"/>
      <c r="AT29" s="309"/>
      <c r="AU29" s="309"/>
      <c r="AV29" s="309"/>
      <c r="AW29" s="309"/>
      <c r="AX29" s="309"/>
      <c r="AY29" s="310"/>
    </row>
    <row r="30" spans="1:51" ht="13.5" customHeight="1">
      <c r="A30" s="248" t="str">
        <f>IFERROR(INDEX(【従業者名簿】!F:F,MATCH(F30,【従業者名簿】!C:C,0)),"")</f>
        <v/>
      </c>
      <c r="B30" s="298" t="s">
        <v>33</v>
      </c>
      <c r="C30" s="299" t="str">
        <f t="shared" ref="C30" si="6">IF(AO30="介護福祉士","〇","")</f>
        <v/>
      </c>
      <c r="D30" s="366" t="str">
        <f>IF(A30="","",DATEDIF(A30,$AF$3,"m"))</f>
        <v/>
      </c>
      <c r="E30" s="301"/>
      <c r="F30" s="270"/>
      <c r="G30" s="70" t="s">
        <v>36</v>
      </c>
      <c r="H30" s="164"/>
      <c r="I30" s="164"/>
      <c r="J30" s="164"/>
      <c r="K30" s="164"/>
      <c r="L30" s="164"/>
      <c r="M30" s="164"/>
      <c r="N30" s="164"/>
      <c r="O30" s="164"/>
      <c r="P30" s="164"/>
      <c r="Q30" s="164"/>
      <c r="R30" s="164"/>
      <c r="S30" s="164"/>
      <c r="T30" s="164"/>
      <c r="U30" s="164"/>
      <c r="V30" s="164"/>
      <c r="W30" s="164"/>
      <c r="X30" s="164"/>
      <c r="Y30" s="164"/>
      <c r="Z30" s="164"/>
      <c r="AA30" s="164"/>
      <c r="AB30" s="164"/>
      <c r="AC30" s="164"/>
      <c r="AD30" s="164"/>
      <c r="AE30" s="164"/>
      <c r="AF30" s="164"/>
      <c r="AG30" s="164"/>
      <c r="AH30" s="164"/>
      <c r="AI30" s="164"/>
      <c r="AJ30" s="164"/>
      <c r="AK30" s="164"/>
      <c r="AL30" s="164"/>
      <c r="AM30" s="253">
        <f>SUM(H31:AL31)</f>
        <v>0</v>
      </c>
      <c r="AN30" s="368" t="str">
        <f t="shared" ref="AN30" si="7">IFERROR(IF(OR(E30="Ａ",AM30&gt;$AF$45),1,ROUNDDOWN(AM30/$AF$45,1)),"")</f>
        <v/>
      </c>
      <c r="AO30" s="222"/>
      <c r="AP30" s="8"/>
      <c r="AQ30" s="228"/>
      <c r="AR30" s="307"/>
      <c r="AS30" s="308"/>
      <c r="AT30" s="309"/>
      <c r="AU30" s="309"/>
      <c r="AV30" s="309"/>
      <c r="AW30" s="309"/>
      <c r="AX30" s="309"/>
      <c r="AY30" s="310"/>
    </row>
    <row r="31" spans="1:51" ht="13.5" customHeight="1">
      <c r="A31" s="249"/>
      <c r="B31" s="255"/>
      <c r="C31" s="287"/>
      <c r="D31" s="367"/>
      <c r="E31" s="302"/>
      <c r="F31" s="261"/>
      <c r="G31" s="70" t="s">
        <v>41</v>
      </c>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253"/>
      <c r="AN31" s="368"/>
      <c r="AO31" s="223"/>
      <c r="AP31" s="8"/>
      <c r="AQ31" s="156"/>
      <c r="AR31" s="160"/>
      <c r="AS31" s="161"/>
      <c r="AT31" s="162"/>
      <c r="AU31" s="162"/>
      <c r="AV31" s="162"/>
      <c r="AW31" s="162"/>
      <c r="AX31" s="162"/>
      <c r="AY31" s="163"/>
    </row>
    <row r="32" spans="1:51" ht="13.5" customHeight="1">
      <c r="A32" s="248" t="str">
        <f>IFERROR(INDEX(【従業者名簿】!F:F,MATCH(F32,【従業者名簿】!C:C,0)),"")</f>
        <v/>
      </c>
      <c r="B32" s="298" t="s">
        <v>33</v>
      </c>
      <c r="C32" s="299" t="str">
        <f t="shared" ref="C32" si="8">IF(AO32="介護福祉士","〇","")</f>
        <v/>
      </c>
      <c r="D32" s="366" t="str">
        <f>IF(A32="","",DATEDIF(A32,$AF$3,"m"))</f>
        <v/>
      </c>
      <c r="E32" s="301"/>
      <c r="F32" s="270"/>
      <c r="G32" s="70" t="s">
        <v>36</v>
      </c>
      <c r="H32" s="164"/>
      <c r="I32" s="164"/>
      <c r="J32" s="164"/>
      <c r="K32" s="164"/>
      <c r="L32" s="164"/>
      <c r="M32" s="164"/>
      <c r="N32" s="164"/>
      <c r="O32" s="164"/>
      <c r="P32" s="164"/>
      <c r="Q32" s="164"/>
      <c r="R32" s="164"/>
      <c r="S32" s="164"/>
      <c r="T32" s="164"/>
      <c r="U32" s="164"/>
      <c r="V32" s="164"/>
      <c r="W32" s="164"/>
      <c r="X32" s="164"/>
      <c r="Y32" s="164"/>
      <c r="Z32" s="164"/>
      <c r="AA32" s="164"/>
      <c r="AB32" s="164"/>
      <c r="AC32" s="164"/>
      <c r="AD32" s="164"/>
      <c r="AE32" s="164"/>
      <c r="AF32" s="164"/>
      <c r="AG32" s="164"/>
      <c r="AH32" s="164"/>
      <c r="AI32" s="164"/>
      <c r="AJ32" s="164"/>
      <c r="AK32" s="164"/>
      <c r="AL32" s="164"/>
      <c r="AM32" s="253">
        <f>SUM(H33:AL33)</f>
        <v>0</v>
      </c>
      <c r="AN32" s="368" t="str">
        <f t="shared" ref="AN32" si="9">IFERROR(IF(OR(E32="Ａ",AM32&gt;$AF$45),1,ROUNDDOWN(AM32/$AF$45,1)),"")</f>
        <v/>
      </c>
      <c r="AO32" s="222"/>
      <c r="AP32" s="8"/>
    </row>
    <row r="33" spans="1:53" ht="13.5" customHeight="1">
      <c r="A33" s="249"/>
      <c r="B33" s="255"/>
      <c r="C33" s="287"/>
      <c r="D33" s="367"/>
      <c r="E33" s="302"/>
      <c r="F33" s="261"/>
      <c r="G33" s="70" t="s">
        <v>41</v>
      </c>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253"/>
      <c r="AN33" s="368"/>
      <c r="AO33" s="223"/>
      <c r="AP33" s="8"/>
      <c r="AQ33" s="332" t="s">
        <v>199</v>
      </c>
      <c r="AR33" s="334"/>
      <c r="AS33" s="347"/>
      <c r="AT33" s="252" t="s">
        <v>200</v>
      </c>
      <c r="AU33" s="351"/>
      <c r="AV33" s="351"/>
      <c r="AW33" s="252" t="s">
        <v>201</v>
      </c>
      <c r="AX33" s="351"/>
      <c r="AY33" s="351"/>
    </row>
    <row r="34" spans="1:53" ht="13.5" customHeight="1">
      <c r="A34" s="248" t="str">
        <f>IFERROR(INDEX(【従業者名簿】!F:F,MATCH(F34,【従業者名簿】!C:C,0)),"")</f>
        <v/>
      </c>
      <c r="B34" s="298" t="s">
        <v>33</v>
      </c>
      <c r="C34" s="299" t="str">
        <f t="shared" ref="C34" si="10">IF(AO34="介護福祉士","〇","")</f>
        <v/>
      </c>
      <c r="D34" s="366" t="str">
        <f>IF(A34="","",DATEDIF(A34,$AF$3,"m"))</f>
        <v/>
      </c>
      <c r="E34" s="301"/>
      <c r="F34" s="270"/>
      <c r="G34" s="70" t="s">
        <v>36</v>
      </c>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4"/>
      <c r="AF34" s="164"/>
      <c r="AG34" s="164"/>
      <c r="AH34" s="164"/>
      <c r="AI34" s="164"/>
      <c r="AJ34" s="164"/>
      <c r="AK34" s="164"/>
      <c r="AL34" s="164"/>
      <c r="AM34" s="253">
        <f>SUM(H35:AL35)</f>
        <v>0</v>
      </c>
      <c r="AN34" s="368" t="str">
        <f t="shared" ref="AN34" si="11">IFERROR(IF(OR(E34="Ａ",AM34&gt;$AF$45),1,ROUNDDOWN(AM34/$AF$45,1)),"")</f>
        <v/>
      </c>
      <c r="AO34" s="222"/>
      <c r="AP34" s="8"/>
      <c r="AQ34" s="348"/>
      <c r="AR34" s="349"/>
      <c r="AS34" s="350"/>
      <c r="AT34" s="352"/>
      <c r="AU34" s="352"/>
      <c r="AV34" s="352"/>
      <c r="AW34" s="352"/>
      <c r="AX34" s="352"/>
      <c r="AY34" s="352"/>
    </row>
    <row r="35" spans="1:53" ht="13.5" customHeight="1">
      <c r="A35" s="249"/>
      <c r="B35" s="255"/>
      <c r="C35" s="287"/>
      <c r="D35" s="367"/>
      <c r="E35" s="302"/>
      <c r="F35" s="261"/>
      <c r="G35" s="70" t="s">
        <v>41</v>
      </c>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253"/>
      <c r="AN35" s="368"/>
      <c r="AO35" s="223"/>
      <c r="AP35" s="8"/>
      <c r="AQ35" s="210"/>
      <c r="AR35" s="214"/>
      <c r="AS35" s="211"/>
      <c r="AT35" s="353" t="s">
        <v>166</v>
      </c>
      <c r="AU35" s="354"/>
      <c r="AV35" s="355"/>
      <c r="AW35" s="353" t="s">
        <v>167</v>
      </c>
      <c r="AX35" s="356"/>
      <c r="AY35" s="357"/>
    </row>
    <row r="36" spans="1:53" ht="13.5" customHeight="1">
      <c r="A36" s="248" t="str">
        <f>IFERROR(INDEX(【従業者名簿】!F:F,MATCH(F36,【従業者名簿】!C:C,0)),"")</f>
        <v/>
      </c>
      <c r="B36" s="298" t="s">
        <v>33</v>
      </c>
      <c r="C36" s="299" t="str">
        <f t="shared" ref="C36" si="12">IF(AO36="介護福祉士","〇","")</f>
        <v/>
      </c>
      <c r="D36" s="366" t="str">
        <f>IF(A36="","",DATEDIF(A36,$AF$3,"m"))</f>
        <v/>
      </c>
      <c r="E36" s="301"/>
      <c r="F36" s="262"/>
      <c r="G36" s="70" t="s">
        <v>36</v>
      </c>
      <c r="H36" s="45"/>
      <c r="I36" s="45"/>
      <c r="J36" s="45"/>
      <c r="K36" s="45"/>
      <c r="L36" s="45"/>
      <c r="M36" s="45"/>
      <c r="N36" s="45"/>
      <c r="O36" s="45"/>
      <c r="P36" s="45"/>
      <c r="Q36" s="45"/>
      <c r="R36" s="45"/>
      <c r="S36" s="45"/>
      <c r="T36" s="45"/>
      <c r="U36" s="45"/>
      <c r="V36" s="45"/>
      <c r="W36" s="45"/>
      <c r="X36" s="45"/>
      <c r="Y36" s="45"/>
      <c r="Z36" s="45"/>
      <c r="AA36" s="45"/>
      <c r="AB36" s="45"/>
      <c r="AC36" s="45"/>
      <c r="AD36" s="45"/>
      <c r="AE36" s="45"/>
      <c r="AF36" s="45"/>
      <c r="AG36" s="45"/>
      <c r="AH36" s="45"/>
      <c r="AI36" s="45"/>
      <c r="AJ36" s="45"/>
      <c r="AK36" s="45"/>
      <c r="AL36" s="45"/>
      <c r="AM36" s="253">
        <f>SUM(H37:AL37)</f>
        <v>0</v>
      </c>
      <c r="AN36" s="368" t="str">
        <f t="shared" ref="AN36" si="13">IFERROR(IF(OR(E36="Ａ",AM36&gt;$AF$45),1,ROUNDDOWN(AM36/$AF$45,1)),"")</f>
        <v/>
      </c>
      <c r="AO36" s="222"/>
      <c r="AP36" s="8"/>
      <c r="AQ36" s="312" t="s">
        <v>202</v>
      </c>
      <c r="AR36" s="313"/>
      <c r="AS36" s="314"/>
      <c r="AT36" s="315">
        <f>ROUNDDOWN(SUMIF(C14:C79,"〇",AN14:AN79),1)</f>
        <v>0</v>
      </c>
      <c r="AU36" s="316"/>
      <c r="AV36" s="316"/>
      <c r="AW36" s="317" t="e">
        <f>AT36/AM44</f>
        <v>#DIV/0!</v>
      </c>
      <c r="AX36" s="318"/>
      <c r="AY36" s="318"/>
    </row>
    <row r="37" spans="1:53" ht="13.5" customHeight="1">
      <c r="A37" s="249"/>
      <c r="B37" s="255"/>
      <c r="C37" s="287"/>
      <c r="D37" s="367"/>
      <c r="E37" s="302"/>
      <c r="F37" s="262"/>
      <c r="G37" s="70" t="s">
        <v>41</v>
      </c>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253"/>
      <c r="AN37" s="368"/>
      <c r="AO37" s="223"/>
      <c r="AP37" s="8"/>
      <c r="AQ37" s="319" t="s">
        <v>203</v>
      </c>
      <c r="AR37" s="320"/>
      <c r="AS37" s="321"/>
      <c r="AT37" s="316"/>
      <c r="AU37" s="316"/>
      <c r="AV37" s="316"/>
      <c r="AW37" s="318"/>
      <c r="AX37" s="318"/>
      <c r="AY37" s="318"/>
    </row>
    <row r="38" spans="1:53" ht="13.5" customHeight="1">
      <c r="A38" s="248" t="str">
        <f>IFERROR(INDEX(【従業者名簿】!F:F,MATCH(F38,【従業者名簿】!C:C,0)),"")</f>
        <v/>
      </c>
      <c r="B38" s="298" t="s">
        <v>33</v>
      </c>
      <c r="C38" s="299" t="str">
        <f t="shared" ref="C38" si="14">IF(AO38="介護福祉士","〇","")</f>
        <v/>
      </c>
      <c r="D38" s="366" t="str">
        <f>IF(A38="","",DATEDIF(A38,$AF$3,"m"))</f>
        <v/>
      </c>
      <c r="E38" s="301"/>
      <c r="F38" s="262"/>
      <c r="G38" s="70" t="s">
        <v>36</v>
      </c>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253">
        <f>SUM(H39:AL39)</f>
        <v>0</v>
      </c>
      <c r="AN38" s="368" t="str">
        <f t="shared" ref="AN38" si="15">IFERROR(IF(OR(E38="Ａ",AM38&gt;$AF$45),1,ROUNDDOWN(AM38/$AF$45,1)),"")</f>
        <v/>
      </c>
      <c r="AO38" s="222"/>
      <c r="AP38" s="8"/>
      <c r="AQ38" s="312" t="s">
        <v>204</v>
      </c>
      <c r="AR38" s="313"/>
      <c r="AS38" s="314"/>
      <c r="AT38" s="315">
        <f>ROUNDDOWN(SUMIFS(AN14:AN79,C14:C79,"〇",D14:D79,"&gt;="&amp;BA38),1)</f>
        <v>0</v>
      </c>
      <c r="AU38" s="316"/>
      <c r="AV38" s="316"/>
      <c r="AW38" s="317" t="e">
        <f>AT38/AM44</f>
        <v>#DIV/0!</v>
      </c>
      <c r="AX38" s="318"/>
      <c r="AY38" s="318"/>
      <c r="BA38" s="358">
        <f>[1]【算定要件集計】!T7</f>
        <v>120</v>
      </c>
    </row>
    <row r="39" spans="1:53" ht="13.5" customHeight="1">
      <c r="A39" s="249"/>
      <c r="B39" s="255"/>
      <c r="C39" s="287"/>
      <c r="D39" s="367"/>
      <c r="E39" s="302"/>
      <c r="F39" s="262"/>
      <c r="G39" s="70" t="s">
        <v>41</v>
      </c>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253"/>
      <c r="AN39" s="368"/>
      <c r="AO39" s="223"/>
      <c r="AP39" s="8"/>
      <c r="AQ39" s="319" t="s">
        <v>206</v>
      </c>
      <c r="AR39" s="320"/>
      <c r="AS39" s="321"/>
      <c r="AT39" s="316"/>
      <c r="AU39" s="316"/>
      <c r="AV39" s="316"/>
      <c r="AW39" s="318"/>
      <c r="AX39" s="318"/>
      <c r="AY39" s="318"/>
      <c r="BA39" s="359"/>
    </row>
    <row r="40" spans="1:53" ht="13.5" customHeight="1">
      <c r="A40" s="248" t="str">
        <f>IFERROR(INDEX(【従業者名簿】!F:F,MATCH(F40,【従業者名簿】!C:C,0)),"")</f>
        <v/>
      </c>
      <c r="B40" s="298" t="s">
        <v>33</v>
      </c>
      <c r="C40" s="299" t="str">
        <f t="shared" ref="C40" si="16">IF(AO40="介護福祉士","〇","")</f>
        <v/>
      </c>
      <c r="D40" s="366" t="str">
        <f>IF(A40="","",DATEDIF(A40,$AF$3,"m"))</f>
        <v/>
      </c>
      <c r="E40" s="301"/>
      <c r="F40" s="262"/>
      <c r="G40" s="70" t="s">
        <v>36</v>
      </c>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253">
        <f>SUM(H41:AL41)</f>
        <v>0</v>
      </c>
      <c r="AN40" s="368" t="str">
        <f t="shared" ref="AN40" si="17">IFERROR(IF(OR(E40="Ａ",AM40&gt;$AF$45),1,ROUNDDOWN(AM40/$AF$45,1)),"")</f>
        <v/>
      </c>
      <c r="AO40" s="222"/>
      <c r="AP40" s="8"/>
      <c r="AQ40" s="312" t="s">
        <v>207</v>
      </c>
      <c r="AR40" s="313"/>
      <c r="AS40" s="314"/>
      <c r="AT40" s="315">
        <f>ROUNDDOWN(SUM(SUMIF(E14:E79,{"Ａ","Ｂ"},AN14:AN79)),1)</f>
        <v>0</v>
      </c>
      <c r="AU40" s="316"/>
      <c r="AV40" s="316"/>
      <c r="AW40" s="360" t="e">
        <f>AT40/AM44</f>
        <v>#DIV/0!</v>
      </c>
      <c r="AX40" s="361"/>
      <c r="AY40" s="362"/>
      <c r="BA40" s="169"/>
    </row>
    <row r="41" spans="1:53" ht="13.5" customHeight="1">
      <c r="A41" s="249"/>
      <c r="B41" s="255"/>
      <c r="C41" s="287"/>
      <c r="D41" s="367"/>
      <c r="E41" s="302"/>
      <c r="F41" s="262"/>
      <c r="G41" s="70" t="s">
        <v>41</v>
      </c>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253"/>
      <c r="AN41" s="368"/>
      <c r="AO41" s="223"/>
      <c r="AP41" s="8"/>
      <c r="AQ41" s="319" t="s">
        <v>208</v>
      </c>
      <c r="AR41" s="320"/>
      <c r="AS41" s="321"/>
      <c r="AT41" s="316"/>
      <c r="AU41" s="316"/>
      <c r="AV41" s="316"/>
      <c r="AW41" s="363"/>
      <c r="AX41" s="364"/>
      <c r="AY41" s="365"/>
      <c r="BA41" s="170"/>
    </row>
    <row r="42" spans="1:53" ht="13.5" customHeight="1">
      <c r="A42" s="248" t="str">
        <f>IFERROR(INDEX(【従業者名簿】!F:F,MATCH(F42,【従業者名簿】!C:C,0)),"")</f>
        <v/>
      </c>
      <c r="B42" s="298" t="s">
        <v>33</v>
      </c>
      <c r="C42" s="299" t="str">
        <f t="shared" ref="C42" si="18">IF(AO42="介護福祉士","〇","")</f>
        <v/>
      </c>
      <c r="D42" s="366" t="str">
        <f>IF(A42="","",DATEDIF(A42,$AF$3,"m"))</f>
        <v/>
      </c>
      <c r="E42" s="275"/>
      <c r="F42" s="262"/>
      <c r="G42" s="70" t="s">
        <v>36</v>
      </c>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253">
        <f>SUM(H43:AL43)</f>
        <v>0</v>
      </c>
      <c r="AN42" s="368" t="str">
        <f>IFERROR(IF(OR(E42="Ａ",AM42&gt;$AF$45),1,ROUNDDOWN(AM42/$AF$45,1)),"")</f>
        <v/>
      </c>
      <c r="AO42" s="222"/>
      <c r="AP42" s="8"/>
      <c r="AQ42" s="312" t="s">
        <v>207</v>
      </c>
      <c r="AR42" s="313"/>
      <c r="AS42" s="314"/>
      <c r="AT42" s="315">
        <f>ROUNDDOWN(SUMIF(D14:D79,"&gt;="&amp;BA42,AN14:AN79),1)</f>
        <v>0</v>
      </c>
      <c r="AU42" s="316"/>
      <c r="AV42" s="316"/>
      <c r="AW42" s="360" t="e">
        <f>AT42/AM44</f>
        <v>#DIV/0!</v>
      </c>
      <c r="AX42" s="361"/>
      <c r="AY42" s="362"/>
      <c r="BA42" s="358">
        <f>[1]【算定要件集計】!T11</f>
        <v>84</v>
      </c>
    </row>
    <row r="43" spans="1:53" ht="13.5" customHeight="1">
      <c r="A43" s="249"/>
      <c r="B43" s="255"/>
      <c r="C43" s="287"/>
      <c r="D43" s="367"/>
      <c r="E43" s="260"/>
      <c r="F43" s="262"/>
      <c r="G43" s="70" t="s">
        <v>41</v>
      </c>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253"/>
      <c r="AN43" s="368"/>
      <c r="AO43" s="223"/>
      <c r="AP43" s="8"/>
      <c r="AQ43" s="319" t="s">
        <v>210</v>
      </c>
      <c r="AR43" s="320"/>
      <c r="AS43" s="321"/>
      <c r="AT43" s="316"/>
      <c r="AU43" s="316"/>
      <c r="AV43" s="316"/>
      <c r="AW43" s="363"/>
      <c r="AX43" s="364"/>
      <c r="AY43" s="365"/>
      <c r="BA43" s="359"/>
    </row>
    <row r="44" spans="1:53" ht="13.5" customHeight="1">
      <c r="B44" s="332" t="s">
        <v>51</v>
      </c>
      <c r="C44" s="333"/>
      <c r="D44" s="333"/>
      <c r="E44" s="333"/>
      <c r="F44" s="333"/>
      <c r="G44" s="25" t="s">
        <v>49</v>
      </c>
      <c r="H44" s="23"/>
      <c r="I44" s="15"/>
      <c r="J44" s="332" t="s">
        <v>46</v>
      </c>
      <c r="K44" s="334"/>
      <c r="L44" s="334"/>
      <c r="M44" s="334"/>
      <c r="N44" s="334"/>
      <c r="O44" s="334"/>
      <c r="P44" s="334"/>
      <c r="Q44" s="334"/>
      <c r="R44" s="334"/>
      <c r="S44" s="14"/>
      <c r="T44" s="26" t="s">
        <v>50</v>
      </c>
      <c r="U44" s="24"/>
      <c r="V44" s="332" t="s">
        <v>47</v>
      </c>
      <c r="W44" s="334"/>
      <c r="X44" s="334"/>
      <c r="Y44" s="334"/>
      <c r="Z44" s="334"/>
      <c r="AA44" s="334"/>
      <c r="AB44" s="334"/>
      <c r="AC44" s="333"/>
      <c r="AD44" s="333"/>
      <c r="AE44" s="333"/>
      <c r="AF44" s="14" t="s">
        <v>164</v>
      </c>
      <c r="AH44" s="27"/>
      <c r="AI44" s="27"/>
      <c r="AJ44" s="27"/>
      <c r="AK44" s="27"/>
      <c r="AL44" s="27"/>
      <c r="AM44" s="324">
        <f>ROUNDDOWN(SUM(AN14:AN43,AN50:AN79),1)</f>
        <v>0</v>
      </c>
      <c r="AN44" s="325"/>
      <c r="AO44" s="391" t="s">
        <v>173</v>
      </c>
      <c r="AP44" s="10"/>
      <c r="AQ44" s="322"/>
      <c r="AR44" s="323"/>
      <c r="AS44" s="323"/>
      <c r="AT44" s="322"/>
      <c r="AU44" s="323"/>
      <c r="AV44" s="323"/>
      <c r="AW44" s="322"/>
      <c r="AX44" s="323"/>
      <c r="AY44" s="323"/>
    </row>
    <row r="45" spans="1:53" ht="13.5" customHeight="1">
      <c r="B45" s="210"/>
      <c r="C45" s="214"/>
      <c r="D45" s="214"/>
      <c r="E45" s="214"/>
      <c r="F45" s="214"/>
      <c r="G45" s="41">
        <f>AF5</f>
        <v>0</v>
      </c>
      <c r="H45" s="21" t="s">
        <v>16</v>
      </c>
      <c r="I45" s="20"/>
      <c r="J45" s="335"/>
      <c r="K45" s="336"/>
      <c r="L45" s="336"/>
      <c r="M45" s="336"/>
      <c r="N45" s="336"/>
      <c r="O45" s="336"/>
      <c r="P45" s="336"/>
      <c r="Q45" s="336"/>
      <c r="R45" s="336"/>
      <c r="S45" s="330" t="str">
        <f>IFERROR((AM5/AF5*4)+(COUNT(H6:AL6)-28)*(AM5/AF5/7),"")</f>
        <v/>
      </c>
      <c r="T45" s="330"/>
      <c r="U45" s="22" t="s">
        <v>7</v>
      </c>
      <c r="V45" s="335"/>
      <c r="W45" s="336"/>
      <c r="X45" s="336"/>
      <c r="Y45" s="336"/>
      <c r="Z45" s="336"/>
      <c r="AA45" s="336"/>
      <c r="AB45" s="336"/>
      <c r="AC45" s="214"/>
      <c r="AD45" s="214"/>
      <c r="AE45" s="214"/>
      <c r="AF45" s="331" t="str">
        <f>IFERROR(ROUNDDOWN(G45*S45,0),"")</f>
        <v/>
      </c>
      <c r="AG45" s="331"/>
      <c r="AH45" s="21" t="s">
        <v>16</v>
      </c>
      <c r="AI45" s="21"/>
      <c r="AJ45" s="21"/>
      <c r="AK45" s="21"/>
      <c r="AL45" s="21"/>
      <c r="AM45" s="326"/>
      <c r="AN45" s="327"/>
      <c r="AO45" s="329"/>
      <c r="AP45" s="10"/>
      <c r="AQ45" s="323"/>
      <c r="AR45" s="323"/>
      <c r="AS45" s="323"/>
      <c r="AT45" s="323"/>
      <c r="AU45" s="323"/>
      <c r="AV45" s="323"/>
      <c r="AW45" s="323"/>
      <c r="AX45" s="323"/>
      <c r="AY45" s="323"/>
    </row>
    <row r="46" spans="1:53" ht="13.5" customHeight="1">
      <c r="B46" s="43"/>
      <c r="C46" s="43"/>
      <c r="D46" s="43"/>
      <c r="E46" s="7" t="s">
        <v>91</v>
      </c>
      <c r="F46" s="43"/>
      <c r="G46" s="51"/>
      <c r="H46" s="7"/>
      <c r="I46" s="52"/>
      <c r="J46" s="52"/>
      <c r="K46" s="52"/>
      <c r="L46" s="52"/>
      <c r="M46" s="52"/>
      <c r="N46" s="52"/>
      <c r="O46" s="52"/>
      <c r="P46" s="52"/>
      <c r="Q46" s="52"/>
      <c r="R46" s="52"/>
      <c r="S46" s="53"/>
      <c r="T46" s="53"/>
      <c r="U46" s="7"/>
      <c r="V46" s="52"/>
      <c r="W46" s="52"/>
      <c r="X46" s="52"/>
      <c r="Y46" s="52"/>
      <c r="Z46" s="52"/>
      <c r="AA46" s="52"/>
      <c r="AB46" s="52"/>
      <c r="AC46" s="43"/>
      <c r="AD46" s="43"/>
      <c r="AE46" s="43"/>
      <c r="AF46" s="54"/>
      <c r="AG46" s="54"/>
      <c r="AH46" s="7"/>
      <c r="AI46" s="7"/>
      <c r="AJ46" s="7"/>
      <c r="AK46" s="7"/>
      <c r="AL46" s="7"/>
      <c r="AM46" s="137" t="s">
        <v>149</v>
      </c>
      <c r="AN46" s="56"/>
      <c r="AO46" s="57"/>
      <c r="AP46" s="10"/>
      <c r="AQ46" s="159"/>
      <c r="AR46" s="159"/>
      <c r="AS46" s="159"/>
      <c r="AT46" s="58"/>
      <c r="AU46" s="58"/>
      <c r="AV46" s="58"/>
      <c r="AW46" s="59"/>
      <c r="AX46" s="59"/>
      <c r="AY46" s="59"/>
    </row>
    <row r="47" spans="1:53" ht="13.5" customHeight="1">
      <c r="B47" s="43"/>
      <c r="C47" s="43"/>
      <c r="D47" s="43"/>
      <c r="E47" s="7"/>
      <c r="F47" s="43"/>
      <c r="G47" s="51"/>
      <c r="H47" s="7"/>
      <c r="I47" s="52"/>
      <c r="J47" s="52"/>
      <c r="K47" s="52"/>
      <c r="L47" s="52"/>
      <c r="M47" s="52"/>
      <c r="N47" s="52"/>
      <c r="O47" s="52"/>
      <c r="P47" s="52"/>
      <c r="Q47" s="52"/>
      <c r="R47" s="52"/>
      <c r="S47" s="53"/>
      <c r="T47" s="53"/>
      <c r="U47" s="7"/>
      <c r="V47" s="52"/>
      <c r="W47" s="52"/>
      <c r="X47" s="52"/>
      <c r="Y47" s="52"/>
      <c r="Z47" s="52"/>
      <c r="AA47" s="52"/>
      <c r="AB47" s="52"/>
      <c r="AC47" s="43"/>
      <c r="AD47" s="43"/>
      <c r="AE47" s="43"/>
      <c r="AF47" s="54"/>
      <c r="AG47" s="54"/>
      <c r="AH47" s="7"/>
      <c r="AI47" s="7"/>
      <c r="AJ47" s="7"/>
      <c r="AK47" s="7"/>
      <c r="AL47" s="7"/>
      <c r="AM47" s="55"/>
      <c r="AN47" s="56"/>
      <c r="AO47" s="57"/>
      <c r="AP47" s="10"/>
      <c r="AQ47" s="159"/>
      <c r="AR47" s="159"/>
      <c r="AS47" s="159"/>
      <c r="AT47" s="58"/>
      <c r="AU47" s="58"/>
      <c r="AV47" s="58"/>
      <c r="AW47" s="59"/>
      <c r="AX47" s="59"/>
      <c r="AY47" s="59"/>
    </row>
    <row r="48" spans="1:53" s="6" customFormat="1" ht="18" customHeight="1">
      <c r="A48" s="248" t="s">
        <v>60</v>
      </c>
      <c r="B48" s="238" t="s">
        <v>0</v>
      </c>
      <c r="C48" s="250" t="s">
        <v>203</v>
      </c>
      <c r="D48" s="250" t="s">
        <v>62</v>
      </c>
      <c r="E48" s="250" t="s">
        <v>1</v>
      </c>
      <c r="F48" s="238" t="s">
        <v>3</v>
      </c>
      <c r="G48" s="252" t="s">
        <v>37</v>
      </c>
      <c r="H48" s="18" t="str">
        <f>AF3</f>
        <v/>
      </c>
      <c r="I48" s="18" t="str">
        <f>IFERROR(H48+1,"")</f>
        <v/>
      </c>
      <c r="J48" s="18" t="str">
        <f>IFERROR(I48+1,"")</f>
        <v/>
      </c>
      <c r="K48" s="18" t="str">
        <f t="shared" ref="K48:AI48" si="19">IFERROR(J48+1,"")</f>
        <v/>
      </c>
      <c r="L48" s="18" t="str">
        <f t="shared" si="19"/>
        <v/>
      </c>
      <c r="M48" s="18" t="str">
        <f t="shared" si="19"/>
        <v/>
      </c>
      <c r="N48" s="18" t="str">
        <f t="shared" si="19"/>
        <v/>
      </c>
      <c r="O48" s="18" t="str">
        <f t="shared" si="19"/>
        <v/>
      </c>
      <c r="P48" s="18" t="str">
        <f t="shared" si="19"/>
        <v/>
      </c>
      <c r="Q48" s="18" t="str">
        <f t="shared" si="19"/>
        <v/>
      </c>
      <c r="R48" s="18" t="str">
        <f t="shared" si="19"/>
        <v/>
      </c>
      <c r="S48" s="18" t="str">
        <f t="shared" si="19"/>
        <v/>
      </c>
      <c r="T48" s="18" t="str">
        <f t="shared" si="19"/>
        <v/>
      </c>
      <c r="U48" s="18" t="str">
        <f t="shared" si="19"/>
        <v/>
      </c>
      <c r="V48" s="18" t="str">
        <f t="shared" si="19"/>
        <v/>
      </c>
      <c r="W48" s="18" t="str">
        <f t="shared" si="19"/>
        <v/>
      </c>
      <c r="X48" s="18" t="str">
        <f t="shared" si="19"/>
        <v/>
      </c>
      <c r="Y48" s="18" t="str">
        <f t="shared" si="19"/>
        <v/>
      </c>
      <c r="Z48" s="18" t="str">
        <f t="shared" si="19"/>
        <v/>
      </c>
      <c r="AA48" s="18" t="str">
        <f t="shared" si="19"/>
        <v/>
      </c>
      <c r="AB48" s="18" t="str">
        <f t="shared" si="19"/>
        <v/>
      </c>
      <c r="AC48" s="18" t="str">
        <f t="shared" si="19"/>
        <v/>
      </c>
      <c r="AD48" s="18" t="str">
        <f t="shared" si="19"/>
        <v/>
      </c>
      <c r="AE48" s="18" t="str">
        <f t="shared" si="19"/>
        <v/>
      </c>
      <c r="AF48" s="18" t="str">
        <f t="shared" si="19"/>
        <v/>
      </c>
      <c r="AG48" s="18" t="str">
        <f t="shared" si="19"/>
        <v/>
      </c>
      <c r="AH48" s="18" t="str">
        <f t="shared" si="19"/>
        <v/>
      </c>
      <c r="AI48" s="18" t="str">
        <f t="shared" si="19"/>
        <v/>
      </c>
      <c r="AJ48" s="18" t="str">
        <f>IFERROR(IF(MONTH(AI48)&lt;&gt;MONTH(AI48+1),"",AI48+1),"")</f>
        <v/>
      </c>
      <c r="AK48" s="18" t="str">
        <f>IFERROR(IF(MONTH(AJ48)&lt;&gt;MONTH(AJ48+1),"",AJ48+1),"")</f>
        <v/>
      </c>
      <c r="AL48" s="18" t="str">
        <f>IFERROR(IF(MONTH(AK48)&lt;&gt;MONTH(AK48+1),"",AK48+1),"")</f>
        <v/>
      </c>
      <c r="AM48" s="263" t="s">
        <v>162</v>
      </c>
      <c r="AN48" s="263" t="s">
        <v>163</v>
      </c>
      <c r="AO48" s="206" t="s">
        <v>133</v>
      </c>
      <c r="AQ48" s="1"/>
      <c r="AR48" s="1"/>
      <c r="AS48" s="1"/>
      <c r="AT48" s="1"/>
      <c r="AU48" s="1"/>
      <c r="AV48" s="1"/>
      <c r="AW48" s="1"/>
      <c r="AX48" s="1"/>
      <c r="AY48" s="1"/>
    </row>
    <row r="49" spans="1:51" s="6" customFormat="1" ht="18" customHeight="1">
      <c r="A49" s="249"/>
      <c r="B49" s="238"/>
      <c r="C49" s="251"/>
      <c r="D49" s="251"/>
      <c r="E49" s="251"/>
      <c r="F49" s="238"/>
      <c r="G49" s="239"/>
      <c r="H49" s="19" t="str">
        <f>H48</f>
        <v/>
      </c>
      <c r="I49" s="19" t="str">
        <f>I48</f>
        <v/>
      </c>
      <c r="J49" s="19" t="str">
        <f t="shared" ref="J49:AL49" si="20">J48</f>
        <v/>
      </c>
      <c r="K49" s="19" t="str">
        <f t="shared" si="20"/>
        <v/>
      </c>
      <c r="L49" s="19" t="str">
        <f t="shared" si="20"/>
        <v/>
      </c>
      <c r="M49" s="19" t="str">
        <f t="shared" si="20"/>
        <v/>
      </c>
      <c r="N49" s="19" t="str">
        <f t="shared" si="20"/>
        <v/>
      </c>
      <c r="O49" s="19" t="str">
        <f t="shared" si="20"/>
        <v/>
      </c>
      <c r="P49" s="19" t="str">
        <f t="shared" si="20"/>
        <v/>
      </c>
      <c r="Q49" s="19" t="str">
        <f t="shared" si="20"/>
        <v/>
      </c>
      <c r="R49" s="19" t="str">
        <f t="shared" si="20"/>
        <v/>
      </c>
      <c r="S49" s="19" t="str">
        <f t="shared" si="20"/>
        <v/>
      </c>
      <c r="T49" s="19" t="str">
        <f t="shared" si="20"/>
        <v/>
      </c>
      <c r="U49" s="19" t="str">
        <f t="shared" si="20"/>
        <v/>
      </c>
      <c r="V49" s="19" t="str">
        <f t="shared" si="20"/>
        <v/>
      </c>
      <c r="W49" s="19" t="str">
        <f t="shared" si="20"/>
        <v/>
      </c>
      <c r="X49" s="19" t="str">
        <f t="shared" si="20"/>
        <v/>
      </c>
      <c r="Y49" s="19" t="str">
        <f t="shared" si="20"/>
        <v/>
      </c>
      <c r="Z49" s="19" t="str">
        <f t="shared" si="20"/>
        <v/>
      </c>
      <c r="AA49" s="19" t="str">
        <f t="shared" si="20"/>
        <v/>
      </c>
      <c r="AB49" s="19" t="str">
        <f t="shared" si="20"/>
        <v/>
      </c>
      <c r="AC49" s="19" t="str">
        <f t="shared" si="20"/>
        <v/>
      </c>
      <c r="AD49" s="19" t="str">
        <f t="shared" si="20"/>
        <v/>
      </c>
      <c r="AE49" s="19" t="str">
        <f t="shared" si="20"/>
        <v/>
      </c>
      <c r="AF49" s="19" t="str">
        <f t="shared" si="20"/>
        <v/>
      </c>
      <c r="AG49" s="19" t="str">
        <f t="shared" si="20"/>
        <v/>
      </c>
      <c r="AH49" s="19" t="str">
        <f t="shared" si="20"/>
        <v/>
      </c>
      <c r="AI49" s="19" t="str">
        <f t="shared" si="20"/>
        <v/>
      </c>
      <c r="AJ49" s="19" t="str">
        <f t="shared" si="20"/>
        <v/>
      </c>
      <c r="AK49" s="19" t="str">
        <f t="shared" si="20"/>
        <v/>
      </c>
      <c r="AL49" s="19" t="str">
        <f t="shared" si="20"/>
        <v/>
      </c>
      <c r="AM49" s="263"/>
      <c r="AN49" s="263"/>
      <c r="AO49" s="207"/>
      <c r="AQ49" s="1"/>
      <c r="AR49" s="1"/>
      <c r="AS49" s="1"/>
      <c r="AT49" s="1"/>
      <c r="AU49" s="1"/>
      <c r="AV49" s="1"/>
      <c r="AW49" s="1"/>
      <c r="AX49" s="1"/>
      <c r="AY49" s="1"/>
    </row>
    <row r="50" spans="1:51" ht="13.5" customHeight="1">
      <c r="A50" s="248" t="str">
        <f>IFERROR(INDEX(【従業者名簿】!F:F,MATCH(F50,【従業者名簿】!C:C,0)),"")</f>
        <v/>
      </c>
      <c r="B50" s="298" t="s">
        <v>33</v>
      </c>
      <c r="C50" s="299" t="str">
        <f>IF(AO50="介護福祉士","〇","")</f>
        <v/>
      </c>
      <c r="D50" s="366" t="str">
        <f>IF(A50="","",DATEDIF(A50,$AF$3,"m"))</f>
        <v/>
      </c>
      <c r="E50" s="301"/>
      <c r="F50" s="270"/>
      <c r="G50" s="70" t="s">
        <v>36</v>
      </c>
      <c r="H50" s="164"/>
      <c r="I50" s="164"/>
      <c r="J50" s="164"/>
      <c r="K50" s="164"/>
      <c r="L50" s="164"/>
      <c r="M50" s="164"/>
      <c r="N50" s="164"/>
      <c r="O50" s="164"/>
      <c r="P50" s="164"/>
      <c r="Q50" s="164"/>
      <c r="R50" s="164"/>
      <c r="S50" s="164"/>
      <c r="T50" s="164"/>
      <c r="U50" s="164"/>
      <c r="V50" s="164"/>
      <c r="W50" s="164"/>
      <c r="X50" s="164"/>
      <c r="Y50" s="164"/>
      <c r="Z50" s="164"/>
      <c r="AA50" s="164"/>
      <c r="AB50" s="164"/>
      <c r="AC50" s="164"/>
      <c r="AD50" s="164"/>
      <c r="AE50" s="164"/>
      <c r="AF50" s="164"/>
      <c r="AG50" s="164"/>
      <c r="AH50" s="164"/>
      <c r="AI50" s="164"/>
      <c r="AJ50" s="164"/>
      <c r="AK50" s="164"/>
      <c r="AL50" s="164"/>
      <c r="AM50" s="253">
        <f>SUM(H51:AL51)</f>
        <v>0</v>
      </c>
      <c r="AN50" s="389" t="str">
        <f>IFERROR(IF(OR(E50="Ａ",AM50&gt;$AF$45),1,ROUNDDOWN(AM50/$AF$45,1)),"")</f>
        <v/>
      </c>
      <c r="AO50" s="222"/>
      <c r="AP50" s="8"/>
    </row>
    <row r="51" spans="1:51" ht="13.5" customHeight="1">
      <c r="A51" s="249"/>
      <c r="B51" s="255"/>
      <c r="C51" s="287"/>
      <c r="D51" s="367"/>
      <c r="E51" s="302"/>
      <c r="F51" s="261"/>
      <c r="G51" s="70" t="s">
        <v>134</v>
      </c>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253"/>
      <c r="AN51" s="389"/>
      <c r="AO51" s="223"/>
      <c r="AP51" s="8"/>
    </row>
    <row r="52" spans="1:51" ht="13.5" customHeight="1">
      <c r="A52" s="248" t="str">
        <f>IFERROR(INDEX(【従業者名簿】!F:F,MATCH(F52,【従業者名簿】!C:C,0)),"")</f>
        <v/>
      </c>
      <c r="B52" s="298" t="s">
        <v>33</v>
      </c>
      <c r="C52" s="299" t="str">
        <f t="shared" ref="C52" si="21">IF(AO52="介護福祉士","〇","")</f>
        <v/>
      </c>
      <c r="D52" s="366" t="str">
        <f>IF(A52="","",DATEDIF(A52,$AF$3,"m"))</f>
        <v/>
      </c>
      <c r="E52" s="301"/>
      <c r="F52" s="262"/>
      <c r="G52" s="70" t="s">
        <v>36</v>
      </c>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c r="AI52" s="133"/>
      <c r="AJ52" s="133"/>
      <c r="AK52" s="133"/>
      <c r="AL52" s="133"/>
      <c r="AM52" s="253">
        <f>SUM(H53:AL53)</f>
        <v>0</v>
      </c>
      <c r="AN52" s="389" t="str">
        <f t="shared" ref="AN52" si="22">IFERROR(IF(OR(E52="Ａ",AM52&gt;$AF$45),1,ROUNDDOWN(AM52/$AF$45,1)),"")</f>
        <v/>
      </c>
      <c r="AO52" s="372"/>
      <c r="AP52" s="8"/>
    </row>
    <row r="53" spans="1:51" ht="13.5" customHeight="1">
      <c r="A53" s="249"/>
      <c r="B53" s="255"/>
      <c r="C53" s="287"/>
      <c r="D53" s="367"/>
      <c r="E53" s="302"/>
      <c r="F53" s="262"/>
      <c r="G53" s="70" t="s">
        <v>140</v>
      </c>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253"/>
      <c r="AN53" s="389"/>
      <c r="AO53" s="374"/>
      <c r="AP53" s="8"/>
    </row>
    <row r="54" spans="1:51" ht="13.5" customHeight="1">
      <c r="A54" s="248" t="str">
        <f>IFERROR(INDEX(【従業者名簿】!F:F,MATCH(F54,【従業者名簿】!C:C,0)),"")</f>
        <v/>
      </c>
      <c r="B54" s="298" t="s">
        <v>33</v>
      </c>
      <c r="C54" s="299" t="str">
        <f t="shared" ref="C54" si="23">IF(AO54="介護福祉士","〇","")</f>
        <v/>
      </c>
      <c r="D54" s="366" t="str">
        <f>IF(A54="","",DATEDIF(A54,$AF$3,"m"))</f>
        <v/>
      </c>
      <c r="E54" s="301"/>
      <c r="F54" s="262"/>
      <c r="G54" s="70" t="s">
        <v>36</v>
      </c>
      <c r="H54" s="133"/>
      <c r="I54" s="133"/>
      <c r="J54" s="133"/>
      <c r="K54" s="133"/>
      <c r="L54" s="133"/>
      <c r="M54" s="133"/>
      <c r="N54" s="133"/>
      <c r="O54" s="133"/>
      <c r="P54" s="133"/>
      <c r="Q54" s="133"/>
      <c r="R54" s="133"/>
      <c r="S54" s="133"/>
      <c r="T54" s="133"/>
      <c r="U54" s="133"/>
      <c r="V54" s="133"/>
      <c r="W54" s="133"/>
      <c r="X54" s="133"/>
      <c r="Y54" s="133"/>
      <c r="Z54" s="133"/>
      <c r="AA54" s="133"/>
      <c r="AB54" s="133"/>
      <c r="AC54" s="133"/>
      <c r="AD54" s="133"/>
      <c r="AE54" s="133"/>
      <c r="AF54" s="133"/>
      <c r="AG54" s="133"/>
      <c r="AH54" s="133"/>
      <c r="AI54" s="133"/>
      <c r="AJ54" s="133"/>
      <c r="AK54" s="133"/>
      <c r="AL54" s="133"/>
      <c r="AM54" s="253">
        <f>SUM(H55:AL55)</f>
        <v>0</v>
      </c>
      <c r="AN54" s="389" t="str">
        <f t="shared" ref="AN54" si="24">IFERROR(IF(OR(E54="Ａ",AM54&gt;$AF$45),1,ROUNDDOWN(AM54/$AF$45,1)),"")</f>
        <v/>
      </c>
      <c r="AO54" s="372"/>
      <c r="AP54" s="8"/>
    </row>
    <row r="55" spans="1:51" ht="13.5" customHeight="1">
      <c r="A55" s="249"/>
      <c r="B55" s="255"/>
      <c r="C55" s="287"/>
      <c r="D55" s="367"/>
      <c r="E55" s="302"/>
      <c r="F55" s="262"/>
      <c r="G55" s="70" t="s">
        <v>134</v>
      </c>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253"/>
      <c r="AN55" s="389"/>
      <c r="AO55" s="374"/>
      <c r="AP55" s="8"/>
    </row>
    <row r="56" spans="1:51" ht="13.5" customHeight="1">
      <c r="A56" s="248" t="str">
        <f>IFERROR(INDEX(【従業者名簿】!F:F,MATCH(F56,【従業者名簿】!C:C,0)),"")</f>
        <v/>
      </c>
      <c r="B56" s="298" t="s">
        <v>33</v>
      </c>
      <c r="C56" s="299" t="str">
        <f t="shared" ref="C56" si="25">IF(AO56="介護福祉士","〇","")</f>
        <v/>
      </c>
      <c r="D56" s="366" t="str">
        <f t="shared" ref="D56" si="26">IF(A56="","",DATEDIF(A56,$AF$3,"m"))</f>
        <v/>
      </c>
      <c r="E56" s="301"/>
      <c r="F56" s="262"/>
      <c r="G56" s="70" t="s">
        <v>36</v>
      </c>
      <c r="H56" s="133"/>
      <c r="I56" s="133"/>
      <c r="J56" s="133"/>
      <c r="K56" s="133"/>
      <c r="L56" s="133"/>
      <c r="M56" s="133"/>
      <c r="N56" s="133"/>
      <c r="O56" s="133"/>
      <c r="P56" s="133"/>
      <c r="Q56" s="133"/>
      <c r="R56" s="133"/>
      <c r="S56" s="133"/>
      <c r="T56" s="133"/>
      <c r="U56" s="133"/>
      <c r="V56" s="133"/>
      <c r="W56" s="133"/>
      <c r="X56" s="133"/>
      <c r="Y56" s="133"/>
      <c r="Z56" s="133"/>
      <c r="AA56" s="133"/>
      <c r="AB56" s="133"/>
      <c r="AC56" s="133"/>
      <c r="AD56" s="133"/>
      <c r="AE56" s="133"/>
      <c r="AF56" s="133"/>
      <c r="AG56" s="133"/>
      <c r="AH56" s="133"/>
      <c r="AI56" s="133"/>
      <c r="AJ56" s="133"/>
      <c r="AK56" s="133"/>
      <c r="AL56" s="133"/>
      <c r="AM56" s="253">
        <f t="shared" ref="AM56" si="27">SUM(H57:AL57)</f>
        <v>0</v>
      </c>
      <c r="AN56" s="389" t="str">
        <f t="shared" ref="AN56" si="28">IFERROR(IF(OR(E56="Ａ",AM56&gt;$AF$45),1,ROUNDDOWN(AM56/$AF$45,1)),"")</f>
        <v/>
      </c>
      <c r="AO56" s="372"/>
      <c r="AP56" s="8"/>
    </row>
    <row r="57" spans="1:51" ht="13.5" customHeight="1">
      <c r="A57" s="249"/>
      <c r="B57" s="255"/>
      <c r="C57" s="287"/>
      <c r="D57" s="367"/>
      <c r="E57" s="302"/>
      <c r="F57" s="262"/>
      <c r="G57" s="70" t="s">
        <v>141</v>
      </c>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253"/>
      <c r="AN57" s="389"/>
      <c r="AO57" s="374"/>
      <c r="AP57" s="8"/>
    </row>
    <row r="58" spans="1:51" ht="13.5" customHeight="1">
      <c r="A58" s="248" t="str">
        <f>IFERROR(INDEX(【従業者名簿】!F:F,MATCH(F58,【従業者名簿】!C:C,0)),"")</f>
        <v/>
      </c>
      <c r="B58" s="298" t="s">
        <v>33</v>
      </c>
      <c r="C58" s="299" t="str">
        <f t="shared" ref="C58" si="29">IF(AO58="介護福祉士","〇","")</f>
        <v/>
      </c>
      <c r="D58" s="366" t="str">
        <f t="shared" ref="D58" si="30">IF(A58="","",DATEDIF(A58,$AF$3,"m"))</f>
        <v/>
      </c>
      <c r="E58" s="301"/>
      <c r="F58" s="262"/>
      <c r="G58" s="70" t="s">
        <v>36</v>
      </c>
      <c r="H58" s="133"/>
      <c r="I58" s="133"/>
      <c r="J58" s="133"/>
      <c r="K58" s="133"/>
      <c r="L58" s="133"/>
      <c r="M58" s="133"/>
      <c r="N58" s="133"/>
      <c r="O58" s="133"/>
      <c r="P58" s="133"/>
      <c r="Q58" s="133"/>
      <c r="R58" s="133"/>
      <c r="S58" s="133"/>
      <c r="T58" s="133"/>
      <c r="U58" s="133"/>
      <c r="V58" s="133"/>
      <c r="W58" s="133"/>
      <c r="X58" s="133"/>
      <c r="Y58" s="133"/>
      <c r="Z58" s="133"/>
      <c r="AA58" s="133"/>
      <c r="AB58" s="133"/>
      <c r="AC58" s="133"/>
      <c r="AD58" s="133"/>
      <c r="AE58" s="133"/>
      <c r="AF58" s="133"/>
      <c r="AG58" s="133"/>
      <c r="AH58" s="133"/>
      <c r="AI58" s="133"/>
      <c r="AJ58" s="133"/>
      <c r="AK58" s="133"/>
      <c r="AL58" s="133"/>
      <c r="AM58" s="253">
        <f t="shared" ref="AM58" si="31">SUM(H59:AL59)</f>
        <v>0</v>
      </c>
      <c r="AN58" s="389" t="str">
        <f t="shared" ref="AN58" si="32">IFERROR(IF(OR(E58="Ａ",AM58&gt;$AF$45),1,ROUNDDOWN(AM58/$AF$45,1)),"")</f>
        <v/>
      </c>
      <c r="AO58" s="372"/>
      <c r="AP58" s="8"/>
    </row>
    <row r="59" spans="1:51" ht="13.5" customHeight="1">
      <c r="A59" s="249"/>
      <c r="B59" s="255"/>
      <c r="C59" s="287"/>
      <c r="D59" s="367"/>
      <c r="E59" s="302"/>
      <c r="F59" s="262"/>
      <c r="G59" s="70" t="s">
        <v>134</v>
      </c>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253"/>
      <c r="AN59" s="389"/>
      <c r="AO59" s="374"/>
      <c r="AP59" s="8"/>
    </row>
    <row r="60" spans="1:51" ht="13.5" customHeight="1">
      <c r="A60" s="248" t="str">
        <f>IFERROR(INDEX(【従業者名簿】!F:F,MATCH(F60,【従業者名簿】!C:C,0)),"")</f>
        <v/>
      </c>
      <c r="B60" s="298" t="s">
        <v>33</v>
      </c>
      <c r="C60" s="299" t="str">
        <f t="shared" ref="C60" si="33">IF(AO60="介護福祉士","〇","")</f>
        <v/>
      </c>
      <c r="D60" s="366" t="str">
        <f t="shared" ref="D60" si="34">IF(A60="","",DATEDIF(A60,$AF$3,"m"))</f>
        <v/>
      </c>
      <c r="E60" s="301"/>
      <c r="F60" s="262"/>
      <c r="G60" s="70" t="s">
        <v>36</v>
      </c>
      <c r="H60" s="133"/>
      <c r="I60" s="133"/>
      <c r="J60" s="133"/>
      <c r="K60" s="133"/>
      <c r="L60" s="133"/>
      <c r="M60" s="133"/>
      <c r="N60" s="133"/>
      <c r="O60" s="133"/>
      <c r="P60" s="133"/>
      <c r="Q60" s="133"/>
      <c r="R60" s="133"/>
      <c r="S60" s="133"/>
      <c r="T60" s="133"/>
      <c r="U60" s="133"/>
      <c r="V60" s="133"/>
      <c r="W60" s="133"/>
      <c r="X60" s="133"/>
      <c r="Y60" s="133"/>
      <c r="Z60" s="133"/>
      <c r="AA60" s="133"/>
      <c r="AB60" s="133"/>
      <c r="AC60" s="133"/>
      <c r="AD60" s="133"/>
      <c r="AE60" s="133"/>
      <c r="AF60" s="133"/>
      <c r="AG60" s="133"/>
      <c r="AH60" s="133"/>
      <c r="AI60" s="133"/>
      <c r="AJ60" s="133"/>
      <c r="AK60" s="133"/>
      <c r="AL60" s="133"/>
      <c r="AM60" s="253">
        <f t="shared" ref="AM60" si="35">SUM(H61:AL61)</f>
        <v>0</v>
      </c>
      <c r="AN60" s="389" t="str">
        <f t="shared" ref="AN60" si="36">IFERROR(IF(OR(E60="Ａ",AM60&gt;$AF$45),1,ROUNDDOWN(AM60/$AF$45,1)),"")</f>
        <v/>
      </c>
      <c r="AO60" s="372"/>
      <c r="AP60" s="8"/>
    </row>
    <row r="61" spans="1:51" ht="13.5" customHeight="1">
      <c r="A61" s="249"/>
      <c r="B61" s="255"/>
      <c r="C61" s="287"/>
      <c r="D61" s="367"/>
      <c r="E61" s="302"/>
      <c r="F61" s="262"/>
      <c r="G61" s="70" t="s">
        <v>134</v>
      </c>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253"/>
      <c r="AN61" s="389"/>
      <c r="AO61" s="374"/>
      <c r="AP61" s="8"/>
    </row>
    <row r="62" spans="1:51" ht="13.5" customHeight="1">
      <c r="A62" s="248" t="str">
        <f>IFERROR(INDEX(【従業者名簿】!F:F,MATCH(F62,【従業者名簿】!C:C,0)),"")</f>
        <v/>
      </c>
      <c r="B62" s="298" t="s">
        <v>33</v>
      </c>
      <c r="C62" s="299" t="str">
        <f t="shared" ref="C62" si="37">IF(AO62="介護福祉士","〇","")</f>
        <v/>
      </c>
      <c r="D62" s="366" t="str">
        <f t="shared" ref="D62" si="38">IF(A62="","",DATEDIF(A62,$AF$3,"m"))</f>
        <v/>
      </c>
      <c r="E62" s="301"/>
      <c r="F62" s="262"/>
      <c r="G62" s="70" t="s">
        <v>36</v>
      </c>
      <c r="H62" s="133"/>
      <c r="I62" s="133"/>
      <c r="J62" s="133"/>
      <c r="K62" s="133"/>
      <c r="L62" s="133"/>
      <c r="M62" s="133"/>
      <c r="N62" s="133"/>
      <c r="O62" s="133"/>
      <c r="P62" s="133"/>
      <c r="Q62" s="133"/>
      <c r="R62" s="133"/>
      <c r="S62" s="133"/>
      <c r="T62" s="133"/>
      <c r="U62" s="133"/>
      <c r="V62" s="133"/>
      <c r="W62" s="133"/>
      <c r="X62" s="133"/>
      <c r="Y62" s="133"/>
      <c r="Z62" s="133"/>
      <c r="AA62" s="133"/>
      <c r="AB62" s="133"/>
      <c r="AC62" s="133"/>
      <c r="AD62" s="133"/>
      <c r="AE62" s="133"/>
      <c r="AF62" s="133"/>
      <c r="AG62" s="133"/>
      <c r="AH62" s="133"/>
      <c r="AI62" s="133"/>
      <c r="AJ62" s="133"/>
      <c r="AK62" s="133"/>
      <c r="AL62" s="133"/>
      <c r="AM62" s="253">
        <f t="shared" ref="AM62" si="39">SUM(H63:AL63)</f>
        <v>0</v>
      </c>
      <c r="AN62" s="389" t="str">
        <f t="shared" ref="AN62" si="40">IFERROR(IF(OR(E62="Ａ",AM62&gt;$AF$45),1,ROUNDDOWN(AM62/$AF$45,1)),"")</f>
        <v/>
      </c>
      <c r="AO62" s="372"/>
      <c r="AP62" s="8"/>
    </row>
    <row r="63" spans="1:51" ht="13.5" customHeight="1">
      <c r="A63" s="249"/>
      <c r="B63" s="255"/>
      <c r="C63" s="287"/>
      <c r="D63" s="367"/>
      <c r="E63" s="302"/>
      <c r="F63" s="262"/>
      <c r="G63" s="70" t="s">
        <v>134</v>
      </c>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253"/>
      <c r="AN63" s="389"/>
      <c r="AO63" s="374"/>
      <c r="AP63" s="8"/>
    </row>
    <row r="64" spans="1:51" ht="13.5" customHeight="1">
      <c r="A64" s="248" t="str">
        <f>IFERROR(INDEX(【従業者名簿】!F:F,MATCH(F64,【従業者名簿】!C:C,0)),"")</f>
        <v/>
      </c>
      <c r="B64" s="298" t="s">
        <v>33</v>
      </c>
      <c r="C64" s="299" t="str">
        <f t="shared" ref="C64" si="41">IF(AO64="介護福祉士","〇","")</f>
        <v/>
      </c>
      <c r="D64" s="366" t="str">
        <f t="shared" ref="D64" si="42">IF(A64="","",DATEDIF(A64,$AF$3,"m"))</f>
        <v/>
      </c>
      <c r="E64" s="301"/>
      <c r="F64" s="262"/>
      <c r="G64" s="70" t="s">
        <v>36</v>
      </c>
      <c r="H64" s="133"/>
      <c r="I64" s="133"/>
      <c r="J64" s="133"/>
      <c r="K64" s="133"/>
      <c r="L64" s="133"/>
      <c r="M64" s="133"/>
      <c r="N64" s="133"/>
      <c r="O64" s="133"/>
      <c r="P64" s="133"/>
      <c r="Q64" s="133"/>
      <c r="R64" s="133"/>
      <c r="S64" s="133"/>
      <c r="T64" s="133"/>
      <c r="U64" s="133"/>
      <c r="V64" s="133"/>
      <c r="W64" s="133"/>
      <c r="X64" s="133"/>
      <c r="Y64" s="133"/>
      <c r="Z64" s="133"/>
      <c r="AA64" s="133"/>
      <c r="AB64" s="133"/>
      <c r="AC64" s="133"/>
      <c r="AD64" s="133"/>
      <c r="AE64" s="133"/>
      <c r="AF64" s="133"/>
      <c r="AG64" s="133"/>
      <c r="AH64" s="133"/>
      <c r="AI64" s="133"/>
      <c r="AJ64" s="133"/>
      <c r="AK64" s="133"/>
      <c r="AL64" s="133"/>
      <c r="AM64" s="253">
        <f t="shared" ref="AM64" si="43">SUM(H65:AL65)</f>
        <v>0</v>
      </c>
      <c r="AN64" s="389" t="str">
        <f t="shared" ref="AN64" si="44">IFERROR(IF(OR(E64="Ａ",AM64&gt;$AF$45),1,ROUNDDOWN(AM64/$AF$45,1)),"")</f>
        <v/>
      </c>
      <c r="AO64" s="372"/>
      <c r="AP64" s="8"/>
    </row>
    <row r="65" spans="1:51" ht="13.5" customHeight="1">
      <c r="A65" s="249"/>
      <c r="B65" s="255"/>
      <c r="C65" s="287"/>
      <c r="D65" s="367"/>
      <c r="E65" s="302"/>
      <c r="F65" s="262"/>
      <c r="G65" s="70" t="s">
        <v>134</v>
      </c>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253"/>
      <c r="AN65" s="389"/>
      <c r="AO65" s="374"/>
      <c r="AP65" s="8"/>
    </row>
    <row r="66" spans="1:51" ht="13.5" customHeight="1">
      <c r="A66" s="248" t="str">
        <f>IFERROR(INDEX(【従業者名簿】!F:F,MATCH(F66,【従業者名簿】!C:C,0)),"")</f>
        <v/>
      </c>
      <c r="B66" s="298" t="s">
        <v>33</v>
      </c>
      <c r="C66" s="299" t="str">
        <f t="shared" ref="C66" si="45">IF(AO66="介護福祉士","〇","")</f>
        <v/>
      </c>
      <c r="D66" s="366" t="str">
        <f t="shared" ref="D66" si="46">IF(A66="","",DATEDIF(A66,$AF$3,"m"))</f>
        <v/>
      </c>
      <c r="E66" s="301"/>
      <c r="F66" s="262"/>
      <c r="G66" s="70" t="s">
        <v>36</v>
      </c>
      <c r="H66" s="133"/>
      <c r="I66" s="133"/>
      <c r="J66" s="133"/>
      <c r="K66" s="133"/>
      <c r="L66" s="133"/>
      <c r="M66" s="133"/>
      <c r="N66" s="133"/>
      <c r="O66" s="133"/>
      <c r="P66" s="133"/>
      <c r="Q66" s="133"/>
      <c r="R66" s="133"/>
      <c r="S66" s="133"/>
      <c r="T66" s="133"/>
      <c r="U66" s="133"/>
      <c r="V66" s="133"/>
      <c r="W66" s="133"/>
      <c r="X66" s="133"/>
      <c r="Y66" s="133"/>
      <c r="Z66" s="133"/>
      <c r="AA66" s="133"/>
      <c r="AB66" s="133"/>
      <c r="AC66" s="133"/>
      <c r="AD66" s="133"/>
      <c r="AE66" s="133"/>
      <c r="AF66" s="133"/>
      <c r="AG66" s="133"/>
      <c r="AH66" s="133"/>
      <c r="AI66" s="133"/>
      <c r="AJ66" s="133"/>
      <c r="AK66" s="133"/>
      <c r="AL66" s="133"/>
      <c r="AM66" s="253">
        <f t="shared" ref="AM66" si="47">SUM(H67:AL67)</f>
        <v>0</v>
      </c>
      <c r="AN66" s="389" t="str">
        <f t="shared" ref="AN66" si="48">IFERROR(IF(OR(E66="Ａ",AM66&gt;$AF$45),1,ROUNDDOWN(AM66/$AF$45,1)),"")</f>
        <v/>
      </c>
      <c r="AO66" s="372"/>
      <c r="AP66" s="8"/>
    </row>
    <row r="67" spans="1:51" ht="13.5" customHeight="1">
      <c r="A67" s="249"/>
      <c r="B67" s="255"/>
      <c r="C67" s="287"/>
      <c r="D67" s="367"/>
      <c r="E67" s="302"/>
      <c r="F67" s="262"/>
      <c r="G67" s="70" t="s">
        <v>134</v>
      </c>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253"/>
      <c r="AN67" s="389"/>
      <c r="AO67" s="374"/>
      <c r="AP67" s="8"/>
    </row>
    <row r="68" spans="1:51" ht="13.5" customHeight="1">
      <c r="A68" s="248" t="str">
        <f>IFERROR(INDEX(【従業者名簿】!F:F,MATCH(F68,【従業者名簿】!C:C,0)),"")</f>
        <v/>
      </c>
      <c r="B68" s="298" t="s">
        <v>33</v>
      </c>
      <c r="C68" s="299" t="str">
        <f t="shared" ref="C68" si="49">IF(AO68="介護福祉士","〇","")</f>
        <v/>
      </c>
      <c r="D68" s="366" t="str">
        <f t="shared" ref="D68" si="50">IF(A68="","",DATEDIF(A68,$AF$3,"m"))</f>
        <v/>
      </c>
      <c r="E68" s="301"/>
      <c r="F68" s="262"/>
      <c r="G68" s="70" t="s">
        <v>36</v>
      </c>
      <c r="H68" s="133"/>
      <c r="I68" s="133"/>
      <c r="J68" s="133"/>
      <c r="K68" s="133"/>
      <c r="L68" s="133"/>
      <c r="M68" s="133"/>
      <c r="N68" s="133"/>
      <c r="O68" s="133"/>
      <c r="P68" s="133"/>
      <c r="Q68" s="133"/>
      <c r="R68" s="133"/>
      <c r="S68" s="133"/>
      <c r="T68" s="133"/>
      <c r="U68" s="133"/>
      <c r="V68" s="133"/>
      <c r="W68" s="133"/>
      <c r="X68" s="133"/>
      <c r="Y68" s="133"/>
      <c r="Z68" s="133"/>
      <c r="AA68" s="133"/>
      <c r="AB68" s="133"/>
      <c r="AC68" s="133"/>
      <c r="AD68" s="133"/>
      <c r="AE68" s="133"/>
      <c r="AF68" s="133"/>
      <c r="AG68" s="133"/>
      <c r="AH68" s="133"/>
      <c r="AI68" s="133"/>
      <c r="AJ68" s="133"/>
      <c r="AK68" s="133"/>
      <c r="AL68" s="133"/>
      <c r="AM68" s="253">
        <f t="shared" ref="AM68" si="51">SUM(H69:AL69)</f>
        <v>0</v>
      </c>
      <c r="AN68" s="389" t="str">
        <f t="shared" ref="AN68" si="52">IFERROR(IF(OR(E68="Ａ",AM68&gt;$AF$45),1,ROUNDDOWN(AM68/$AF$45,1)),"")</f>
        <v/>
      </c>
      <c r="AO68" s="372"/>
      <c r="AP68" s="8"/>
    </row>
    <row r="69" spans="1:51" ht="13.5" customHeight="1">
      <c r="A69" s="249"/>
      <c r="B69" s="255"/>
      <c r="C69" s="287"/>
      <c r="D69" s="367"/>
      <c r="E69" s="302"/>
      <c r="F69" s="262"/>
      <c r="G69" s="70" t="s">
        <v>134</v>
      </c>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253"/>
      <c r="AN69" s="389"/>
      <c r="AO69" s="374"/>
      <c r="AP69" s="8"/>
    </row>
    <row r="70" spans="1:51" ht="13.5" customHeight="1">
      <c r="A70" s="248" t="str">
        <f>IFERROR(INDEX(【従業者名簿】!F:F,MATCH(F70,【従業者名簿】!C:C,0)),"")</f>
        <v/>
      </c>
      <c r="B70" s="298" t="s">
        <v>33</v>
      </c>
      <c r="C70" s="299" t="str">
        <f t="shared" ref="C70" si="53">IF(AO70="介護福祉士","〇","")</f>
        <v/>
      </c>
      <c r="D70" s="366" t="str">
        <f t="shared" ref="D70" si="54">IF(A70="","",DATEDIF(A70,$AF$3,"m"))</f>
        <v/>
      </c>
      <c r="E70" s="301"/>
      <c r="F70" s="262"/>
      <c r="G70" s="70" t="s">
        <v>36</v>
      </c>
      <c r="H70" s="133"/>
      <c r="I70" s="133"/>
      <c r="J70" s="133"/>
      <c r="K70" s="133"/>
      <c r="L70" s="133"/>
      <c r="M70" s="133"/>
      <c r="N70" s="133"/>
      <c r="O70" s="133"/>
      <c r="P70" s="133"/>
      <c r="Q70" s="133"/>
      <c r="R70" s="133"/>
      <c r="S70" s="133"/>
      <c r="T70" s="133"/>
      <c r="U70" s="133"/>
      <c r="V70" s="133"/>
      <c r="W70" s="133"/>
      <c r="X70" s="133"/>
      <c r="Y70" s="133"/>
      <c r="Z70" s="133"/>
      <c r="AA70" s="133"/>
      <c r="AB70" s="133"/>
      <c r="AC70" s="133"/>
      <c r="AD70" s="133"/>
      <c r="AE70" s="133"/>
      <c r="AF70" s="133"/>
      <c r="AG70" s="133"/>
      <c r="AH70" s="133"/>
      <c r="AI70" s="133"/>
      <c r="AJ70" s="133"/>
      <c r="AK70" s="133"/>
      <c r="AL70" s="133"/>
      <c r="AM70" s="253">
        <f t="shared" ref="AM70" si="55">SUM(H71:AL71)</f>
        <v>0</v>
      </c>
      <c r="AN70" s="389" t="str">
        <f t="shared" ref="AN70" si="56">IFERROR(IF(OR(E70="Ａ",AM70&gt;$AF$45),1,ROUNDDOWN(AM70/$AF$45,1)),"")</f>
        <v/>
      </c>
      <c r="AO70" s="372"/>
      <c r="AP70" s="8"/>
    </row>
    <row r="71" spans="1:51" ht="13.5" customHeight="1">
      <c r="A71" s="249"/>
      <c r="B71" s="255"/>
      <c r="C71" s="287"/>
      <c r="D71" s="367"/>
      <c r="E71" s="302"/>
      <c r="F71" s="262"/>
      <c r="G71" s="70" t="s">
        <v>134</v>
      </c>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253"/>
      <c r="AN71" s="389"/>
      <c r="AO71" s="374"/>
      <c r="AP71" s="8"/>
    </row>
    <row r="72" spans="1:51" ht="13.5" customHeight="1">
      <c r="A72" s="248" t="str">
        <f>IFERROR(INDEX(【従業者名簿】!F:F,MATCH(F72,【従業者名簿】!C:C,0)),"")</f>
        <v/>
      </c>
      <c r="B72" s="298" t="s">
        <v>33</v>
      </c>
      <c r="C72" s="299" t="str">
        <f t="shared" ref="C72" si="57">IF(AO72="介護福祉士","〇","")</f>
        <v/>
      </c>
      <c r="D72" s="366" t="str">
        <f t="shared" ref="D72" si="58">IF(A72="","",DATEDIF(A72,$AF$3,"m"))</f>
        <v/>
      </c>
      <c r="E72" s="301"/>
      <c r="F72" s="262"/>
      <c r="G72" s="70" t="s">
        <v>36</v>
      </c>
      <c r="H72" s="133"/>
      <c r="I72" s="133"/>
      <c r="J72" s="133"/>
      <c r="K72" s="133"/>
      <c r="L72" s="133"/>
      <c r="M72" s="133"/>
      <c r="N72" s="133"/>
      <c r="O72" s="133"/>
      <c r="P72" s="133"/>
      <c r="Q72" s="133"/>
      <c r="R72" s="133"/>
      <c r="S72" s="133"/>
      <c r="T72" s="133"/>
      <c r="U72" s="133"/>
      <c r="V72" s="133"/>
      <c r="W72" s="133"/>
      <c r="X72" s="133"/>
      <c r="Y72" s="133"/>
      <c r="Z72" s="133"/>
      <c r="AA72" s="133"/>
      <c r="AB72" s="133"/>
      <c r="AC72" s="133"/>
      <c r="AD72" s="133"/>
      <c r="AE72" s="133"/>
      <c r="AF72" s="133"/>
      <c r="AG72" s="133"/>
      <c r="AH72" s="133"/>
      <c r="AI72" s="133"/>
      <c r="AJ72" s="133"/>
      <c r="AK72" s="133"/>
      <c r="AL72" s="133"/>
      <c r="AM72" s="253">
        <f t="shared" ref="AM72" si="59">SUM(H73:AL73)</f>
        <v>0</v>
      </c>
      <c r="AN72" s="389" t="str">
        <f t="shared" ref="AN72" si="60">IFERROR(IF(OR(E72="Ａ",AM72&gt;$AF$45),1,ROUNDDOWN(AM72/$AF$45,1)),"")</f>
        <v/>
      </c>
      <c r="AO72" s="372"/>
      <c r="AP72" s="8"/>
    </row>
    <row r="73" spans="1:51" ht="13.5" customHeight="1">
      <c r="A73" s="249"/>
      <c r="B73" s="255"/>
      <c r="C73" s="287"/>
      <c r="D73" s="367"/>
      <c r="E73" s="302"/>
      <c r="F73" s="262"/>
      <c r="G73" s="70" t="s">
        <v>134</v>
      </c>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253"/>
      <c r="AN73" s="389"/>
      <c r="AO73" s="374"/>
      <c r="AP73" s="8"/>
    </row>
    <row r="74" spans="1:51" ht="13.5" customHeight="1">
      <c r="A74" s="248" t="str">
        <f>IFERROR(INDEX(【従業者名簿】!F:F,MATCH(F74,【従業者名簿】!C:C,0)),"")</f>
        <v/>
      </c>
      <c r="B74" s="298" t="s">
        <v>33</v>
      </c>
      <c r="C74" s="299" t="str">
        <f t="shared" ref="C74" si="61">IF(AO74="介護福祉士","〇","")</f>
        <v/>
      </c>
      <c r="D74" s="366" t="str">
        <f t="shared" ref="D74" si="62">IF(A74="","",DATEDIF(A74,$AF$3,"m"))</f>
        <v/>
      </c>
      <c r="E74" s="301"/>
      <c r="F74" s="262"/>
      <c r="G74" s="70" t="s">
        <v>36</v>
      </c>
      <c r="H74" s="133"/>
      <c r="I74" s="133"/>
      <c r="J74" s="133"/>
      <c r="K74" s="133"/>
      <c r="L74" s="133"/>
      <c r="M74" s="133"/>
      <c r="N74" s="133"/>
      <c r="O74" s="133"/>
      <c r="P74" s="133"/>
      <c r="Q74" s="133"/>
      <c r="R74" s="133"/>
      <c r="S74" s="133"/>
      <c r="T74" s="133"/>
      <c r="U74" s="133"/>
      <c r="V74" s="133"/>
      <c r="W74" s="133"/>
      <c r="X74" s="133"/>
      <c r="Y74" s="133"/>
      <c r="Z74" s="133"/>
      <c r="AA74" s="133"/>
      <c r="AB74" s="133"/>
      <c r="AC74" s="133"/>
      <c r="AD74" s="133"/>
      <c r="AE74" s="133"/>
      <c r="AF74" s="133"/>
      <c r="AG74" s="133"/>
      <c r="AH74" s="133"/>
      <c r="AI74" s="133"/>
      <c r="AJ74" s="133"/>
      <c r="AK74" s="133"/>
      <c r="AL74" s="133"/>
      <c r="AM74" s="253">
        <f t="shared" ref="AM74" si="63">SUM(H75:AL75)</f>
        <v>0</v>
      </c>
      <c r="AN74" s="389" t="str">
        <f t="shared" ref="AN74" si="64">IFERROR(IF(OR(E74="Ａ",AM74&gt;$AF$45),1,ROUNDDOWN(AM74/$AF$45,1)),"")</f>
        <v/>
      </c>
      <c r="AO74" s="372"/>
      <c r="AP74" s="8"/>
    </row>
    <row r="75" spans="1:51" ht="13.5" customHeight="1">
      <c r="A75" s="249"/>
      <c r="B75" s="255"/>
      <c r="C75" s="287"/>
      <c r="D75" s="367"/>
      <c r="E75" s="302"/>
      <c r="F75" s="262"/>
      <c r="G75" s="70" t="s">
        <v>134</v>
      </c>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253"/>
      <c r="AN75" s="389"/>
      <c r="AO75" s="374"/>
      <c r="AP75" s="8"/>
    </row>
    <row r="76" spans="1:51" ht="13.5" customHeight="1">
      <c r="A76" s="248" t="str">
        <f>IFERROR(INDEX(【従業者名簿】!F:F,MATCH(F76,【従業者名簿】!C:C,0)),"")</f>
        <v/>
      </c>
      <c r="B76" s="298" t="s">
        <v>33</v>
      </c>
      <c r="C76" s="299" t="str">
        <f t="shared" ref="C76" si="65">IF(AO76="介護福祉士","〇","")</f>
        <v/>
      </c>
      <c r="D76" s="366" t="str">
        <f t="shared" ref="D76" si="66">IF(A76="","",DATEDIF(A76,$AF$3,"m"))</f>
        <v/>
      </c>
      <c r="E76" s="301"/>
      <c r="F76" s="270"/>
      <c r="G76" s="70" t="s">
        <v>36</v>
      </c>
      <c r="H76" s="133"/>
      <c r="I76" s="133"/>
      <c r="J76" s="133"/>
      <c r="K76" s="133"/>
      <c r="L76" s="133"/>
      <c r="M76" s="133"/>
      <c r="N76" s="133"/>
      <c r="O76" s="133"/>
      <c r="P76" s="133"/>
      <c r="Q76" s="133"/>
      <c r="R76" s="133"/>
      <c r="S76" s="133"/>
      <c r="T76" s="133"/>
      <c r="U76" s="133"/>
      <c r="V76" s="133"/>
      <c r="W76" s="133"/>
      <c r="X76" s="133"/>
      <c r="Y76" s="133"/>
      <c r="Z76" s="133"/>
      <c r="AA76" s="133"/>
      <c r="AB76" s="133"/>
      <c r="AC76" s="133"/>
      <c r="AD76" s="133"/>
      <c r="AE76" s="133"/>
      <c r="AF76" s="133"/>
      <c r="AG76" s="133"/>
      <c r="AH76" s="133"/>
      <c r="AI76" s="133"/>
      <c r="AJ76" s="133"/>
      <c r="AK76" s="133"/>
      <c r="AL76" s="133"/>
      <c r="AM76" s="253">
        <f t="shared" ref="AM76" si="67">SUM(H77:AL77)</f>
        <v>0</v>
      </c>
      <c r="AN76" s="389" t="str">
        <f t="shared" ref="AN76" si="68">IFERROR(IF(OR(E76="Ａ",AM76&gt;$AF$45),1,ROUNDDOWN(AM76/$AF$45,1)),"")</f>
        <v/>
      </c>
      <c r="AO76" s="372"/>
      <c r="AP76" s="8"/>
    </row>
    <row r="77" spans="1:51" ht="13.5" customHeight="1">
      <c r="A77" s="249"/>
      <c r="B77" s="255"/>
      <c r="C77" s="287"/>
      <c r="D77" s="367"/>
      <c r="E77" s="302"/>
      <c r="F77" s="261"/>
      <c r="G77" s="70" t="s">
        <v>134</v>
      </c>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253"/>
      <c r="AN77" s="389"/>
      <c r="AO77" s="374"/>
      <c r="AP77" s="8"/>
    </row>
    <row r="78" spans="1:51" ht="13.5" customHeight="1">
      <c r="A78" s="248" t="str">
        <f>IFERROR(INDEX(【従業者名簿】!F:F,MATCH(F78,【従業者名簿】!C:C,0)),"")</f>
        <v/>
      </c>
      <c r="B78" s="298" t="s">
        <v>33</v>
      </c>
      <c r="C78" s="299" t="str">
        <f t="shared" ref="C78" si="69">IF(AO78="介護福祉士","〇","")</f>
        <v/>
      </c>
      <c r="D78" s="366" t="str">
        <f>IF(A78="","",DATEDIF(A78,$AF$3,"m"))</f>
        <v/>
      </c>
      <c r="E78" s="301"/>
      <c r="F78" s="262"/>
      <c r="G78" s="70" t="s">
        <v>36</v>
      </c>
      <c r="H78" s="133"/>
      <c r="I78" s="133"/>
      <c r="J78" s="133"/>
      <c r="K78" s="133"/>
      <c r="L78" s="133"/>
      <c r="M78" s="133"/>
      <c r="N78" s="133"/>
      <c r="O78" s="133"/>
      <c r="P78" s="133"/>
      <c r="Q78" s="133"/>
      <c r="R78" s="133"/>
      <c r="S78" s="133"/>
      <c r="T78" s="133"/>
      <c r="U78" s="133"/>
      <c r="V78" s="133"/>
      <c r="W78" s="133"/>
      <c r="X78" s="133"/>
      <c r="Y78" s="133"/>
      <c r="Z78" s="133"/>
      <c r="AA78" s="133"/>
      <c r="AB78" s="133"/>
      <c r="AC78" s="133"/>
      <c r="AD78" s="133"/>
      <c r="AE78" s="133"/>
      <c r="AF78" s="133"/>
      <c r="AG78" s="133"/>
      <c r="AH78" s="133"/>
      <c r="AI78" s="133"/>
      <c r="AJ78" s="133"/>
      <c r="AK78" s="133"/>
      <c r="AL78" s="133"/>
      <c r="AM78" s="253">
        <f>SUM(H79:AL79)</f>
        <v>0</v>
      </c>
      <c r="AN78" s="389" t="str">
        <f>IFERROR(IF(OR(E78="Ａ",AM78&gt;$AF$45),1,ROUNDDOWN(AM78/$AF$45,1)),"")</f>
        <v/>
      </c>
      <c r="AO78" s="372"/>
      <c r="AP78" s="8"/>
    </row>
    <row r="79" spans="1:51" ht="13.5" customHeight="1">
      <c r="A79" s="249"/>
      <c r="B79" s="255"/>
      <c r="C79" s="287"/>
      <c r="D79" s="367"/>
      <c r="E79" s="302"/>
      <c r="F79" s="262"/>
      <c r="G79" s="70" t="s">
        <v>134</v>
      </c>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253"/>
      <c r="AN79" s="389"/>
      <c r="AO79" s="374"/>
      <c r="AP79" s="8"/>
    </row>
    <row r="80" spans="1:51" ht="13.5" customHeight="1">
      <c r="B80" s="132"/>
      <c r="C80" s="132"/>
      <c r="D80" s="132"/>
      <c r="E80" s="7" t="s">
        <v>137</v>
      </c>
      <c r="F80" s="132"/>
      <c r="G80" s="51"/>
      <c r="H80" s="7"/>
      <c r="I80" s="52"/>
      <c r="J80" s="52"/>
      <c r="K80" s="52"/>
      <c r="L80" s="52"/>
      <c r="M80" s="52"/>
      <c r="N80" s="52"/>
      <c r="O80" s="52"/>
      <c r="P80" s="52"/>
      <c r="Q80" s="52"/>
      <c r="R80" s="52"/>
      <c r="S80" s="53"/>
      <c r="T80" s="53"/>
      <c r="U80" s="7"/>
      <c r="V80" s="52"/>
      <c r="W80" s="52"/>
      <c r="X80" s="52"/>
      <c r="Y80" s="52"/>
      <c r="Z80" s="52"/>
      <c r="AA80" s="52"/>
      <c r="AB80" s="52"/>
      <c r="AC80" s="132"/>
      <c r="AD80" s="132"/>
      <c r="AE80" s="132"/>
      <c r="AF80" s="54"/>
      <c r="AG80" s="54"/>
      <c r="AH80" s="7"/>
      <c r="AI80" s="7"/>
      <c r="AJ80" s="7"/>
      <c r="AK80" s="7"/>
      <c r="AL80" s="7"/>
      <c r="AM80" s="55"/>
      <c r="AN80" s="56"/>
      <c r="AO80" s="57"/>
      <c r="AP80" s="10"/>
      <c r="AQ80" s="159"/>
      <c r="AR80" s="159"/>
      <c r="AS80" s="159"/>
      <c r="AT80" s="58"/>
      <c r="AU80" s="58"/>
      <c r="AV80" s="58"/>
      <c r="AW80" s="59"/>
      <c r="AX80" s="59"/>
      <c r="AY80" s="59"/>
    </row>
    <row r="81" spans="1:53" ht="13.5" customHeight="1">
      <c r="B81" s="132"/>
      <c r="C81" s="132"/>
      <c r="D81" s="132"/>
      <c r="E81" s="7"/>
      <c r="F81" s="132"/>
      <c r="G81" s="51"/>
      <c r="H81" s="7"/>
      <c r="I81" s="52"/>
      <c r="J81" s="52"/>
      <c r="K81" s="52"/>
      <c r="L81" s="52"/>
      <c r="M81" s="52"/>
      <c r="N81" s="52"/>
      <c r="O81" s="52"/>
      <c r="P81" s="52"/>
      <c r="Q81" s="52"/>
      <c r="R81" s="52"/>
      <c r="S81" s="53"/>
      <c r="T81" s="53"/>
      <c r="U81" s="7"/>
      <c r="V81" s="52"/>
      <c r="W81" s="52"/>
      <c r="X81" s="52"/>
      <c r="Y81" s="52"/>
      <c r="Z81" s="52"/>
      <c r="AA81" s="52"/>
      <c r="AB81" s="52"/>
      <c r="AC81" s="132"/>
      <c r="AD81" s="132"/>
      <c r="AE81" s="132"/>
      <c r="AF81" s="54"/>
      <c r="AG81" s="54"/>
      <c r="AH81" s="7"/>
      <c r="AI81" s="7"/>
      <c r="AJ81" s="7"/>
      <c r="AK81" s="7"/>
      <c r="AL81" s="7"/>
      <c r="AM81" s="55"/>
      <c r="AN81" s="56"/>
      <c r="AO81" s="57"/>
      <c r="AP81" s="10"/>
      <c r="AQ81" s="159"/>
      <c r="AR81" s="159"/>
      <c r="AS81" s="159"/>
      <c r="AT81" s="58"/>
      <c r="AU81" s="58"/>
      <c r="AV81" s="58"/>
      <c r="AW81" s="59"/>
      <c r="AX81" s="59"/>
      <c r="AY81" s="59"/>
    </row>
    <row r="82" spans="1:53" ht="18" customHeight="1">
      <c r="B82" s="2" t="s">
        <v>2</v>
      </c>
      <c r="C82" s="2"/>
      <c r="D82" s="2"/>
      <c r="E82" s="2"/>
      <c r="F82" s="2"/>
      <c r="G82" s="2"/>
      <c r="H82" s="2"/>
      <c r="I82" s="2"/>
      <c r="J82" s="2"/>
      <c r="AF82" s="3"/>
      <c r="AO82" s="3"/>
      <c r="AY82" s="3" t="s">
        <v>35</v>
      </c>
      <c r="BA82" s="9"/>
    </row>
    <row r="83" spans="1:53" ht="18" customHeight="1">
      <c r="B83" s="233" t="s">
        <v>22</v>
      </c>
      <c r="C83" s="234"/>
      <c r="D83" s="235">
        <f>【算定要件集計】!$B$3</f>
        <v>0</v>
      </c>
      <c r="E83" s="236"/>
      <c r="F83" s="236"/>
      <c r="G83" s="236"/>
      <c r="H83" s="236"/>
      <c r="I83" s="236"/>
      <c r="J83" s="236"/>
      <c r="K83" s="237"/>
      <c r="L83" s="238" t="s">
        <v>21</v>
      </c>
      <c r="M83" s="239"/>
      <c r="N83" s="239"/>
      <c r="O83" s="240"/>
      <c r="P83" s="241"/>
      <c r="Q83" s="241"/>
      <c r="R83" s="241"/>
      <c r="S83" s="241"/>
      <c r="T83" s="241"/>
      <c r="U83" s="242"/>
      <c r="V83" s="233" t="s">
        <v>23</v>
      </c>
      <c r="W83" s="243"/>
      <c r="X83" s="203"/>
      <c r="Y83" s="244"/>
      <c r="Z83" s="245"/>
      <c r="AA83" s="233" t="s">
        <v>40</v>
      </c>
      <c r="AB83" s="246"/>
      <c r="AC83" s="246"/>
      <c r="AD83" s="246"/>
      <c r="AE83" s="247"/>
      <c r="AF83" s="375" t="str">
        <f>$AF$3</f>
        <v/>
      </c>
      <c r="AG83" s="376"/>
      <c r="AH83" s="376"/>
      <c r="AI83" s="376"/>
      <c r="AJ83" s="377"/>
      <c r="AK83" s="378"/>
      <c r="AO83" s="5"/>
      <c r="BA83" s="9"/>
    </row>
    <row r="84" spans="1:53" ht="5.0999999999999996" customHeight="1">
      <c r="BA84" s="9"/>
    </row>
    <row r="85" spans="1:53" ht="16.5" customHeight="1">
      <c r="G85" s="5" t="s">
        <v>44</v>
      </c>
      <c r="H85" s="49">
        <f>$H$5</f>
        <v>0</v>
      </c>
      <c r="I85" s="50" t="s">
        <v>43</v>
      </c>
      <c r="J85" s="49">
        <f>$J$5</f>
        <v>0</v>
      </c>
      <c r="K85" s="50" t="s">
        <v>24</v>
      </c>
      <c r="L85" s="50"/>
      <c r="M85" s="49">
        <f>$M$5</f>
        <v>0</v>
      </c>
      <c r="N85" s="50" t="s">
        <v>43</v>
      </c>
      <c r="O85" s="49">
        <f>$O$5</f>
        <v>0</v>
      </c>
      <c r="P85" s="1" t="s">
        <v>25</v>
      </c>
      <c r="R85" s="7"/>
      <c r="U85" s="7"/>
      <c r="V85" s="7"/>
      <c r="W85" s="7"/>
      <c r="X85" s="7"/>
      <c r="Y85" s="7"/>
      <c r="AE85" s="5" t="s">
        <v>42</v>
      </c>
      <c r="AF85" s="220">
        <f>$AF$5</f>
        <v>0</v>
      </c>
      <c r="AG85" s="379"/>
      <c r="AH85" s="7" t="s">
        <v>31</v>
      </c>
      <c r="AI85" s="7"/>
      <c r="AJ85" s="7"/>
      <c r="AL85" s="5" t="s">
        <v>32</v>
      </c>
      <c r="AM85" s="47">
        <f>$AM$5</f>
        <v>0</v>
      </c>
      <c r="AN85" s="7" t="s">
        <v>31</v>
      </c>
      <c r="AQ85" s="1" t="s">
        <v>27</v>
      </c>
      <c r="BA85" s="9"/>
    </row>
    <row r="86" spans="1:53" s="6" customFormat="1" ht="18" customHeight="1">
      <c r="A86" s="248" t="s">
        <v>60</v>
      </c>
      <c r="B86" s="238" t="s">
        <v>0</v>
      </c>
      <c r="C86" s="250" t="s">
        <v>203</v>
      </c>
      <c r="D86" s="250" t="s">
        <v>62</v>
      </c>
      <c r="E86" s="250" t="s">
        <v>1</v>
      </c>
      <c r="F86" s="238" t="s">
        <v>3</v>
      </c>
      <c r="G86" s="252" t="s">
        <v>37</v>
      </c>
      <c r="H86" s="18" t="str">
        <f>AF83</f>
        <v/>
      </c>
      <c r="I86" s="18" t="str">
        <f>IFERROR(H86+1,"")</f>
        <v/>
      </c>
      <c r="J86" s="18" t="str">
        <f t="shared" ref="J86:AI86" si="70">IFERROR(I86+1,"")</f>
        <v/>
      </c>
      <c r="K86" s="18" t="str">
        <f t="shared" si="70"/>
        <v/>
      </c>
      <c r="L86" s="18" t="str">
        <f t="shared" si="70"/>
        <v/>
      </c>
      <c r="M86" s="18" t="str">
        <f t="shared" si="70"/>
        <v/>
      </c>
      <c r="N86" s="18" t="str">
        <f t="shared" si="70"/>
        <v/>
      </c>
      <c r="O86" s="18" t="str">
        <f t="shared" si="70"/>
        <v/>
      </c>
      <c r="P86" s="18" t="str">
        <f t="shared" si="70"/>
        <v/>
      </c>
      <c r="Q86" s="18" t="str">
        <f t="shared" si="70"/>
        <v/>
      </c>
      <c r="R86" s="18" t="str">
        <f t="shared" si="70"/>
        <v/>
      </c>
      <c r="S86" s="18" t="str">
        <f t="shared" si="70"/>
        <v/>
      </c>
      <c r="T86" s="18" t="str">
        <f t="shared" si="70"/>
        <v/>
      </c>
      <c r="U86" s="18" t="str">
        <f t="shared" si="70"/>
        <v/>
      </c>
      <c r="V86" s="18" t="str">
        <f t="shared" si="70"/>
        <v/>
      </c>
      <c r="W86" s="18" t="str">
        <f t="shared" si="70"/>
        <v/>
      </c>
      <c r="X86" s="18" t="str">
        <f t="shared" si="70"/>
        <v/>
      </c>
      <c r="Y86" s="18" t="str">
        <f t="shared" si="70"/>
        <v/>
      </c>
      <c r="Z86" s="18" t="str">
        <f t="shared" si="70"/>
        <v/>
      </c>
      <c r="AA86" s="18" t="str">
        <f t="shared" si="70"/>
        <v/>
      </c>
      <c r="AB86" s="18" t="str">
        <f t="shared" si="70"/>
        <v/>
      </c>
      <c r="AC86" s="18" t="str">
        <f t="shared" si="70"/>
        <v/>
      </c>
      <c r="AD86" s="18" t="str">
        <f t="shared" si="70"/>
        <v/>
      </c>
      <c r="AE86" s="18" t="str">
        <f t="shared" si="70"/>
        <v/>
      </c>
      <c r="AF86" s="18" t="str">
        <f t="shared" si="70"/>
        <v/>
      </c>
      <c r="AG86" s="18" t="str">
        <f t="shared" si="70"/>
        <v/>
      </c>
      <c r="AH86" s="18" t="str">
        <f t="shared" si="70"/>
        <v/>
      </c>
      <c r="AI86" s="18" t="str">
        <f t="shared" si="70"/>
        <v/>
      </c>
      <c r="AJ86" s="18" t="str">
        <f>IFERROR(IF(MONTH(AI86)&lt;&gt;MONTH(AI86+1),"",AI86+1),"")</f>
        <v/>
      </c>
      <c r="AK86" s="18" t="str">
        <f>IFERROR(IF(MONTH(AJ86)&lt;&gt;MONTH(AJ86+1),"",AJ86+1),"")</f>
        <v/>
      </c>
      <c r="AL86" s="18" t="str">
        <f>IFERROR(IF(MONTH(AK86)&lt;&gt;MONTH(AK86+1),"",AK86+1),"")</f>
        <v/>
      </c>
      <c r="AM86" s="263" t="s">
        <v>162</v>
      </c>
      <c r="AN86" s="263" t="s">
        <v>163</v>
      </c>
      <c r="AO86" s="206" t="s">
        <v>133</v>
      </c>
      <c r="AQ86" s="208" t="s">
        <v>36</v>
      </c>
      <c r="AR86" s="209"/>
      <c r="AS86" s="208" t="s">
        <v>39</v>
      </c>
      <c r="AT86" s="212"/>
      <c r="AU86" s="212"/>
      <c r="AV86" s="212"/>
      <c r="AW86" s="213"/>
      <c r="AX86" s="208" t="s">
        <v>16</v>
      </c>
      <c r="AY86" s="215"/>
      <c r="BA86" s="9"/>
    </row>
    <row r="87" spans="1:53" s="6" customFormat="1" ht="18" customHeight="1">
      <c r="A87" s="249"/>
      <c r="B87" s="238"/>
      <c r="C87" s="251"/>
      <c r="D87" s="251"/>
      <c r="E87" s="251"/>
      <c r="F87" s="238"/>
      <c r="G87" s="239"/>
      <c r="H87" s="19" t="str">
        <f>H86</f>
        <v/>
      </c>
      <c r="I87" s="19" t="str">
        <f>I86</f>
        <v/>
      </c>
      <c r="J87" s="19" t="str">
        <f t="shared" ref="J87:AL87" si="71">J86</f>
        <v/>
      </c>
      <c r="K87" s="19" t="str">
        <f t="shared" si="71"/>
        <v/>
      </c>
      <c r="L87" s="19" t="str">
        <f t="shared" si="71"/>
        <v/>
      </c>
      <c r="M87" s="19" t="str">
        <f t="shared" si="71"/>
        <v/>
      </c>
      <c r="N87" s="19" t="str">
        <f t="shared" si="71"/>
        <v/>
      </c>
      <c r="O87" s="19" t="str">
        <f t="shared" si="71"/>
        <v/>
      </c>
      <c r="P87" s="19" t="str">
        <f t="shared" si="71"/>
        <v/>
      </c>
      <c r="Q87" s="19" t="str">
        <f t="shared" si="71"/>
        <v/>
      </c>
      <c r="R87" s="19" t="str">
        <f t="shared" si="71"/>
        <v/>
      </c>
      <c r="S87" s="19" t="str">
        <f t="shared" si="71"/>
        <v/>
      </c>
      <c r="T87" s="19" t="str">
        <f t="shared" si="71"/>
        <v/>
      </c>
      <c r="U87" s="19" t="str">
        <f t="shared" si="71"/>
        <v/>
      </c>
      <c r="V87" s="19" t="str">
        <f t="shared" si="71"/>
        <v/>
      </c>
      <c r="W87" s="19" t="str">
        <f t="shared" si="71"/>
        <v/>
      </c>
      <c r="X87" s="19" t="str">
        <f t="shared" si="71"/>
        <v/>
      </c>
      <c r="Y87" s="19" t="str">
        <f t="shared" si="71"/>
        <v/>
      </c>
      <c r="Z87" s="19" t="str">
        <f t="shared" si="71"/>
        <v/>
      </c>
      <c r="AA87" s="19" t="str">
        <f t="shared" si="71"/>
        <v/>
      </c>
      <c r="AB87" s="19" t="str">
        <f t="shared" si="71"/>
        <v/>
      </c>
      <c r="AC87" s="19" t="str">
        <f t="shared" si="71"/>
        <v/>
      </c>
      <c r="AD87" s="19" t="str">
        <f t="shared" si="71"/>
        <v/>
      </c>
      <c r="AE87" s="19" t="str">
        <f t="shared" si="71"/>
        <v/>
      </c>
      <c r="AF87" s="19" t="str">
        <f t="shared" si="71"/>
        <v/>
      </c>
      <c r="AG87" s="19" t="str">
        <f t="shared" si="71"/>
        <v/>
      </c>
      <c r="AH87" s="19" t="str">
        <f t="shared" si="71"/>
        <v/>
      </c>
      <c r="AI87" s="19" t="str">
        <f t="shared" si="71"/>
        <v/>
      </c>
      <c r="AJ87" s="19" t="str">
        <f t="shared" si="71"/>
        <v/>
      </c>
      <c r="AK87" s="19" t="str">
        <f t="shared" si="71"/>
        <v/>
      </c>
      <c r="AL87" s="19" t="str">
        <f t="shared" si="71"/>
        <v/>
      </c>
      <c r="AM87" s="263"/>
      <c r="AN87" s="263"/>
      <c r="AO87" s="207"/>
      <c r="AQ87" s="210"/>
      <c r="AR87" s="211"/>
      <c r="AS87" s="210"/>
      <c r="AT87" s="214"/>
      <c r="AU87" s="214"/>
      <c r="AV87" s="214"/>
      <c r="AW87" s="211"/>
      <c r="AX87" s="210"/>
      <c r="AY87" s="211"/>
      <c r="BA87" s="9"/>
    </row>
    <row r="88" spans="1:53" s="6" customFormat="1" ht="13.5" customHeight="1">
      <c r="A88" s="248"/>
      <c r="B88" s="255" t="s">
        <v>4</v>
      </c>
      <c r="C88" s="257" t="s">
        <v>48</v>
      </c>
      <c r="D88" s="257" t="s">
        <v>48</v>
      </c>
      <c r="E88" s="259" t="s">
        <v>10</v>
      </c>
      <c r="F88" s="261"/>
      <c r="G88" s="70" t="s">
        <v>36</v>
      </c>
      <c r="H88" s="45"/>
      <c r="I88" s="45"/>
      <c r="J88" s="45"/>
      <c r="K88" s="45"/>
      <c r="L88" s="45"/>
      <c r="M88" s="45"/>
      <c r="N88" s="45"/>
      <c r="O88" s="45"/>
      <c r="P88" s="45"/>
      <c r="Q88" s="45"/>
      <c r="R88" s="45"/>
      <c r="S88" s="45"/>
      <c r="T88" s="45"/>
      <c r="U88" s="45"/>
      <c r="V88" s="45"/>
      <c r="W88" s="45"/>
      <c r="X88" s="45"/>
      <c r="Y88" s="45"/>
      <c r="Z88" s="45"/>
      <c r="AA88" s="45"/>
      <c r="AB88" s="45"/>
      <c r="AC88" s="45"/>
      <c r="AD88" s="45"/>
      <c r="AE88" s="45"/>
      <c r="AF88" s="45"/>
      <c r="AG88" s="45"/>
      <c r="AH88" s="45"/>
      <c r="AI88" s="45"/>
      <c r="AJ88" s="45"/>
      <c r="AK88" s="45"/>
      <c r="AL88" s="45"/>
      <c r="AM88" s="253">
        <f>SUM(H89:AL89)</f>
        <v>0</v>
      </c>
      <c r="AN88" s="254" t="s">
        <v>48</v>
      </c>
      <c r="AO88" s="223"/>
      <c r="AQ88" s="228"/>
      <c r="AR88" s="369"/>
      <c r="AS88" s="224"/>
      <c r="AT88" s="225"/>
      <c r="AU88" s="12" t="s">
        <v>26</v>
      </c>
      <c r="AV88" s="226"/>
      <c r="AW88" s="227"/>
      <c r="AX88" s="156"/>
      <c r="AY88" s="167" t="s">
        <v>34</v>
      </c>
      <c r="BA88" s="9"/>
    </row>
    <row r="89" spans="1:53" ht="13.5" customHeight="1">
      <c r="A89" s="249"/>
      <c r="B89" s="256"/>
      <c r="C89" s="258"/>
      <c r="D89" s="258"/>
      <c r="E89" s="260"/>
      <c r="F89" s="262"/>
      <c r="G89" s="70" t="s">
        <v>16</v>
      </c>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253"/>
      <c r="AN89" s="254"/>
      <c r="AO89" s="374"/>
      <c r="AQ89" s="228"/>
      <c r="AR89" s="369"/>
      <c r="AS89" s="224"/>
      <c r="AT89" s="225"/>
      <c r="AU89" s="12" t="s">
        <v>26</v>
      </c>
      <c r="AV89" s="226"/>
      <c r="AW89" s="227"/>
      <c r="AX89" s="156"/>
      <c r="AY89" s="167" t="s">
        <v>34</v>
      </c>
      <c r="BA89" s="9"/>
    </row>
    <row r="90" spans="1:53" ht="13.5" customHeight="1">
      <c r="A90" s="248"/>
      <c r="B90" s="273" t="s">
        <v>5</v>
      </c>
      <c r="C90" s="257" t="s">
        <v>48</v>
      </c>
      <c r="D90" s="257" t="s">
        <v>48</v>
      </c>
      <c r="E90" s="275" t="s">
        <v>10</v>
      </c>
      <c r="F90" s="262"/>
      <c r="G90" s="70" t="s">
        <v>36</v>
      </c>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253">
        <f>SUM(H91:AL91)</f>
        <v>0</v>
      </c>
      <c r="AN90" s="254" t="s">
        <v>48</v>
      </c>
      <c r="AO90" s="372"/>
      <c r="AQ90" s="228"/>
      <c r="AR90" s="369"/>
      <c r="AS90" s="224"/>
      <c r="AT90" s="225"/>
      <c r="AU90" s="12" t="s">
        <v>26</v>
      </c>
      <c r="AV90" s="226"/>
      <c r="AW90" s="227"/>
      <c r="AX90" s="156"/>
      <c r="AY90" s="167" t="s">
        <v>34</v>
      </c>
      <c r="BA90" s="9"/>
    </row>
    <row r="91" spans="1:53" ht="13.5" customHeight="1">
      <c r="A91" s="249"/>
      <c r="B91" s="274"/>
      <c r="C91" s="258"/>
      <c r="D91" s="258"/>
      <c r="E91" s="260"/>
      <c r="F91" s="262"/>
      <c r="G91" s="71" t="s">
        <v>41</v>
      </c>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276"/>
      <c r="AN91" s="272"/>
      <c r="AO91" s="374"/>
      <c r="AQ91" s="228"/>
      <c r="AR91" s="369"/>
      <c r="AS91" s="224"/>
      <c r="AT91" s="225"/>
      <c r="AU91" s="12" t="s">
        <v>26</v>
      </c>
      <c r="AV91" s="226"/>
      <c r="AW91" s="227"/>
      <c r="AX91" s="156"/>
      <c r="AY91" s="167" t="s">
        <v>34</v>
      </c>
      <c r="BA91" s="9"/>
    </row>
    <row r="92" spans="1:53" ht="13.5" customHeight="1">
      <c r="A92" s="248"/>
      <c r="B92" s="265" t="s">
        <v>38</v>
      </c>
      <c r="C92" s="257" t="s">
        <v>48</v>
      </c>
      <c r="D92" s="257" t="s">
        <v>48</v>
      </c>
      <c r="E92" s="268" t="s">
        <v>48</v>
      </c>
      <c r="F92" s="270"/>
      <c r="G92" s="70" t="s">
        <v>36</v>
      </c>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253">
        <f>SUM(H93:AL93)</f>
        <v>0</v>
      </c>
      <c r="AN92" s="254" t="s">
        <v>48</v>
      </c>
      <c r="AO92" s="372"/>
      <c r="AQ92" s="228"/>
      <c r="AR92" s="369"/>
      <c r="AS92" s="224"/>
      <c r="AT92" s="225"/>
      <c r="AU92" s="12" t="s">
        <v>26</v>
      </c>
      <c r="AV92" s="226"/>
      <c r="AW92" s="227"/>
      <c r="AX92" s="156"/>
      <c r="AY92" s="167" t="s">
        <v>34</v>
      </c>
      <c r="BA92" s="9"/>
    </row>
    <row r="93" spans="1:53" ht="13.5" customHeight="1" thickBot="1">
      <c r="A93" s="264"/>
      <c r="B93" s="266"/>
      <c r="C93" s="267"/>
      <c r="D93" s="267"/>
      <c r="E93" s="269"/>
      <c r="F93" s="271"/>
      <c r="G93" s="72" t="s">
        <v>41</v>
      </c>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1"/>
      <c r="AN93" s="341"/>
      <c r="AO93" s="373"/>
      <c r="AQ93" s="228"/>
      <c r="AR93" s="369"/>
      <c r="AS93" s="224"/>
      <c r="AT93" s="225"/>
      <c r="AU93" s="12" t="s">
        <v>26</v>
      </c>
      <c r="AV93" s="226"/>
      <c r="AW93" s="227"/>
      <c r="AX93" s="156"/>
      <c r="AY93" s="167" t="s">
        <v>34</v>
      </c>
      <c r="BA93" s="9"/>
    </row>
    <row r="94" spans="1:53" ht="13.5" customHeight="1" thickTop="1">
      <c r="A94" s="283" t="str">
        <f>IFERROR(INDEX(【従業者名簿】!F:F,MATCH(届出後2月!F94,【従業者名簿】!C:C,0)),"")</f>
        <v/>
      </c>
      <c r="B94" s="255" t="s">
        <v>4</v>
      </c>
      <c r="C94" s="285" t="str">
        <f>IF(AO94="介護福祉士","〇","")</f>
        <v/>
      </c>
      <c r="D94" s="367" t="str">
        <f>IF(A94="","",DATEDIF(A94,$AF$3,"m"))</f>
        <v/>
      </c>
      <c r="E94" s="290" t="s">
        <v>102</v>
      </c>
      <c r="F94" s="293"/>
      <c r="G94" s="73" t="s">
        <v>36</v>
      </c>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278">
        <f>SUM(H95:AL95)</f>
        <v>0</v>
      </c>
      <c r="AN94" s="386" t="str">
        <f>IFERROR(IF(SUM(AM94:AM99)&gt;$AF$125,1,ROUNDDOWN(SUM(AM94:AM99)/$AF$125,1)),"")</f>
        <v/>
      </c>
      <c r="AO94" s="343"/>
      <c r="AQ94" s="228"/>
      <c r="AR94" s="369"/>
      <c r="AS94" s="224"/>
      <c r="AT94" s="225"/>
      <c r="AU94" s="12" t="s">
        <v>26</v>
      </c>
      <c r="AV94" s="226"/>
      <c r="AW94" s="227"/>
      <c r="AX94" s="156"/>
      <c r="AY94" s="167" t="s">
        <v>34</v>
      </c>
      <c r="BA94" s="9"/>
    </row>
    <row r="95" spans="1:53" ht="13.5" customHeight="1">
      <c r="A95" s="284"/>
      <c r="B95" s="256"/>
      <c r="C95" s="286"/>
      <c r="D95" s="370"/>
      <c r="E95" s="291"/>
      <c r="F95" s="293"/>
      <c r="G95" s="70" t="s">
        <v>41</v>
      </c>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253"/>
      <c r="AN95" s="386"/>
      <c r="AO95" s="344"/>
      <c r="AQ95" s="228"/>
      <c r="AR95" s="369"/>
      <c r="AS95" s="224"/>
      <c r="AT95" s="225"/>
      <c r="AU95" s="12" t="s">
        <v>26</v>
      </c>
      <c r="AV95" s="226"/>
      <c r="AW95" s="227"/>
      <c r="AX95" s="156"/>
      <c r="AY95" s="167" t="s">
        <v>34</v>
      </c>
      <c r="BA95" s="9"/>
    </row>
    <row r="96" spans="1:53" ht="13.5" customHeight="1">
      <c r="A96" s="284"/>
      <c r="B96" s="273" t="s">
        <v>5</v>
      </c>
      <c r="C96" s="286"/>
      <c r="D96" s="370"/>
      <c r="E96" s="291"/>
      <c r="F96" s="293"/>
      <c r="G96" s="73" t="s">
        <v>36</v>
      </c>
      <c r="H96" s="38"/>
      <c r="I96" s="38"/>
      <c r="J96" s="38"/>
      <c r="K96" s="38"/>
      <c r="L96" s="164"/>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278">
        <f>SUM(H97:AL97)</f>
        <v>0</v>
      </c>
      <c r="AN96" s="386"/>
      <c r="AO96" s="345"/>
      <c r="AQ96" s="228"/>
      <c r="AR96" s="369"/>
      <c r="AS96" s="224"/>
      <c r="AT96" s="225"/>
      <c r="AU96" s="12" t="s">
        <v>26</v>
      </c>
      <c r="AV96" s="226"/>
      <c r="AW96" s="227"/>
      <c r="AX96" s="156"/>
      <c r="AY96" s="167" t="s">
        <v>34</v>
      </c>
      <c r="BA96" s="9"/>
    </row>
    <row r="97" spans="1:53" ht="13.5" customHeight="1">
      <c r="A97" s="284"/>
      <c r="B97" s="297"/>
      <c r="C97" s="286"/>
      <c r="D97" s="370"/>
      <c r="E97" s="291"/>
      <c r="F97" s="293"/>
      <c r="G97" s="70" t="s">
        <v>41</v>
      </c>
      <c r="H97" s="35"/>
      <c r="I97" s="35"/>
      <c r="J97" s="35"/>
      <c r="K97" s="35"/>
      <c r="L97" s="36"/>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253"/>
      <c r="AN97" s="386"/>
      <c r="AO97" s="344"/>
      <c r="AQ97" s="228"/>
      <c r="AR97" s="369"/>
      <c r="AS97" s="224"/>
      <c r="AT97" s="225"/>
      <c r="AU97" s="12" t="s">
        <v>26</v>
      </c>
      <c r="AV97" s="226"/>
      <c r="AW97" s="227"/>
      <c r="AX97" s="156"/>
      <c r="AY97" s="167" t="s">
        <v>34</v>
      </c>
      <c r="BA97" s="9"/>
    </row>
    <row r="98" spans="1:53" ht="13.5" customHeight="1">
      <c r="A98" s="284"/>
      <c r="B98" s="296" t="s">
        <v>33</v>
      </c>
      <c r="C98" s="286"/>
      <c r="D98" s="370"/>
      <c r="E98" s="291"/>
      <c r="F98" s="294"/>
      <c r="G98" s="73" t="s">
        <v>36</v>
      </c>
      <c r="H98" s="38"/>
      <c r="I98" s="38"/>
      <c r="J98" s="38"/>
      <c r="K98" s="38"/>
      <c r="L98" s="164"/>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278">
        <f>SUM(H99:AL99)</f>
        <v>0</v>
      </c>
      <c r="AN98" s="387"/>
      <c r="AO98" s="345"/>
      <c r="AQ98" s="228"/>
      <c r="AR98" s="369"/>
      <c r="AS98" s="224"/>
      <c r="AT98" s="225"/>
      <c r="AU98" s="12" t="s">
        <v>26</v>
      </c>
      <c r="AV98" s="226"/>
      <c r="AW98" s="227"/>
      <c r="AX98" s="156"/>
      <c r="AY98" s="167" t="s">
        <v>34</v>
      </c>
      <c r="BA98" s="9"/>
    </row>
    <row r="99" spans="1:53" ht="13.5" customHeight="1">
      <c r="A99" s="284"/>
      <c r="B99" s="255"/>
      <c r="C99" s="287"/>
      <c r="D99" s="370"/>
      <c r="E99" s="292"/>
      <c r="F99" s="295"/>
      <c r="G99" s="70" t="s">
        <v>41</v>
      </c>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253"/>
      <c r="AN99" s="387"/>
      <c r="AO99" s="346"/>
      <c r="AQ99" s="228"/>
      <c r="AR99" s="369"/>
      <c r="AS99" s="224"/>
      <c r="AT99" s="225"/>
      <c r="AU99" s="12" t="s">
        <v>26</v>
      </c>
      <c r="AV99" s="226"/>
      <c r="AW99" s="227"/>
      <c r="AX99" s="156"/>
      <c r="AY99" s="167" t="s">
        <v>34</v>
      </c>
      <c r="BA99" s="9"/>
    </row>
    <row r="100" spans="1:53" ht="13.5" customHeight="1">
      <c r="A100" s="305" t="str">
        <f>IFERROR(INDEX(【従業者名簿】!F:F,MATCH(届出後2月!F100,【従業者名簿】!C:C,0)),"")</f>
        <v/>
      </c>
      <c r="B100" s="273" t="s">
        <v>5</v>
      </c>
      <c r="C100" s="299" t="str">
        <f>IF(AO100="介護福祉士","〇","")</f>
        <v/>
      </c>
      <c r="D100" s="370" t="str">
        <f>IF(A100="","",DATEDIF(A100,$AF$3,"m"))</f>
        <v/>
      </c>
      <c r="E100" s="306" t="s">
        <v>102</v>
      </c>
      <c r="F100" s="262"/>
      <c r="G100" s="70" t="s">
        <v>36</v>
      </c>
      <c r="H100" s="164"/>
      <c r="I100" s="164"/>
      <c r="J100" s="164"/>
      <c r="K100" s="164"/>
      <c r="L100" s="164"/>
      <c r="M100" s="164"/>
      <c r="N100" s="164"/>
      <c r="O100" s="164"/>
      <c r="P100" s="164"/>
      <c r="Q100" s="164"/>
      <c r="R100" s="164"/>
      <c r="S100" s="164"/>
      <c r="T100" s="164"/>
      <c r="U100" s="164"/>
      <c r="V100" s="164"/>
      <c r="W100" s="164"/>
      <c r="X100" s="164"/>
      <c r="Y100" s="164"/>
      <c r="Z100" s="164"/>
      <c r="AA100" s="164"/>
      <c r="AB100" s="164"/>
      <c r="AC100" s="164"/>
      <c r="AD100" s="164"/>
      <c r="AE100" s="164"/>
      <c r="AF100" s="164"/>
      <c r="AG100" s="164"/>
      <c r="AH100" s="164"/>
      <c r="AI100" s="164"/>
      <c r="AJ100" s="164"/>
      <c r="AK100" s="164"/>
      <c r="AL100" s="164"/>
      <c r="AM100" s="278">
        <f>SUM(H101:AL101)</f>
        <v>0</v>
      </c>
      <c r="AN100" s="385" t="str">
        <f>IFERROR(IF(SUM(AM100:AM103)&gt;$AF$125,1,ROUNDDOWN(SUM(AM100:AM103)/$AF$125,1)),"")</f>
        <v/>
      </c>
      <c r="AO100" s="222"/>
      <c r="AP100" s="8"/>
      <c r="AQ100" s="228"/>
      <c r="AR100" s="369"/>
      <c r="AS100" s="224"/>
      <c r="AT100" s="225"/>
      <c r="AU100" s="12" t="s">
        <v>26</v>
      </c>
      <c r="AV100" s="226"/>
      <c r="AW100" s="227"/>
      <c r="AX100" s="156"/>
      <c r="AY100" s="167" t="s">
        <v>34</v>
      </c>
      <c r="BA100" s="9"/>
    </row>
    <row r="101" spans="1:53" ht="13.5" customHeight="1">
      <c r="A101" s="284"/>
      <c r="B101" s="297"/>
      <c r="C101" s="286"/>
      <c r="D101" s="370"/>
      <c r="E101" s="291"/>
      <c r="F101" s="262"/>
      <c r="G101" s="70" t="s">
        <v>41</v>
      </c>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253"/>
      <c r="AN101" s="386"/>
      <c r="AO101" s="344"/>
      <c r="AP101" s="8"/>
      <c r="AQ101" s="228"/>
      <c r="AR101" s="369"/>
      <c r="AS101" s="224"/>
      <c r="AT101" s="225"/>
      <c r="AU101" s="12" t="s">
        <v>26</v>
      </c>
      <c r="AV101" s="226"/>
      <c r="AW101" s="227"/>
      <c r="AX101" s="156"/>
      <c r="AY101" s="167" t="s">
        <v>34</v>
      </c>
      <c r="BA101" s="9"/>
    </row>
    <row r="102" spans="1:53" ht="13.5" customHeight="1">
      <c r="A102" s="284"/>
      <c r="B102" s="304" t="s">
        <v>33</v>
      </c>
      <c r="C102" s="286"/>
      <c r="D102" s="370"/>
      <c r="E102" s="291"/>
      <c r="F102" s="277"/>
      <c r="G102" s="70" t="s">
        <v>36</v>
      </c>
      <c r="H102" s="164"/>
      <c r="I102" s="164"/>
      <c r="J102" s="164"/>
      <c r="K102" s="164"/>
      <c r="L102" s="164"/>
      <c r="M102" s="164"/>
      <c r="N102" s="164"/>
      <c r="O102" s="164"/>
      <c r="P102" s="164"/>
      <c r="Q102" s="164"/>
      <c r="R102" s="164"/>
      <c r="S102" s="164"/>
      <c r="T102" s="164"/>
      <c r="U102" s="164"/>
      <c r="V102" s="164"/>
      <c r="W102" s="164"/>
      <c r="X102" s="164"/>
      <c r="Y102" s="164"/>
      <c r="Z102" s="164"/>
      <c r="AA102" s="164"/>
      <c r="AB102" s="164"/>
      <c r="AC102" s="164"/>
      <c r="AD102" s="164"/>
      <c r="AE102" s="164"/>
      <c r="AF102" s="164"/>
      <c r="AG102" s="164"/>
      <c r="AH102" s="164"/>
      <c r="AI102" s="164"/>
      <c r="AJ102" s="164"/>
      <c r="AK102" s="164"/>
      <c r="AL102" s="164"/>
      <c r="AM102" s="253">
        <f>SUM(H103:AL103)</f>
        <v>0</v>
      </c>
      <c r="AN102" s="387"/>
      <c r="AO102" s="345"/>
      <c r="AP102" s="8"/>
      <c r="AQ102" s="228"/>
      <c r="AR102" s="369"/>
      <c r="AS102" s="224"/>
      <c r="AT102" s="225"/>
      <c r="AU102" s="12" t="s">
        <v>26</v>
      </c>
      <c r="AV102" s="226"/>
      <c r="AW102" s="227"/>
      <c r="AX102" s="156"/>
      <c r="AY102" s="167" t="s">
        <v>34</v>
      </c>
      <c r="BA102" s="9"/>
    </row>
    <row r="103" spans="1:53" ht="13.5" customHeight="1">
      <c r="A103" s="284"/>
      <c r="B103" s="304"/>
      <c r="C103" s="287"/>
      <c r="D103" s="370"/>
      <c r="E103" s="292"/>
      <c r="F103" s="277"/>
      <c r="G103" s="70" t="s">
        <v>41</v>
      </c>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253"/>
      <c r="AN103" s="388"/>
      <c r="AO103" s="346"/>
      <c r="AP103" s="8"/>
      <c r="AQ103" s="228"/>
      <c r="AR103" s="369"/>
      <c r="AS103" s="224"/>
      <c r="AT103" s="225"/>
      <c r="AU103" s="12" t="s">
        <v>26</v>
      </c>
      <c r="AV103" s="226"/>
      <c r="AW103" s="227"/>
      <c r="AX103" s="156"/>
      <c r="AY103" s="167" t="s">
        <v>34</v>
      </c>
      <c r="BA103" s="9"/>
    </row>
    <row r="104" spans="1:53" ht="13.5" customHeight="1">
      <c r="A104" s="248" t="str">
        <f>IFERROR(INDEX(【従業者名簿】!F:F,MATCH(F104,【従業者名簿】!C:C,0)),"")</f>
        <v/>
      </c>
      <c r="B104" s="298" t="s">
        <v>33</v>
      </c>
      <c r="C104" s="299" t="str">
        <f>IF(AO104="介護福祉士","〇","")</f>
        <v/>
      </c>
      <c r="D104" s="366" t="str">
        <f>IF(A104="","",DATEDIF(A104,$AF$3,"m"))</f>
        <v/>
      </c>
      <c r="E104" s="301"/>
      <c r="F104" s="270"/>
      <c r="G104" s="70" t="s">
        <v>36</v>
      </c>
      <c r="H104" s="164"/>
      <c r="I104" s="164"/>
      <c r="J104" s="164"/>
      <c r="K104" s="164"/>
      <c r="L104" s="164"/>
      <c r="M104" s="164"/>
      <c r="N104" s="164"/>
      <c r="O104" s="40"/>
      <c r="P104" s="164"/>
      <c r="Q104" s="164"/>
      <c r="R104" s="164"/>
      <c r="S104" s="164"/>
      <c r="T104" s="164"/>
      <c r="U104" s="38"/>
      <c r="V104" s="38"/>
      <c r="W104" s="164"/>
      <c r="X104" s="164"/>
      <c r="Y104" s="164"/>
      <c r="Z104" s="164"/>
      <c r="AA104" s="164"/>
      <c r="AB104" s="164"/>
      <c r="AC104" s="164"/>
      <c r="AD104" s="164"/>
      <c r="AE104" s="164"/>
      <c r="AF104" s="164"/>
      <c r="AG104" s="164"/>
      <c r="AH104" s="164"/>
      <c r="AI104" s="164"/>
      <c r="AJ104" s="164"/>
      <c r="AK104" s="164"/>
      <c r="AL104" s="164"/>
      <c r="AM104" s="253">
        <f>SUM(H105:AL105)</f>
        <v>0</v>
      </c>
      <c r="AN104" s="380" t="str">
        <f>IFERROR(IF(OR(E104="Ａ",AM104&gt;$AF$125),1,ROUNDDOWN(AM104/$AF$125,1)),"")</f>
        <v/>
      </c>
      <c r="AO104" s="222"/>
      <c r="AP104" s="8"/>
      <c r="AQ104" s="228"/>
      <c r="AR104" s="369"/>
      <c r="AS104" s="224"/>
      <c r="AT104" s="226"/>
      <c r="AU104" s="12" t="s">
        <v>26</v>
      </c>
      <c r="AV104" s="226"/>
      <c r="AW104" s="311"/>
      <c r="AX104" s="156"/>
      <c r="AY104" s="167" t="s">
        <v>34</v>
      </c>
      <c r="BA104" s="9"/>
    </row>
    <row r="105" spans="1:53" ht="13.5" customHeight="1">
      <c r="A105" s="249"/>
      <c r="B105" s="255"/>
      <c r="C105" s="287"/>
      <c r="D105" s="367"/>
      <c r="E105" s="302"/>
      <c r="F105" s="261"/>
      <c r="G105" s="70" t="s">
        <v>41</v>
      </c>
      <c r="H105" s="35"/>
      <c r="I105" s="35"/>
      <c r="J105" s="35"/>
      <c r="K105" s="35"/>
      <c r="L105" s="35"/>
      <c r="M105" s="35"/>
      <c r="N105" s="35"/>
      <c r="O105" s="48"/>
      <c r="P105" s="35"/>
      <c r="Q105" s="35"/>
      <c r="R105" s="35"/>
      <c r="S105" s="35"/>
      <c r="T105" s="35"/>
      <c r="U105" s="35"/>
      <c r="V105" s="35"/>
      <c r="W105" s="35"/>
      <c r="X105" s="35"/>
      <c r="Y105" s="35"/>
      <c r="Z105" s="35"/>
      <c r="AA105" s="35"/>
      <c r="AB105" s="35"/>
      <c r="AC105" s="35"/>
      <c r="AD105" s="35"/>
      <c r="AE105" s="35"/>
      <c r="AF105" s="35"/>
      <c r="AG105" s="39"/>
      <c r="AH105" s="35"/>
      <c r="AI105" s="35"/>
      <c r="AJ105" s="35"/>
      <c r="AK105" s="35"/>
      <c r="AL105" s="35"/>
      <c r="AM105" s="253"/>
      <c r="AN105" s="380"/>
      <c r="AO105" s="223"/>
      <c r="AP105" s="8"/>
      <c r="AQ105" s="228"/>
      <c r="AR105" s="369"/>
      <c r="AS105" s="224"/>
      <c r="AT105" s="226"/>
      <c r="AU105" s="12" t="s">
        <v>26</v>
      </c>
      <c r="AV105" s="226"/>
      <c r="AW105" s="311"/>
      <c r="AX105" s="156"/>
      <c r="AY105" s="167" t="s">
        <v>34</v>
      </c>
      <c r="BA105" s="9"/>
    </row>
    <row r="106" spans="1:53" ht="13.5" customHeight="1">
      <c r="A106" s="248" t="str">
        <f>IFERROR(INDEX(【従業者名簿】!F:F,MATCH(F106,【従業者名簿】!C:C,0)),"")</f>
        <v/>
      </c>
      <c r="B106" s="298" t="s">
        <v>33</v>
      </c>
      <c r="C106" s="299" t="str">
        <f t="shared" ref="C106" si="72">IF(AO106="介護福祉士","〇","")</f>
        <v/>
      </c>
      <c r="D106" s="366" t="str">
        <f>IF(A106="","",DATEDIF(A106,$AF$3,"m"))</f>
        <v/>
      </c>
      <c r="E106" s="301"/>
      <c r="F106" s="270"/>
      <c r="G106" s="70" t="s">
        <v>36</v>
      </c>
      <c r="H106" s="164"/>
      <c r="I106" s="164"/>
      <c r="J106" s="164"/>
      <c r="K106" s="164"/>
      <c r="L106" s="164"/>
      <c r="M106" s="164"/>
      <c r="N106" s="164"/>
      <c r="O106" s="164"/>
      <c r="P106" s="164"/>
      <c r="Q106" s="40"/>
      <c r="R106" s="164"/>
      <c r="S106" s="164"/>
      <c r="T106" s="164"/>
      <c r="U106" s="164"/>
      <c r="V106" s="164"/>
      <c r="W106" s="164"/>
      <c r="X106" s="164"/>
      <c r="Y106" s="164"/>
      <c r="Z106" s="164"/>
      <c r="AA106" s="164"/>
      <c r="AB106" s="164"/>
      <c r="AC106" s="164"/>
      <c r="AD106" s="164"/>
      <c r="AE106" s="40"/>
      <c r="AF106" s="164"/>
      <c r="AG106" s="164"/>
      <c r="AH106" s="164"/>
      <c r="AI106" s="164"/>
      <c r="AJ106" s="164"/>
      <c r="AK106" s="164"/>
      <c r="AL106" s="164"/>
      <c r="AM106" s="253">
        <f>SUM(H107:AL107)</f>
        <v>0</v>
      </c>
      <c r="AN106" s="380" t="str">
        <f t="shared" ref="AN106" si="73">IFERROR(IF(OR(E106="Ａ",AM106&gt;$AF$125),1,ROUNDDOWN(AM106/$AF$125,1)),"")</f>
        <v/>
      </c>
      <c r="AO106" s="222"/>
      <c r="AP106" s="8"/>
      <c r="AQ106" s="228" t="s">
        <v>19</v>
      </c>
      <c r="AR106" s="307"/>
      <c r="AS106" s="308" t="s">
        <v>20</v>
      </c>
      <c r="AT106" s="309"/>
      <c r="AU106" s="309"/>
      <c r="AV106" s="309"/>
      <c r="AW106" s="309"/>
      <c r="AX106" s="309"/>
      <c r="AY106" s="310"/>
      <c r="BA106" s="9"/>
    </row>
    <row r="107" spans="1:53" ht="13.5" customHeight="1">
      <c r="A107" s="249"/>
      <c r="B107" s="255"/>
      <c r="C107" s="287"/>
      <c r="D107" s="367"/>
      <c r="E107" s="302"/>
      <c r="F107" s="261"/>
      <c r="G107" s="70" t="s">
        <v>41</v>
      </c>
      <c r="H107" s="35"/>
      <c r="I107" s="35"/>
      <c r="J107" s="35"/>
      <c r="K107" s="35"/>
      <c r="L107" s="35"/>
      <c r="M107" s="35"/>
      <c r="N107" s="35"/>
      <c r="O107" s="35"/>
      <c r="P107" s="35"/>
      <c r="Q107" s="48"/>
      <c r="R107" s="35"/>
      <c r="S107" s="35"/>
      <c r="T107" s="35"/>
      <c r="U107" s="35"/>
      <c r="V107" s="35"/>
      <c r="W107" s="35"/>
      <c r="X107" s="35"/>
      <c r="Y107" s="35"/>
      <c r="Z107" s="35"/>
      <c r="AA107" s="35"/>
      <c r="AB107" s="35"/>
      <c r="AC107" s="35"/>
      <c r="AD107" s="35"/>
      <c r="AE107" s="48"/>
      <c r="AF107" s="35"/>
      <c r="AG107" s="35"/>
      <c r="AH107" s="35"/>
      <c r="AI107" s="35"/>
      <c r="AJ107" s="35"/>
      <c r="AK107" s="35"/>
      <c r="AL107" s="35"/>
      <c r="AM107" s="253"/>
      <c r="AN107" s="380"/>
      <c r="AO107" s="223"/>
      <c r="AP107" s="8"/>
      <c r="AQ107" s="228" t="s">
        <v>28</v>
      </c>
      <c r="AR107" s="307"/>
      <c r="AS107" s="308" t="s">
        <v>29</v>
      </c>
      <c r="AT107" s="309"/>
      <c r="AU107" s="309"/>
      <c r="AV107" s="309"/>
      <c r="AW107" s="309"/>
      <c r="AX107" s="309"/>
      <c r="AY107" s="310"/>
      <c r="BA107" s="9"/>
    </row>
    <row r="108" spans="1:53" ht="13.5" customHeight="1">
      <c r="A108" s="248" t="str">
        <f>IFERROR(INDEX(【従業者名簿】!F:F,MATCH(F108,【従業者名簿】!C:C,0)),"")</f>
        <v/>
      </c>
      <c r="B108" s="298" t="s">
        <v>33</v>
      </c>
      <c r="C108" s="299" t="str">
        <f t="shared" ref="C108" si="74">IF(AO108="介護福祉士","〇","")</f>
        <v/>
      </c>
      <c r="D108" s="366" t="str">
        <f>IF(A108="","",DATEDIF(A108,$AF$3,"m"))</f>
        <v/>
      </c>
      <c r="E108" s="301"/>
      <c r="F108" s="270"/>
      <c r="G108" s="70" t="s">
        <v>36</v>
      </c>
      <c r="H108" s="164"/>
      <c r="I108" s="164"/>
      <c r="J108" s="164"/>
      <c r="K108" s="164"/>
      <c r="L108" s="164"/>
      <c r="M108" s="164"/>
      <c r="N108" s="164"/>
      <c r="O108" s="164"/>
      <c r="P108" s="164"/>
      <c r="Q108" s="164"/>
      <c r="R108" s="164"/>
      <c r="S108" s="164"/>
      <c r="T108" s="164"/>
      <c r="U108" s="164"/>
      <c r="V108" s="164"/>
      <c r="W108" s="164"/>
      <c r="X108" s="164"/>
      <c r="Y108" s="164"/>
      <c r="Z108" s="164"/>
      <c r="AA108" s="164"/>
      <c r="AB108" s="164"/>
      <c r="AC108" s="164"/>
      <c r="AD108" s="164"/>
      <c r="AE108" s="164"/>
      <c r="AF108" s="164"/>
      <c r="AG108" s="164"/>
      <c r="AH108" s="164"/>
      <c r="AI108" s="164"/>
      <c r="AJ108" s="164"/>
      <c r="AK108" s="164"/>
      <c r="AL108" s="164"/>
      <c r="AM108" s="253">
        <f>SUM(H109:AL109)</f>
        <v>0</v>
      </c>
      <c r="AN108" s="380" t="str">
        <f t="shared" ref="AN108" si="75">IFERROR(IF(OR(E108="Ａ",AM108&gt;$AF$125),1,ROUNDDOWN(AM108/$AF$125,1)),"")</f>
        <v/>
      </c>
      <c r="AO108" s="222"/>
      <c r="AP108" s="8"/>
      <c r="AQ108" s="228" t="s">
        <v>11</v>
      </c>
      <c r="AR108" s="307"/>
      <c r="AS108" s="308" t="s">
        <v>30</v>
      </c>
      <c r="AT108" s="309"/>
      <c r="AU108" s="309"/>
      <c r="AV108" s="309"/>
      <c r="AW108" s="309"/>
      <c r="AX108" s="309"/>
      <c r="AY108" s="310"/>
      <c r="BA108" s="9"/>
    </row>
    <row r="109" spans="1:53" ht="13.5" customHeight="1">
      <c r="A109" s="249"/>
      <c r="B109" s="255"/>
      <c r="C109" s="287"/>
      <c r="D109" s="367"/>
      <c r="E109" s="302"/>
      <c r="F109" s="261"/>
      <c r="G109" s="70" t="s">
        <v>41</v>
      </c>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253"/>
      <c r="AN109" s="380"/>
      <c r="AO109" s="223"/>
      <c r="AP109" s="8"/>
      <c r="AQ109" s="156"/>
      <c r="AR109" s="160"/>
      <c r="AS109" s="308"/>
      <c r="AT109" s="309"/>
      <c r="AU109" s="309"/>
      <c r="AV109" s="309"/>
      <c r="AW109" s="309"/>
      <c r="AX109" s="309"/>
      <c r="AY109" s="310"/>
      <c r="BA109" s="9"/>
    </row>
    <row r="110" spans="1:53" ht="13.5" customHeight="1">
      <c r="A110" s="248" t="str">
        <f>IFERROR(INDEX(【従業者名簿】!F:F,MATCH(F110,【従業者名簿】!C:C,0)),"")</f>
        <v/>
      </c>
      <c r="B110" s="298" t="s">
        <v>33</v>
      </c>
      <c r="C110" s="299" t="str">
        <f t="shared" ref="C110" si="76">IF(AO110="介護福祉士","〇","")</f>
        <v/>
      </c>
      <c r="D110" s="366" t="str">
        <f>IF(A110="","",DATEDIF(A110,$AF$3,"m"))</f>
        <v/>
      </c>
      <c r="E110" s="301"/>
      <c r="F110" s="270"/>
      <c r="G110" s="70" t="s">
        <v>36</v>
      </c>
      <c r="H110" s="164"/>
      <c r="I110" s="164"/>
      <c r="J110" s="164"/>
      <c r="K110" s="164"/>
      <c r="L110" s="164"/>
      <c r="M110" s="164"/>
      <c r="N110" s="164"/>
      <c r="O110" s="164"/>
      <c r="P110" s="164"/>
      <c r="Q110" s="164"/>
      <c r="R110" s="164"/>
      <c r="S110" s="164"/>
      <c r="T110" s="164"/>
      <c r="U110" s="164"/>
      <c r="V110" s="164"/>
      <c r="W110" s="164"/>
      <c r="X110" s="164"/>
      <c r="Y110" s="164"/>
      <c r="Z110" s="164"/>
      <c r="AA110" s="164"/>
      <c r="AB110" s="164"/>
      <c r="AC110" s="164"/>
      <c r="AD110" s="164"/>
      <c r="AE110" s="164"/>
      <c r="AF110" s="164"/>
      <c r="AG110" s="164"/>
      <c r="AH110" s="164"/>
      <c r="AI110" s="164"/>
      <c r="AJ110" s="164"/>
      <c r="AK110" s="164"/>
      <c r="AL110" s="164"/>
      <c r="AM110" s="253">
        <f>SUM(H111:AL111)</f>
        <v>0</v>
      </c>
      <c r="AN110" s="380" t="str">
        <f t="shared" ref="AN110" si="77">IFERROR(IF(OR(E110="Ａ",AM110&gt;$AF$125),1,ROUNDDOWN(AM110/$AF$125,1)),"")</f>
        <v/>
      </c>
      <c r="AO110" s="222"/>
      <c r="AP110" s="8"/>
      <c r="AQ110" s="228"/>
      <c r="AR110" s="307"/>
      <c r="AS110" s="308"/>
      <c r="AT110" s="309"/>
      <c r="AU110" s="309"/>
      <c r="AV110" s="309"/>
      <c r="AW110" s="309"/>
      <c r="AX110" s="309"/>
      <c r="AY110" s="310"/>
      <c r="BA110" s="9"/>
    </row>
    <row r="111" spans="1:53" ht="13.5" customHeight="1">
      <c r="A111" s="249"/>
      <c r="B111" s="255"/>
      <c r="C111" s="287"/>
      <c r="D111" s="367"/>
      <c r="E111" s="302"/>
      <c r="F111" s="261"/>
      <c r="G111" s="70" t="s">
        <v>41</v>
      </c>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253"/>
      <c r="AN111" s="380"/>
      <c r="AO111" s="223"/>
      <c r="AP111" s="8"/>
      <c r="AQ111" s="156"/>
      <c r="AR111" s="160"/>
      <c r="AS111" s="161"/>
      <c r="AT111" s="162"/>
      <c r="AU111" s="162"/>
      <c r="AV111" s="162"/>
      <c r="AW111" s="162"/>
      <c r="AX111" s="162"/>
      <c r="AY111" s="163"/>
      <c r="BA111" s="9"/>
    </row>
    <row r="112" spans="1:53" ht="13.5" customHeight="1">
      <c r="A112" s="248" t="str">
        <f>IFERROR(INDEX(【従業者名簿】!F:F,MATCH(F112,【従業者名簿】!C:C,0)),"")</f>
        <v/>
      </c>
      <c r="B112" s="298" t="s">
        <v>33</v>
      </c>
      <c r="C112" s="299" t="str">
        <f t="shared" ref="C112" si="78">IF(AO112="介護福祉士","〇","")</f>
        <v/>
      </c>
      <c r="D112" s="366" t="str">
        <f>IF(A112="","",DATEDIF(A112,$AF$3,"m"))</f>
        <v/>
      </c>
      <c r="E112" s="301"/>
      <c r="F112" s="270"/>
      <c r="G112" s="70" t="s">
        <v>36</v>
      </c>
      <c r="H112" s="164"/>
      <c r="I112" s="164"/>
      <c r="J112" s="164"/>
      <c r="K112" s="164"/>
      <c r="L112" s="164"/>
      <c r="M112" s="164"/>
      <c r="N112" s="164"/>
      <c r="O112" s="164"/>
      <c r="P112" s="164"/>
      <c r="Q112" s="164"/>
      <c r="R112" s="164"/>
      <c r="S112" s="164"/>
      <c r="T112" s="164"/>
      <c r="U112" s="164"/>
      <c r="V112" s="164"/>
      <c r="W112" s="164"/>
      <c r="X112" s="164"/>
      <c r="Y112" s="164"/>
      <c r="Z112" s="164"/>
      <c r="AA112" s="164"/>
      <c r="AB112" s="164"/>
      <c r="AC112" s="164"/>
      <c r="AD112" s="164"/>
      <c r="AE112" s="164"/>
      <c r="AF112" s="164"/>
      <c r="AG112" s="164"/>
      <c r="AH112" s="164"/>
      <c r="AI112" s="164"/>
      <c r="AJ112" s="164"/>
      <c r="AK112" s="164"/>
      <c r="AL112" s="164"/>
      <c r="AM112" s="253">
        <f>SUM(H113:AL113)</f>
        <v>0</v>
      </c>
      <c r="AN112" s="380" t="str">
        <f t="shared" ref="AN112" si="79">IFERROR(IF(OR(E112="Ａ",AM112&gt;$AF$125),1,ROUNDDOWN(AM112/$AF$125,1)),"")</f>
        <v/>
      </c>
      <c r="AO112" s="222"/>
      <c r="AP112" s="8"/>
      <c r="BA112" s="9"/>
    </row>
    <row r="113" spans="1:53" ht="13.5" customHeight="1">
      <c r="A113" s="249"/>
      <c r="B113" s="255"/>
      <c r="C113" s="287"/>
      <c r="D113" s="367"/>
      <c r="E113" s="302"/>
      <c r="F113" s="261"/>
      <c r="G113" s="70" t="s">
        <v>41</v>
      </c>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253"/>
      <c r="AN113" s="380"/>
      <c r="AO113" s="223"/>
      <c r="AP113" s="8"/>
      <c r="AQ113" s="332" t="s">
        <v>199</v>
      </c>
      <c r="AR113" s="334"/>
      <c r="AS113" s="347"/>
      <c r="AT113" s="252" t="s">
        <v>200</v>
      </c>
      <c r="AU113" s="351"/>
      <c r="AV113" s="351"/>
      <c r="AW113" s="252" t="s">
        <v>201</v>
      </c>
      <c r="AX113" s="351"/>
      <c r="AY113" s="351"/>
    </row>
    <row r="114" spans="1:53" ht="13.5" customHeight="1">
      <c r="A114" s="248" t="str">
        <f>IFERROR(INDEX(【従業者名簿】!F:F,MATCH(F114,【従業者名簿】!C:C,0)),"")</f>
        <v/>
      </c>
      <c r="B114" s="298" t="s">
        <v>33</v>
      </c>
      <c r="C114" s="299" t="str">
        <f t="shared" ref="C114" si="80">IF(AO114="介護福祉士","〇","")</f>
        <v/>
      </c>
      <c r="D114" s="366" t="str">
        <f>IF(A114="","",DATEDIF(A114,$AF$3,"m"))</f>
        <v/>
      </c>
      <c r="E114" s="301"/>
      <c r="F114" s="270"/>
      <c r="G114" s="70" t="s">
        <v>36</v>
      </c>
      <c r="H114" s="164"/>
      <c r="I114" s="164"/>
      <c r="J114" s="164"/>
      <c r="K114" s="164"/>
      <c r="L114" s="164"/>
      <c r="M114" s="164"/>
      <c r="N114" s="164"/>
      <c r="O114" s="164"/>
      <c r="P114" s="164"/>
      <c r="Q114" s="164"/>
      <c r="R114" s="164"/>
      <c r="S114" s="164"/>
      <c r="T114" s="164"/>
      <c r="U114" s="164"/>
      <c r="V114" s="164"/>
      <c r="W114" s="164"/>
      <c r="X114" s="164"/>
      <c r="Y114" s="164"/>
      <c r="Z114" s="164"/>
      <c r="AA114" s="164"/>
      <c r="AB114" s="164"/>
      <c r="AC114" s="164"/>
      <c r="AD114" s="164"/>
      <c r="AE114" s="164"/>
      <c r="AF114" s="164"/>
      <c r="AG114" s="164"/>
      <c r="AH114" s="164"/>
      <c r="AI114" s="164"/>
      <c r="AJ114" s="164"/>
      <c r="AK114" s="164"/>
      <c r="AL114" s="164"/>
      <c r="AM114" s="253">
        <f>SUM(H115:AL115)</f>
        <v>0</v>
      </c>
      <c r="AN114" s="380" t="str">
        <f t="shared" ref="AN114" si="81">IFERROR(IF(OR(E114="Ａ",AM114&gt;$AF$125),1,ROUNDDOWN(AM114/$AF$125,1)),"")</f>
        <v/>
      </c>
      <c r="AO114" s="222"/>
      <c r="AP114" s="8"/>
      <c r="AQ114" s="348"/>
      <c r="AR114" s="349"/>
      <c r="AS114" s="350"/>
      <c r="AT114" s="352"/>
      <c r="AU114" s="352"/>
      <c r="AV114" s="352"/>
      <c r="AW114" s="352"/>
      <c r="AX114" s="352"/>
      <c r="AY114" s="352"/>
    </row>
    <row r="115" spans="1:53" ht="13.5" customHeight="1">
      <c r="A115" s="249"/>
      <c r="B115" s="255"/>
      <c r="C115" s="287"/>
      <c r="D115" s="367"/>
      <c r="E115" s="302"/>
      <c r="F115" s="261"/>
      <c r="G115" s="70" t="s">
        <v>41</v>
      </c>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253"/>
      <c r="AN115" s="380"/>
      <c r="AO115" s="223"/>
      <c r="AP115" s="8"/>
      <c r="AQ115" s="210"/>
      <c r="AR115" s="214"/>
      <c r="AS115" s="211"/>
      <c r="AT115" s="353" t="s">
        <v>166</v>
      </c>
      <c r="AU115" s="354"/>
      <c r="AV115" s="355"/>
      <c r="AW115" s="353" t="s">
        <v>167</v>
      </c>
      <c r="AX115" s="356"/>
      <c r="AY115" s="357"/>
    </row>
    <row r="116" spans="1:53" ht="13.5" customHeight="1">
      <c r="A116" s="248" t="str">
        <f>IFERROR(INDEX(【従業者名簿】!F:F,MATCH(F116,【従業者名簿】!C:C,0)),"")</f>
        <v/>
      </c>
      <c r="B116" s="298" t="s">
        <v>33</v>
      </c>
      <c r="C116" s="299" t="str">
        <f t="shared" ref="C116" si="82">IF(AO116="介護福祉士","〇","")</f>
        <v/>
      </c>
      <c r="D116" s="366" t="str">
        <f>IF(A116="","",DATEDIF(A116,$AF$3,"m"))</f>
        <v/>
      </c>
      <c r="E116" s="275"/>
      <c r="F116" s="262"/>
      <c r="G116" s="70" t="s">
        <v>36</v>
      </c>
      <c r="H116" s="45"/>
      <c r="I116" s="45"/>
      <c r="J116" s="45"/>
      <c r="K116" s="45"/>
      <c r="L116" s="45"/>
      <c r="M116" s="45"/>
      <c r="N116" s="45"/>
      <c r="O116" s="45"/>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253">
        <f>SUM(H117:AL117)</f>
        <v>0</v>
      </c>
      <c r="AN116" s="380" t="str">
        <f t="shared" ref="AN116" si="83">IFERROR(IF(OR(E116="Ａ",AM116&gt;$AF$125),1,ROUNDDOWN(AM116/$AF$125,1)),"")</f>
        <v/>
      </c>
      <c r="AO116" s="222"/>
      <c r="AP116" s="8"/>
      <c r="AQ116" s="312" t="s">
        <v>202</v>
      </c>
      <c r="AR116" s="313"/>
      <c r="AS116" s="314"/>
      <c r="AT116" s="315">
        <f>ROUNDDOWN(SUMIF(C94:C159,"〇",AN94:AN159),1)</f>
        <v>0</v>
      </c>
      <c r="AU116" s="316"/>
      <c r="AV116" s="316"/>
      <c r="AW116" s="317" t="e">
        <f>AT116/AM124</f>
        <v>#DIV/0!</v>
      </c>
      <c r="AX116" s="318"/>
      <c r="AY116" s="318"/>
    </row>
    <row r="117" spans="1:53" ht="13.5" customHeight="1">
      <c r="A117" s="249"/>
      <c r="B117" s="255"/>
      <c r="C117" s="287"/>
      <c r="D117" s="367"/>
      <c r="E117" s="260"/>
      <c r="F117" s="262"/>
      <c r="G117" s="70" t="s">
        <v>41</v>
      </c>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253"/>
      <c r="AN117" s="380"/>
      <c r="AO117" s="223"/>
      <c r="AP117" s="8"/>
      <c r="AQ117" s="319" t="s">
        <v>203</v>
      </c>
      <c r="AR117" s="320"/>
      <c r="AS117" s="321"/>
      <c r="AT117" s="316"/>
      <c r="AU117" s="316"/>
      <c r="AV117" s="316"/>
      <c r="AW117" s="318"/>
      <c r="AX117" s="318"/>
      <c r="AY117" s="318"/>
    </row>
    <row r="118" spans="1:53" ht="13.5" customHeight="1">
      <c r="A118" s="248" t="str">
        <f>IFERROR(INDEX(【従業者名簿】!F:F,MATCH(F118,【従業者名簿】!C:C,0)),"")</f>
        <v/>
      </c>
      <c r="B118" s="298" t="s">
        <v>33</v>
      </c>
      <c r="C118" s="299" t="str">
        <f t="shared" ref="C118" si="84">IF(AO118="介護福祉士","〇","")</f>
        <v/>
      </c>
      <c r="D118" s="366" t="str">
        <f>IF(A118="","",DATEDIF(A118,$AF$3,"m"))</f>
        <v/>
      </c>
      <c r="E118" s="275"/>
      <c r="F118" s="262"/>
      <c r="G118" s="70" t="s">
        <v>36</v>
      </c>
      <c r="H118" s="45"/>
      <c r="I118" s="45"/>
      <c r="J118" s="45"/>
      <c r="K118" s="45"/>
      <c r="L118" s="45"/>
      <c r="M118" s="45"/>
      <c r="N118" s="45"/>
      <c r="O118" s="45"/>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253">
        <f>SUM(H119:AL119)</f>
        <v>0</v>
      </c>
      <c r="AN118" s="380" t="str">
        <f t="shared" ref="AN118" si="85">IFERROR(IF(OR(E118="Ａ",AM118&gt;$AF$125),1,ROUNDDOWN(AM118/$AF$125,1)),"")</f>
        <v/>
      </c>
      <c r="AO118" s="222"/>
      <c r="AP118" s="8"/>
      <c r="AQ118" s="312" t="s">
        <v>204</v>
      </c>
      <c r="AR118" s="313"/>
      <c r="AS118" s="314"/>
      <c r="AT118" s="315">
        <f>ROUNDDOWN(SUMIFS(AN94:AN159,C94:C159,"〇",D94:D159,"&gt;="&amp;BA118),1)</f>
        <v>0</v>
      </c>
      <c r="AU118" s="316"/>
      <c r="AV118" s="316"/>
      <c r="AW118" s="317" t="e">
        <f>AT118/AM124</f>
        <v>#DIV/0!</v>
      </c>
      <c r="AX118" s="318"/>
      <c r="AY118" s="318"/>
      <c r="BA118" s="358">
        <f>[1]【算定要件集計】!T7</f>
        <v>120</v>
      </c>
    </row>
    <row r="119" spans="1:53" ht="13.5" customHeight="1">
      <c r="A119" s="249"/>
      <c r="B119" s="255"/>
      <c r="C119" s="287"/>
      <c r="D119" s="367"/>
      <c r="E119" s="260"/>
      <c r="F119" s="262"/>
      <c r="G119" s="70" t="s">
        <v>41</v>
      </c>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253"/>
      <c r="AN119" s="380"/>
      <c r="AO119" s="223"/>
      <c r="AP119" s="8"/>
      <c r="AQ119" s="319" t="s">
        <v>206</v>
      </c>
      <c r="AR119" s="320"/>
      <c r="AS119" s="321"/>
      <c r="AT119" s="316"/>
      <c r="AU119" s="316"/>
      <c r="AV119" s="316"/>
      <c r="AW119" s="318"/>
      <c r="AX119" s="318"/>
      <c r="AY119" s="318"/>
      <c r="BA119" s="359"/>
    </row>
    <row r="120" spans="1:53" ht="13.5" customHeight="1">
      <c r="A120" s="248" t="str">
        <f>IFERROR(INDEX(【従業者名簿】!F:F,MATCH(F120,【従業者名簿】!C:C,0)),"")</f>
        <v/>
      </c>
      <c r="B120" s="298" t="s">
        <v>33</v>
      </c>
      <c r="C120" s="299" t="str">
        <f t="shared" ref="C120" si="86">IF(AO120="介護福祉士","〇","")</f>
        <v/>
      </c>
      <c r="D120" s="366" t="str">
        <f>IF(A120="","",DATEDIF(A120,$AF$3,"m"))</f>
        <v/>
      </c>
      <c r="E120" s="275"/>
      <c r="F120" s="262"/>
      <c r="G120" s="70" t="s">
        <v>36</v>
      </c>
      <c r="H120" s="45"/>
      <c r="I120" s="45"/>
      <c r="J120" s="45"/>
      <c r="K120" s="45"/>
      <c r="L120" s="45"/>
      <c r="M120" s="45"/>
      <c r="N120" s="45"/>
      <c r="O120" s="45"/>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253">
        <f>SUM(H121:AL121)</f>
        <v>0</v>
      </c>
      <c r="AN120" s="380" t="str">
        <f t="shared" ref="AN120" si="87">IFERROR(IF(OR(E120="Ａ",AM120&gt;$AF$125),1,ROUNDDOWN(AM120/$AF$125,1)),"")</f>
        <v/>
      </c>
      <c r="AO120" s="222"/>
      <c r="AP120" s="8"/>
      <c r="AQ120" s="312" t="s">
        <v>207</v>
      </c>
      <c r="AR120" s="313"/>
      <c r="AS120" s="314"/>
      <c r="AT120" s="315">
        <f>ROUNDDOWN(SUM(SUMIF(E94:E159,{"Ａ","Ｂ"},AN94:AN159)),1)</f>
        <v>0</v>
      </c>
      <c r="AU120" s="316"/>
      <c r="AV120" s="316"/>
      <c r="AW120" s="360" t="e">
        <f>AT120/AM124</f>
        <v>#DIV/0!</v>
      </c>
      <c r="AX120" s="361"/>
      <c r="AY120" s="362"/>
      <c r="BA120" s="169"/>
    </row>
    <row r="121" spans="1:53" ht="13.5" customHeight="1">
      <c r="A121" s="249"/>
      <c r="B121" s="255"/>
      <c r="C121" s="287"/>
      <c r="D121" s="367"/>
      <c r="E121" s="260"/>
      <c r="F121" s="262"/>
      <c r="G121" s="70" t="s">
        <v>41</v>
      </c>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253"/>
      <c r="AN121" s="380"/>
      <c r="AO121" s="223"/>
      <c r="AP121" s="8"/>
      <c r="AQ121" s="319" t="s">
        <v>208</v>
      </c>
      <c r="AR121" s="320"/>
      <c r="AS121" s="321"/>
      <c r="AT121" s="316"/>
      <c r="AU121" s="316"/>
      <c r="AV121" s="316"/>
      <c r="AW121" s="363"/>
      <c r="AX121" s="364"/>
      <c r="AY121" s="365"/>
      <c r="BA121" s="170"/>
    </row>
    <row r="122" spans="1:53" ht="13.5" customHeight="1">
      <c r="A122" s="248" t="str">
        <f>IFERROR(INDEX(【従業者名簿】!F:F,MATCH(F122,【従業者名簿】!C:C,0)),"")</f>
        <v/>
      </c>
      <c r="B122" s="298" t="s">
        <v>33</v>
      </c>
      <c r="C122" s="299" t="str">
        <f t="shared" ref="C122" si="88">IF(AO122="介護福祉士","〇","")</f>
        <v/>
      </c>
      <c r="D122" s="366" t="str">
        <f>IF(A122="","",DATEDIF(A122,$AF$3,"m"))</f>
        <v/>
      </c>
      <c r="E122" s="275"/>
      <c r="F122" s="262"/>
      <c r="G122" s="70" t="s">
        <v>36</v>
      </c>
      <c r="H122" s="45"/>
      <c r="I122" s="45"/>
      <c r="J122" s="45"/>
      <c r="K122" s="45"/>
      <c r="L122" s="45"/>
      <c r="M122" s="45"/>
      <c r="N122" s="45"/>
      <c r="O122" s="45"/>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253">
        <f>SUM(H123:AL123)</f>
        <v>0</v>
      </c>
      <c r="AN122" s="380" t="str">
        <f t="shared" ref="AN122" si="89">IFERROR(IF(OR(E122="Ａ",AM122&gt;$AF$125),1,ROUNDDOWN(AM122/$AF$125,1)),"")</f>
        <v/>
      </c>
      <c r="AO122" s="222"/>
      <c r="AP122" s="8"/>
      <c r="AQ122" s="312" t="s">
        <v>207</v>
      </c>
      <c r="AR122" s="313"/>
      <c r="AS122" s="314"/>
      <c r="AT122" s="315">
        <f>ROUNDDOWN(SUMIF(D94:D159,"&gt;="&amp;BA122,AN94:AN159),1)</f>
        <v>0</v>
      </c>
      <c r="AU122" s="316"/>
      <c r="AV122" s="316"/>
      <c r="AW122" s="360" t="e">
        <f>AT122/AM124</f>
        <v>#DIV/0!</v>
      </c>
      <c r="AX122" s="361"/>
      <c r="AY122" s="362"/>
      <c r="BA122" s="358">
        <f>[1]【算定要件集計】!T11</f>
        <v>84</v>
      </c>
    </row>
    <row r="123" spans="1:53" ht="13.5" customHeight="1">
      <c r="A123" s="249"/>
      <c r="B123" s="255"/>
      <c r="C123" s="287"/>
      <c r="D123" s="367"/>
      <c r="E123" s="260"/>
      <c r="F123" s="262"/>
      <c r="G123" s="70" t="s">
        <v>41</v>
      </c>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253"/>
      <c r="AN123" s="380"/>
      <c r="AO123" s="223"/>
      <c r="AP123" s="8"/>
      <c r="AQ123" s="319" t="s">
        <v>210</v>
      </c>
      <c r="AR123" s="320"/>
      <c r="AS123" s="321"/>
      <c r="AT123" s="316"/>
      <c r="AU123" s="316"/>
      <c r="AV123" s="316"/>
      <c r="AW123" s="363"/>
      <c r="AX123" s="364"/>
      <c r="AY123" s="365"/>
      <c r="BA123" s="359"/>
    </row>
    <row r="124" spans="1:53" ht="13.5" customHeight="1">
      <c r="B124" s="332" t="s">
        <v>51</v>
      </c>
      <c r="C124" s="333"/>
      <c r="D124" s="333"/>
      <c r="E124" s="333"/>
      <c r="F124" s="333"/>
      <c r="G124" s="25" t="s">
        <v>49</v>
      </c>
      <c r="H124" s="23"/>
      <c r="I124" s="15"/>
      <c r="J124" s="332" t="s">
        <v>46</v>
      </c>
      <c r="K124" s="334"/>
      <c r="L124" s="334"/>
      <c r="M124" s="334"/>
      <c r="N124" s="334"/>
      <c r="O124" s="334"/>
      <c r="P124" s="334"/>
      <c r="Q124" s="334"/>
      <c r="R124" s="334"/>
      <c r="S124" s="14"/>
      <c r="T124" s="26" t="s">
        <v>50</v>
      </c>
      <c r="U124" s="24"/>
      <c r="V124" s="332" t="s">
        <v>47</v>
      </c>
      <c r="W124" s="334"/>
      <c r="X124" s="334"/>
      <c r="Y124" s="334"/>
      <c r="Z124" s="334"/>
      <c r="AA124" s="334"/>
      <c r="AB124" s="334"/>
      <c r="AC124" s="333"/>
      <c r="AD124" s="333"/>
      <c r="AE124" s="333"/>
      <c r="AF124" s="14" t="s">
        <v>164</v>
      </c>
      <c r="AH124" s="27"/>
      <c r="AI124" s="27"/>
      <c r="AJ124" s="27"/>
      <c r="AK124" s="27"/>
      <c r="AL124" s="27"/>
      <c r="AM124" s="381">
        <f>ROUNDDOWN(SUM(AN94:AN123,AN130:AN159),1)</f>
        <v>0</v>
      </c>
      <c r="AN124" s="382"/>
      <c r="AO124" s="391" t="s">
        <v>173</v>
      </c>
      <c r="AP124" s="10"/>
      <c r="AQ124" s="322"/>
      <c r="AR124" s="323"/>
      <c r="AS124" s="323"/>
      <c r="AT124" s="322"/>
      <c r="AU124" s="323"/>
      <c r="AV124" s="323"/>
      <c r="AW124" s="322"/>
      <c r="AX124" s="323"/>
      <c r="AY124" s="323"/>
    </row>
    <row r="125" spans="1:53" ht="13.5" customHeight="1">
      <c r="B125" s="210"/>
      <c r="C125" s="214"/>
      <c r="D125" s="214"/>
      <c r="E125" s="214"/>
      <c r="F125" s="214"/>
      <c r="G125" s="41">
        <f>$G$45</f>
        <v>0</v>
      </c>
      <c r="H125" s="21" t="s">
        <v>16</v>
      </c>
      <c r="I125" s="20"/>
      <c r="J125" s="335"/>
      <c r="K125" s="336"/>
      <c r="L125" s="336"/>
      <c r="M125" s="336"/>
      <c r="N125" s="336"/>
      <c r="O125" s="336"/>
      <c r="P125" s="336"/>
      <c r="Q125" s="336"/>
      <c r="R125" s="336"/>
      <c r="S125" s="330" t="str">
        <f>$S$45</f>
        <v/>
      </c>
      <c r="T125" s="330"/>
      <c r="U125" s="22" t="s">
        <v>7</v>
      </c>
      <c r="V125" s="335"/>
      <c r="W125" s="336"/>
      <c r="X125" s="336"/>
      <c r="Y125" s="336"/>
      <c r="Z125" s="336"/>
      <c r="AA125" s="336"/>
      <c r="AB125" s="336"/>
      <c r="AC125" s="214"/>
      <c r="AD125" s="214"/>
      <c r="AE125" s="214"/>
      <c r="AF125" s="331" t="str">
        <f>$AF$45</f>
        <v/>
      </c>
      <c r="AG125" s="331"/>
      <c r="AH125" s="21" t="s">
        <v>16</v>
      </c>
      <c r="AI125" s="21"/>
      <c r="AJ125" s="21"/>
      <c r="AK125" s="21"/>
      <c r="AL125" s="21"/>
      <c r="AM125" s="383"/>
      <c r="AN125" s="384"/>
      <c r="AO125" s="329"/>
      <c r="AP125" s="10"/>
      <c r="AQ125" s="323"/>
      <c r="AR125" s="323"/>
      <c r="AS125" s="323"/>
      <c r="AT125" s="323"/>
      <c r="AU125" s="323"/>
      <c r="AV125" s="323"/>
      <c r="AW125" s="323"/>
      <c r="AX125" s="323"/>
      <c r="AY125" s="323"/>
    </row>
    <row r="126" spans="1:53" ht="13.5" customHeight="1">
      <c r="B126" s="43"/>
      <c r="C126" s="43"/>
      <c r="D126" s="43"/>
      <c r="E126" s="7" t="s">
        <v>91</v>
      </c>
      <c r="F126" s="43"/>
      <c r="G126" s="51"/>
      <c r="H126" s="7"/>
      <c r="I126" s="52"/>
      <c r="J126" s="52"/>
      <c r="K126" s="52"/>
      <c r="L126" s="52"/>
      <c r="M126" s="52"/>
      <c r="N126" s="52"/>
      <c r="O126" s="52"/>
      <c r="P126" s="52"/>
      <c r="Q126" s="52"/>
      <c r="R126" s="52"/>
      <c r="S126" s="53"/>
      <c r="T126" s="53"/>
      <c r="U126" s="7"/>
      <c r="V126" s="52"/>
      <c r="W126" s="52"/>
      <c r="X126" s="52"/>
      <c r="Y126" s="52"/>
      <c r="Z126" s="52"/>
      <c r="AA126" s="52"/>
      <c r="AB126" s="52"/>
      <c r="AC126" s="43"/>
      <c r="AD126" s="43"/>
      <c r="AE126" s="43"/>
      <c r="AF126" s="54"/>
      <c r="AG126" s="54"/>
      <c r="AH126" s="7"/>
      <c r="AI126" s="7"/>
      <c r="AJ126" s="7"/>
      <c r="AK126" s="7"/>
      <c r="AL126" s="7"/>
      <c r="AM126" s="137" t="s">
        <v>149</v>
      </c>
      <c r="AN126" s="56"/>
      <c r="AO126" s="57"/>
      <c r="AP126" s="10"/>
      <c r="AQ126" s="159"/>
      <c r="AR126" s="159"/>
      <c r="AS126" s="159"/>
      <c r="AT126" s="58"/>
      <c r="AU126" s="58"/>
      <c r="AV126" s="58"/>
      <c r="AW126" s="59"/>
      <c r="AX126" s="59"/>
      <c r="AY126" s="59"/>
      <c r="BA126" s="9"/>
    </row>
    <row r="127" spans="1:53" ht="13.5" customHeight="1">
      <c r="B127" s="43"/>
      <c r="C127" s="43"/>
      <c r="D127" s="43"/>
      <c r="E127" s="43"/>
      <c r="F127" s="43"/>
      <c r="G127" s="51"/>
      <c r="H127" s="7"/>
      <c r="I127" s="52"/>
      <c r="J127" s="52"/>
      <c r="K127" s="52"/>
      <c r="L127" s="52"/>
      <c r="M127" s="52"/>
      <c r="N127" s="52"/>
      <c r="O127" s="52"/>
      <c r="P127" s="52"/>
      <c r="Q127" s="52"/>
      <c r="R127" s="52"/>
      <c r="S127" s="53"/>
      <c r="T127" s="53"/>
      <c r="U127" s="7"/>
      <c r="V127" s="52"/>
      <c r="W127" s="52"/>
      <c r="X127" s="52"/>
      <c r="Y127" s="52"/>
      <c r="Z127" s="52"/>
      <c r="AA127" s="52"/>
      <c r="AB127" s="52"/>
      <c r="AC127" s="43"/>
      <c r="AD127" s="43"/>
      <c r="AE127" s="43"/>
      <c r="AF127" s="54"/>
      <c r="AG127" s="54"/>
      <c r="AH127" s="7"/>
      <c r="AI127" s="7"/>
      <c r="AJ127" s="7"/>
      <c r="AK127" s="7"/>
      <c r="AL127" s="7"/>
      <c r="AM127" s="55"/>
      <c r="AN127" s="56"/>
      <c r="AO127" s="57"/>
      <c r="AP127" s="10"/>
      <c r="AQ127" s="42"/>
      <c r="AR127" s="42"/>
      <c r="AS127" s="42"/>
      <c r="AT127" s="58"/>
      <c r="AU127" s="58"/>
      <c r="AV127" s="58"/>
      <c r="AW127" s="59"/>
      <c r="AX127" s="59"/>
      <c r="AY127" s="59"/>
      <c r="BA127" s="9"/>
    </row>
    <row r="128" spans="1:53" s="6" customFormat="1" ht="18" customHeight="1">
      <c r="A128" s="248" t="s">
        <v>60</v>
      </c>
      <c r="B128" s="238" t="s">
        <v>0</v>
      </c>
      <c r="C128" s="250" t="s">
        <v>203</v>
      </c>
      <c r="D128" s="250" t="s">
        <v>62</v>
      </c>
      <c r="E128" s="250" t="s">
        <v>1</v>
      </c>
      <c r="F128" s="238" t="s">
        <v>3</v>
      </c>
      <c r="G128" s="252" t="s">
        <v>37</v>
      </c>
      <c r="H128" s="18" t="str">
        <f>AF83</f>
        <v/>
      </c>
      <c r="I128" s="18" t="str">
        <f>IFERROR(H128+1,"")</f>
        <v/>
      </c>
      <c r="J128" s="18" t="str">
        <f>IFERROR(I128+1,"")</f>
        <v/>
      </c>
      <c r="K128" s="18" t="str">
        <f t="shared" ref="K128" si="90">IFERROR(J128+1,"")</f>
        <v/>
      </c>
      <c r="L128" s="18" t="str">
        <f t="shared" ref="L128" si="91">IFERROR(K128+1,"")</f>
        <v/>
      </c>
      <c r="M128" s="18" t="str">
        <f t="shared" ref="M128" si="92">IFERROR(L128+1,"")</f>
        <v/>
      </c>
      <c r="N128" s="18" t="str">
        <f t="shared" ref="N128" si="93">IFERROR(M128+1,"")</f>
        <v/>
      </c>
      <c r="O128" s="18" t="str">
        <f t="shared" ref="O128" si="94">IFERROR(N128+1,"")</f>
        <v/>
      </c>
      <c r="P128" s="18" t="str">
        <f t="shared" ref="P128" si="95">IFERROR(O128+1,"")</f>
        <v/>
      </c>
      <c r="Q128" s="18" t="str">
        <f t="shared" ref="Q128" si="96">IFERROR(P128+1,"")</f>
        <v/>
      </c>
      <c r="R128" s="18" t="str">
        <f t="shared" ref="R128" si="97">IFERROR(Q128+1,"")</f>
        <v/>
      </c>
      <c r="S128" s="18" t="str">
        <f t="shared" ref="S128" si="98">IFERROR(R128+1,"")</f>
        <v/>
      </c>
      <c r="T128" s="18" t="str">
        <f t="shared" ref="T128" si="99">IFERROR(S128+1,"")</f>
        <v/>
      </c>
      <c r="U128" s="18" t="str">
        <f t="shared" ref="U128" si="100">IFERROR(T128+1,"")</f>
        <v/>
      </c>
      <c r="V128" s="18" t="str">
        <f t="shared" ref="V128" si="101">IFERROR(U128+1,"")</f>
        <v/>
      </c>
      <c r="W128" s="18" t="str">
        <f t="shared" ref="W128" si="102">IFERROR(V128+1,"")</f>
        <v/>
      </c>
      <c r="X128" s="18" t="str">
        <f t="shared" ref="X128" si="103">IFERROR(W128+1,"")</f>
        <v/>
      </c>
      <c r="Y128" s="18" t="str">
        <f t="shared" ref="Y128" si="104">IFERROR(X128+1,"")</f>
        <v/>
      </c>
      <c r="Z128" s="18" t="str">
        <f t="shared" ref="Z128" si="105">IFERROR(Y128+1,"")</f>
        <v/>
      </c>
      <c r="AA128" s="18" t="str">
        <f t="shared" ref="AA128" si="106">IFERROR(Z128+1,"")</f>
        <v/>
      </c>
      <c r="AB128" s="18" t="str">
        <f t="shared" ref="AB128" si="107">IFERROR(AA128+1,"")</f>
        <v/>
      </c>
      <c r="AC128" s="18" t="str">
        <f t="shared" ref="AC128" si="108">IFERROR(AB128+1,"")</f>
        <v/>
      </c>
      <c r="AD128" s="18" t="str">
        <f t="shared" ref="AD128" si="109">IFERROR(AC128+1,"")</f>
        <v/>
      </c>
      <c r="AE128" s="18" t="str">
        <f t="shared" ref="AE128" si="110">IFERROR(AD128+1,"")</f>
        <v/>
      </c>
      <c r="AF128" s="18" t="str">
        <f t="shared" ref="AF128" si="111">IFERROR(AE128+1,"")</f>
        <v/>
      </c>
      <c r="AG128" s="18" t="str">
        <f t="shared" ref="AG128" si="112">IFERROR(AF128+1,"")</f>
        <v/>
      </c>
      <c r="AH128" s="18" t="str">
        <f t="shared" ref="AH128" si="113">IFERROR(AG128+1,"")</f>
        <v/>
      </c>
      <c r="AI128" s="18" t="str">
        <f t="shared" ref="AI128" si="114">IFERROR(AH128+1,"")</f>
        <v/>
      </c>
      <c r="AJ128" s="18" t="str">
        <f>IFERROR(IF(MONTH(AI128)&lt;&gt;MONTH(AI128+1),"",AI128+1),"")</f>
        <v/>
      </c>
      <c r="AK128" s="18" t="str">
        <f>IFERROR(IF(MONTH(AJ128)&lt;&gt;MONTH(AJ128+1),"",AJ128+1),"")</f>
        <v/>
      </c>
      <c r="AL128" s="18" t="str">
        <f>IFERROR(IF(MONTH(AK128)&lt;&gt;MONTH(AK128+1),"",AK128+1),"")</f>
        <v/>
      </c>
      <c r="AM128" s="263" t="s">
        <v>162</v>
      </c>
      <c r="AN128" s="263" t="s">
        <v>163</v>
      </c>
      <c r="AO128" s="206" t="s">
        <v>133</v>
      </c>
      <c r="AQ128" s="1"/>
      <c r="AR128" s="1"/>
      <c r="AS128" s="1"/>
      <c r="AT128" s="1"/>
      <c r="AU128" s="1"/>
      <c r="AV128" s="1"/>
      <c r="AW128" s="1"/>
      <c r="AX128" s="1"/>
      <c r="AY128" s="1"/>
    </row>
    <row r="129" spans="1:51" s="6" customFormat="1" ht="18" customHeight="1">
      <c r="A129" s="249"/>
      <c r="B129" s="238"/>
      <c r="C129" s="251"/>
      <c r="D129" s="251"/>
      <c r="E129" s="251"/>
      <c r="F129" s="238"/>
      <c r="G129" s="239"/>
      <c r="H129" s="19" t="str">
        <f>H128</f>
        <v/>
      </c>
      <c r="I129" s="19" t="str">
        <f>I128</f>
        <v/>
      </c>
      <c r="J129" s="19" t="str">
        <f t="shared" ref="J129:AL129" si="115">J128</f>
        <v/>
      </c>
      <c r="K129" s="19" t="str">
        <f t="shared" si="115"/>
        <v/>
      </c>
      <c r="L129" s="19" t="str">
        <f t="shared" si="115"/>
        <v/>
      </c>
      <c r="M129" s="19" t="str">
        <f t="shared" si="115"/>
        <v/>
      </c>
      <c r="N129" s="19" t="str">
        <f t="shared" si="115"/>
        <v/>
      </c>
      <c r="O129" s="19" t="str">
        <f t="shared" si="115"/>
        <v/>
      </c>
      <c r="P129" s="19" t="str">
        <f t="shared" si="115"/>
        <v/>
      </c>
      <c r="Q129" s="19" t="str">
        <f t="shared" si="115"/>
        <v/>
      </c>
      <c r="R129" s="19" t="str">
        <f t="shared" si="115"/>
        <v/>
      </c>
      <c r="S129" s="19" t="str">
        <f t="shared" si="115"/>
        <v/>
      </c>
      <c r="T129" s="19" t="str">
        <f t="shared" si="115"/>
        <v/>
      </c>
      <c r="U129" s="19" t="str">
        <f t="shared" si="115"/>
        <v/>
      </c>
      <c r="V129" s="19" t="str">
        <f t="shared" si="115"/>
        <v/>
      </c>
      <c r="W129" s="19" t="str">
        <f t="shared" si="115"/>
        <v/>
      </c>
      <c r="X129" s="19" t="str">
        <f t="shared" si="115"/>
        <v/>
      </c>
      <c r="Y129" s="19" t="str">
        <f t="shared" si="115"/>
        <v/>
      </c>
      <c r="Z129" s="19" t="str">
        <f t="shared" si="115"/>
        <v/>
      </c>
      <c r="AA129" s="19" t="str">
        <f t="shared" si="115"/>
        <v/>
      </c>
      <c r="AB129" s="19" t="str">
        <f t="shared" si="115"/>
        <v/>
      </c>
      <c r="AC129" s="19" t="str">
        <f t="shared" si="115"/>
        <v/>
      </c>
      <c r="AD129" s="19" t="str">
        <f t="shared" si="115"/>
        <v/>
      </c>
      <c r="AE129" s="19" t="str">
        <f t="shared" si="115"/>
        <v/>
      </c>
      <c r="AF129" s="19" t="str">
        <f t="shared" si="115"/>
        <v/>
      </c>
      <c r="AG129" s="19" t="str">
        <f t="shared" si="115"/>
        <v/>
      </c>
      <c r="AH129" s="19" t="str">
        <f t="shared" si="115"/>
        <v/>
      </c>
      <c r="AI129" s="19" t="str">
        <f t="shared" si="115"/>
        <v/>
      </c>
      <c r="AJ129" s="19" t="str">
        <f t="shared" si="115"/>
        <v/>
      </c>
      <c r="AK129" s="19" t="str">
        <f t="shared" si="115"/>
        <v/>
      </c>
      <c r="AL129" s="19" t="str">
        <f t="shared" si="115"/>
        <v/>
      </c>
      <c r="AM129" s="263"/>
      <c r="AN129" s="263"/>
      <c r="AO129" s="207"/>
      <c r="AQ129" s="1"/>
      <c r="AR129" s="1"/>
      <c r="AS129" s="1"/>
      <c r="AT129" s="1"/>
      <c r="AU129" s="1"/>
      <c r="AV129" s="1"/>
      <c r="AW129" s="1"/>
      <c r="AX129" s="1"/>
      <c r="AY129" s="1"/>
    </row>
    <row r="130" spans="1:51" ht="13.5" customHeight="1">
      <c r="A130" s="248" t="str">
        <f>IFERROR(INDEX(【従業者名簿】!F:F,MATCH(F130,【従業者名簿】!C:C,0)),"")</f>
        <v/>
      </c>
      <c r="B130" s="298" t="s">
        <v>33</v>
      </c>
      <c r="C130" s="299" t="str">
        <f>IF(AO130="介護福祉士","〇","")</f>
        <v/>
      </c>
      <c r="D130" s="366" t="str">
        <f>IF(A130="","",DATEDIF(A130,$AF$3,"m"))</f>
        <v/>
      </c>
      <c r="E130" s="301"/>
      <c r="F130" s="270"/>
      <c r="G130" s="70" t="s">
        <v>36</v>
      </c>
      <c r="H130" s="164"/>
      <c r="I130" s="164"/>
      <c r="J130" s="164"/>
      <c r="K130" s="164"/>
      <c r="L130" s="164"/>
      <c r="M130" s="164"/>
      <c r="N130" s="164"/>
      <c r="O130" s="164"/>
      <c r="P130" s="164"/>
      <c r="Q130" s="164"/>
      <c r="R130" s="164"/>
      <c r="S130" s="164"/>
      <c r="T130" s="164"/>
      <c r="U130" s="164"/>
      <c r="V130" s="164"/>
      <c r="W130" s="164"/>
      <c r="X130" s="164"/>
      <c r="Y130" s="164"/>
      <c r="Z130" s="164"/>
      <c r="AA130" s="164"/>
      <c r="AB130" s="164"/>
      <c r="AC130" s="164"/>
      <c r="AD130" s="164"/>
      <c r="AE130" s="164"/>
      <c r="AF130" s="164"/>
      <c r="AG130" s="164"/>
      <c r="AH130" s="164"/>
      <c r="AI130" s="164"/>
      <c r="AJ130" s="164"/>
      <c r="AK130" s="164"/>
      <c r="AL130" s="164"/>
      <c r="AM130" s="253">
        <f>SUM(H131:AL131)</f>
        <v>0</v>
      </c>
      <c r="AN130" s="390" t="str">
        <f>IFERROR(IF(OR(E130="Ａ",AM130&gt;$AF$125),1,ROUNDDOWN(AM130/$AF$125,1)),"")</f>
        <v/>
      </c>
      <c r="AO130" s="222"/>
      <c r="AP130" s="8"/>
    </row>
    <row r="131" spans="1:51" ht="13.5" customHeight="1">
      <c r="A131" s="249"/>
      <c r="B131" s="255"/>
      <c r="C131" s="287"/>
      <c r="D131" s="367"/>
      <c r="E131" s="302"/>
      <c r="F131" s="261"/>
      <c r="G131" s="70" t="s">
        <v>134</v>
      </c>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253"/>
      <c r="AN131" s="390"/>
      <c r="AO131" s="223"/>
      <c r="AP131" s="8"/>
    </row>
    <row r="132" spans="1:51" ht="13.5" customHeight="1">
      <c r="A132" s="248" t="str">
        <f>IFERROR(INDEX(【従業者名簿】!F:F,MATCH(F132,【従業者名簿】!C:C,0)),"")</f>
        <v/>
      </c>
      <c r="B132" s="298" t="s">
        <v>33</v>
      </c>
      <c r="C132" s="299" t="str">
        <f t="shared" ref="C132" si="116">IF(AO132="介護福祉士","〇","")</f>
        <v/>
      </c>
      <c r="D132" s="366" t="str">
        <f>IF(A132="","",DATEDIF(A132,$AF$3,"m"))</f>
        <v/>
      </c>
      <c r="E132" s="301"/>
      <c r="F132" s="262"/>
      <c r="G132" s="70" t="s">
        <v>36</v>
      </c>
      <c r="H132" s="133"/>
      <c r="I132" s="133"/>
      <c r="J132" s="133"/>
      <c r="K132" s="133"/>
      <c r="L132" s="133"/>
      <c r="M132" s="133"/>
      <c r="N132" s="133"/>
      <c r="O132" s="133"/>
      <c r="P132" s="133"/>
      <c r="Q132" s="133"/>
      <c r="R132" s="133"/>
      <c r="S132" s="133"/>
      <c r="T132" s="133"/>
      <c r="U132" s="133"/>
      <c r="V132" s="133"/>
      <c r="W132" s="133"/>
      <c r="X132" s="133"/>
      <c r="Y132" s="133"/>
      <c r="Z132" s="133"/>
      <c r="AA132" s="133"/>
      <c r="AB132" s="133"/>
      <c r="AC132" s="133"/>
      <c r="AD132" s="133"/>
      <c r="AE132" s="133"/>
      <c r="AF132" s="133"/>
      <c r="AG132" s="133"/>
      <c r="AH132" s="133"/>
      <c r="AI132" s="133"/>
      <c r="AJ132" s="133"/>
      <c r="AK132" s="133"/>
      <c r="AL132" s="133"/>
      <c r="AM132" s="253">
        <f>SUM(H133:AL133)</f>
        <v>0</v>
      </c>
      <c r="AN132" s="390" t="str">
        <f t="shared" ref="AN132" si="117">IFERROR(IF(OR(E132="Ａ",AM132&gt;$AF$125),1,ROUNDDOWN(AM132/$AF$125,1)),"")</f>
        <v/>
      </c>
      <c r="AO132" s="372"/>
      <c r="AP132" s="8"/>
    </row>
    <row r="133" spans="1:51" ht="13.5" customHeight="1">
      <c r="A133" s="249"/>
      <c r="B133" s="255"/>
      <c r="C133" s="287"/>
      <c r="D133" s="367"/>
      <c r="E133" s="302"/>
      <c r="F133" s="262"/>
      <c r="G133" s="70" t="s">
        <v>140</v>
      </c>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253"/>
      <c r="AN133" s="390"/>
      <c r="AO133" s="374"/>
      <c r="AP133" s="8"/>
    </row>
    <row r="134" spans="1:51" ht="13.5" customHeight="1">
      <c r="A134" s="248" t="str">
        <f>IFERROR(INDEX(【従業者名簿】!F:F,MATCH(F134,【従業者名簿】!C:C,0)),"")</f>
        <v/>
      </c>
      <c r="B134" s="298" t="s">
        <v>33</v>
      </c>
      <c r="C134" s="299" t="str">
        <f t="shared" ref="C134" si="118">IF(AO134="介護福祉士","〇","")</f>
        <v/>
      </c>
      <c r="D134" s="366" t="str">
        <f>IF(A134="","",DATEDIF(A134,$AF$3,"m"))</f>
        <v/>
      </c>
      <c r="E134" s="301"/>
      <c r="F134" s="262"/>
      <c r="G134" s="70" t="s">
        <v>36</v>
      </c>
      <c r="H134" s="133"/>
      <c r="I134" s="133"/>
      <c r="J134" s="133"/>
      <c r="K134" s="133"/>
      <c r="L134" s="133"/>
      <c r="M134" s="133"/>
      <c r="N134" s="133"/>
      <c r="O134" s="133"/>
      <c r="P134" s="133"/>
      <c r="Q134" s="133"/>
      <c r="R134" s="133"/>
      <c r="S134" s="133"/>
      <c r="T134" s="133"/>
      <c r="U134" s="133"/>
      <c r="V134" s="133"/>
      <c r="W134" s="133"/>
      <c r="X134" s="133"/>
      <c r="Y134" s="133"/>
      <c r="Z134" s="133"/>
      <c r="AA134" s="133"/>
      <c r="AB134" s="133"/>
      <c r="AC134" s="133"/>
      <c r="AD134" s="133"/>
      <c r="AE134" s="133"/>
      <c r="AF134" s="133"/>
      <c r="AG134" s="133"/>
      <c r="AH134" s="133"/>
      <c r="AI134" s="133"/>
      <c r="AJ134" s="133"/>
      <c r="AK134" s="133"/>
      <c r="AL134" s="133"/>
      <c r="AM134" s="253">
        <f>SUM(H135:AL135)</f>
        <v>0</v>
      </c>
      <c r="AN134" s="390" t="str">
        <f t="shared" ref="AN134" si="119">IFERROR(IF(OR(E134="Ａ",AM134&gt;$AF$125),1,ROUNDDOWN(AM134/$AF$125,1)),"")</f>
        <v/>
      </c>
      <c r="AO134" s="372"/>
      <c r="AP134" s="8"/>
    </row>
    <row r="135" spans="1:51" ht="13.5" customHeight="1">
      <c r="A135" s="249"/>
      <c r="B135" s="255"/>
      <c r="C135" s="287"/>
      <c r="D135" s="367"/>
      <c r="E135" s="302"/>
      <c r="F135" s="262"/>
      <c r="G135" s="70" t="s">
        <v>134</v>
      </c>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253"/>
      <c r="AN135" s="390"/>
      <c r="AO135" s="374"/>
      <c r="AP135" s="8"/>
    </row>
    <row r="136" spans="1:51" ht="13.5" customHeight="1">
      <c r="A136" s="248" t="str">
        <f>IFERROR(INDEX(【従業者名簿】!F:F,MATCH(F136,【従業者名簿】!C:C,0)),"")</f>
        <v/>
      </c>
      <c r="B136" s="298" t="s">
        <v>33</v>
      </c>
      <c r="C136" s="299" t="str">
        <f t="shared" ref="C136" si="120">IF(AO136="介護福祉士","〇","")</f>
        <v/>
      </c>
      <c r="D136" s="366" t="str">
        <f t="shared" ref="D136" si="121">IF(A136="","",DATEDIF(A136,$AF$3,"m"))</f>
        <v/>
      </c>
      <c r="E136" s="301"/>
      <c r="F136" s="262"/>
      <c r="G136" s="70" t="s">
        <v>36</v>
      </c>
      <c r="H136" s="133"/>
      <c r="I136" s="133"/>
      <c r="J136" s="133"/>
      <c r="K136" s="133"/>
      <c r="L136" s="133"/>
      <c r="M136" s="133"/>
      <c r="N136" s="133"/>
      <c r="O136" s="133"/>
      <c r="P136" s="133"/>
      <c r="Q136" s="133"/>
      <c r="R136" s="133"/>
      <c r="S136" s="133"/>
      <c r="T136" s="133"/>
      <c r="U136" s="133"/>
      <c r="V136" s="133"/>
      <c r="W136" s="133"/>
      <c r="X136" s="133"/>
      <c r="Y136" s="133"/>
      <c r="Z136" s="133"/>
      <c r="AA136" s="133"/>
      <c r="AB136" s="133"/>
      <c r="AC136" s="133"/>
      <c r="AD136" s="133"/>
      <c r="AE136" s="133"/>
      <c r="AF136" s="133"/>
      <c r="AG136" s="133"/>
      <c r="AH136" s="133"/>
      <c r="AI136" s="133"/>
      <c r="AJ136" s="133"/>
      <c r="AK136" s="133"/>
      <c r="AL136" s="133"/>
      <c r="AM136" s="253">
        <f t="shared" ref="AM136" si="122">SUM(H137:AL137)</f>
        <v>0</v>
      </c>
      <c r="AN136" s="390" t="str">
        <f t="shared" ref="AN136" si="123">IFERROR(IF(OR(E136="Ａ",AM136&gt;$AF$125),1,ROUNDDOWN(AM136/$AF$125,1)),"")</f>
        <v/>
      </c>
      <c r="AO136" s="372"/>
      <c r="AP136" s="8"/>
    </row>
    <row r="137" spans="1:51" ht="13.5" customHeight="1">
      <c r="A137" s="249"/>
      <c r="B137" s="255"/>
      <c r="C137" s="287"/>
      <c r="D137" s="367"/>
      <c r="E137" s="302"/>
      <c r="F137" s="262"/>
      <c r="G137" s="70" t="s">
        <v>141</v>
      </c>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253"/>
      <c r="AN137" s="390"/>
      <c r="AO137" s="374"/>
      <c r="AP137" s="8"/>
    </row>
    <row r="138" spans="1:51" ht="13.5" customHeight="1">
      <c r="A138" s="248" t="str">
        <f>IFERROR(INDEX(【従業者名簿】!F:F,MATCH(F138,【従業者名簿】!C:C,0)),"")</f>
        <v/>
      </c>
      <c r="B138" s="298" t="s">
        <v>33</v>
      </c>
      <c r="C138" s="299" t="str">
        <f t="shared" ref="C138" si="124">IF(AO138="介護福祉士","〇","")</f>
        <v/>
      </c>
      <c r="D138" s="366" t="str">
        <f t="shared" ref="D138" si="125">IF(A138="","",DATEDIF(A138,$AF$3,"m"))</f>
        <v/>
      </c>
      <c r="E138" s="301"/>
      <c r="F138" s="262"/>
      <c r="G138" s="70" t="s">
        <v>36</v>
      </c>
      <c r="H138" s="133"/>
      <c r="I138" s="133"/>
      <c r="J138" s="133"/>
      <c r="K138" s="133"/>
      <c r="L138" s="133"/>
      <c r="M138" s="133"/>
      <c r="N138" s="133"/>
      <c r="O138" s="133"/>
      <c r="P138" s="133"/>
      <c r="Q138" s="133"/>
      <c r="R138" s="133"/>
      <c r="S138" s="133"/>
      <c r="T138" s="133"/>
      <c r="U138" s="133"/>
      <c r="V138" s="133"/>
      <c r="W138" s="133"/>
      <c r="X138" s="133"/>
      <c r="Y138" s="133"/>
      <c r="Z138" s="133"/>
      <c r="AA138" s="133"/>
      <c r="AB138" s="133"/>
      <c r="AC138" s="133"/>
      <c r="AD138" s="133"/>
      <c r="AE138" s="133"/>
      <c r="AF138" s="133"/>
      <c r="AG138" s="133"/>
      <c r="AH138" s="133"/>
      <c r="AI138" s="133"/>
      <c r="AJ138" s="133"/>
      <c r="AK138" s="133"/>
      <c r="AL138" s="133"/>
      <c r="AM138" s="253">
        <f t="shared" ref="AM138" si="126">SUM(H139:AL139)</f>
        <v>0</v>
      </c>
      <c r="AN138" s="390" t="str">
        <f t="shared" ref="AN138" si="127">IFERROR(IF(OR(E138="Ａ",AM138&gt;$AF$125),1,ROUNDDOWN(AM138/$AF$125,1)),"")</f>
        <v/>
      </c>
      <c r="AO138" s="372"/>
      <c r="AP138" s="8"/>
    </row>
    <row r="139" spans="1:51" ht="13.5" customHeight="1">
      <c r="A139" s="249"/>
      <c r="B139" s="255"/>
      <c r="C139" s="287"/>
      <c r="D139" s="367"/>
      <c r="E139" s="302"/>
      <c r="F139" s="262"/>
      <c r="G139" s="70" t="s">
        <v>134</v>
      </c>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253"/>
      <c r="AN139" s="390"/>
      <c r="AO139" s="374"/>
      <c r="AP139" s="8"/>
    </row>
    <row r="140" spans="1:51" ht="13.5" customHeight="1">
      <c r="A140" s="248" t="str">
        <f>IFERROR(INDEX(【従業者名簿】!F:F,MATCH(F140,【従業者名簿】!C:C,0)),"")</f>
        <v/>
      </c>
      <c r="B140" s="298" t="s">
        <v>33</v>
      </c>
      <c r="C140" s="299" t="str">
        <f t="shared" ref="C140" si="128">IF(AO140="介護福祉士","〇","")</f>
        <v/>
      </c>
      <c r="D140" s="366" t="str">
        <f t="shared" ref="D140" si="129">IF(A140="","",DATEDIF(A140,$AF$3,"m"))</f>
        <v/>
      </c>
      <c r="E140" s="301"/>
      <c r="F140" s="262"/>
      <c r="G140" s="70" t="s">
        <v>36</v>
      </c>
      <c r="H140" s="133"/>
      <c r="I140" s="133"/>
      <c r="J140" s="133"/>
      <c r="K140" s="133"/>
      <c r="L140" s="133"/>
      <c r="M140" s="133"/>
      <c r="N140" s="133"/>
      <c r="O140" s="133"/>
      <c r="P140" s="133"/>
      <c r="Q140" s="133"/>
      <c r="R140" s="133"/>
      <c r="S140" s="133"/>
      <c r="T140" s="133"/>
      <c r="U140" s="133"/>
      <c r="V140" s="133"/>
      <c r="W140" s="133"/>
      <c r="X140" s="133"/>
      <c r="Y140" s="133"/>
      <c r="Z140" s="133"/>
      <c r="AA140" s="133"/>
      <c r="AB140" s="133"/>
      <c r="AC140" s="133"/>
      <c r="AD140" s="133"/>
      <c r="AE140" s="133"/>
      <c r="AF140" s="133"/>
      <c r="AG140" s="133"/>
      <c r="AH140" s="133"/>
      <c r="AI140" s="133"/>
      <c r="AJ140" s="133"/>
      <c r="AK140" s="133"/>
      <c r="AL140" s="133"/>
      <c r="AM140" s="253">
        <f t="shared" ref="AM140" si="130">SUM(H141:AL141)</f>
        <v>0</v>
      </c>
      <c r="AN140" s="390" t="str">
        <f t="shared" ref="AN140" si="131">IFERROR(IF(OR(E140="Ａ",AM140&gt;$AF$125),1,ROUNDDOWN(AM140/$AF$125,1)),"")</f>
        <v/>
      </c>
      <c r="AO140" s="372"/>
      <c r="AP140" s="8"/>
    </row>
    <row r="141" spans="1:51" ht="13.5" customHeight="1">
      <c r="A141" s="249"/>
      <c r="B141" s="255"/>
      <c r="C141" s="287"/>
      <c r="D141" s="367"/>
      <c r="E141" s="302"/>
      <c r="F141" s="262"/>
      <c r="G141" s="70" t="s">
        <v>134</v>
      </c>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253"/>
      <c r="AN141" s="390"/>
      <c r="AO141" s="374"/>
      <c r="AP141" s="8"/>
    </row>
    <row r="142" spans="1:51" ht="13.5" customHeight="1">
      <c r="A142" s="248" t="str">
        <f>IFERROR(INDEX(【従業者名簿】!F:F,MATCH(F142,【従業者名簿】!C:C,0)),"")</f>
        <v/>
      </c>
      <c r="B142" s="298" t="s">
        <v>33</v>
      </c>
      <c r="C142" s="299" t="str">
        <f t="shared" ref="C142" si="132">IF(AO142="介護福祉士","〇","")</f>
        <v/>
      </c>
      <c r="D142" s="366" t="str">
        <f t="shared" ref="D142" si="133">IF(A142="","",DATEDIF(A142,$AF$3,"m"))</f>
        <v/>
      </c>
      <c r="E142" s="301"/>
      <c r="F142" s="262"/>
      <c r="G142" s="70" t="s">
        <v>36</v>
      </c>
      <c r="H142" s="133"/>
      <c r="I142" s="133"/>
      <c r="J142" s="133"/>
      <c r="K142" s="133"/>
      <c r="L142" s="133"/>
      <c r="M142" s="133"/>
      <c r="N142" s="133"/>
      <c r="O142" s="133"/>
      <c r="P142" s="133"/>
      <c r="Q142" s="133"/>
      <c r="R142" s="133"/>
      <c r="S142" s="133"/>
      <c r="T142" s="133"/>
      <c r="U142" s="133"/>
      <c r="V142" s="133"/>
      <c r="W142" s="133"/>
      <c r="X142" s="133"/>
      <c r="Y142" s="133"/>
      <c r="Z142" s="133"/>
      <c r="AA142" s="133"/>
      <c r="AB142" s="133"/>
      <c r="AC142" s="133"/>
      <c r="AD142" s="133"/>
      <c r="AE142" s="133"/>
      <c r="AF142" s="133"/>
      <c r="AG142" s="133"/>
      <c r="AH142" s="133"/>
      <c r="AI142" s="133"/>
      <c r="AJ142" s="133"/>
      <c r="AK142" s="133"/>
      <c r="AL142" s="133"/>
      <c r="AM142" s="253">
        <f t="shared" ref="AM142" si="134">SUM(H143:AL143)</f>
        <v>0</v>
      </c>
      <c r="AN142" s="390" t="str">
        <f t="shared" ref="AN142" si="135">IFERROR(IF(OR(E142="Ａ",AM142&gt;$AF$125),1,ROUNDDOWN(AM142/$AF$125,1)),"")</f>
        <v/>
      </c>
      <c r="AO142" s="372"/>
      <c r="AP142" s="8"/>
    </row>
    <row r="143" spans="1:51" ht="13.5" customHeight="1">
      <c r="A143" s="249"/>
      <c r="B143" s="255"/>
      <c r="C143" s="287"/>
      <c r="D143" s="367"/>
      <c r="E143" s="302"/>
      <c r="F143" s="262"/>
      <c r="G143" s="70" t="s">
        <v>134</v>
      </c>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253"/>
      <c r="AN143" s="390"/>
      <c r="AO143" s="374"/>
      <c r="AP143" s="8"/>
    </row>
    <row r="144" spans="1:51" ht="13.5" customHeight="1">
      <c r="A144" s="248" t="str">
        <f>IFERROR(INDEX(【従業者名簿】!F:F,MATCH(F144,【従業者名簿】!C:C,0)),"")</f>
        <v/>
      </c>
      <c r="B144" s="298" t="s">
        <v>33</v>
      </c>
      <c r="C144" s="299" t="str">
        <f t="shared" ref="C144" si="136">IF(AO144="介護福祉士","〇","")</f>
        <v/>
      </c>
      <c r="D144" s="366" t="str">
        <f t="shared" ref="D144" si="137">IF(A144="","",DATEDIF(A144,$AF$3,"m"))</f>
        <v/>
      </c>
      <c r="E144" s="301"/>
      <c r="F144" s="262"/>
      <c r="G144" s="70" t="s">
        <v>36</v>
      </c>
      <c r="H144" s="133"/>
      <c r="I144" s="133"/>
      <c r="J144" s="133"/>
      <c r="K144" s="133"/>
      <c r="L144" s="133"/>
      <c r="M144" s="133"/>
      <c r="N144" s="133"/>
      <c r="O144" s="133"/>
      <c r="P144" s="133"/>
      <c r="Q144" s="133"/>
      <c r="R144" s="133"/>
      <c r="S144" s="133"/>
      <c r="T144" s="133"/>
      <c r="U144" s="133"/>
      <c r="V144" s="133"/>
      <c r="W144" s="133"/>
      <c r="X144" s="133"/>
      <c r="Y144" s="133"/>
      <c r="Z144" s="133"/>
      <c r="AA144" s="133"/>
      <c r="AB144" s="133"/>
      <c r="AC144" s="133"/>
      <c r="AD144" s="133"/>
      <c r="AE144" s="133"/>
      <c r="AF144" s="133"/>
      <c r="AG144" s="133"/>
      <c r="AH144" s="133"/>
      <c r="AI144" s="133"/>
      <c r="AJ144" s="133"/>
      <c r="AK144" s="133"/>
      <c r="AL144" s="133"/>
      <c r="AM144" s="253">
        <f t="shared" ref="AM144" si="138">SUM(H145:AL145)</f>
        <v>0</v>
      </c>
      <c r="AN144" s="390" t="str">
        <f t="shared" ref="AN144" si="139">IFERROR(IF(OR(E144="Ａ",AM144&gt;$AF$125),1,ROUNDDOWN(AM144/$AF$125,1)),"")</f>
        <v/>
      </c>
      <c r="AO144" s="372"/>
      <c r="AP144" s="8"/>
    </row>
    <row r="145" spans="1:51" ht="13.5" customHeight="1">
      <c r="A145" s="249"/>
      <c r="B145" s="255"/>
      <c r="C145" s="287"/>
      <c r="D145" s="367"/>
      <c r="E145" s="302"/>
      <c r="F145" s="262"/>
      <c r="G145" s="70" t="s">
        <v>134</v>
      </c>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253"/>
      <c r="AN145" s="390"/>
      <c r="AO145" s="374"/>
      <c r="AP145" s="8"/>
    </row>
    <row r="146" spans="1:51" ht="13.5" customHeight="1">
      <c r="A146" s="248" t="str">
        <f>IFERROR(INDEX(【従業者名簿】!F:F,MATCH(F146,【従業者名簿】!C:C,0)),"")</f>
        <v/>
      </c>
      <c r="B146" s="298" t="s">
        <v>33</v>
      </c>
      <c r="C146" s="299" t="str">
        <f t="shared" ref="C146" si="140">IF(AO146="介護福祉士","〇","")</f>
        <v/>
      </c>
      <c r="D146" s="366" t="str">
        <f t="shared" ref="D146" si="141">IF(A146="","",DATEDIF(A146,$AF$3,"m"))</f>
        <v/>
      </c>
      <c r="E146" s="301"/>
      <c r="F146" s="262"/>
      <c r="G146" s="70" t="s">
        <v>36</v>
      </c>
      <c r="H146" s="133"/>
      <c r="I146" s="133"/>
      <c r="J146" s="133"/>
      <c r="K146" s="133"/>
      <c r="L146" s="133"/>
      <c r="M146" s="133"/>
      <c r="N146" s="133"/>
      <c r="O146" s="133"/>
      <c r="P146" s="133"/>
      <c r="Q146" s="133"/>
      <c r="R146" s="133"/>
      <c r="S146" s="133"/>
      <c r="T146" s="133"/>
      <c r="U146" s="133"/>
      <c r="V146" s="133"/>
      <c r="W146" s="133"/>
      <c r="X146" s="133"/>
      <c r="Y146" s="133"/>
      <c r="Z146" s="133"/>
      <c r="AA146" s="133"/>
      <c r="AB146" s="133"/>
      <c r="AC146" s="133"/>
      <c r="AD146" s="133"/>
      <c r="AE146" s="133"/>
      <c r="AF146" s="133"/>
      <c r="AG146" s="133"/>
      <c r="AH146" s="133"/>
      <c r="AI146" s="133"/>
      <c r="AJ146" s="133"/>
      <c r="AK146" s="133"/>
      <c r="AL146" s="133"/>
      <c r="AM146" s="253">
        <f t="shared" ref="AM146" si="142">SUM(H147:AL147)</f>
        <v>0</v>
      </c>
      <c r="AN146" s="390" t="str">
        <f t="shared" ref="AN146" si="143">IFERROR(IF(OR(E146="Ａ",AM146&gt;$AF$125),1,ROUNDDOWN(AM146/$AF$125,1)),"")</f>
        <v/>
      </c>
      <c r="AO146" s="372"/>
      <c r="AP146" s="8"/>
    </row>
    <row r="147" spans="1:51" ht="13.5" customHeight="1">
      <c r="A147" s="249"/>
      <c r="B147" s="255"/>
      <c r="C147" s="287"/>
      <c r="D147" s="367"/>
      <c r="E147" s="302"/>
      <c r="F147" s="262"/>
      <c r="G147" s="70" t="s">
        <v>134</v>
      </c>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253"/>
      <c r="AN147" s="390"/>
      <c r="AO147" s="374"/>
      <c r="AP147" s="8"/>
    </row>
    <row r="148" spans="1:51" ht="13.5" customHeight="1">
      <c r="A148" s="248" t="str">
        <f>IFERROR(INDEX(【従業者名簿】!F:F,MATCH(F148,【従業者名簿】!C:C,0)),"")</f>
        <v/>
      </c>
      <c r="B148" s="298" t="s">
        <v>33</v>
      </c>
      <c r="C148" s="299" t="str">
        <f t="shared" ref="C148" si="144">IF(AO148="介護福祉士","〇","")</f>
        <v/>
      </c>
      <c r="D148" s="366" t="str">
        <f t="shared" ref="D148" si="145">IF(A148="","",DATEDIF(A148,$AF$3,"m"))</f>
        <v/>
      </c>
      <c r="E148" s="301"/>
      <c r="F148" s="262"/>
      <c r="G148" s="70" t="s">
        <v>36</v>
      </c>
      <c r="H148" s="133"/>
      <c r="I148" s="133"/>
      <c r="J148" s="133"/>
      <c r="K148" s="133"/>
      <c r="L148" s="133"/>
      <c r="M148" s="133"/>
      <c r="N148" s="133"/>
      <c r="O148" s="133"/>
      <c r="P148" s="133"/>
      <c r="Q148" s="133"/>
      <c r="R148" s="133"/>
      <c r="S148" s="133"/>
      <c r="T148" s="133"/>
      <c r="U148" s="133"/>
      <c r="V148" s="133"/>
      <c r="W148" s="133"/>
      <c r="X148" s="133"/>
      <c r="Y148" s="133"/>
      <c r="Z148" s="133"/>
      <c r="AA148" s="133"/>
      <c r="AB148" s="133"/>
      <c r="AC148" s="133"/>
      <c r="AD148" s="133"/>
      <c r="AE148" s="133"/>
      <c r="AF148" s="133"/>
      <c r="AG148" s="133"/>
      <c r="AH148" s="133"/>
      <c r="AI148" s="133"/>
      <c r="AJ148" s="133"/>
      <c r="AK148" s="133"/>
      <c r="AL148" s="133"/>
      <c r="AM148" s="253">
        <f t="shared" ref="AM148" si="146">SUM(H149:AL149)</f>
        <v>0</v>
      </c>
      <c r="AN148" s="390" t="str">
        <f t="shared" ref="AN148" si="147">IFERROR(IF(OR(E148="Ａ",AM148&gt;$AF$125),1,ROUNDDOWN(AM148/$AF$125,1)),"")</f>
        <v/>
      </c>
      <c r="AO148" s="372"/>
      <c r="AP148" s="8"/>
    </row>
    <row r="149" spans="1:51" ht="13.5" customHeight="1">
      <c r="A149" s="249"/>
      <c r="B149" s="255"/>
      <c r="C149" s="287"/>
      <c r="D149" s="367"/>
      <c r="E149" s="302"/>
      <c r="F149" s="262"/>
      <c r="G149" s="70" t="s">
        <v>134</v>
      </c>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253"/>
      <c r="AN149" s="390"/>
      <c r="AO149" s="374"/>
      <c r="AP149" s="8"/>
    </row>
    <row r="150" spans="1:51" ht="13.5" customHeight="1">
      <c r="A150" s="248" t="str">
        <f>IFERROR(INDEX(【従業者名簿】!F:F,MATCH(F150,【従業者名簿】!C:C,0)),"")</f>
        <v/>
      </c>
      <c r="B150" s="298" t="s">
        <v>33</v>
      </c>
      <c r="C150" s="299" t="str">
        <f t="shared" ref="C150" si="148">IF(AO150="介護福祉士","〇","")</f>
        <v/>
      </c>
      <c r="D150" s="366" t="str">
        <f t="shared" ref="D150" si="149">IF(A150="","",DATEDIF(A150,$AF$3,"m"))</f>
        <v/>
      </c>
      <c r="E150" s="301"/>
      <c r="F150" s="262"/>
      <c r="G150" s="70" t="s">
        <v>36</v>
      </c>
      <c r="H150" s="133"/>
      <c r="I150" s="133"/>
      <c r="J150" s="133"/>
      <c r="K150" s="133"/>
      <c r="L150" s="133"/>
      <c r="M150" s="133"/>
      <c r="N150" s="133"/>
      <c r="O150" s="133"/>
      <c r="P150" s="133"/>
      <c r="Q150" s="133"/>
      <c r="R150" s="133"/>
      <c r="S150" s="133"/>
      <c r="T150" s="133"/>
      <c r="U150" s="133"/>
      <c r="V150" s="133"/>
      <c r="W150" s="133"/>
      <c r="X150" s="133"/>
      <c r="Y150" s="133"/>
      <c r="Z150" s="133"/>
      <c r="AA150" s="133"/>
      <c r="AB150" s="133"/>
      <c r="AC150" s="133"/>
      <c r="AD150" s="133"/>
      <c r="AE150" s="133"/>
      <c r="AF150" s="133"/>
      <c r="AG150" s="133"/>
      <c r="AH150" s="133"/>
      <c r="AI150" s="133"/>
      <c r="AJ150" s="133"/>
      <c r="AK150" s="133"/>
      <c r="AL150" s="133"/>
      <c r="AM150" s="253">
        <f t="shared" ref="AM150" si="150">SUM(H151:AL151)</f>
        <v>0</v>
      </c>
      <c r="AN150" s="390" t="str">
        <f t="shared" ref="AN150" si="151">IFERROR(IF(OR(E150="Ａ",AM150&gt;$AF$125),1,ROUNDDOWN(AM150/$AF$125,1)),"")</f>
        <v/>
      </c>
      <c r="AO150" s="372"/>
      <c r="AP150" s="8"/>
    </row>
    <row r="151" spans="1:51" ht="13.5" customHeight="1">
      <c r="A151" s="249"/>
      <c r="B151" s="255"/>
      <c r="C151" s="287"/>
      <c r="D151" s="367"/>
      <c r="E151" s="302"/>
      <c r="F151" s="262"/>
      <c r="G151" s="70" t="s">
        <v>134</v>
      </c>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253"/>
      <c r="AN151" s="390"/>
      <c r="AO151" s="374"/>
      <c r="AP151" s="8"/>
    </row>
    <row r="152" spans="1:51" ht="13.5" customHeight="1">
      <c r="A152" s="248" t="str">
        <f>IFERROR(INDEX(【従業者名簿】!F:F,MATCH(F152,【従業者名簿】!C:C,0)),"")</f>
        <v/>
      </c>
      <c r="B152" s="298" t="s">
        <v>33</v>
      </c>
      <c r="C152" s="299" t="str">
        <f t="shared" ref="C152" si="152">IF(AO152="介護福祉士","〇","")</f>
        <v/>
      </c>
      <c r="D152" s="366" t="str">
        <f t="shared" ref="D152" si="153">IF(A152="","",DATEDIF(A152,$AF$3,"m"))</f>
        <v/>
      </c>
      <c r="E152" s="301"/>
      <c r="F152" s="262"/>
      <c r="G152" s="70" t="s">
        <v>36</v>
      </c>
      <c r="H152" s="133"/>
      <c r="I152" s="133"/>
      <c r="J152" s="133"/>
      <c r="K152" s="133"/>
      <c r="L152" s="133"/>
      <c r="M152" s="13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253">
        <f t="shared" ref="AM152" si="154">SUM(H153:AL153)</f>
        <v>0</v>
      </c>
      <c r="AN152" s="390" t="str">
        <f t="shared" ref="AN152" si="155">IFERROR(IF(OR(E152="Ａ",AM152&gt;$AF$125),1,ROUNDDOWN(AM152/$AF$125,1)),"")</f>
        <v/>
      </c>
      <c r="AO152" s="372"/>
      <c r="AP152" s="8"/>
    </row>
    <row r="153" spans="1:51" ht="13.5" customHeight="1">
      <c r="A153" s="249"/>
      <c r="B153" s="255"/>
      <c r="C153" s="287"/>
      <c r="D153" s="367"/>
      <c r="E153" s="302"/>
      <c r="F153" s="262"/>
      <c r="G153" s="70" t="s">
        <v>134</v>
      </c>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253"/>
      <c r="AN153" s="390"/>
      <c r="AO153" s="374"/>
      <c r="AP153" s="8"/>
    </row>
    <row r="154" spans="1:51" ht="13.5" customHeight="1">
      <c r="A154" s="248" t="str">
        <f>IFERROR(INDEX(【従業者名簿】!F:F,MATCH(F154,【従業者名簿】!C:C,0)),"")</f>
        <v/>
      </c>
      <c r="B154" s="298" t="s">
        <v>33</v>
      </c>
      <c r="C154" s="299" t="str">
        <f t="shared" ref="C154" si="156">IF(AO154="介護福祉士","〇","")</f>
        <v/>
      </c>
      <c r="D154" s="366" t="str">
        <f t="shared" ref="D154" si="157">IF(A154="","",DATEDIF(A154,$AF$3,"m"))</f>
        <v/>
      </c>
      <c r="E154" s="301"/>
      <c r="F154" s="262"/>
      <c r="G154" s="70" t="s">
        <v>36</v>
      </c>
      <c r="H154" s="133"/>
      <c r="I154" s="133"/>
      <c r="J154" s="133"/>
      <c r="K154" s="133"/>
      <c r="L154" s="133"/>
      <c r="M154" s="133"/>
      <c r="N154" s="133"/>
      <c r="O154" s="133"/>
      <c r="P154" s="133"/>
      <c r="Q154" s="133"/>
      <c r="R154" s="133"/>
      <c r="S154" s="133"/>
      <c r="T154" s="133"/>
      <c r="U154" s="133"/>
      <c r="V154" s="133"/>
      <c r="W154" s="133"/>
      <c r="X154" s="133"/>
      <c r="Y154" s="133"/>
      <c r="Z154" s="133"/>
      <c r="AA154" s="133"/>
      <c r="AB154" s="133"/>
      <c r="AC154" s="133"/>
      <c r="AD154" s="133"/>
      <c r="AE154" s="133"/>
      <c r="AF154" s="133"/>
      <c r="AG154" s="133"/>
      <c r="AH154" s="133"/>
      <c r="AI154" s="133"/>
      <c r="AJ154" s="133"/>
      <c r="AK154" s="133"/>
      <c r="AL154" s="133"/>
      <c r="AM154" s="253">
        <f t="shared" ref="AM154" si="158">SUM(H155:AL155)</f>
        <v>0</v>
      </c>
      <c r="AN154" s="390" t="str">
        <f t="shared" ref="AN154" si="159">IFERROR(IF(OR(E154="Ａ",AM154&gt;$AF$125),1,ROUNDDOWN(AM154/$AF$125,1)),"")</f>
        <v/>
      </c>
      <c r="AO154" s="372"/>
      <c r="AP154" s="8"/>
    </row>
    <row r="155" spans="1:51" ht="13.5" customHeight="1">
      <c r="A155" s="249"/>
      <c r="B155" s="255"/>
      <c r="C155" s="287"/>
      <c r="D155" s="367"/>
      <c r="E155" s="302"/>
      <c r="F155" s="262"/>
      <c r="G155" s="70" t="s">
        <v>134</v>
      </c>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253"/>
      <c r="AN155" s="390"/>
      <c r="AO155" s="374"/>
      <c r="AP155" s="8"/>
    </row>
    <row r="156" spans="1:51" ht="13.5" customHeight="1">
      <c r="A156" s="248" t="str">
        <f>IFERROR(INDEX(【従業者名簿】!F:F,MATCH(F156,【従業者名簿】!C:C,0)),"")</f>
        <v/>
      </c>
      <c r="B156" s="298" t="s">
        <v>33</v>
      </c>
      <c r="C156" s="299" t="str">
        <f t="shared" ref="C156" si="160">IF(AO156="介護福祉士","〇","")</f>
        <v/>
      </c>
      <c r="D156" s="366" t="str">
        <f t="shared" ref="D156" si="161">IF(A156="","",DATEDIF(A156,$AF$3,"m"))</f>
        <v/>
      </c>
      <c r="E156" s="301"/>
      <c r="F156" s="270"/>
      <c r="G156" s="70" t="s">
        <v>36</v>
      </c>
      <c r="H156" s="133"/>
      <c r="I156" s="133"/>
      <c r="J156" s="133"/>
      <c r="K156" s="133"/>
      <c r="L156" s="133"/>
      <c r="M156" s="133"/>
      <c r="N156" s="133"/>
      <c r="O156" s="133"/>
      <c r="P156" s="133"/>
      <c r="Q156" s="133"/>
      <c r="R156" s="133"/>
      <c r="S156" s="133"/>
      <c r="T156" s="133"/>
      <c r="U156" s="133"/>
      <c r="V156" s="133"/>
      <c r="W156" s="133"/>
      <c r="X156" s="133"/>
      <c r="Y156" s="133"/>
      <c r="Z156" s="133"/>
      <c r="AA156" s="133"/>
      <c r="AB156" s="133"/>
      <c r="AC156" s="133"/>
      <c r="AD156" s="133"/>
      <c r="AE156" s="133"/>
      <c r="AF156" s="133"/>
      <c r="AG156" s="133"/>
      <c r="AH156" s="133"/>
      <c r="AI156" s="133"/>
      <c r="AJ156" s="133"/>
      <c r="AK156" s="133"/>
      <c r="AL156" s="133"/>
      <c r="AM156" s="253">
        <f t="shared" ref="AM156" si="162">SUM(H157:AL157)</f>
        <v>0</v>
      </c>
      <c r="AN156" s="390" t="str">
        <f t="shared" ref="AN156" si="163">IFERROR(IF(OR(E156="Ａ",AM156&gt;$AF$125),1,ROUNDDOWN(AM156/$AF$125,1)),"")</f>
        <v/>
      </c>
      <c r="AO156" s="372"/>
      <c r="AP156" s="8"/>
    </row>
    <row r="157" spans="1:51" ht="13.5" customHeight="1">
      <c r="A157" s="249"/>
      <c r="B157" s="255"/>
      <c r="C157" s="287"/>
      <c r="D157" s="367"/>
      <c r="E157" s="302"/>
      <c r="F157" s="261"/>
      <c r="G157" s="70" t="s">
        <v>134</v>
      </c>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253"/>
      <c r="AN157" s="390"/>
      <c r="AO157" s="374"/>
      <c r="AP157" s="8"/>
    </row>
    <row r="158" spans="1:51" ht="13.5" customHeight="1">
      <c r="A158" s="248" t="str">
        <f>IFERROR(INDEX(【従業者名簿】!F:F,MATCH(F158,【従業者名簿】!C:C,0)),"")</f>
        <v/>
      </c>
      <c r="B158" s="298" t="s">
        <v>33</v>
      </c>
      <c r="C158" s="299" t="str">
        <f t="shared" ref="C158" si="164">IF(AO158="介護福祉士","〇","")</f>
        <v/>
      </c>
      <c r="D158" s="366" t="str">
        <f>IF(A158="","",DATEDIF(A158,$AF$3,"m"))</f>
        <v/>
      </c>
      <c r="E158" s="301"/>
      <c r="F158" s="262"/>
      <c r="G158" s="70" t="s">
        <v>36</v>
      </c>
      <c r="H158" s="133"/>
      <c r="I158" s="133"/>
      <c r="J158" s="133"/>
      <c r="K158" s="133"/>
      <c r="L158" s="133"/>
      <c r="M158" s="133"/>
      <c r="N158" s="133"/>
      <c r="O158" s="133"/>
      <c r="P158" s="133"/>
      <c r="Q158" s="133"/>
      <c r="R158" s="133"/>
      <c r="S158" s="133"/>
      <c r="T158" s="133"/>
      <c r="U158" s="133"/>
      <c r="V158" s="133"/>
      <c r="W158" s="133"/>
      <c r="X158" s="133"/>
      <c r="Y158" s="133"/>
      <c r="Z158" s="133"/>
      <c r="AA158" s="133"/>
      <c r="AB158" s="133"/>
      <c r="AC158" s="133"/>
      <c r="AD158" s="133"/>
      <c r="AE158" s="133"/>
      <c r="AF158" s="133"/>
      <c r="AG158" s="133"/>
      <c r="AH158" s="133"/>
      <c r="AI158" s="133"/>
      <c r="AJ158" s="133"/>
      <c r="AK158" s="133"/>
      <c r="AL158" s="133"/>
      <c r="AM158" s="253">
        <f>SUM(H159:AL159)</f>
        <v>0</v>
      </c>
      <c r="AN158" s="390" t="str">
        <f>IFERROR(IF(OR(E158="Ａ",AM158&gt;$AF$125),1,ROUNDDOWN(AM158/$AF$125,1)),"")</f>
        <v/>
      </c>
      <c r="AO158" s="372"/>
      <c r="AP158" s="8"/>
    </row>
    <row r="159" spans="1:51" ht="13.5" customHeight="1">
      <c r="A159" s="249"/>
      <c r="B159" s="255"/>
      <c r="C159" s="287"/>
      <c r="D159" s="367"/>
      <c r="E159" s="302"/>
      <c r="F159" s="262"/>
      <c r="G159" s="70" t="s">
        <v>134</v>
      </c>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253"/>
      <c r="AN159" s="390"/>
      <c r="AO159" s="374"/>
      <c r="AP159" s="8"/>
    </row>
    <row r="160" spans="1:51" ht="13.5" customHeight="1">
      <c r="B160" s="132"/>
      <c r="C160" s="132"/>
      <c r="D160" s="132"/>
      <c r="E160" s="7" t="s">
        <v>137</v>
      </c>
      <c r="F160" s="132"/>
      <c r="G160" s="51"/>
      <c r="H160" s="7"/>
      <c r="I160" s="52"/>
      <c r="J160" s="52"/>
      <c r="K160" s="52"/>
      <c r="L160" s="52"/>
      <c r="M160" s="52"/>
      <c r="N160" s="52"/>
      <c r="O160" s="52"/>
      <c r="P160" s="52"/>
      <c r="Q160" s="52"/>
      <c r="R160" s="52"/>
      <c r="S160" s="53"/>
      <c r="T160" s="53"/>
      <c r="U160" s="7"/>
      <c r="V160" s="52"/>
      <c r="W160" s="52"/>
      <c r="X160" s="52"/>
      <c r="Y160" s="52"/>
      <c r="Z160" s="52"/>
      <c r="AA160" s="52"/>
      <c r="AB160" s="52"/>
      <c r="AC160" s="132"/>
      <c r="AD160" s="132"/>
      <c r="AE160" s="132"/>
      <c r="AF160" s="54"/>
      <c r="AG160" s="54"/>
      <c r="AH160" s="7"/>
      <c r="AI160" s="7"/>
      <c r="AJ160" s="7"/>
      <c r="AK160" s="7"/>
      <c r="AL160" s="7"/>
      <c r="AM160" s="55"/>
      <c r="AN160" s="56"/>
      <c r="AO160" s="57"/>
      <c r="AP160" s="10"/>
      <c r="AQ160" s="159"/>
      <c r="AR160" s="159"/>
      <c r="AS160" s="159"/>
      <c r="AT160" s="58"/>
      <c r="AU160" s="58"/>
      <c r="AV160" s="58"/>
      <c r="AW160" s="59"/>
      <c r="AX160" s="59"/>
      <c r="AY160" s="59"/>
    </row>
    <row r="161" spans="1:53" ht="13.5" customHeight="1">
      <c r="B161" s="132"/>
      <c r="C161" s="132"/>
      <c r="D161" s="132"/>
      <c r="E161" s="7"/>
      <c r="F161" s="132"/>
      <c r="G161" s="51"/>
      <c r="H161" s="7"/>
      <c r="I161" s="52"/>
      <c r="J161" s="52"/>
      <c r="K161" s="52"/>
      <c r="L161" s="52"/>
      <c r="M161" s="52"/>
      <c r="N161" s="52"/>
      <c r="O161" s="52"/>
      <c r="P161" s="52"/>
      <c r="Q161" s="52"/>
      <c r="R161" s="52"/>
      <c r="S161" s="53"/>
      <c r="T161" s="53"/>
      <c r="U161" s="7"/>
      <c r="V161" s="52"/>
      <c r="W161" s="52"/>
      <c r="X161" s="52"/>
      <c r="Y161" s="52"/>
      <c r="Z161" s="52"/>
      <c r="AA161" s="52"/>
      <c r="AB161" s="52"/>
      <c r="AC161" s="132"/>
      <c r="AD161" s="132"/>
      <c r="AE161" s="132"/>
      <c r="AF161" s="54"/>
      <c r="AG161" s="54"/>
      <c r="AH161" s="7"/>
      <c r="AI161" s="7"/>
      <c r="AJ161" s="7"/>
      <c r="AK161" s="7"/>
      <c r="AL161" s="7"/>
      <c r="AM161" s="55"/>
      <c r="AN161" s="56"/>
      <c r="AO161" s="57"/>
      <c r="AP161" s="10"/>
      <c r="AQ161" s="159"/>
      <c r="AR161" s="159"/>
      <c r="AS161" s="159"/>
      <c r="AT161" s="58"/>
      <c r="AU161" s="58"/>
      <c r="AV161" s="58"/>
      <c r="AW161" s="59"/>
      <c r="AX161" s="59"/>
      <c r="AY161" s="59"/>
    </row>
    <row r="162" spans="1:53" ht="18" customHeight="1">
      <c r="B162" s="2" t="s">
        <v>2</v>
      </c>
      <c r="C162" s="2"/>
      <c r="D162" s="2"/>
      <c r="E162" s="2"/>
      <c r="F162" s="2"/>
      <c r="G162" s="2"/>
      <c r="H162" s="2"/>
      <c r="I162" s="2"/>
      <c r="J162" s="2"/>
      <c r="AF162" s="3"/>
      <c r="AO162" s="3"/>
      <c r="AY162" s="3" t="s">
        <v>35</v>
      </c>
      <c r="BA162" s="9"/>
    </row>
    <row r="163" spans="1:53" ht="18" customHeight="1">
      <c r="B163" s="233" t="s">
        <v>22</v>
      </c>
      <c r="C163" s="234"/>
      <c r="D163" s="235">
        <f>【算定要件集計】!$B$3</f>
        <v>0</v>
      </c>
      <c r="E163" s="236"/>
      <c r="F163" s="236"/>
      <c r="G163" s="236"/>
      <c r="H163" s="236"/>
      <c r="I163" s="236"/>
      <c r="J163" s="236"/>
      <c r="K163" s="237"/>
      <c r="L163" s="238" t="s">
        <v>21</v>
      </c>
      <c r="M163" s="239"/>
      <c r="N163" s="239"/>
      <c r="O163" s="240"/>
      <c r="P163" s="241"/>
      <c r="Q163" s="241"/>
      <c r="R163" s="241"/>
      <c r="S163" s="241"/>
      <c r="T163" s="241"/>
      <c r="U163" s="242"/>
      <c r="V163" s="233" t="s">
        <v>23</v>
      </c>
      <c r="W163" s="243"/>
      <c r="X163" s="203"/>
      <c r="Y163" s="244"/>
      <c r="Z163" s="245"/>
      <c r="AA163" s="233" t="s">
        <v>40</v>
      </c>
      <c r="AB163" s="246"/>
      <c r="AC163" s="246"/>
      <c r="AD163" s="246"/>
      <c r="AE163" s="247"/>
      <c r="AF163" s="375" t="str">
        <f>$AF$3</f>
        <v/>
      </c>
      <c r="AG163" s="376"/>
      <c r="AH163" s="376"/>
      <c r="AI163" s="376"/>
      <c r="AJ163" s="377"/>
      <c r="AK163" s="378"/>
      <c r="AO163" s="5"/>
      <c r="BA163" s="9"/>
    </row>
    <row r="164" spans="1:53" ht="5.0999999999999996" customHeight="1">
      <c r="BA164" s="9"/>
    </row>
    <row r="165" spans="1:53" ht="16.5" customHeight="1">
      <c r="G165" s="5" t="s">
        <v>44</v>
      </c>
      <c r="H165" s="49">
        <f>$H$5</f>
        <v>0</v>
      </c>
      <c r="I165" s="50" t="s">
        <v>43</v>
      </c>
      <c r="J165" s="49">
        <f>J$5</f>
        <v>0</v>
      </c>
      <c r="K165" s="50" t="s">
        <v>24</v>
      </c>
      <c r="L165" s="50"/>
      <c r="M165" s="49">
        <f>$M$5</f>
        <v>0</v>
      </c>
      <c r="N165" s="50" t="s">
        <v>43</v>
      </c>
      <c r="O165" s="49">
        <f>$O$5</f>
        <v>0</v>
      </c>
      <c r="P165" s="1" t="s">
        <v>25</v>
      </c>
      <c r="R165" s="7"/>
      <c r="U165" s="7"/>
      <c r="V165" s="7"/>
      <c r="W165" s="7"/>
      <c r="X165" s="7"/>
      <c r="Y165" s="7"/>
      <c r="AE165" s="5" t="s">
        <v>42</v>
      </c>
      <c r="AF165" s="220">
        <f>$AF$5</f>
        <v>0</v>
      </c>
      <c r="AG165" s="379"/>
      <c r="AH165" s="7" t="s">
        <v>31</v>
      </c>
      <c r="AI165" s="7"/>
      <c r="AJ165" s="7"/>
      <c r="AL165" s="5" t="s">
        <v>32</v>
      </c>
      <c r="AM165" s="47">
        <f>$AM$5</f>
        <v>0</v>
      </c>
      <c r="AN165" s="7" t="s">
        <v>31</v>
      </c>
      <c r="AQ165" s="1" t="s">
        <v>27</v>
      </c>
      <c r="BA165" s="9"/>
    </row>
    <row r="166" spans="1:53" s="6" customFormat="1" ht="18" customHeight="1">
      <c r="A166" s="248" t="s">
        <v>60</v>
      </c>
      <c r="B166" s="238" t="s">
        <v>0</v>
      </c>
      <c r="C166" s="250" t="s">
        <v>203</v>
      </c>
      <c r="D166" s="250" t="s">
        <v>62</v>
      </c>
      <c r="E166" s="250" t="s">
        <v>1</v>
      </c>
      <c r="F166" s="238" t="s">
        <v>3</v>
      </c>
      <c r="G166" s="252" t="s">
        <v>37</v>
      </c>
      <c r="H166" s="18" t="str">
        <f>AF163</f>
        <v/>
      </c>
      <c r="I166" s="18" t="str">
        <f>IFERROR(H166+1,"")</f>
        <v/>
      </c>
      <c r="J166" s="18" t="str">
        <f t="shared" ref="J166:AI166" si="165">IFERROR(I166+1,"")</f>
        <v/>
      </c>
      <c r="K166" s="18" t="str">
        <f t="shared" si="165"/>
        <v/>
      </c>
      <c r="L166" s="18" t="str">
        <f t="shared" si="165"/>
        <v/>
      </c>
      <c r="M166" s="18" t="str">
        <f t="shared" si="165"/>
        <v/>
      </c>
      <c r="N166" s="18" t="str">
        <f t="shared" si="165"/>
        <v/>
      </c>
      <c r="O166" s="18" t="str">
        <f t="shared" si="165"/>
        <v/>
      </c>
      <c r="P166" s="18" t="str">
        <f t="shared" si="165"/>
        <v/>
      </c>
      <c r="Q166" s="18" t="str">
        <f t="shared" si="165"/>
        <v/>
      </c>
      <c r="R166" s="18" t="str">
        <f t="shared" si="165"/>
        <v/>
      </c>
      <c r="S166" s="18" t="str">
        <f t="shared" si="165"/>
        <v/>
      </c>
      <c r="T166" s="18" t="str">
        <f t="shared" si="165"/>
        <v/>
      </c>
      <c r="U166" s="18" t="str">
        <f t="shared" si="165"/>
        <v/>
      </c>
      <c r="V166" s="18" t="str">
        <f t="shared" si="165"/>
        <v/>
      </c>
      <c r="W166" s="18" t="str">
        <f t="shared" si="165"/>
        <v/>
      </c>
      <c r="X166" s="18" t="str">
        <f t="shared" si="165"/>
        <v/>
      </c>
      <c r="Y166" s="18" t="str">
        <f t="shared" si="165"/>
        <v/>
      </c>
      <c r="Z166" s="18" t="str">
        <f t="shared" si="165"/>
        <v/>
      </c>
      <c r="AA166" s="18" t="str">
        <f t="shared" si="165"/>
        <v/>
      </c>
      <c r="AB166" s="18" t="str">
        <f t="shared" si="165"/>
        <v/>
      </c>
      <c r="AC166" s="18" t="str">
        <f t="shared" si="165"/>
        <v/>
      </c>
      <c r="AD166" s="18" t="str">
        <f t="shared" si="165"/>
        <v/>
      </c>
      <c r="AE166" s="18" t="str">
        <f t="shared" si="165"/>
        <v/>
      </c>
      <c r="AF166" s="18" t="str">
        <f t="shared" si="165"/>
        <v/>
      </c>
      <c r="AG166" s="18" t="str">
        <f t="shared" si="165"/>
        <v/>
      </c>
      <c r="AH166" s="18" t="str">
        <f t="shared" si="165"/>
        <v/>
      </c>
      <c r="AI166" s="18" t="str">
        <f t="shared" si="165"/>
        <v/>
      </c>
      <c r="AJ166" s="18" t="str">
        <f>IFERROR(IF(MONTH(AI166)&lt;&gt;MONTH(AI166+1),"",AI166+1),"")</f>
        <v/>
      </c>
      <c r="AK166" s="18" t="str">
        <f>IFERROR(IF(MONTH(AJ166)&lt;&gt;MONTH(AJ166+1),"",AJ166+1),"")</f>
        <v/>
      </c>
      <c r="AL166" s="18" t="str">
        <f>IFERROR(IF(MONTH(AK166)&lt;&gt;MONTH(AK166+1),"",AK166+1),"")</f>
        <v/>
      </c>
      <c r="AM166" s="263" t="s">
        <v>162</v>
      </c>
      <c r="AN166" s="263" t="s">
        <v>163</v>
      </c>
      <c r="AO166" s="206" t="s">
        <v>133</v>
      </c>
      <c r="AQ166" s="208" t="s">
        <v>36</v>
      </c>
      <c r="AR166" s="209"/>
      <c r="AS166" s="208" t="s">
        <v>39</v>
      </c>
      <c r="AT166" s="212"/>
      <c r="AU166" s="212"/>
      <c r="AV166" s="212"/>
      <c r="AW166" s="213"/>
      <c r="AX166" s="208" t="s">
        <v>16</v>
      </c>
      <c r="AY166" s="215"/>
      <c r="BA166" s="9"/>
    </row>
    <row r="167" spans="1:53" s="6" customFormat="1" ht="18" customHeight="1">
      <c r="A167" s="249"/>
      <c r="B167" s="238"/>
      <c r="C167" s="251"/>
      <c r="D167" s="251"/>
      <c r="E167" s="251"/>
      <c r="F167" s="238"/>
      <c r="G167" s="239"/>
      <c r="H167" s="19" t="str">
        <f>H166</f>
        <v/>
      </c>
      <c r="I167" s="19" t="str">
        <f>I166</f>
        <v/>
      </c>
      <c r="J167" s="19" t="str">
        <f t="shared" ref="J167:AL167" si="166">J166</f>
        <v/>
      </c>
      <c r="K167" s="19" t="str">
        <f t="shared" si="166"/>
        <v/>
      </c>
      <c r="L167" s="19" t="str">
        <f t="shared" si="166"/>
        <v/>
      </c>
      <c r="M167" s="19" t="str">
        <f t="shared" si="166"/>
        <v/>
      </c>
      <c r="N167" s="19" t="str">
        <f t="shared" si="166"/>
        <v/>
      </c>
      <c r="O167" s="19" t="str">
        <f t="shared" si="166"/>
        <v/>
      </c>
      <c r="P167" s="19" t="str">
        <f t="shared" si="166"/>
        <v/>
      </c>
      <c r="Q167" s="19" t="str">
        <f t="shared" si="166"/>
        <v/>
      </c>
      <c r="R167" s="19" t="str">
        <f t="shared" si="166"/>
        <v/>
      </c>
      <c r="S167" s="19" t="str">
        <f t="shared" si="166"/>
        <v/>
      </c>
      <c r="T167" s="19" t="str">
        <f t="shared" si="166"/>
        <v/>
      </c>
      <c r="U167" s="19" t="str">
        <f t="shared" si="166"/>
        <v/>
      </c>
      <c r="V167" s="19" t="str">
        <f t="shared" si="166"/>
        <v/>
      </c>
      <c r="W167" s="19" t="str">
        <f t="shared" si="166"/>
        <v/>
      </c>
      <c r="X167" s="19" t="str">
        <f t="shared" si="166"/>
        <v/>
      </c>
      <c r="Y167" s="19" t="str">
        <f t="shared" si="166"/>
        <v/>
      </c>
      <c r="Z167" s="19" t="str">
        <f t="shared" si="166"/>
        <v/>
      </c>
      <c r="AA167" s="19" t="str">
        <f t="shared" si="166"/>
        <v/>
      </c>
      <c r="AB167" s="19" t="str">
        <f t="shared" si="166"/>
        <v/>
      </c>
      <c r="AC167" s="19" t="str">
        <f t="shared" si="166"/>
        <v/>
      </c>
      <c r="AD167" s="19" t="str">
        <f t="shared" si="166"/>
        <v/>
      </c>
      <c r="AE167" s="19" t="str">
        <f t="shared" si="166"/>
        <v/>
      </c>
      <c r="AF167" s="19" t="str">
        <f t="shared" si="166"/>
        <v/>
      </c>
      <c r="AG167" s="19" t="str">
        <f t="shared" si="166"/>
        <v/>
      </c>
      <c r="AH167" s="19" t="str">
        <f t="shared" si="166"/>
        <v/>
      </c>
      <c r="AI167" s="19" t="str">
        <f t="shared" si="166"/>
        <v/>
      </c>
      <c r="AJ167" s="19" t="str">
        <f t="shared" si="166"/>
        <v/>
      </c>
      <c r="AK167" s="19" t="str">
        <f t="shared" si="166"/>
        <v/>
      </c>
      <c r="AL167" s="19" t="str">
        <f t="shared" si="166"/>
        <v/>
      </c>
      <c r="AM167" s="263"/>
      <c r="AN167" s="263"/>
      <c r="AO167" s="207"/>
      <c r="AQ167" s="210"/>
      <c r="AR167" s="211"/>
      <c r="AS167" s="210"/>
      <c r="AT167" s="214"/>
      <c r="AU167" s="214"/>
      <c r="AV167" s="214"/>
      <c r="AW167" s="211"/>
      <c r="AX167" s="210"/>
      <c r="AY167" s="211"/>
      <c r="BA167" s="9"/>
    </row>
    <row r="168" spans="1:53" s="6" customFormat="1" ht="13.5" customHeight="1">
      <c r="A168" s="248"/>
      <c r="B168" s="255" t="s">
        <v>4</v>
      </c>
      <c r="C168" s="257" t="s">
        <v>48</v>
      </c>
      <c r="D168" s="257" t="s">
        <v>48</v>
      </c>
      <c r="E168" s="259" t="s">
        <v>10</v>
      </c>
      <c r="F168" s="261"/>
      <c r="G168" s="70" t="s">
        <v>36</v>
      </c>
      <c r="H168" s="45"/>
      <c r="I168" s="45"/>
      <c r="J168" s="45"/>
      <c r="K168" s="45"/>
      <c r="L168" s="45"/>
      <c r="M168" s="45"/>
      <c r="N168" s="45"/>
      <c r="O168" s="45"/>
      <c r="P168" s="45"/>
      <c r="Q168" s="45"/>
      <c r="R168" s="45"/>
      <c r="S168" s="45"/>
      <c r="T168" s="45"/>
      <c r="U168" s="45"/>
      <c r="V168" s="45"/>
      <c r="W168" s="45"/>
      <c r="X168" s="45"/>
      <c r="Y168" s="45"/>
      <c r="Z168" s="45"/>
      <c r="AA168" s="45"/>
      <c r="AB168" s="45"/>
      <c r="AC168" s="45"/>
      <c r="AD168" s="45"/>
      <c r="AE168" s="45"/>
      <c r="AF168" s="45"/>
      <c r="AG168" s="45"/>
      <c r="AH168" s="45"/>
      <c r="AI168" s="45"/>
      <c r="AJ168" s="45"/>
      <c r="AK168" s="45"/>
      <c r="AL168" s="45"/>
      <c r="AM168" s="253">
        <f>SUM(H169:AL169)</f>
        <v>0</v>
      </c>
      <c r="AN168" s="254" t="s">
        <v>48</v>
      </c>
      <c r="AO168" s="223"/>
      <c r="AQ168" s="228"/>
      <c r="AR168" s="369"/>
      <c r="AS168" s="224"/>
      <c r="AT168" s="225"/>
      <c r="AU168" s="12" t="s">
        <v>26</v>
      </c>
      <c r="AV168" s="226"/>
      <c r="AW168" s="227"/>
      <c r="AX168" s="156"/>
      <c r="AY168" s="167" t="s">
        <v>34</v>
      </c>
      <c r="BA168" s="9"/>
    </row>
    <row r="169" spans="1:53" ht="13.5" customHeight="1">
      <c r="A169" s="249"/>
      <c r="B169" s="256"/>
      <c r="C169" s="258"/>
      <c r="D169" s="258"/>
      <c r="E169" s="260"/>
      <c r="F169" s="262"/>
      <c r="G169" s="70" t="s">
        <v>16</v>
      </c>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253"/>
      <c r="AN169" s="254"/>
      <c r="AO169" s="374"/>
      <c r="AQ169" s="228"/>
      <c r="AR169" s="369"/>
      <c r="AS169" s="224"/>
      <c r="AT169" s="225"/>
      <c r="AU169" s="12" t="s">
        <v>26</v>
      </c>
      <c r="AV169" s="226"/>
      <c r="AW169" s="227"/>
      <c r="AX169" s="156"/>
      <c r="AY169" s="167" t="s">
        <v>34</v>
      </c>
      <c r="BA169" s="9"/>
    </row>
    <row r="170" spans="1:53" ht="13.5" customHeight="1">
      <c r="A170" s="248"/>
      <c r="B170" s="273" t="s">
        <v>5</v>
      </c>
      <c r="C170" s="257" t="s">
        <v>48</v>
      </c>
      <c r="D170" s="257" t="s">
        <v>48</v>
      </c>
      <c r="E170" s="275" t="s">
        <v>10</v>
      </c>
      <c r="F170" s="262"/>
      <c r="G170" s="70" t="s">
        <v>36</v>
      </c>
      <c r="H170" s="45"/>
      <c r="I170" s="45"/>
      <c r="J170" s="45"/>
      <c r="K170" s="45"/>
      <c r="L170" s="45"/>
      <c r="M170" s="45"/>
      <c r="N170" s="45"/>
      <c r="O170" s="45"/>
      <c r="P170" s="45"/>
      <c r="Q170" s="45"/>
      <c r="R170" s="45"/>
      <c r="S170" s="45"/>
      <c r="T170" s="45"/>
      <c r="U170" s="45"/>
      <c r="V170" s="45"/>
      <c r="W170" s="45"/>
      <c r="X170" s="45"/>
      <c r="Y170" s="45"/>
      <c r="Z170" s="45"/>
      <c r="AA170" s="45"/>
      <c r="AB170" s="45"/>
      <c r="AC170" s="45"/>
      <c r="AD170" s="45"/>
      <c r="AE170" s="45"/>
      <c r="AF170" s="45"/>
      <c r="AG170" s="45"/>
      <c r="AH170" s="45"/>
      <c r="AI170" s="45"/>
      <c r="AJ170" s="45"/>
      <c r="AK170" s="45"/>
      <c r="AL170" s="45"/>
      <c r="AM170" s="253">
        <f>SUM(H171:AL171)</f>
        <v>0</v>
      </c>
      <c r="AN170" s="254" t="s">
        <v>48</v>
      </c>
      <c r="AO170" s="372"/>
      <c r="AQ170" s="228"/>
      <c r="AR170" s="369"/>
      <c r="AS170" s="224"/>
      <c r="AT170" s="225"/>
      <c r="AU170" s="12" t="s">
        <v>26</v>
      </c>
      <c r="AV170" s="226"/>
      <c r="AW170" s="227"/>
      <c r="AX170" s="156"/>
      <c r="AY170" s="167" t="s">
        <v>34</v>
      </c>
      <c r="BA170" s="9"/>
    </row>
    <row r="171" spans="1:53" ht="13.5" customHeight="1">
      <c r="A171" s="249"/>
      <c r="B171" s="274"/>
      <c r="C171" s="258"/>
      <c r="D171" s="258"/>
      <c r="E171" s="260"/>
      <c r="F171" s="262"/>
      <c r="G171" s="71" t="s">
        <v>41</v>
      </c>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276"/>
      <c r="AN171" s="272"/>
      <c r="AO171" s="374"/>
      <c r="AQ171" s="228"/>
      <c r="AR171" s="369"/>
      <c r="AS171" s="224"/>
      <c r="AT171" s="225"/>
      <c r="AU171" s="12" t="s">
        <v>26</v>
      </c>
      <c r="AV171" s="226"/>
      <c r="AW171" s="227"/>
      <c r="AX171" s="156"/>
      <c r="AY171" s="167" t="s">
        <v>34</v>
      </c>
      <c r="BA171" s="9"/>
    </row>
    <row r="172" spans="1:53" ht="13.5" customHeight="1">
      <c r="A172" s="248"/>
      <c r="B172" s="265" t="s">
        <v>38</v>
      </c>
      <c r="C172" s="257" t="s">
        <v>48</v>
      </c>
      <c r="D172" s="257" t="s">
        <v>48</v>
      </c>
      <c r="E172" s="268" t="s">
        <v>48</v>
      </c>
      <c r="F172" s="270"/>
      <c r="G172" s="70" t="s">
        <v>36</v>
      </c>
      <c r="H172" s="45"/>
      <c r="I172" s="45"/>
      <c r="J172" s="45"/>
      <c r="K172" s="45"/>
      <c r="L172" s="45"/>
      <c r="M172" s="45"/>
      <c r="N172" s="45"/>
      <c r="O172" s="45"/>
      <c r="P172" s="45"/>
      <c r="Q172" s="45"/>
      <c r="R172" s="45"/>
      <c r="S172" s="45"/>
      <c r="T172" s="45"/>
      <c r="U172" s="45"/>
      <c r="V172" s="45"/>
      <c r="W172" s="45"/>
      <c r="X172" s="45"/>
      <c r="Y172" s="45"/>
      <c r="Z172" s="45"/>
      <c r="AA172" s="45"/>
      <c r="AB172" s="45"/>
      <c r="AC172" s="45"/>
      <c r="AD172" s="45"/>
      <c r="AE172" s="45"/>
      <c r="AF172" s="45"/>
      <c r="AG172" s="45"/>
      <c r="AH172" s="45"/>
      <c r="AI172" s="45"/>
      <c r="AJ172" s="45"/>
      <c r="AK172" s="45"/>
      <c r="AL172" s="45"/>
      <c r="AM172" s="253">
        <f>SUM(H173:AL173)</f>
        <v>0</v>
      </c>
      <c r="AN172" s="254" t="s">
        <v>48</v>
      </c>
      <c r="AO172" s="372"/>
      <c r="AQ172" s="228"/>
      <c r="AR172" s="369"/>
      <c r="AS172" s="224"/>
      <c r="AT172" s="225"/>
      <c r="AU172" s="12" t="s">
        <v>26</v>
      </c>
      <c r="AV172" s="226"/>
      <c r="AW172" s="227"/>
      <c r="AX172" s="156"/>
      <c r="AY172" s="167" t="s">
        <v>34</v>
      </c>
      <c r="BA172" s="9"/>
    </row>
    <row r="173" spans="1:53" ht="13.5" customHeight="1" thickBot="1">
      <c r="A173" s="264"/>
      <c r="B173" s="266"/>
      <c r="C173" s="267"/>
      <c r="D173" s="267"/>
      <c r="E173" s="269"/>
      <c r="F173" s="271"/>
      <c r="G173" s="72" t="s">
        <v>41</v>
      </c>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1"/>
      <c r="AN173" s="341"/>
      <c r="AO173" s="373"/>
      <c r="AQ173" s="228"/>
      <c r="AR173" s="369"/>
      <c r="AS173" s="224"/>
      <c r="AT173" s="225"/>
      <c r="AU173" s="12" t="s">
        <v>26</v>
      </c>
      <c r="AV173" s="226"/>
      <c r="AW173" s="227"/>
      <c r="AX173" s="156"/>
      <c r="AY173" s="167" t="s">
        <v>34</v>
      </c>
      <c r="BA173" s="9"/>
    </row>
    <row r="174" spans="1:53" ht="13.5" customHeight="1" thickTop="1">
      <c r="A174" s="283" t="str">
        <f>IFERROR(INDEX(【従業者名簿】!F:F,MATCH(届出後2月!F174,【従業者名簿】!C:C,0)),"")</f>
        <v/>
      </c>
      <c r="B174" s="255" t="s">
        <v>4</v>
      </c>
      <c r="C174" s="285" t="str">
        <f>IF(AO174="介護福祉士","〇","")</f>
        <v/>
      </c>
      <c r="D174" s="367" t="str">
        <f>IF(A174="","",DATEDIF(A174,$AF$3,"m"))</f>
        <v/>
      </c>
      <c r="E174" s="290" t="s">
        <v>102</v>
      </c>
      <c r="F174" s="293"/>
      <c r="G174" s="73" t="s">
        <v>36</v>
      </c>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278">
        <f>SUM(H175:AL175)</f>
        <v>0</v>
      </c>
      <c r="AN174" s="280" t="str">
        <f>IFERROR(IF(SUM(AM174:AM179)&gt;$AF$205,1,ROUNDDOWN(SUM(AM174:AM179)/$AF$205,1)),"")</f>
        <v/>
      </c>
      <c r="AO174" s="343"/>
      <c r="AQ174" s="228"/>
      <c r="AR174" s="369"/>
      <c r="AS174" s="224"/>
      <c r="AT174" s="225"/>
      <c r="AU174" s="12" t="s">
        <v>26</v>
      </c>
      <c r="AV174" s="226"/>
      <c r="AW174" s="227"/>
      <c r="AX174" s="156"/>
      <c r="AY174" s="167" t="s">
        <v>34</v>
      </c>
      <c r="BA174" s="9"/>
    </row>
    <row r="175" spans="1:53" ht="13.5" customHeight="1">
      <c r="A175" s="284"/>
      <c r="B175" s="256"/>
      <c r="C175" s="286"/>
      <c r="D175" s="370"/>
      <c r="E175" s="291"/>
      <c r="F175" s="293"/>
      <c r="G175" s="70" t="s">
        <v>41</v>
      </c>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253"/>
      <c r="AN175" s="280"/>
      <c r="AO175" s="344"/>
      <c r="AQ175" s="228"/>
      <c r="AR175" s="369"/>
      <c r="AS175" s="224"/>
      <c r="AT175" s="225"/>
      <c r="AU175" s="12" t="s">
        <v>26</v>
      </c>
      <c r="AV175" s="226"/>
      <c r="AW175" s="227"/>
      <c r="AX175" s="156"/>
      <c r="AY175" s="167" t="s">
        <v>34</v>
      </c>
      <c r="BA175" s="9"/>
    </row>
    <row r="176" spans="1:53" ht="13.5" customHeight="1">
      <c r="A176" s="284"/>
      <c r="B176" s="273" t="s">
        <v>5</v>
      </c>
      <c r="C176" s="286"/>
      <c r="D176" s="370"/>
      <c r="E176" s="291"/>
      <c r="F176" s="293"/>
      <c r="G176" s="73" t="s">
        <v>36</v>
      </c>
      <c r="H176" s="38"/>
      <c r="I176" s="38"/>
      <c r="J176" s="38"/>
      <c r="K176" s="38"/>
      <c r="L176" s="164"/>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278">
        <f>SUM(H177:AL177)</f>
        <v>0</v>
      </c>
      <c r="AN176" s="280"/>
      <c r="AO176" s="345"/>
      <c r="AQ176" s="228"/>
      <c r="AR176" s="369"/>
      <c r="AS176" s="224"/>
      <c r="AT176" s="225"/>
      <c r="AU176" s="12" t="s">
        <v>26</v>
      </c>
      <c r="AV176" s="226"/>
      <c r="AW176" s="227"/>
      <c r="AX176" s="156"/>
      <c r="AY176" s="167" t="s">
        <v>34</v>
      </c>
      <c r="BA176" s="9"/>
    </row>
    <row r="177" spans="1:53" ht="13.5" customHeight="1">
      <c r="A177" s="284"/>
      <c r="B177" s="297"/>
      <c r="C177" s="286"/>
      <c r="D177" s="370"/>
      <c r="E177" s="291"/>
      <c r="F177" s="293"/>
      <c r="G177" s="70" t="s">
        <v>41</v>
      </c>
      <c r="H177" s="35"/>
      <c r="I177" s="35"/>
      <c r="J177" s="35"/>
      <c r="K177" s="35"/>
      <c r="L177" s="36"/>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253"/>
      <c r="AN177" s="280"/>
      <c r="AO177" s="344"/>
      <c r="AQ177" s="228"/>
      <c r="AR177" s="369"/>
      <c r="AS177" s="224"/>
      <c r="AT177" s="225"/>
      <c r="AU177" s="12" t="s">
        <v>26</v>
      </c>
      <c r="AV177" s="226"/>
      <c r="AW177" s="227"/>
      <c r="AX177" s="156"/>
      <c r="AY177" s="167" t="s">
        <v>34</v>
      </c>
      <c r="BA177" s="9"/>
    </row>
    <row r="178" spans="1:53" ht="13.5" customHeight="1">
      <c r="A178" s="284"/>
      <c r="B178" s="296" t="s">
        <v>33</v>
      </c>
      <c r="C178" s="286"/>
      <c r="D178" s="370"/>
      <c r="E178" s="291"/>
      <c r="F178" s="294"/>
      <c r="G178" s="73" t="s">
        <v>36</v>
      </c>
      <c r="H178" s="38"/>
      <c r="I178" s="38"/>
      <c r="J178" s="38"/>
      <c r="K178" s="38"/>
      <c r="L178" s="164"/>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278">
        <f>SUM(H179:AL179)</f>
        <v>0</v>
      </c>
      <c r="AN178" s="281"/>
      <c r="AO178" s="345"/>
      <c r="AQ178" s="228"/>
      <c r="AR178" s="369"/>
      <c r="AS178" s="224"/>
      <c r="AT178" s="225"/>
      <c r="AU178" s="12" t="s">
        <v>26</v>
      </c>
      <c r="AV178" s="226"/>
      <c r="AW178" s="227"/>
      <c r="AX178" s="156"/>
      <c r="AY178" s="167" t="s">
        <v>34</v>
      </c>
      <c r="BA178" s="9"/>
    </row>
    <row r="179" spans="1:53" ht="13.5" customHeight="1">
      <c r="A179" s="284"/>
      <c r="B179" s="255"/>
      <c r="C179" s="287"/>
      <c r="D179" s="370"/>
      <c r="E179" s="292"/>
      <c r="F179" s="295"/>
      <c r="G179" s="70" t="s">
        <v>41</v>
      </c>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253"/>
      <c r="AN179" s="281"/>
      <c r="AO179" s="346"/>
      <c r="AQ179" s="228"/>
      <c r="AR179" s="369"/>
      <c r="AS179" s="224"/>
      <c r="AT179" s="225"/>
      <c r="AU179" s="12" t="s">
        <v>26</v>
      </c>
      <c r="AV179" s="226"/>
      <c r="AW179" s="227"/>
      <c r="AX179" s="156"/>
      <c r="AY179" s="167" t="s">
        <v>34</v>
      </c>
      <c r="BA179" s="9"/>
    </row>
    <row r="180" spans="1:53" ht="13.5" customHeight="1">
      <c r="A180" s="305" t="str">
        <f>IFERROR(INDEX(【従業者名簿】!F:F,MATCH(届出後2月!F180,【従業者名簿】!C:C,0)),"")</f>
        <v/>
      </c>
      <c r="B180" s="273" t="s">
        <v>5</v>
      </c>
      <c r="C180" s="299" t="str">
        <f>IF(AO180="介護福祉士","〇","")</f>
        <v/>
      </c>
      <c r="D180" s="370" t="str">
        <f>IF(A180="","",DATEDIF(A180,$AF$3,"m"))</f>
        <v/>
      </c>
      <c r="E180" s="306" t="s">
        <v>102</v>
      </c>
      <c r="F180" s="262"/>
      <c r="G180" s="70" t="s">
        <v>36</v>
      </c>
      <c r="H180" s="164"/>
      <c r="I180" s="164"/>
      <c r="J180" s="164"/>
      <c r="K180" s="164"/>
      <c r="L180" s="164"/>
      <c r="M180" s="164"/>
      <c r="N180" s="164"/>
      <c r="O180" s="164"/>
      <c r="P180" s="164"/>
      <c r="Q180" s="164"/>
      <c r="R180" s="164"/>
      <c r="S180" s="164"/>
      <c r="T180" s="164"/>
      <c r="U180" s="164"/>
      <c r="V180" s="164"/>
      <c r="W180" s="164"/>
      <c r="X180" s="164"/>
      <c r="Y180" s="164"/>
      <c r="Z180" s="164"/>
      <c r="AA180" s="164"/>
      <c r="AB180" s="164"/>
      <c r="AC180" s="164"/>
      <c r="AD180" s="164"/>
      <c r="AE180" s="164"/>
      <c r="AF180" s="164"/>
      <c r="AG180" s="164"/>
      <c r="AH180" s="164"/>
      <c r="AI180" s="164"/>
      <c r="AJ180" s="164"/>
      <c r="AK180" s="164"/>
      <c r="AL180" s="164"/>
      <c r="AM180" s="278">
        <f>SUM(H181:AL181)</f>
        <v>0</v>
      </c>
      <c r="AN180" s="279" t="str">
        <f>IFERROR(IF(SUM(AM180:AM183)&gt;$AF$205,1,ROUNDDOWN(SUM(AM180:AM183)/$AF$205,1)),"")</f>
        <v/>
      </c>
      <c r="AO180" s="222"/>
      <c r="AP180" s="8"/>
      <c r="AQ180" s="228"/>
      <c r="AR180" s="369"/>
      <c r="AS180" s="224"/>
      <c r="AT180" s="225"/>
      <c r="AU180" s="12" t="s">
        <v>26</v>
      </c>
      <c r="AV180" s="226"/>
      <c r="AW180" s="227"/>
      <c r="AX180" s="156"/>
      <c r="AY180" s="167" t="s">
        <v>34</v>
      </c>
      <c r="BA180" s="9"/>
    </row>
    <row r="181" spans="1:53" ht="13.5" customHeight="1">
      <c r="A181" s="284"/>
      <c r="B181" s="297"/>
      <c r="C181" s="286"/>
      <c r="D181" s="370"/>
      <c r="E181" s="291"/>
      <c r="F181" s="262"/>
      <c r="G181" s="70" t="s">
        <v>41</v>
      </c>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253"/>
      <c r="AN181" s="280"/>
      <c r="AO181" s="344"/>
      <c r="AP181" s="8"/>
      <c r="AQ181" s="228"/>
      <c r="AR181" s="369"/>
      <c r="AS181" s="224"/>
      <c r="AT181" s="225"/>
      <c r="AU181" s="12" t="s">
        <v>26</v>
      </c>
      <c r="AV181" s="226"/>
      <c r="AW181" s="227"/>
      <c r="AX181" s="156"/>
      <c r="AY181" s="167" t="s">
        <v>34</v>
      </c>
      <c r="BA181" s="9"/>
    </row>
    <row r="182" spans="1:53" ht="13.5" customHeight="1">
      <c r="A182" s="284"/>
      <c r="B182" s="304" t="s">
        <v>33</v>
      </c>
      <c r="C182" s="286"/>
      <c r="D182" s="370"/>
      <c r="E182" s="291"/>
      <c r="F182" s="277"/>
      <c r="G182" s="70" t="s">
        <v>36</v>
      </c>
      <c r="H182" s="164"/>
      <c r="I182" s="164"/>
      <c r="J182" s="164"/>
      <c r="K182" s="164"/>
      <c r="L182" s="164"/>
      <c r="M182" s="164"/>
      <c r="N182" s="164"/>
      <c r="O182" s="164"/>
      <c r="P182" s="164"/>
      <c r="Q182" s="164"/>
      <c r="R182" s="164"/>
      <c r="S182" s="164"/>
      <c r="T182" s="164"/>
      <c r="U182" s="164"/>
      <c r="V182" s="164"/>
      <c r="W182" s="164"/>
      <c r="X182" s="164"/>
      <c r="Y182" s="164"/>
      <c r="Z182" s="164"/>
      <c r="AA182" s="164"/>
      <c r="AB182" s="164"/>
      <c r="AC182" s="164"/>
      <c r="AD182" s="164"/>
      <c r="AE182" s="164"/>
      <c r="AF182" s="164"/>
      <c r="AG182" s="164"/>
      <c r="AH182" s="164"/>
      <c r="AI182" s="164"/>
      <c r="AJ182" s="164"/>
      <c r="AK182" s="164"/>
      <c r="AL182" s="164"/>
      <c r="AM182" s="253">
        <f>SUM(H183:AL183)</f>
        <v>0</v>
      </c>
      <c r="AN182" s="281"/>
      <c r="AO182" s="345"/>
      <c r="AP182" s="8"/>
      <c r="AQ182" s="228"/>
      <c r="AR182" s="369"/>
      <c r="AS182" s="224"/>
      <c r="AT182" s="225"/>
      <c r="AU182" s="12" t="s">
        <v>26</v>
      </c>
      <c r="AV182" s="226"/>
      <c r="AW182" s="227"/>
      <c r="AX182" s="156"/>
      <c r="AY182" s="167" t="s">
        <v>34</v>
      </c>
      <c r="BA182" s="9"/>
    </row>
    <row r="183" spans="1:53" ht="13.5" customHeight="1">
      <c r="A183" s="284"/>
      <c r="B183" s="304"/>
      <c r="C183" s="287"/>
      <c r="D183" s="370"/>
      <c r="E183" s="292"/>
      <c r="F183" s="277"/>
      <c r="G183" s="70" t="s">
        <v>41</v>
      </c>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253"/>
      <c r="AN183" s="282"/>
      <c r="AO183" s="346"/>
      <c r="AP183" s="8"/>
      <c r="AQ183" s="228"/>
      <c r="AR183" s="369"/>
      <c r="AS183" s="224"/>
      <c r="AT183" s="225"/>
      <c r="AU183" s="12" t="s">
        <v>26</v>
      </c>
      <c r="AV183" s="226"/>
      <c r="AW183" s="227"/>
      <c r="AX183" s="156"/>
      <c r="AY183" s="167" t="s">
        <v>34</v>
      </c>
      <c r="BA183" s="9"/>
    </row>
    <row r="184" spans="1:53" ht="13.5" customHeight="1">
      <c r="A184" s="248" t="str">
        <f>IFERROR(INDEX(【従業者名簿】!F:F,MATCH(F184,【従業者名簿】!C:C,0)),"")</f>
        <v/>
      </c>
      <c r="B184" s="298" t="s">
        <v>33</v>
      </c>
      <c r="C184" s="299" t="str">
        <f>IF(AO184="介護福祉士","〇","")</f>
        <v/>
      </c>
      <c r="D184" s="366" t="str">
        <f>IF(A184="","",DATEDIF(A184,$AF$3,"m"))</f>
        <v/>
      </c>
      <c r="E184" s="301"/>
      <c r="F184" s="270"/>
      <c r="G184" s="70" t="s">
        <v>36</v>
      </c>
      <c r="H184" s="164"/>
      <c r="I184" s="164"/>
      <c r="J184" s="164"/>
      <c r="K184" s="164"/>
      <c r="L184" s="164"/>
      <c r="M184" s="164"/>
      <c r="N184" s="164"/>
      <c r="O184" s="40"/>
      <c r="P184" s="164"/>
      <c r="Q184" s="164"/>
      <c r="R184" s="164"/>
      <c r="S184" s="164"/>
      <c r="T184" s="164"/>
      <c r="U184" s="38"/>
      <c r="V184" s="38"/>
      <c r="W184" s="164"/>
      <c r="X184" s="164"/>
      <c r="Y184" s="164"/>
      <c r="Z184" s="164"/>
      <c r="AA184" s="164"/>
      <c r="AB184" s="164"/>
      <c r="AC184" s="164"/>
      <c r="AD184" s="164"/>
      <c r="AE184" s="164"/>
      <c r="AF184" s="164"/>
      <c r="AG184" s="164"/>
      <c r="AH184" s="164"/>
      <c r="AI184" s="164"/>
      <c r="AJ184" s="164"/>
      <c r="AK184" s="164"/>
      <c r="AL184" s="164"/>
      <c r="AM184" s="253">
        <f>SUM(H185:AL185)</f>
        <v>0</v>
      </c>
      <c r="AN184" s="368" t="str">
        <f>IFERROR(IF(OR(E184="Ａ",AM184&gt;$AF$205),1,ROUNDDOWN(AM184/$AF$45,1)),"")</f>
        <v/>
      </c>
      <c r="AO184" s="222"/>
      <c r="AP184" s="8"/>
      <c r="AQ184" s="228"/>
      <c r="AR184" s="369"/>
      <c r="AS184" s="224"/>
      <c r="AT184" s="226"/>
      <c r="AU184" s="12" t="s">
        <v>26</v>
      </c>
      <c r="AV184" s="226"/>
      <c r="AW184" s="311"/>
      <c r="AX184" s="156"/>
      <c r="AY184" s="167" t="s">
        <v>34</v>
      </c>
      <c r="BA184" s="9"/>
    </row>
    <row r="185" spans="1:53" ht="13.5" customHeight="1">
      <c r="A185" s="249"/>
      <c r="B185" s="255"/>
      <c r="C185" s="287"/>
      <c r="D185" s="367"/>
      <c r="E185" s="302"/>
      <c r="F185" s="261"/>
      <c r="G185" s="70" t="s">
        <v>41</v>
      </c>
      <c r="H185" s="35"/>
      <c r="I185" s="35"/>
      <c r="J185" s="35"/>
      <c r="K185" s="35"/>
      <c r="L185" s="35"/>
      <c r="M185" s="35"/>
      <c r="N185" s="35"/>
      <c r="O185" s="48"/>
      <c r="P185" s="35"/>
      <c r="Q185" s="35"/>
      <c r="R185" s="35"/>
      <c r="S185" s="35"/>
      <c r="T185" s="35"/>
      <c r="U185" s="35"/>
      <c r="V185" s="35"/>
      <c r="W185" s="35"/>
      <c r="X185" s="35"/>
      <c r="Y185" s="35"/>
      <c r="Z185" s="35"/>
      <c r="AA185" s="35"/>
      <c r="AB185" s="35"/>
      <c r="AC185" s="35"/>
      <c r="AD185" s="35"/>
      <c r="AE185" s="35"/>
      <c r="AF185" s="35"/>
      <c r="AG185" s="39"/>
      <c r="AH185" s="35"/>
      <c r="AI185" s="35"/>
      <c r="AJ185" s="35"/>
      <c r="AK185" s="35"/>
      <c r="AL185" s="35"/>
      <c r="AM185" s="253"/>
      <c r="AN185" s="368"/>
      <c r="AO185" s="223"/>
      <c r="AP185" s="8"/>
      <c r="AQ185" s="228"/>
      <c r="AR185" s="369"/>
      <c r="AS185" s="224"/>
      <c r="AT185" s="226"/>
      <c r="AU185" s="12" t="s">
        <v>26</v>
      </c>
      <c r="AV185" s="226"/>
      <c r="AW185" s="311"/>
      <c r="AX185" s="156"/>
      <c r="AY185" s="167" t="s">
        <v>34</v>
      </c>
      <c r="BA185" s="9"/>
    </row>
    <row r="186" spans="1:53" ht="13.5" customHeight="1">
      <c r="A186" s="248" t="str">
        <f>IFERROR(INDEX(【従業者名簿】!F:F,MATCH(F186,【従業者名簿】!C:C,0)),"")</f>
        <v/>
      </c>
      <c r="B186" s="298" t="s">
        <v>33</v>
      </c>
      <c r="C186" s="299" t="str">
        <f t="shared" ref="C186" si="167">IF(AO186="介護福祉士","〇","")</f>
        <v/>
      </c>
      <c r="D186" s="366" t="str">
        <f>IF(A186="","",DATEDIF(A186,$AF$3,"m"))</f>
        <v/>
      </c>
      <c r="E186" s="301"/>
      <c r="F186" s="270"/>
      <c r="G186" s="70" t="s">
        <v>36</v>
      </c>
      <c r="H186" s="164"/>
      <c r="I186" s="164"/>
      <c r="J186" s="164"/>
      <c r="K186" s="164"/>
      <c r="L186" s="164"/>
      <c r="M186" s="164"/>
      <c r="N186" s="164"/>
      <c r="O186" s="164"/>
      <c r="P186" s="164"/>
      <c r="Q186" s="40"/>
      <c r="R186" s="164"/>
      <c r="S186" s="164"/>
      <c r="T186" s="164"/>
      <c r="U186" s="164"/>
      <c r="V186" s="164"/>
      <c r="W186" s="164"/>
      <c r="X186" s="164"/>
      <c r="Y186" s="164"/>
      <c r="Z186" s="164"/>
      <c r="AA186" s="164"/>
      <c r="AB186" s="164"/>
      <c r="AC186" s="164"/>
      <c r="AD186" s="164"/>
      <c r="AE186" s="40"/>
      <c r="AF186" s="164"/>
      <c r="AG186" s="164"/>
      <c r="AH186" s="164"/>
      <c r="AI186" s="164"/>
      <c r="AJ186" s="164"/>
      <c r="AK186" s="164"/>
      <c r="AL186" s="164"/>
      <c r="AM186" s="253">
        <f>SUM(H187:AL187)</f>
        <v>0</v>
      </c>
      <c r="AN186" s="368" t="str">
        <f t="shared" ref="AN186" si="168">IFERROR(IF(OR(E186="Ａ",AM186&gt;$AF$205),1,ROUNDDOWN(AM186/$AF$45,1)),"")</f>
        <v/>
      </c>
      <c r="AO186" s="222"/>
      <c r="AP186" s="8"/>
      <c r="AQ186" s="228" t="s">
        <v>19</v>
      </c>
      <c r="AR186" s="307"/>
      <c r="AS186" s="308" t="s">
        <v>20</v>
      </c>
      <c r="AT186" s="309"/>
      <c r="AU186" s="309"/>
      <c r="AV186" s="309"/>
      <c r="AW186" s="309"/>
      <c r="AX186" s="309"/>
      <c r="AY186" s="310"/>
      <c r="BA186" s="9"/>
    </row>
    <row r="187" spans="1:53" ht="13.5" customHeight="1">
      <c r="A187" s="249"/>
      <c r="B187" s="255"/>
      <c r="C187" s="287"/>
      <c r="D187" s="367"/>
      <c r="E187" s="302"/>
      <c r="F187" s="261"/>
      <c r="G187" s="70" t="s">
        <v>41</v>
      </c>
      <c r="H187" s="35"/>
      <c r="I187" s="35"/>
      <c r="J187" s="35"/>
      <c r="K187" s="35"/>
      <c r="L187" s="35"/>
      <c r="M187" s="35"/>
      <c r="N187" s="35"/>
      <c r="O187" s="35"/>
      <c r="P187" s="35"/>
      <c r="Q187" s="48"/>
      <c r="R187" s="35"/>
      <c r="S187" s="35"/>
      <c r="T187" s="35"/>
      <c r="U187" s="35"/>
      <c r="V187" s="35"/>
      <c r="W187" s="35"/>
      <c r="X187" s="35"/>
      <c r="Y187" s="35"/>
      <c r="Z187" s="35"/>
      <c r="AA187" s="35"/>
      <c r="AB187" s="35"/>
      <c r="AC187" s="35"/>
      <c r="AD187" s="35"/>
      <c r="AE187" s="48"/>
      <c r="AF187" s="35"/>
      <c r="AG187" s="35"/>
      <c r="AH187" s="35"/>
      <c r="AI187" s="35"/>
      <c r="AJ187" s="35"/>
      <c r="AK187" s="35"/>
      <c r="AL187" s="35"/>
      <c r="AM187" s="253"/>
      <c r="AN187" s="368"/>
      <c r="AO187" s="223"/>
      <c r="AP187" s="8"/>
      <c r="AQ187" s="228" t="s">
        <v>28</v>
      </c>
      <c r="AR187" s="307"/>
      <c r="AS187" s="308" t="s">
        <v>29</v>
      </c>
      <c r="AT187" s="309"/>
      <c r="AU187" s="309"/>
      <c r="AV187" s="309"/>
      <c r="AW187" s="309"/>
      <c r="AX187" s="309"/>
      <c r="AY187" s="310"/>
      <c r="BA187" s="9"/>
    </row>
    <row r="188" spans="1:53" ht="13.5" customHeight="1">
      <c r="A188" s="248" t="str">
        <f>IFERROR(INDEX(【従業者名簿】!F:F,MATCH(F188,【従業者名簿】!C:C,0)),"")</f>
        <v/>
      </c>
      <c r="B188" s="298" t="s">
        <v>33</v>
      </c>
      <c r="C188" s="299" t="str">
        <f t="shared" ref="C188" si="169">IF(AO188="介護福祉士","〇","")</f>
        <v/>
      </c>
      <c r="D188" s="366" t="str">
        <f>IF(A188="","",DATEDIF(A188,$AF$3,"m"))</f>
        <v/>
      </c>
      <c r="E188" s="301"/>
      <c r="F188" s="270"/>
      <c r="G188" s="70" t="s">
        <v>36</v>
      </c>
      <c r="H188" s="164"/>
      <c r="I188" s="164"/>
      <c r="J188" s="164"/>
      <c r="K188" s="164"/>
      <c r="L188" s="164"/>
      <c r="M188" s="164"/>
      <c r="N188" s="164"/>
      <c r="O188" s="164"/>
      <c r="P188" s="164"/>
      <c r="Q188" s="164"/>
      <c r="R188" s="164"/>
      <c r="S188" s="164"/>
      <c r="T188" s="164"/>
      <c r="U188" s="164"/>
      <c r="V188" s="164"/>
      <c r="W188" s="164"/>
      <c r="X188" s="164"/>
      <c r="Y188" s="164"/>
      <c r="Z188" s="164"/>
      <c r="AA188" s="164"/>
      <c r="AB188" s="164"/>
      <c r="AC188" s="164"/>
      <c r="AD188" s="164"/>
      <c r="AE188" s="164"/>
      <c r="AF188" s="164"/>
      <c r="AG188" s="164"/>
      <c r="AH188" s="164"/>
      <c r="AI188" s="164"/>
      <c r="AJ188" s="164"/>
      <c r="AK188" s="164"/>
      <c r="AL188" s="164"/>
      <c r="AM188" s="253">
        <f>SUM(H189:AL189)</f>
        <v>0</v>
      </c>
      <c r="AN188" s="368" t="str">
        <f t="shared" ref="AN188" si="170">IFERROR(IF(OR(E188="Ａ",AM188&gt;$AF$205),1,ROUNDDOWN(AM188/$AF$45,1)),"")</f>
        <v/>
      </c>
      <c r="AO188" s="222"/>
      <c r="AP188" s="8"/>
      <c r="AQ188" s="228" t="s">
        <v>11</v>
      </c>
      <c r="AR188" s="307"/>
      <c r="AS188" s="308" t="s">
        <v>30</v>
      </c>
      <c r="AT188" s="309"/>
      <c r="AU188" s="309"/>
      <c r="AV188" s="309"/>
      <c r="AW188" s="309"/>
      <c r="AX188" s="309"/>
      <c r="AY188" s="310"/>
      <c r="BA188" s="9"/>
    </row>
    <row r="189" spans="1:53" ht="13.5" customHeight="1">
      <c r="A189" s="249"/>
      <c r="B189" s="255"/>
      <c r="C189" s="287"/>
      <c r="D189" s="367"/>
      <c r="E189" s="302"/>
      <c r="F189" s="261"/>
      <c r="G189" s="70" t="s">
        <v>41</v>
      </c>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253"/>
      <c r="AN189" s="368"/>
      <c r="AO189" s="223"/>
      <c r="AP189" s="8"/>
      <c r="AQ189" s="156"/>
      <c r="AR189" s="160"/>
      <c r="AS189" s="308"/>
      <c r="AT189" s="309"/>
      <c r="AU189" s="309"/>
      <c r="AV189" s="309"/>
      <c r="AW189" s="309"/>
      <c r="AX189" s="309"/>
      <c r="AY189" s="310"/>
      <c r="BA189" s="9"/>
    </row>
    <row r="190" spans="1:53" ht="13.5" customHeight="1">
      <c r="A190" s="248" t="str">
        <f>IFERROR(INDEX(【従業者名簿】!F:F,MATCH(F190,【従業者名簿】!C:C,0)),"")</f>
        <v/>
      </c>
      <c r="B190" s="298" t="s">
        <v>33</v>
      </c>
      <c r="C190" s="299" t="str">
        <f t="shared" ref="C190" si="171">IF(AO190="介護福祉士","〇","")</f>
        <v/>
      </c>
      <c r="D190" s="366" t="str">
        <f>IF(A190="","",DATEDIF(A190,$AF$3,"m"))</f>
        <v/>
      </c>
      <c r="E190" s="301"/>
      <c r="F190" s="270"/>
      <c r="G190" s="70" t="s">
        <v>36</v>
      </c>
      <c r="H190" s="164"/>
      <c r="I190" s="164"/>
      <c r="J190" s="164"/>
      <c r="K190" s="164"/>
      <c r="L190" s="164"/>
      <c r="M190" s="164"/>
      <c r="N190" s="164"/>
      <c r="O190" s="164"/>
      <c r="P190" s="164"/>
      <c r="Q190" s="164"/>
      <c r="R190" s="164"/>
      <c r="S190" s="164"/>
      <c r="T190" s="164"/>
      <c r="U190" s="164"/>
      <c r="V190" s="164"/>
      <c r="W190" s="164"/>
      <c r="X190" s="164"/>
      <c r="Y190" s="164"/>
      <c r="Z190" s="164"/>
      <c r="AA190" s="164"/>
      <c r="AB190" s="164"/>
      <c r="AC190" s="164"/>
      <c r="AD190" s="164"/>
      <c r="AE190" s="164"/>
      <c r="AF190" s="164"/>
      <c r="AG190" s="164"/>
      <c r="AH190" s="164"/>
      <c r="AI190" s="164"/>
      <c r="AJ190" s="164"/>
      <c r="AK190" s="164"/>
      <c r="AL190" s="164"/>
      <c r="AM190" s="253">
        <f>SUM(H191:AL191)</f>
        <v>0</v>
      </c>
      <c r="AN190" s="368" t="str">
        <f t="shared" ref="AN190" si="172">IFERROR(IF(OR(E190="Ａ",AM190&gt;$AF$205),1,ROUNDDOWN(AM190/$AF$45,1)),"")</f>
        <v/>
      </c>
      <c r="AO190" s="222"/>
      <c r="AP190" s="8"/>
      <c r="AQ190" s="228"/>
      <c r="AR190" s="307"/>
      <c r="AS190" s="308"/>
      <c r="AT190" s="309"/>
      <c r="AU190" s="309"/>
      <c r="AV190" s="309"/>
      <c r="AW190" s="309"/>
      <c r="AX190" s="309"/>
      <c r="AY190" s="310"/>
      <c r="BA190" s="9"/>
    </row>
    <row r="191" spans="1:53" ht="13.5" customHeight="1">
      <c r="A191" s="249"/>
      <c r="B191" s="255"/>
      <c r="C191" s="287"/>
      <c r="D191" s="367"/>
      <c r="E191" s="302"/>
      <c r="F191" s="261"/>
      <c r="G191" s="70" t="s">
        <v>41</v>
      </c>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253"/>
      <c r="AN191" s="368"/>
      <c r="AO191" s="223"/>
      <c r="AP191" s="8"/>
      <c r="AQ191" s="156"/>
      <c r="AR191" s="160"/>
      <c r="AS191" s="161"/>
      <c r="AT191" s="162"/>
      <c r="AU191" s="162"/>
      <c r="AV191" s="162"/>
      <c r="AW191" s="162"/>
      <c r="AX191" s="162"/>
      <c r="AY191" s="163"/>
      <c r="BA191" s="9"/>
    </row>
    <row r="192" spans="1:53" ht="13.5" customHeight="1">
      <c r="A192" s="248" t="str">
        <f>IFERROR(INDEX(【従業者名簿】!F:F,MATCH(F192,【従業者名簿】!C:C,0)),"")</f>
        <v/>
      </c>
      <c r="B192" s="298" t="s">
        <v>33</v>
      </c>
      <c r="C192" s="299" t="str">
        <f t="shared" ref="C192" si="173">IF(AO192="介護福祉士","〇","")</f>
        <v/>
      </c>
      <c r="D192" s="366" t="str">
        <f>IF(A192="","",DATEDIF(A192,$AF$3,"m"))</f>
        <v/>
      </c>
      <c r="E192" s="301"/>
      <c r="F192" s="270"/>
      <c r="G192" s="70" t="s">
        <v>36</v>
      </c>
      <c r="H192" s="164"/>
      <c r="I192" s="164"/>
      <c r="J192" s="164"/>
      <c r="K192" s="164"/>
      <c r="L192" s="164"/>
      <c r="M192" s="164"/>
      <c r="N192" s="164"/>
      <c r="O192" s="164"/>
      <c r="P192" s="164"/>
      <c r="Q192" s="164"/>
      <c r="R192" s="164"/>
      <c r="S192" s="164"/>
      <c r="T192" s="164"/>
      <c r="U192" s="164"/>
      <c r="V192" s="164"/>
      <c r="W192" s="164"/>
      <c r="X192" s="164"/>
      <c r="Y192" s="164"/>
      <c r="Z192" s="164"/>
      <c r="AA192" s="164"/>
      <c r="AB192" s="164"/>
      <c r="AC192" s="164"/>
      <c r="AD192" s="164"/>
      <c r="AE192" s="164"/>
      <c r="AF192" s="164"/>
      <c r="AG192" s="164"/>
      <c r="AH192" s="164"/>
      <c r="AI192" s="164"/>
      <c r="AJ192" s="164"/>
      <c r="AK192" s="164"/>
      <c r="AL192" s="164"/>
      <c r="AM192" s="253">
        <f>SUM(H193:AL193)</f>
        <v>0</v>
      </c>
      <c r="AN192" s="368" t="str">
        <f t="shared" ref="AN192" si="174">IFERROR(IF(OR(E192="Ａ",AM192&gt;$AF$205),1,ROUNDDOWN(AM192/$AF$45,1)),"")</f>
        <v/>
      </c>
      <c r="AO192" s="222"/>
      <c r="AP192" s="8"/>
      <c r="BA192" s="9"/>
    </row>
    <row r="193" spans="1:53" ht="13.5" customHeight="1">
      <c r="A193" s="249"/>
      <c r="B193" s="255"/>
      <c r="C193" s="287"/>
      <c r="D193" s="367"/>
      <c r="E193" s="302"/>
      <c r="F193" s="261"/>
      <c r="G193" s="70" t="s">
        <v>41</v>
      </c>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253"/>
      <c r="AN193" s="368"/>
      <c r="AO193" s="223"/>
      <c r="AP193" s="8"/>
      <c r="AQ193" s="332" t="s">
        <v>199</v>
      </c>
      <c r="AR193" s="334"/>
      <c r="AS193" s="347"/>
      <c r="AT193" s="252" t="s">
        <v>200</v>
      </c>
      <c r="AU193" s="351"/>
      <c r="AV193" s="351"/>
      <c r="AW193" s="252" t="s">
        <v>201</v>
      </c>
      <c r="AX193" s="351"/>
      <c r="AY193" s="351"/>
    </row>
    <row r="194" spans="1:53" ht="13.5" customHeight="1">
      <c r="A194" s="248" t="str">
        <f>IFERROR(INDEX(【従業者名簿】!F:F,MATCH(F194,【従業者名簿】!C:C,0)),"")</f>
        <v/>
      </c>
      <c r="B194" s="298" t="s">
        <v>33</v>
      </c>
      <c r="C194" s="299" t="str">
        <f t="shared" ref="C194" si="175">IF(AO194="介護福祉士","〇","")</f>
        <v/>
      </c>
      <c r="D194" s="366" t="str">
        <f>IF(A194="","",DATEDIF(A194,$AF$3,"m"))</f>
        <v/>
      </c>
      <c r="E194" s="301"/>
      <c r="F194" s="270"/>
      <c r="G194" s="70" t="s">
        <v>36</v>
      </c>
      <c r="H194" s="164"/>
      <c r="I194" s="164"/>
      <c r="J194" s="164"/>
      <c r="K194" s="164"/>
      <c r="L194" s="164"/>
      <c r="M194" s="164"/>
      <c r="N194" s="164"/>
      <c r="O194" s="164"/>
      <c r="P194" s="164"/>
      <c r="Q194" s="164"/>
      <c r="R194" s="164"/>
      <c r="S194" s="164"/>
      <c r="T194" s="164"/>
      <c r="U194" s="164"/>
      <c r="V194" s="164"/>
      <c r="W194" s="164"/>
      <c r="X194" s="164"/>
      <c r="Y194" s="164"/>
      <c r="Z194" s="164"/>
      <c r="AA194" s="164"/>
      <c r="AB194" s="164"/>
      <c r="AC194" s="164"/>
      <c r="AD194" s="164"/>
      <c r="AE194" s="164"/>
      <c r="AF194" s="164"/>
      <c r="AG194" s="164"/>
      <c r="AH194" s="164"/>
      <c r="AI194" s="164"/>
      <c r="AJ194" s="164"/>
      <c r="AK194" s="164"/>
      <c r="AL194" s="164"/>
      <c r="AM194" s="253">
        <f>SUM(H195:AL195)</f>
        <v>0</v>
      </c>
      <c r="AN194" s="368" t="str">
        <f t="shared" ref="AN194" si="176">IFERROR(IF(OR(E194="Ａ",AM194&gt;$AF$205),1,ROUNDDOWN(AM194/$AF$45,1)),"")</f>
        <v/>
      </c>
      <c r="AO194" s="222"/>
      <c r="AP194" s="8"/>
      <c r="AQ194" s="348"/>
      <c r="AR194" s="349"/>
      <c r="AS194" s="350"/>
      <c r="AT194" s="352"/>
      <c r="AU194" s="352"/>
      <c r="AV194" s="352"/>
      <c r="AW194" s="352"/>
      <c r="AX194" s="352"/>
      <c r="AY194" s="352"/>
    </row>
    <row r="195" spans="1:53" ht="13.5" customHeight="1">
      <c r="A195" s="249"/>
      <c r="B195" s="255"/>
      <c r="C195" s="287"/>
      <c r="D195" s="367"/>
      <c r="E195" s="302"/>
      <c r="F195" s="261"/>
      <c r="G195" s="70" t="s">
        <v>41</v>
      </c>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253"/>
      <c r="AN195" s="368"/>
      <c r="AO195" s="223"/>
      <c r="AP195" s="8"/>
      <c r="AQ195" s="210"/>
      <c r="AR195" s="214"/>
      <c r="AS195" s="211"/>
      <c r="AT195" s="353" t="s">
        <v>166</v>
      </c>
      <c r="AU195" s="354"/>
      <c r="AV195" s="355"/>
      <c r="AW195" s="353" t="s">
        <v>167</v>
      </c>
      <c r="AX195" s="356"/>
      <c r="AY195" s="357"/>
    </row>
    <row r="196" spans="1:53" ht="13.5" customHeight="1">
      <c r="A196" s="248" t="str">
        <f>IFERROR(INDEX(【従業者名簿】!F:F,MATCH(F196,【従業者名簿】!C:C,0)),"")</f>
        <v/>
      </c>
      <c r="B196" s="298" t="s">
        <v>33</v>
      </c>
      <c r="C196" s="299" t="str">
        <f t="shared" ref="C196" si="177">IF(AO196="介護福祉士","〇","")</f>
        <v/>
      </c>
      <c r="D196" s="366" t="str">
        <f>IF(A196="","",DATEDIF(A196,$AF$3,"m"))</f>
        <v/>
      </c>
      <c r="E196" s="275"/>
      <c r="F196" s="262"/>
      <c r="G196" s="70" t="s">
        <v>36</v>
      </c>
      <c r="H196" s="45"/>
      <c r="I196" s="45"/>
      <c r="J196" s="45"/>
      <c r="K196" s="45"/>
      <c r="L196" s="45"/>
      <c r="M196" s="45"/>
      <c r="N196" s="45"/>
      <c r="O196" s="45"/>
      <c r="P196" s="45"/>
      <c r="Q196" s="45"/>
      <c r="R196" s="45"/>
      <c r="S196" s="45"/>
      <c r="T196" s="45"/>
      <c r="U196" s="45"/>
      <c r="V196" s="45"/>
      <c r="W196" s="45"/>
      <c r="X196" s="45"/>
      <c r="Y196" s="45"/>
      <c r="Z196" s="45"/>
      <c r="AA196" s="45"/>
      <c r="AB196" s="45"/>
      <c r="AC196" s="45"/>
      <c r="AD196" s="45"/>
      <c r="AE196" s="45"/>
      <c r="AF196" s="45"/>
      <c r="AG196" s="45"/>
      <c r="AH196" s="45"/>
      <c r="AI196" s="45"/>
      <c r="AJ196" s="45"/>
      <c r="AK196" s="45"/>
      <c r="AL196" s="45"/>
      <c r="AM196" s="253">
        <f>SUM(H197:AL197)</f>
        <v>0</v>
      </c>
      <c r="AN196" s="368" t="str">
        <f t="shared" ref="AN196" si="178">IFERROR(IF(OR(E196="Ａ",AM196&gt;$AF$205),1,ROUNDDOWN(AM196/$AF$45,1)),"")</f>
        <v/>
      </c>
      <c r="AO196" s="222"/>
      <c r="AP196" s="8"/>
      <c r="AQ196" s="312" t="s">
        <v>202</v>
      </c>
      <c r="AR196" s="313"/>
      <c r="AS196" s="314"/>
      <c r="AT196" s="315">
        <f>ROUNDDOWN(SUMIF(C174:C239,"〇",AN174:AN239),1)</f>
        <v>0</v>
      </c>
      <c r="AU196" s="316"/>
      <c r="AV196" s="316"/>
      <c r="AW196" s="317" t="e">
        <f>AT196/AM204</f>
        <v>#DIV/0!</v>
      </c>
      <c r="AX196" s="318"/>
      <c r="AY196" s="318"/>
    </row>
    <row r="197" spans="1:53" ht="13.5" customHeight="1">
      <c r="A197" s="249"/>
      <c r="B197" s="255"/>
      <c r="C197" s="287"/>
      <c r="D197" s="367"/>
      <c r="E197" s="260"/>
      <c r="F197" s="262"/>
      <c r="G197" s="70" t="s">
        <v>41</v>
      </c>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253"/>
      <c r="AN197" s="368"/>
      <c r="AO197" s="223"/>
      <c r="AP197" s="8"/>
      <c r="AQ197" s="319" t="s">
        <v>203</v>
      </c>
      <c r="AR197" s="320"/>
      <c r="AS197" s="321"/>
      <c r="AT197" s="316"/>
      <c r="AU197" s="316"/>
      <c r="AV197" s="316"/>
      <c r="AW197" s="318"/>
      <c r="AX197" s="318"/>
      <c r="AY197" s="318"/>
    </row>
    <row r="198" spans="1:53" ht="13.5" customHeight="1">
      <c r="A198" s="248" t="str">
        <f>IFERROR(INDEX(【従業者名簿】!F:F,MATCH(F198,【従業者名簿】!C:C,0)),"")</f>
        <v/>
      </c>
      <c r="B198" s="298" t="s">
        <v>33</v>
      </c>
      <c r="C198" s="299" t="str">
        <f t="shared" ref="C198" si="179">IF(AO198="介護福祉士","〇","")</f>
        <v/>
      </c>
      <c r="D198" s="366" t="str">
        <f>IF(A198="","",DATEDIF(A198,$AF$3,"m"))</f>
        <v/>
      </c>
      <c r="E198" s="275"/>
      <c r="F198" s="262"/>
      <c r="G198" s="70" t="s">
        <v>36</v>
      </c>
      <c r="H198" s="45"/>
      <c r="I198" s="45"/>
      <c r="J198" s="45"/>
      <c r="K198" s="45"/>
      <c r="L198" s="45"/>
      <c r="M198" s="45"/>
      <c r="N198" s="45"/>
      <c r="O198" s="45"/>
      <c r="P198" s="45"/>
      <c r="Q198" s="45"/>
      <c r="R198" s="45"/>
      <c r="S198" s="45"/>
      <c r="T198" s="45"/>
      <c r="U198" s="45"/>
      <c r="V198" s="45"/>
      <c r="W198" s="45"/>
      <c r="X198" s="45"/>
      <c r="Y198" s="45"/>
      <c r="Z198" s="45"/>
      <c r="AA198" s="45"/>
      <c r="AB198" s="45"/>
      <c r="AC198" s="45"/>
      <c r="AD198" s="45"/>
      <c r="AE198" s="45"/>
      <c r="AF198" s="45"/>
      <c r="AG198" s="45"/>
      <c r="AH198" s="45"/>
      <c r="AI198" s="45"/>
      <c r="AJ198" s="45"/>
      <c r="AK198" s="45"/>
      <c r="AL198" s="45"/>
      <c r="AM198" s="253">
        <f>SUM(H199:AL199)</f>
        <v>0</v>
      </c>
      <c r="AN198" s="368" t="str">
        <f t="shared" ref="AN198" si="180">IFERROR(IF(OR(E198="Ａ",AM198&gt;$AF$205),1,ROUNDDOWN(AM198/$AF$45,1)),"")</f>
        <v/>
      </c>
      <c r="AO198" s="222"/>
      <c r="AP198" s="8"/>
      <c r="AQ198" s="312" t="s">
        <v>204</v>
      </c>
      <c r="AR198" s="313"/>
      <c r="AS198" s="314"/>
      <c r="AT198" s="315">
        <f>ROUNDDOWN(SUMIFS(AN174:AN239,C174:C239,"〇",D174:D239,"&gt;="&amp;BA198),1)</f>
        <v>0</v>
      </c>
      <c r="AU198" s="316"/>
      <c r="AV198" s="316"/>
      <c r="AW198" s="317" t="e">
        <f>AT198/AM204</f>
        <v>#DIV/0!</v>
      </c>
      <c r="AX198" s="318"/>
      <c r="AY198" s="318"/>
      <c r="BA198" s="358">
        <f>[1]【算定要件集計】!T7</f>
        <v>120</v>
      </c>
    </row>
    <row r="199" spans="1:53" ht="13.5" customHeight="1">
      <c r="A199" s="249"/>
      <c r="B199" s="255"/>
      <c r="C199" s="287"/>
      <c r="D199" s="367"/>
      <c r="E199" s="260"/>
      <c r="F199" s="262"/>
      <c r="G199" s="70" t="s">
        <v>41</v>
      </c>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253"/>
      <c r="AN199" s="368"/>
      <c r="AO199" s="223"/>
      <c r="AP199" s="8"/>
      <c r="AQ199" s="319" t="s">
        <v>206</v>
      </c>
      <c r="AR199" s="320"/>
      <c r="AS199" s="321"/>
      <c r="AT199" s="316"/>
      <c r="AU199" s="316"/>
      <c r="AV199" s="316"/>
      <c r="AW199" s="318"/>
      <c r="AX199" s="318"/>
      <c r="AY199" s="318"/>
      <c r="BA199" s="359"/>
    </row>
    <row r="200" spans="1:53" ht="13.5" customHeight="1">
      <c r="A200" s="248" t="str">
        <f>IFERROR(INDEX(【従業者名簿】!F:F,MATCH(F200,【従業者名簿】!C:C,0)),"")</f>
        <v/>
      </c>
      <c r="B200" s="298" t="s">
        <v>33</v>
      </c>
      <c r="C200" s="299" t="str">
        <f t="shared" ref="C200" si="181">IF(AO200="介護福祉士","〇","")</f>
        <v/>
      </c>
      <c r="D200" s="366" t="str">
        <f>IF(A200="","",DATEDIF(A200,$AF$3,"m"))</f>
        <v/>
      </c>
      <c r="E200" s="275"/>
      <c r="F200" s="262"/>
      <c r="G200" s="70" t="s">
        <v>36</v>
      </c>
      <c r="H200" s="45"/>
      <c r="I200" s="45"/>
      <c r="J200" s="45"/>
      <c r="K200" s="45"/>
      <c r="L200" s="45"/>
      <c r="M200" s="45"/>
      <c r="N200" s="45"/>
      <c r="O200" s="45"/>
      <c r="P200" s="45"/>
      <c r="Q200" s="45"/>
      <c r="R200" s="45"/>
      <c r="S200" s="45"/>
      <c r="T200" s="45"/>
      <c r="U200" s="45"/>
      <c r="V200" s="45"/>
      <c r="W200" s="45"/>
      <c r="X200" s="45"/>
      <c r="Y200" s="45"/>
      <c r="Z200" s="45"/>
      <c r="AA200" s="45"/>
      <c r="AB200" s="45"/>
      <c r="AC200" s="45"/>
      <c r="AD200" s="45"/>
      <c r="AE200" s="45"/>
      <c r="AF200" s="45"/>
      <c r="AG200" s="45"/>
      <c r="AH200" s="45"/>
      <c r="AI200" s="45"/>
      <c r="AJ200" s="45"/>
      <c r="AK200" s="45"/>
      <c r="AL200" s="45"/>
      <c r="AM200" s="253">
        <f>SUM(H201:AL201)</f>
        <v>0</v>
      </c>
      <c r="AN200" s="368" t="str">
        <f t="shared" ref="AN200" si="182">IFERROR(IF(OR(E200="Ａ",AM200&gt;$AF$205),1,ROUNDDOWN(AM200/$AF$45,1)),"")</f>
        <v/>
      </c>
      <c r="AO200" s="222"/>
      <c r="AP200" s="8"/>
      <c r="AQ200" s="312" t="s">
        <v>207</v>
      </c>
      <c r="AR200" s="313"/>
      <c r="AS200" s="314"/>
      <c r="AT200" s="315">
        <f>ROUNDDOWN(SUM(SUMIF(E174:E239,{"Ａ","Ｂ"},AN174:AN239)),1)</f>
        <v>0</v>
      </c>
      <c r="AU200" s="316"/>
      <c r="AV200" s="316"/>
      <c r="AW200" s="360" t="e">
        <f>AT200/AM204</f>
        <v>#DIV/0!</v>
      </c>
      <c r="AX200" s="361"/>
      <c r="AY200" s="362"/>
      <c r="BA200" s="169"/>
    </row>
    <row r="201" spans="1:53" ht="13.5" customHeight="1">
      <c r="A201" s="249"/>
      <c r="B201" s="255"/>
      <c r="C201" s="287"/>
      <c r="D201" s="367"/>
      <c r="E201" s="260"/>
      <c r="F201" s="262"/>
      <c r="G201" s="70" t="s">
        <v>41</v>
      </c>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253"/>
      <c r="AN201" s="368"/>
      <c r="AO201" s="223"/>
      <c r="AP201" s="8"/>
      <c r="AQ201" s="319" t="s">
        <v>208</v>
      </c>
      <c r="AR201" s="320"/>
      <c r="AS201" s="321"/>
      <c r="AT201" s="316"/>
      <c r="AU201" s="316"/>
      <c r="AV201" s="316"/>
      <c r="AW201" s="363"/>
      <c r="AX201" s="364"/>
      <c r="AY201" s="365"/>
      <c r="BA201" s="170"/>
    </row>
    <row r="202" spans="1:53" ht="13.5" customHeight="1">
      <c r="A202" s="248" t="str">
        <f>IFERROR(INDEX(【従業者名簿】!F:F,MATCH(F202,【従業者名簿】!C:C,0)),"")</f>
        <v/>
      </c>
      <c r="B202" s="298" t="s">
        <v>33</v>
      </c>
      <c r="C202" s="299" t="str">
        <f t="shared" ref="C202" si="183">IF(AO202="介護福祉士","〇","")</f>
        <v/>
      </c>
      <c r="D202" s="366" t="str">
        <f>IF(A202="","",DATEDIF(A202,$AF$3,"m"))</f>
        <v/>
      </c>
      <c r="E202" s="275"/>
      <c r="F202" s="262"/>
      <c r="G202" s="70" t="s">
        <v>36</v>
      </c>
      <c r="H202" s="45"/>
      <c r="I202" s="45"/>
      <c r="J202" s="45"/>
      <c r="K202" s="45"/>
      <c r="L202" s="45"/>
      <c r="M202" s="45"/>
      <c r="N202" s="45"/>
      <c r="O202" s="45"/>
      <c r="P202" s="45"/>
      <c r="Q202" s="45"/>
      <c r="R202" s="45"/>
      <c r="S202" s="45"/>
      <c r="T202" s="45"/>
      <c r="U202" s="45"/>
      <c r="V202" s="45"/>
      <c r="W202" s="45"/>
      <c r="X202" s="45"/>
      <c r="Y202" s="45"/>
      <c r="Z202" s="45"/>
      <c r="AA202" s="45"/>
      <c r="AB202" s="45"/>
      <c r="AC202" s="45"/>
      <c r="AD202" s="45"/>
      <c r="AE202" s="45"/>
      <c r="AF202" s="45"/>
      <c r="AG202" s="45"/>
      <c r="AH202" s="45"/>
      <c r="AI202" s="45"/>
      <c r="AJ202" s="45"/>
      <c r="AK202" s="45"/>
      <c r="AL202" s="45"/>
      <c r="AM202" s="253">
        <f>SUM(H203:AL203)</f>
        <v>0</v>
      </c>
      <c r="AN202" s="368" t="str">
        <f>IFERROR(IF(OR(E202="Ａ",AM202&gt;$AF$205),1,ROUNDDOWN(AM202/$AF$45,1)),"")</f>
        <v/>
      </c>
      <c r="AO202" s="222"/>
      <c r="AP202" s="8"/>
      <c r="AQ202" s="312" t="s">
        <v>207</v>
      </c>
      <c r="AR202" s="313"/>
      <c r="AS202" s="314"/>
      <c r="AT202" s="315">
        <f>ROUNDDOWN(SUMIF(D174:D239,"&gt;="&amp;BA202,AN174:AN239),1)</f>
        <v>0</v>
      </c>
      <c r="AU202" s="316"/>
      <c r="AV202" s="316"/>
      <c r="AW202" s="360" t="e">
        <f>AT202/AM204</f>
        <v>#DIV/0!</v>
      </c>
      <c r="AX202" s="361"/>
      <c r="AY202" s="362"/>
      <c r="BA202" s="358">
        <f>[1]【算定要件集計】!T11</f>
        <v>84</v>
      </c>
    </row>
    <row r="203" spans="1:53" ht="13.5" customHeight="1">
      <c r="A203" s="249"/>
      <c r="B203" s="255"/>
      <c r="C203" s="287"/>
      <c r="D203" s="367"/>
      <c r="E203" s="260"/>
      <c r="F203" s="262"/>
      <c r="G203" s="70" t="s">
        <v>41</v>
      </c>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253"/>
      <c r="AN203" s="368"/>
      <c r="AO203" s="223"/>
      <c r="AP203" s="8"/>
      <c r="AQ203" s="319" t="s">
        <v>210</v>
      </c>
      <c r="AR203" s="320"/>
      <c r="AS203" s="321"/>
      <c r="AT203" s="316"/>
      <c r="AU203" s="316"/>
      <c r="AV203" s="316"/>
      <c r="AW203" s="363"/>
      <c r="AX203" s="364"/>
      <c r="AY203" s="365"/>
      <c r="BA203" s="359"/>
    </row>
    <row r="204" spans="1:53" ht="13.5" customHeight="1">
      <c r="B204" s="332" t="s">
        <v>51</v>
      </c>
      <c r="C204" s="333"/>
      <c r="D204" s="333"/>
      <c r="E204" s="333"/>
      <c r="F204" s="333"/>
      <c r="G204" s="25" t="s">
        <v>49</v>
      </c>
      <c r="H204" s="23"/>
      <c r="I204" s="15"/>
      <c r="J204" s="332" t="s">
        <v>46</v>
      </c>
      <c r="K204" s="334"/>
      <c r="L204" s="334"/>
      <c r="M204" s="334"/>
      <c r="N204" s="334"/>
      <c r="O204" s="334"/>
      <c r="P204" s="334"/>
      <c r="Q204" s="334"/>
      <c r="R204" s="334"/>
      <c r="S204" s="14"/>
      <c r="T204" s="26" t="s">
        <v>50</v>
      </c>
      <c r="U204" s="24"/>
      <c r="V204" s="332" t="s">
        <v>47</v>
      </c>
      <c r="W204" s="334"/>
      <c r="X204" s="334"/>
      <c r="Y204" s="334"/>
      <c r="Z204" s="334"/>
      <c r="AA204" s="334"/>
      <c r="AB204" s="334"/>
      <c r="AC204" s="333"/>
      <c r="AD204" s="333"/>
      <c r="AE204" s="333"/>
      <c r="AF204" s="14" t="s">
        <v>168</v>
      </c>
      <c r="AH204" s="27"/>
      <c r="AI204" s="27"/>
      <c r="AJ204" s="27"/>
      <c r="AK204" s="27"/>
      <c r="AL204" s="27"/>
      <c r="AM204" s="324">
        <f>ROUNDDOWN(SUM(AN174:AN203,AN210:AN239),1)</f>
        <v>0</v>
      </c>
      <c r="AN204" s="325"/>
      <c r="AO204" s="391" t="s">
        <v>173</v>
      </c>
      <c r="AP204" s="10"/>
      <c r="AQ204" s="322"/>
      <c r="AR204" s="323"/>
      <c r="AS204" s="323"/>
      <c r="AT204" s="322"/>
      <c r="AU204" s="323"/>
      <c r="AV204" s="323"/>
      <c r="AW204" s="322"/>
      <c r="AX204" s="323"/>
      <c r="AY204" s="323"/>
    </row>
    <row r="205" spans="1:53" ht="13.5" customHeight="1">
      <c r="B205" s="210"/>
      <c r="C205" s="214"/>
      <c r="D205" s="214"/>
      <c r="E205" s="214"/>
      <c r="F205" s="214"/>
      <c r="G205" s="41">
        <f>$G$45</f>
        <v>0</v>
      </c>
      <c r="H205" s="21" t="s">
        <v>16</v>
      </c>
      <c r="I205" s="20"/>
      <c r="J205" s="335"/>
      <c r="K205" s="336"/>
      <c r="L205" s="336"/>
      <c r="M205" s="336"/>
      <c r="N205" s="336"/>
      <c r="O205" s="336"/>
      <c r="P205" s="336"/>
      <c r="Q205" s="336"/>
      <c r="R205" s="336"/>
      <c r="S205" s="330" t="str">
        <f>$S$45</f>
        <v/>
      </c>
      <c r="T205" s="330"/>
      <c r="U205" s="22" t="s">
        <v>7</v>
      </c>
      <c r="V205" s="335"/>
      <c r="W205" s="336"/>
      <c r="X205" s="336"/>
      <c r="Y205" s="336"/>
      <c r="Z205" s="336"/>
      <c r="AA205" s="336"/>
      <c r="AB205" s="336"/>
      <c r="AC205" s="214"/>
      <c r="AD205" s="214"/>
      <c r="AE205" s="214"/>
      <c r="AF205" s="331" t="str">
        <f>$AF$45</f>
        <v/>
      </c>
      <c r="AG205" s="331"/>
      <c r="AH205" s="21" t="s">
        <v>16</v>
      </c>
      <c r="AI205" s="21"/>
      <c r="AJ205" s="21"/>
      <c r="AK205" s="21"/>
      <c r="AL205" s="21"/>
      <c r="AM205" s="326"/>
      <c r="AN205" s="327"/>
      <c r="AO205" s="329"/>
      <c r="AP205" s="10"/>
      <c r="AQ205" s="323"/>
      <c r="AR205" s="323"/>
      <c r="AS205" s="323"/>
      <c r="AT205" s="323"/>
      <c r="AU205" s="323"/>
      <c r="AV205" s="323"/>
      <c r="AW205" s="323"/>
      <c r="AX205" s="323"/>
      <c r="AY205" s="323"/>
    </row>
    <row r="206" spans="1:53" ht="13.5" customHeight="1">
      <c r="B206" s="43"/>
      <c r="C206" s="43"/>
      <c r="D206" s="43"/>
      <c r="E206" s="7" t="s">
        <v>91</v>
      </c>
      <c r="F206" s="43"/>
      <c r="G206" s="51"/>
      <c r="H206" s="7"/>
      <c r="I206" s="52"/>
      <c r="J206" s="52"/>
      <c r="K206" s="52"/>
      <c r="L206" s="52"/>
      <c r="M206" s="52"/>
      <c r="N206" s="52"/>
      <c r="O206" s="52"/>
      <c r="P206" s="52"/>
      <c r="Q206" s="52"/>
      <c r="R206" s="52"/>
      <c r="S206" s="53"/>
      <c r="T206" s="53"/>
      <c r="U206" s="7"/>
      <c r="V206" s="52"/>
      <c r="W206" s="52"/>
      <c r="X206" s="52"/>
      <c r="Y206" s="52"/>
      <c r="Z206" s="52"/>
      <c r="AA206" s="52"/>
      <c r="AB206" s="52"/>
      <c r="AC206" s="43"/>
      <c r="AD206" s="43"/>
      <c r="AE206" s="43"/>
      <c r="AF206" s="54"/>
      <c r="AG206" s="54"/>
      <c r="AH206" s="7"/>
      <c r="AI206" s="7"/>
      <c r="AJ206" s="7"/>
      <c r="AK206" s="7"/>
      <c r="AL206" s="7"/>
      <c r="AM206" s="137" t="s">
        <v>149</v>
      </c>
      <c r="AN206" s="56"/>
      <c r="AO206" s="57"/>
      <c r="AP206" s="10"/>
    </row>
    <row r="207" spans="1:53" ht="13.5" customHeight="1">
      <c r="B207" s="43"/>
      <c r="C207" s="43"/>
      <c r="D207" s="43"/>
      <c r="E207" s="43"/>
      <c r="F207" s="43"/>
      <c r="G207" s="51"/>
      <c r="H207" s="7"/>
      <c r="I207" s="52"/>
      <c r="J207" s="52"/>
      <c r="K207" s="52"/>
      <c r="L207" s="52"/>
      <c r="M207" s="52"/>
      <c r="N207" s="52"/>
      <c r="O207" s="52"/>
      <c r="P207" s="52"/>
      <c r="Q207" s="52"/>
      <c r="R207" s="52"/>
      <c r="S207" s="53"/>
      <c r="T207" s="53"/>
      <c r="U207" s="7"/>
      <c r="V207" s="52"/>
      <c r="W207" s="52"/>
      <c r="X207" s="52"/>
      <c r="Y207" s="52"/>
      <c r="Z207" s="52"/>
      <c r="AA207" s="52"/>
      <c r="AB207" s="52"/>
      <c r="AC207" s="43"/>
      <c r="AD207" s="43"/>
      <c r="AE207" s="43"/>
      <c r="AF207" s="54"/>
      <c r="AG207" s="54"/>
      <c r="AH207" s="7"/>
      <c r="AI207" s="7"/>
      <c r="AJ207" s="7"/>
      <c r="AK207" s="7"/>
      <c r="AL207" s="7"/>
      <c r="AM207" s="55"/>
      <c r="AN207" s="56"/>
      <c r="AO207" s="57"/>
      <c r="AP207" s="10"/>
    </row>
    <row r="208" spans="1:53" s="6" customFormat="1" ht="18" customHeight="1">
      <c r="A208" s="248" t="s">
        <v>60</v>
      </c>
      <c r="B208" s="238" t="s">
        <v>0</v>
      </c>
      <c r="C208" s="250" t="s">
        <v>203</v>
      </c>
      <c r="D208" s="250" t="s">
        <v>62</v>
      </c>
      <c r="E208" s="250" t="s">
        <v>1</v>
      </c>
      <c r="F208" s="238" t="s">
        <v>3</v>
      </c>
      <c r="G208" s="252" t="s">
        <v>37</v>
      </c>
      <c r="H208" s="18" t="str">
        <f>AF163</f>
        <v/>
      </c>
      <c r="I208" s="18" t="str">
        <f>IFERROR(H208+1,"")</f>
        <v/>
      </c>
      <c r="J208" s="18" t="str">
        <f>IFERROR(I208+1,"")</f>
        <v/>
      </c>
      <c r="K208" s="18" t="str">
        <f t="shared" ref="K208" si="184">IFERROR(J208+1,"")</f>
        <v/>
      </c>
      <c r="L208" s="18" t="str">
        <f t="shared" ref="L208" si="185">IFERROR(K208+1,"")</f>
        <v/>
      </c>
      <c r="M208" s="18" t="str">
        <f t="shared" ref="M208" si="186">IFERROR(L208+1,"")</f>
        <v/>
      </c>
      <c r="N208" s="18" t="str">
        <f t="shared" ref="N208" si="187">IFERROR(M208+1,"")</f>
        <v/>
      </c>
      <c r="O208" s="18" t="str">
        <f t="shared" ref="O208" si="188">IFERROR(N208+1,"")</f>
        <v/>
      </c>
      <c r="P208" s="18" t="str">
        <f t="shared" ref="P208" si="189">IFERROR(O208+1,"")</f>
        <v/>
      </c>
      <c r="Q208" s="18" t="str">
        <f t="shared" ref="Q208" si="190">IFERROR(P208+1,"")</f>
        <v/>
      </c>
      <c r="R208" s="18" t="str">
        <f t="shared" ref="R208" si="191">IFERROR(Q208+1,"")</f>
        <v/>
      </c>
      <c r="S208" s="18" t="str">
        <f t="shared" ref="S208" si="192">IFERROR(R208+1,"")</f>
        <v/>
      </c>
      <c r="T208" s="18" t="str">
        <f t="shared" ref="T208" si="193">IFERROR(S208+1,"")</f>
        <v/>
      </c>
      <c r="U208" s="18" t="str">
        <f t="shared" ref="U208" si="194">IFERROR(T208+1,"")</f>
        <v/>
      </c>
      <c r="V208" s="18" t="str">
        <f t="shared" ref="V208" si="195">IFERROR(U208+1,"")</f>
        <v/>
      </c>
      <c r="W208" s="18" t="str">
        <f t="shared" ref="W208" si="196">IFERROR(V208+1,"")</f>
        <v/>
      </c>
      <c r="X208" s="18" t="str">
        <f t="shared" ref="X208" si="197">IFERROR(W208+1,"")</f>
        <v/>
      </c>
      <c r="Y208" s="18" t="str">
        <f t="shared" ref="Y208" si="198">IFERROR(X208+1,"")</f>
        <v/>
      </c>
      <c r="Z208" s="18" t="str">
        <f t="shared" ref="Z208" si="199">IFERROR(Y208+1,"")</f>
        <v/>
      </c>
      <c r="AA208" s="18" t="str">
        <f t="shared" ref="AA208" si="200">IFERROR(Z208+1,"")</f>
        <v/>
      </c>
      <c r="AB208" s="18" t="str">
        <f t="shared" ref="AB208" si="201">IFERROR(AA208+1,"")</f>
        <v/>
      </c>
      <c r="AC208" s="18" t="str">
        <f t="shared" ref="AC208" si="202">IFERROR(AB208+1,"")</f>
        <v/>
      </c>
      <c r="AD208" s="18" t="str">
        <f t="shared" ref="AD208" si="203">IFERROR(AC208+1,"")</f>
        <v/>
      </c>
      <c r="AE208" s="18" t="str">
        <f t="shared" ref="AE208" si="204">IFERROR(AD208+1,"")</f>
        <v/>
      </c>
      <c r="AF208" s="18" t="str">
        <f t="shared" ref="AF208" si="205">IFERROR(AE208+1,"")</f>
        <v/>
      </c>
      <c r="AG208" s="18" t="str">
        <f t="shared" ref="AG208" si="206">IFERROR(AF208+1,"")</f>
        <v/>
      </c>
      <c r="AH208" s="18" t="str">
        <f t="shared" ref="AH208" si="207">IFERROR(AG208+1,"")</f>
        <v/>
      </c>
      <c r="AI208" s="18" t="str">
        <f t="shared" ref="AI208" si="208">IFERROR(AH208+1,"")</f>
        <v/>
      </c>
      <c r="AJ208" s="18" t="str">
        <f>IFERROR(IF(MONTH(AI208)&lt;&gt;MONTH(AI208+1),"",AI208+1),"")</f>
        <v/>
      </c>
      <c r="AK208" s="18" t="str">
        <f>IFERROR(IF(MONTH(AJ208)&lt;&gt;MONTH(AJ208+1),"",AJ208+1),"")</f>
        <v/>
      </c>
      <c r="AL208" s="18" t="str">
        <f>IFERROR(IF(MONTH(AK208)&lt;&gt;MONTH(AK208+1),"",AK208+1),"")</f>
        <v/>
      </c>
      <c r="AM208" s="263" t="s">
        <v>162</v>
      </c>
      <c r="AN208" s="263" t="s">
        <v>163</v>
      </c>
      <c r="AO208" s="206" t="s">
        <v>133</v>
      </c>
      <c r="AQ208" s="1"/>
      <c r="AR208" s="1"/>
      <c r="AS208" s="1"/>
      <c r="AT208" s="1"/>
      <c r="AU208" s="1"/>
      <c r="AV208" s="1"/>
      <c r="AW208" s="1"/>
      <c r="AX208" s="1"/>
      <c r="AY208" s="1"/>
    </row>
    <row r="209" spans="1:51" s="6" customFormat="1" ht="18" customHeight="1">
      <c r="A209" s="249"/>
      <c r="B209" s="238"/>
      <c r="C209" s="251"/>
      <c r="D209" s="251"/>
      <c r="E209" s="251"/>
      <c r="F209" s="238"/>
      <c r="G209" s="239"/>
      <c r="H209" s="19" t="str">
        <f>H208</f>
        <v/>
      </c>
      <c r="I209" s="19" t="str">
        <f>I208</f>
        <v/>
      </c>
      <c r="J209" s="19" t="str">
        <f t="shared" ref="J209:AL209" si="209">J208</f>
        <v/>
      </c>
      <c r="K209" s="19" t="str">
        <f t="shared" si="209"/>
        <v/>
      </c>
      <c r="L209" s="19" t="str">
        <f t="shared" si="209"/>
        <v/>
      </c>
      <c r="M209" s="19" t="str">
        <f t="shared" si="209"/>
        <v/>
      </c>
      <c r="N209" s="19" t="str">
        <f t="shared" si="209"/>
        <v/>
      </c>
      <c r="O209" s="19" t="str">
        <f t="shared" si="209"/>
        <v/>
      </c>
      <c r="P209" s="19" t="str">
        <f t="shared" si="209"/>
        <v/>
      </c>
      <c r="Q209" s="19" t="str">
        <f t="shared" si="209"/>
        <v/>
      </c>
      <c r="R209" s="19" t="str">
        <f t="shared" si="209"/>
        <v/>
      </c>
      <c r="S209" s="19" t="str">
        <f t="shared" si="209"/>
        <v/>
      </c>
      <c r="T209" s="19" t="str">
        <f t="shared" si="209"/>
        <v/>
      </c>
      <c r="U209" s="19" t="str">
        <f t="shared" si="209"/>
        <v/>
      </c>
      <c r="V209" s="19" t="str">
        <f t="shared" si="209"/>
        <v/>
      </c>
      <c r="W209" s="19" t="str">
        <f t="shared" si="209"/>
        <v/>
      </c>
      <c r="X209" s="19" t="str">
        <f t="shared" si="209"/>
        <v/>
      </c>
      <c r="Y209" s="19" t="str">
        <f t="shared" si="209"/>
        <v/>
      </c>
      <c r="Z209" s="19" t="str">
        <f t="shared" si="209"/>
        <v/>
      </c>
      <c r="AA209" s="19" t="str">
        <f t="shared" si="209"/>
        <v/>
      </c>
      <c r="AB209" s="19" t="str">
        <f t="shared" si="209"/>
        <v/>
      </c>
      <c r="AC209" s="19" t="str">
        <f t="shared" si="209"/>
        <v/>
      </c>
      <c r="AD209" s="19" t="str">
        <f t="shared" si="209"/>
        <v/>
      </c>
      <c r="AE209" s="19" t="str">
        <f t="shared" si="209"/>
        <v/>
      </c>
      <c r="AF209" s="19" t="str">
        <f t="shared" si="209"/>
        <v/>
      </c>
      <c r="AG209" s="19" t="str">
        <f t="shared" si="209"/>
        <v/>
      </c>
      <c r="AH209" s="19" t="str">
        <f t="shared" si="209"/>
        <v/>
      </c>
      <c r="AI209" s="19" t="str">
        <f t="shared" si="209"/>
        <v/>
      </c>
      <c r="AJ209" s="19" t="str">
        <f t="shared" si="209"/>
        <v/>
      </c>
      <c r="AK209" s="19" t="str">
        <f t="shared" si="209"/>
        <v/>
      </c>
      <c r="AL209" s="19" t="str">
        <f t="shared" si="209"/>
        <v/>
      </c>
      <c r="AM209" s="263"/>
      <c r="AN209" s="263"/>
      <c r="AO209" s="207"/>
      <c r="AQ209" s="1"/>
      <c r="AR209" s="1"/>
      <c r="AS209" s="1"/>
      <c r="AT209" s="1"/>
      <c r="AU209" s="1"/>
      <c r="AV209" s="1"/>
      <c r="AW209" s="1"/>
      <c r="AX209" s="1"/>
      <c r="AY209" s="1"/>
    </row>
    <row r="210" spans="1:51" ht="13.5" customHeight="1">
      <c r="A210" s="248" t="str">
        <f>IFERROR(INDEX(【従業者名簿】!F:F,MATCH(F210,【従業者名簿】!C:C,0)),"")</f>
        <v/>
      </c>
      <c r="B210" s="298" t="s">
        <v>33</v>
      </c>
      <c r="C210" s="299" t="str">
        <f>IF(AO210="介護福祉士","〇","")</f>
        <v/>
      </c>
      <c r="D210" s="366" t="str">
        <f>IF(A210="","",DATEDIF(A210,$AF$3,"m"))</f>
        <v/>
      </c>
      <c r="E210" s="301"/>
      <c r="F210" s="270"/>
      <c r="G210" s="70" t="s">
        <v>36</v>
      </c>
      <c r="H210" s="164"/>
      <c r="I210" s="164"/>
      <c r="J210" s="164"/>
      <c r="K210" s="164"/>
      <c r="L210" s="164"/>
      <c r="M210" s="164"/>
      <c r="N210" s="164"/>
      <c r="O210" s="164"/>
      <c r="P210" s="164"/>
      <c r="Q210" s="164"/>
      <c r="R210" s="164"/>
      <c r="S210" s="164"/>
      <c r="T210" s="164"/>
      <c r="U210" s="164"/>
      <c r="V210" s="164"/>
      <c r="W210" s="164"/>
      <c r="X210" s="164"/>
      <c r="Y210" s="164"/>
      <c r="Z210" s="164"/>
      <c r="AA210" s="164"/>
      <c r="AB210" s="164"/>
      <c r="AC210" s="164"/>
      <c r="AD210" s="164"/>
      <c r="AE210" s="164"/>
      <c r="AF210" s="164"/>
      <c r="AG210" s="164"/>
      <c r="AH210" s="164"/>
      <c r="AI210" s="164"/>
      <c r="AJ210" s="164"/>
      <c r="AK210" s="164"/>
      <c r="AL210" s="164"/>
      <c r="AM210" s="253">
        <f>SUM(H211:AL211)</f>
        <v>0</v>
      </c>
      <c r="AN210" s="368" t="str">
        <f>IFERROR(IF(OR(E210="Ａ",AM210&gt;$AF$205),1,ROUNDDOWN(AM210/$AF$205,1)),"")</f>
        <v/>
      </c>
      <c r="AO210" s="222"/>
      <c r="AP210" s="8"/>
    </row>
    <row r="211" spans="1:51" ht="13.5" customHeight="1">
      <c r="A211" s="249"/>
      <c r="B211" s="255"/>
      <c r="C211" s="287"/>
      <c r="D211" s="367"/>
      <c r="E211" s="302"/>
      <c r="F211" s="261"/>
      <c r="G211" s="70" t="s">
        <v>134</v>
      </c>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253"/>
      <c r="AN211" s="368"/>
      <c r="AO211" s="223"/>
      <c r="AP211" s="8"/>
    </row>
    <row r="212" spans="1:51" ht="13.5" customHeight="1">
      <c r="A212" s="248" t="str">
        <f>IFERROR(INDEX(【従業者名簿】!F:F,MATCH(F212,【従業者名簿】!C:C,0)),"")</f>
        <v/>
      </c>
      <c r="B212" s="298" t="s">
        <v>33</v>
      </c>
      <c r="C212" s="299" t="str">
        <f t="shared" ref="C212" si="210">IF(AO212="介護福祉士","〇","")</f>
        <v/>
      </c>
      <c r="D212" s="366" t="str">
        <f>IF(A212="","",DATEDIF(A212,$AF$3,"m"))</f>
        <v/>
      </c>
      <c r="E212" s="301"/>
      <c r="F212" s="262"/>
      <c r="G212" s="70" t="s">
        <v>36</v>
      </c>
      <c r="H212" s="133"/>
      <c r="I212" s="133"/>
      <c r="J212" s="133"/>
      <c r="K212" s="133"/>
      <c r="L212" s="133"/>
      <c r="M212" s="133"/>
      <c r="N212" s="133"/>
      <c r="O212" s="133"/>
      <c r="P212" s="133"/>
      <c r="Q212" s="133"/>
      <c r="R212" s="133"/>
      <c r="S212" s="133"/>
      <c r="T212" s="133"/>
      <c r="U212" s="133"/>
      <c r="V212" s="133"/>
      <c r="W212" s="133"/>
      <c r="X212" s="133"/>
      <c r="Y212" s="133"/>
      <c r="Z212" s="133"/>
      <c r="AA212" s="133"/>
      <c r="AB212" s="133"/>
      <c r="AC212" s="133"/>
      <c r="AD212" s="133"/>
      <c r="AE212" s="133"/>
      <c r="AF212" s="133"/>
      <c r="AG212" s="133"/>
      <c r="AH212" s="133"/>
      <c r="AI212" s="133"/>
      <c r="AJ212" s="133"/>
      <c r="AK212" s="133"/>
      <c r="AL212" s="133"/>
      <c r="AM212" s="253">
        <f>SUM(H213:AL213)</f>
        <v>0</v>
      </c>
      <c r="AN212" s="368" t="str">
        <f t="shared" ref="AN212" si="211">IFERROR(IF(OR(E212="Ａ",AM212&gt;$AF$205),1,ROUNDDOWN(AM212/$AF$205,1)),"")</f>
        <v/>
      </c>
      <c r="AO212" s="372"/>
      <c r="AP212" s="8"/>
    </row>
    <row r="213" spans="1:51" ht="13.5" customHeight="1">
      <c r="A213" s="249"/>
      <c r="B213" s="255"/>
      <c r="C213" s="287"/>
      <c r="D213" s="367"/>
      <c r="E213" s="302"/>
      <c r="F213" s="262"/>
      <c r="G213" s="70" t="s">
        <v>140</v>
      </c>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253"/>
      <c r="AN213" s="368"/>
      <c r="AO213" s="374"/>
      <c r="AP213" s="8"/>
    </row>
    <row r="214" spans="1:51" ht="13.5" customHeight="1">
      <c r="A214" s="248" t="str">
        <f>IFERROR(INDEX(【従業者名簿】!F:F,MATCH(F214,【従業者名簿】!C:C,0)),"")</f>
        <v/>
      </c>
      <c r="B214" s="298" t="s">
        <v>33</v>
      </c>
      <c r="C214" s="299" t="str">
        <f t="shared" ref="C214" si="212">IF(AO214="介護福祉士","〇","")</f>
        <v/>
      </c>
      <c r="D214" s="366" t="str">
        <f>IF(A214="","",DATEDIF(A214,$AF$3,"m"))</f>
        <v/>
      </c>
      <c r="E214" s="301"/>
      <c r="F214" s="262"/>
      <c r="G214" s="70" t="s">
        <v>36</v>
      </c>
      <c r="H214" s="133"/>
      <c r="I214" s="133"/>
      <c r="J214" s="133"/>
      <c r="K214" s="133"/>
      <c r="L214" s="133"/>
      <c r="M214" s="133"/>
      <c r="N214" s="133"/>
      <c r="O214" s="133"/>
      <c r="P214" s="133"/>
      <c r="Q214" s="133"/>
      <c r="R214" s="133"/>
      <c r="S214" s="133"/>
      <c r="T214" s="133"/>
      <c r="U214" s="133"/>
      <c r="V214" s="133"/>
      <c r="W214" s="133"/>
      <c r="X214" s="133"/>
      <c r="Y214" s="133"/>
      <c r="Z214" s="133"/>
      <c r="AA214" s="133"/>
      <c r="AB214" s="133"/>
      <c r="AC214" s="133"/>
      <c r="AD214" s="133"/>
      <c r="AE214" s="133"/>
      <c r="AF214" s="133"/>
      <c r="AG214" s="133"/>
      <c r="AH214" s="133"/>
      <c r="AI214" s="133"/>
      <c r="AJ214" s="133"/>
      <c r="AK214" s="133"/>
      <c r="AL214" s="133"/>
      <c r="AM214" s="253">
        <f>SUM(H215:AL215)</f>
        <v>0</v>
      </c>
      <c r="AN214" s="368" t="str">
        <f t="shared" ref="AN214" si="213">IFERROR(IF(OR(E214="Ａ",AM214&gt;$AF$205),1,ROUNDDOWN(AM214/$AF$205,1)),"")</f>
        <v/>
      </c>
      <c r="AO214" s="372"/>
      <c r="AP214" s="8"/>
    </row>
    <row r="215" spans="1:51" ht="13.5" customHeight="1">
      <c r="A215" s="249"/>
      <c r="B215" s="255"/>
      <c r="C215" s="287"/>
      <c r="D215" s="367"/>
      <c r="E215" s="302"/>
      <c r="F215" s="262"/>
      <c r="G215" s="70" t="s">
        <v>134</v>
      </c>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253"/>
      <c r="AN215" s="368"/>
      <c r="AO215" s="374"/>
      <c r="AP215" s="8"/>
    </row>
    <row r="216" spans="1:51" ht="13.5" customHeight="1">
      <c r="A216" s="248" t="str">
        <f>IFERROR(INDEX(【従業者名簿】!F:F,MATCH(F216,【従業者名簿】!C:C,0)),"")</f>
        <v/>
      </c>
      <c r="B216" s="298" t="s">
        <v>33</v>
      </c>
      <c r="C216" s="299" t="str">
        <f t="shared" ref="C216" si="214">IF(AO216="介護福祉士","〇","")</f>
        <v/>
      </c>
      <c r="D216" s="366" t="str">
        <f t="shared" ref="D216" si="215">IF(A216="","",DATEDIF(A216,$AF$3,"m"))</f>
        <v/>
      </c>
      <c r="E216" s="301"/>
      <c r="F216" s="262"/>
      <c r="G216" s="70" t="s">
        <v>36</v>
      </c>
      <c r="H216" s="133"/>
      <c r="I216" s="133"/>
      <c r="J216" s="133"/>
      <c r="K216" s="133"/>
      <c r="L216" s="133"/>
      <c r="M216" s="133"/>
      <c r="N216" s="133"/>
      <c r="O216" s="133"/>
      <c r="P216" s="133"/>
      <c r="Q216" s="133"/>
      <c r="R216" s="133"/>
      <c r="S216" s="133"/>
      <c r="T216" s="133"/>
      <c r="U216" s="133"/>
      <c r="V216" s="133"/>
      <c r="W216" s="133"/>
      <c r="X216" s="133"/>
      <c r="Y216" s="133"/>
      <c r="Z216" s="133"/>
      <c r="AA216" s="133"/>
      <c r="AB216" s="133"/>
      <c r="AC216" s="133"/>
      <c r="AD216" s="133"/>
      <c r="AE216" s="133"/>
      <c r="AF216" s="133"/>
      <c r="AG216" s="133"/>
      <c r="AH216" s="133"/>
      <c r="AI216" s="133"/>
      <c r="AJ216" s="133"/>
      <c r="AK216" s="133"/>
      <c r="AL216" s="133"/>
      <c r="AM216" s="253">
        <f t="shared" ref="AM216" si="216">SUM(H217:AL217)</f>
        <v>0</v>
      </c>
      <c r="AN216" s="368" t="str">
        <f t="shared" ref="AN216" si="217">IFERROR(IF(OR(E216="Ａ",AM216&gt;$AF$205),1,ROUNDDOWN(AM216/$AF$205,1)),"")</f>
        <v/>
      </c>
      <c r="AO216" s="372"/>
      <c r="AP216" s="8"/>
    </row>
    <row r="217" spans="1:51" ht="13.5" customHeight="1">
      <c r="A217" s="249"/>
      <c r="B217" s="255"/>
      <c r="C217" s="287"/>
      <c r="D217" s="367"/>
      <c r="E217" s="302"/>
      <c r="F217" s="262"/>
      <c r="G217" s="70" t="s">
        <v>141</v>
      </c>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253"/>
      <c r="AN217" s="368"/>
      <c r="AO217" s="374"/>
      <c r="AP217" s="8"/>
    </row>
    <row r="218" spans="1:51" ht="13.5" customHeight="1">
      <c r="A218" s="248" t="str">
        <f>IFERROR(INDEX(【従業者名簿】!F:F,MATCH(F218,【従業者名簿】!C:C,0)),"")</f>
        <v/>
      </c>
      <c r="B218" s="298" t="s">
        <v>33</v>
      </c>
      <c r="C218" s="299" t="str">
        <f t="shared" ref="C218" si="218">IF(AO218="介護福祉士","〇","")</f>
        <v/>
      </c>
      <c r="D218" s="366" t="str">
        <f t="shared" ref="D218" si="219">IF(A218="","",DATEDIF(A218,$AF$3,"m"))</f>
        <v/>
      </c>
      <c r="E218" s="301"/>
      <c r="F218" s="262"/>
      <c r="G218" s="70" t="s">
        <v>36</v>
      </c>
      <c r="H218" s="133"/>
      <c r="I218" s="133"/>
      <c r="J218" s="133"/>
      <c r="K218" s="133"/>
      <c r="L218" s="133"/>
      <c r="M218" s="133"/>
      <c r="N218" s="133"/>
      <c r="O218" s="133"/>
      <c r="P218" s="133"/>
      <c r="Q218" s="133"/>
      <c r="R218" s="133"/>
      <c r="S218" s="133"/>
      <c r="T218" s="133"/>
      <c r="U218" s="133"/>
      <c r="V218" s="133"/>
      <c r="W218" s="133"/>
      <c r="X218" s="133"/>
      <c r="Y218" s="133"/>
      <c r="Z218" s="133"/>
      <c r="AA218" s="133"/>
      <c r="AB218" s="133"/>
      <c r="AC218" s="133"/>
      <c r="AD218" s="133"/>
      <c r="AE218" s="133"/>
      <c r="AF218" s="133"/>
      <c r="AG218" s="133"/>
      <c r="AH218" s="133"/>
      <c r="AI218" s="133"/>
      <c r="AJ218" s="133"/>
      <c r="AK218" s="133"/>
      <c r="AL218" s="133"/>
      <c r="AM218" s="253">
        <f t="shared" ref="AM218" si="220">SUM(H219:AL219)</f>
        <v>0</v>
      </c>
      <c r="AN218" s="368" t="str">
        <f t="shared" ref="AN218" si="221">IFERROR(IF(OR(E218="Ａ",AM218&gt;$AF$205),1,ROUNDDOWN(AM218/$AF$205,1)),"")</f>
        <v/>
      </c>
      <c r="AO218" s="372"/>
      <c r="AP218" s="8"/>
    </row>
    <row r="219" spans="1:51" ht="13.5" customHeight="1">
      <c r="A219" s="249"/>
      <c r="B219" s="255"/>
      <c r="C219" s="287"/>
      <c r="D219" s="367"/>
      <c r="E219" s="302"/>
      <c r="F219" s="262"/>
      <c r="G219" s="70" t="s">
        <v>134</v>
      </c>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253"/>
      <c r="AN219" s="368"/>
      <c r="AO219" s="374"/>
      <c r="AP219" s="8"/>
    </row>
    <row r="220" spans="1:51" ht="13.5" customHeight="1">
      <c r="A220" s="248" t="str">
        <f>IFERROR(INDEX(【従業者名簿】!F:F,MATCH(F220,【従業者名簿】!C:C,0)),"")</f>
        <v/>
      </c>
      <c r="B220" s="298" t="s">
        <v>33</v>
      </c>
      <c r="C220" s="299" t="str">
        <f t="shared" ref="C220" si="222">IF(AO220="介護福祉士","〇","")</f>
        <v/>
      </c>
      <c r="D220" s="366" t="str">
        <f t="shared" ref="D220" si="223">IF(A220="","",DATEDIF(A220,$AF$3,"m"))</f>
        <v/>
      </c>
      <c r="E220" s="301"/>
      <c r="F220" s="262"/>
      <c r="G220" s="70" t="s">
        <v>36</v>
      </c>
      <c r="H220" s="133"/>
      <c r="I220" s="133"/>
      <c r="J220" s="133"/>
      <c r="K220" s="133"/>
      <c r="L220" s="133"/>
      <c r="M220" s="133"/>
      <c r="N220" s="133"/>
      <c r="O220" s="133"/>
      <c r="P220" s="133"/>
      <c r="Q220" s="133"/>
      <c r="R220" s="133"/>
      <c r="S220" s="133"/>
      <c r="T220" s="133"/>
      <c r="U220" s="133"/>
      <c r="V220" s="133"/>
      <c r="W220" s="133"/>
      <c r="X220" s="133"/>
      <c r="Y220" s="133"/>
      <c r="Z220" s="133"/>
      <c r="AA220" s="133"/>
      <c r="AB220" s="133"/>
      <c r="AC220" s="133"/>
      <c r="AD220" s="133"/>
      <c r="AE220" s="133"/>
      <c r="AF220" s="133"/>
      <c r="AG220" s="133"/>
      <c r="AH220" s="133"/>
      <c r="AI220" s="133"/>
      <c r="AJ220" s="133"/>
      <c r="AK220" s="133"/>
      <c r="AL220" s="133"/>
      <c r="AM220" s="253">
        <f t="shared" ref="AM220" si="224">SUM(H221:AL221)</f>
        <v>0</v>
      </c>
      <c r="AN220" s="368" t="str">
        <f t="shared" ref="AN220" si="225">IFERROR(IF(OR(E220="Ａ",AM220&gt;$AF$205),1,ROUNDDOWN(AM220/$AF$205,1)),"")</f>
        <v/>
      </c>
      <c r="AO220" s="372"/>
      <c r="AP220" s="8"/>
    </row>
    <row r="221" spans="1:51" ht="13.5" customHeight="1">
      <c r="A221" s="249"/>
      <c r="B221" s="255"/>
      <c r="C221" s="287"/>
      <c r="D221" s="367"/>
      <c r="E221" s="302"/>
      <c r="F221" s="262"/>
      <c r="G221" s="70" t="s">
        <v>134</v>
      </c>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253"/>
      <c r="AN221" s="368"/>
      <c r="AO221" s="374"/>
      <c r="AP221" s="8"/>
    </row>
    <row r="222" spans="1:51" ht="13.5" customHeight="1">
      <c r="A222" s="248" t="str">
        <f>IFERROR(INDEX(【従業者名簿】!F:F,MATCH(F222,【従業者名簿】!C:C,0)),"")</f>
        <v/>
      </c>
      <c r="B222" s="298" t="s">
        <v>33</v>
      </c>
      <c r="C222" s="299" t="str">
        <f t="shared" ref="C222" si="226">IF(AO222="介護福祉士","〇","")</f>
        <v/>
      </c>
      <c r="D222" s="366" t="str">
        <f t="shared" ref="D222" si="227">IF(A222="","",DATEDIF(A222,$AF$3,"m"))</f>
        <v/>
      </c>
      <c r="E222" s="301"/>
      <c r="F222" s="262"/>
      <c r="G222" s="70" t="s">
        <v>36</v>
      </c>
      <c r="H222" s="133"/>
      <c r="I222" s="133"/>
      <c r="J222" s="133"/>
      <c r="K222" s="133"/>
      <c r="L222" s="133"/>
      <c r="M222" s="133"/>
      <c r="N222" s="133"/>
      <c r="O222" s="133"/>
      <c r="P222" s="133"/>
      <c r="Q222" s="133"/>
      <c r="R222" s="133"/>
      <c r="S222" s="133"/>
      <c r="T222" s="133"/>
      <c r="U222" s="133"/>
      <c r="V222" s="133"/>
      <c r="W222" s="133"/>
      <c r="X222" s="133"/>
      <c r="Y222" s="133"/>
      <c r="Z222" s="133"/>
      <c r="AA222" s="133"/>
      <c r="AB222" s="133"/>
      <c r="AC222" s="133"/>
      <c r="AD222" s="133"/>
      <c r="AE222" s="133"/>
      <c r="AF222" s="133"/>
      <c r="AG222" s="133"/>
      <c r="AH222" s="133"/>
      <c r="AI222" s="133"/>
      <c r="AJ222" s="133"/>
      <c r="AK222" s="133"/>
      <c r="AL222" s="133"/>
      <c r="AM222" s="253">
        <f t="shared" ref="AM222" si="228">SUM(H223:AL223)</f>
        <v>0</v>
      </c>
      <c r="AN222" s="368" t="str">
        <f t="shared" ref="AN222" si="229">IFERROR(IF(OR(E222="Ａ",AM222&gt;$AF$205),1,ROUNDDOWN(AM222/$AF$205,1)),"")</f>
        <v/>
      </c>
      <c r="AO222" s="372"/>
      <c r="AP222" s="8"/>
    </row>
    <row r="223" spans="1:51" ht="13.5" customHeight="1">
      <c r="A223" s="249"/>
      <c r="B223" s="255"/>
      <c r="C223" s="287"/>
      <c r="D223" s="367"/>
      <c r="E223" s="302"/>
      <c r="F223" s="262"/>
      <c r="G223" s="70" t="s">
        <v>134</v>
      </c>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253"/>
      <c r="AN223" s="368"/>
      <c r="AO223" s="374"/>
      <c r="AP223" s="8"/>
    </row>
    <row r="224" spans="1:51" ht="13.5" customHeight="1">
      <c r="A224" s="248" t="str">
        <f>IFERROR(INDEX(【従業者名簿】!F:F,MATCH(F224,【従業者名簿】!C:C,0)),"")</f>
        <v/>
      </c>
      <c r="B224" s="298" t="s">
        <v>33</v>
      </c>
      <c r="C224" s="299" t="str">
        <f t="shared" ref="C224" si="230">IF(AO224="介護福祉士","〇","")</f>
        <v/>
      </c>
      <c r="D224" s="366" t="str">
        <f t="shared" ref="D224" si="231">IF(A224="","",DATEDIF(A224,$AF$3,"m"))</f>
        <v/>
      </c>
      <c r="E224" s="301"/>
      <c r="F224" s="262"/>
      <c r="G224" s="70" t="s">
        <v>36</v>
      </c>
      <c r="H224" s="133"/>
      <c r="I224" s="133"/>
      <c r="J224" s="133"/>
      <c r="K224" s="133"/>
      <c r="L224" s="133"/>
      <c r="M224" s="133"/>
      <c r="N224" s="133"/>
      <c r="O224" s="133"/>
      <c r="P224" s="133"/>
      <c r="Q224" s="133"/>
      <c r="R224" s="133"/>
      <c r="S224" s="133"/>
      <c r="T224" s="133"/>
      <c r="U224" s="133"/>
      <c r="V224" s="133"/>
      <c r="W224" s="133"/>
      <c r="X224" s="133"/>
      <c r="Y224" s="133"/>
      <c r="Z224" s="133"/>
      <c r="AA224" s="133"/>
      <c r="AB224" s="133"/>
      <c r="AC224" s="133"/>
      <c r="AD224" s="133"/>
      <c r="AE224" s="133"/>
      <c r="AF224" s="133"/>
      <c r="AG224" s="133"/>
      <c r="AH224" s="133"/>
      <c r="AI224" s="133"/>
      <c r="AJ224" s="133"/>
      <c r="AK224" s="133"/>
      <c r="AL224" s="133"/>
      <c r="AM224" s="253">
        <f t="shared" ref="AM224" si="232">SUM(H225:AL225)</f>
        <v>0</v>
      </c>
      <c r="AN224" s="368" t="str">
        <f t="shared" ref="AN224" si="233">IFERROR(IF(OR(E224="Ａ",AM224&gt;$AF$205),1,ROUNDDOWN(AM224/$AF$205,1)),"")</f>
        <v/>
      </c>
      <c r="AO224" s="372"/>
      <c r="AP224" s="8"/>
    </row>
    <row r="225" spans="1:51" ht="13.5" customHeight="1">
      <c r="A225" s="249"/>
      <c r="B225" s="255"/>
      <c r="C225" s="287"/>
      <c r="D225" s="367"/>
      <c r="E225" s="302"/>
      <c r="F225" s="262"/>
      <c r="G225" s="70" t="s">
        <v>134</v>
      </c>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253"/>
      <c r="AN225" s="368"/>
      <c r="AO225" s="374"/>
      <c r="AP225" s="8"/>
    </row>
    <row r="226" spans="1:51" ht="13.5" customHeight="1">
      <c r="A226" s="248" t="str">
        <f>IFERROR(INDEX(【従業者名簿】!F:F,MATCH(F226,【従業者名簿】!C:C,0)),"")</f>
        <v/>
      </c>
      <c r="B226" s="298" t="s">
        <v>33</v>
      </c>
      <c r="C226" s="299" t="str">
        <f t="shared" ref="C226" si="234">IF(AO226="介護福祉士","〇","")</f>
        <v/>
      </c>
      <c r="D226" s="366" t="str">
        <f t="shared" ref="D226" si="235">IF(A226="","",DATEDIF(A226,$AF$3,"m"))</f>
        <v/>
      </c>
      <c r="E226" s="301"/>
      <c r="F226" s="262"/>
      <c r="G226" s="70" t="s">
        <v>36</v>
      </c>
      <c r="H226" s="133"/>
      <c r="I226" s="133"/>
      <c r="J226" s="133"/>
      <c r="K226" s="133"/>
      <c r="L226" s="133"/>
      <c r="M226" s="133"/>
      <c r="N226" s="133"/>
      <c r="O226" s="133"/>
      <c r="P226" s="133"/>
      <c r="Q226" s="133"/>
      <c r="R226" s="133"/>
      <c r="S226" s="133"/>
      <c r="T226" s="133"/>
      <c r="U226" s="133"/>
      <c r="V226" s="133"/>
      <c r="W226" s="133"/>
      <c r="X226" s="133"/>
      <c r="Y226" s="133"/>
      <c r="Z226" s="133"/>
      <c r="AA226" s="133"/>
      <c r="AB226" s="133"/>
      <c r="AC226" s="133"/>
      <c r="AD226" s="133"/>
      <c r="AE226" s="133"/>
      <c r="AF226" s="133"/>
      <c r="AG226" s="133"/>
      <c r="AH226" s="133"/>
      <c r="AI226" s="133"/>
      <c r="AJ226" s="133"/>
      <c r="AK226" s="133"/>
      <c r="AL226" s="133"/>
      <c r="AM226" s="253">
        <f t="shared" ref="AM226" si="236">SUM(H227:AL227)</f>
        <v>0</v>
      </c>
      <c r="AN226" s="368" t="str">
        <f t="shared" ref="AN226" si="237">IFERROR(IF(OR(E226="Ａ",AM226&gt;$AF$205),1,ROUNDDOWN(AM226/$AF$205,1)),"")</f>
        <v/>
      </c>
      <c r="AO226" s="372"/>
      <c r="AP226" s="8"/>
    </row>
    <row r="227" spans="1:51" ht="13.5" customHeight="1">
      <c r="A227" s="249"/>
      <c r="B227" s="255"/>
      <c r="C227" s="287"/>
      <c r="D227" s="367"/>
      <c r="E227" s="302"/>
      <c r="F227" s="262"/>
      <c r="G227" s="70" t="s">
        <v>134</v>
      </c>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253"/>
      <c r="AN227" s="368"/>
      <c r="AO227" s="374"/>
      <c r="AP227" s="8"/>
    </row>
    <row r="228" spans="1:51" ht="13.5" customHeight="1">
      <c r="A228" s="248" t="str">
        <f>IFERROR(INDEX(【従業者名簿】!F:F,MATCH(F228,【従業者名簿】!C:C,0)),"")</f>
        <v/>
      </c>
      <c r="B228" s="298" t="s">
        <v>33</v>
      </c>
      <c r="C228" s="299" t="str">
        <f t="shared" ref="C228" si="238">IF(AO228="介護福祉士","〇","")</f>
        <v/>
      </c>
      <c r="D228" s="366" t="str">
        <f t="shared" ref="D228" si="239">IF(A228="","",DATEDIF(A228,$AF$3,"m"))</f>
        <v/>
      </c>
      <c r="E228" s="301"/>
      <c r="F228" s="262"/>
      <c r="G228" s="70" t="s">
        <v>36</v>
      </c>
      <c r="H228" s="133"/>
      <c r="I228" s="133"/>
      <c r="J228" s="133"/>
      <c r="K228" s="133"/>
      <c r="L228" s="133"/>
      <c r="M228" s="133"/>
      <c r="N228" s="133"/>
      <c r="O228" s="133"/>
      <c r="P228" s="133"/>
      <c r="Q228" s="133"/>
      <c r="R228" s="133"/>
      <c r="S228" s="133"/>
      <c r="T228" s="133"/>
      <c r="U228" s="133"/>
      <c r="V228" s="133"/>
      <c r="W228" s="133"/>
      <c r="X228" s="133"/>
      <c r="Y228" s="133"/>
      <c r="Z228" s="133"/>
      <c r="AA228" s="133"/>
      <c r="AB228" s="133"/>
      <c r="AC228" s="133"/>
      <c r="AD228" s="133"/>
      <c r="AE228" s="133"/>
      <c r="AF228" s="133"/>
      <c r="AG228" s="133"/>
      <c r="AH228" s="133"/>
      <c r="AI228" s="133"/>
      <c r="AJ228" s="133"/>
      <c r="AK228" s="133"/>
      <c r="AL228" s="133"/>
      <c r="AM228" s="253">
        <f t="shared" ref="AM228" si="240">SUM(H229:AL229)</f>
        <v>0</v>
      </c>
      <c r="AN228" s="368" t="str">
        <f t="shared" ref="AN228" si="241">IFERROR(IF(OR(E228="Ａ",AM228&gt;$AF$205),1,ROUNDDOWN(AM228/$AF$205,1)),"")</f>
        <v/>
      </c>
      <c r="AO228" s="372"/>
      <c r="AP228" s="8"/>
    </row>
    <row r="229" spans="1:51" ht="13.5" customHeight="1">
      <c r="A229" s="249"/>
      <c r="B229" s="255"/>
      <c r="C229" s="287"/>
      <c r="D229" s="367"/>
      <c r="E229" s="302"/>
      <c r="F229" s="262"/>
      <c r="G229" s="70" t="s">
        <v>134</v>
      </c>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253"/>
      <c r="AN229" s="368"/>
      <c r="AO229" s="374"/>
      <c r="AP229" s="8"/>
    </row>
    <row r="230" spans="1:51" ht="13.5" customHeight="1">
      <c r="A230" s="248" t="str">
        <f>IFERROR(INDEX(【従業者名簿】!F:F,MATCH(F230,【従業者名簿】!C:C,0)),"")</f>
        <v/>
      </c>
      <c r="B230" s="298" t="s">
        <v>33</v>
      </c>
      <c r="C230" s="299" t="str">
        <f t="shared" ref="C230" si="242">IF(AO230="介護福祉士","〇","")</f>
        <v/>
      </c>
      <c r="D230" s="366" t="str">
        <f t="shared" ref="D230" si="243">IF(A230="","",DATEDIF(A230,$AF$3,"m"))</f>
        <v/>
      </c>
      <c r="E230" s="301"/>
      <c r="F230" s="262"/>
      <c r="G230" s="70" t="s">
        <v>36</v>
      </c>
      <c r="H230" s="133"/>
      <c r="I230" s="133"/>
      <c r="J230" s="133"/>
      <c r="K230" s="133"/>
      <c r="L230" s="133"/>
      <c r="M230" s="133"/>
      <c r="N230" s="133"/>
      <c r="O230" s="133"/>
      <c r="P230" s="133"/>
      <c r="Q230" s="133"/>
      <c r="R230" s="133"/>
      <c r="S230" s="133"/>
      <c r="T230" s="133"/>
      <c r="U230" s="133"/>
      <c r="V230" s="133"/>
      <c r="W230" s="133"/>
      <c r="X230" s="133"/>
      <c r="Y230" s="133"/>
      <c r="Z230" s="133"/>
      <c r="AA230" s="133"/>
      <c r="AB230" s="133"/>
      <c r="AC230" s="133"/>
      <c r="AD230" s="133"/>
      <c r="AE230" s="133"/>
      <c r="AF230" s="133"/>
      <c r="AG230" s="133"/>
      <c r="AH230" s="133"/>
      <c r="AI230" s="133"/>
      <c r="AJ230" s="133"/>
      <c r="AK230" s="133"/>
      <c r="AL230" s="133"/>
      <c r="AM230" s="253">
        <f t="shared" ref="AM230" si="244">SUM(H231:AL231)</f>
        <v>0</v>
      </c>
      <c r="AN230" s="368" t="str">
        <f t="shared" ref="AN230" si="245">IFERROR(IF(OR(E230="Ａ",AM230&gt;$AF$205),1,ROUNDDOWN(AM230/$AF$205,1)),"")</f>
        <v/>
      </c>
      <c r="AO230" s="372"/>
      <c r="AP230" s="8"/>
    </row>
    <row r="231" spans="1:51" ht="13.5" customHeight="1">
      <c r="A231" s="249"/>
      <c r="B231" s="255"/>
      <c r="C231" s="287"/>
      <c r="D231" s="367"/>
      <c r="E231" s="302"/>
      <c r="F231" s="262"/>
      <c r="G231" s="70" t="s">
        <v>134</v>
      </c>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253"/>
      <c r="AN231" s="368"/>
      <c r="AO231" s="374"/>
      <c r="AP231" s="8"/>
    </row>
    <row r="232" spans="1:51" ht="13.5" customHeight="1">
      <c r="A232" s="248" t="str">
        <f>IFERROR(INDEX(【従業者名簿】!F:F,MATCH(F232,【従業者名簿】!C:C,0)),"")</f>
        <v/>
      </c>
      <c r="B232" s="298" t="s">
        <v>33</v>
      </c>
      <c r="C232" s="299" t="str">
        <f t="shared" ref="C232" si="246">IF(AO232="介護福祉士","〇","")</f>
        <v/>
      </c>
      <c r="D232" s="366" t="str">
        <f t="shared" ref="D232" si="247">IF(A232="","",DATEDIF(A232,$AF$3,"m"))</f>
        <v/>
      </c>
      <c r="E232" s="301"/>
      <c r="F232" s="262"/>
      <c r="G232" s="70" t="s">
        <v>36</v>
      </c>
      <c r="H232" s="133"/>
      <c r="I232" s="133"/>
      <c r="J232" s="133"/>
      <c r="K232" s="133"/>
      <c r="L232" s="133"/>
      <c r="M232" s="133"/>
      <c r="N232" s="133"/>
      <c r="O232" s="133"/>
      <c r="P232" s="133"/>
      <c r="Q232" s="133"/>
      <c r="R232" s="133"/>
      <c r="S232" s="133"/>
      <c r="T232" s="133"/>
      <c r="U232" s="133"/>
      <c r="V232" s="133"/>
      <c r="W232" s="133"/>
      <c r="X232" s="133"/>
      <c r="Y232" s="133"/>
      <c r="Z232" s="133"/>
      <c r="AA232" s="133"/>
      <c r="AB232" s="133"/>
      <c r="AC232" s="133"/>
      <c r="AD232" s="133"/>
      <c r="AE232" s="133"/>
      <c r="AF232" s="133"/>
      <c r="AG232" s="133"/>
      <c r="AH232" s="133"/>
      <c r="AI232" s="133"/>
      <c r="AJ232" s="133"/>
      <c r="AK232" s="133"/>
      <c r="AL232" s="133"/>
      <c r="AM232" s="253">
        <f t="shared" ref="AM232" si="248">SUM(H233:AL233)</f>
        <v>0</v>
      </c>
      <c r="AN232" s="368" t="str">
        <f t="shared" ref="AN232" si="249">IFERROR(IF(OR(E232="Ａ",AM232&gt;$AF$205),1,ROUNDDOWN(AM232/$AF$205,1)),"")</f>
        <v/>
      </c>
      <c r="AO232" s="372"/>
      <c r="AP232" s="8"/>
    </row>
    <row r="233" spans="1:51" ht="13.5" customHeight="1">
      <c r="A233" s="249"/>
      <c r="B233" s="255"/>
      <c r="C233" s="287"/>
      <c r="D233" s="367"/>
      <c r="E233" s="302"/>
      <c r="F233" s="262"/>
      <c r="G233" s="70" t="s">
        <v>134</v>
      </c>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253"/>
      <c r="AN233" s="368"/>
      <c r="AO233" s="374"/>
      <c r="AP233" s="8"/>
    </row>
    <row r="234" spans="1:51" ht="13.5" customHeight="1">
      <c r="A234" s="248" t="str">
        <f>IFERROR(INDEX(【従業者名簿】!F:F,MATCH(F234,【従業者名簿】!C:C,0)),"")</f>
        <v/>
      </c>
      <c r="B234" s="298" t="s">
        <v>33</v>
      </c>
      <c r="C234" s="299" t="str">
        <f t="shared" ref="C234" si="250">IF(AO234="介護福祉士","〇","")</f>
        <v/>
      </c>
      <c r="D234" s="366" t="str">
        <f t="shared" ref="D234" si="251">IF(A234="","",DATEDIF(A234,$AF$3,"m"))</f>
        <v/>
      </c>
      <c r="E234" s="301"/>
      <c r="F234" s="262"/>
      <c r="G234" s="70" t="s">
        <v>36</v>
      </c>
      <c r="H234" s="133"/>
      <c r="I234" s="133"/>
      <c r="J234" s="133"/>
      <c r="K234" s="133"/>
      <c r="L234" s="133"/>
      <c r="M234" s="133"/>
      <c r="N234" s="133"/>
      <c r="O234" s="133"/>
      <c r="P234" s="133"/>
      <c r="Q234" s="133"/>
      <c r="R234" s="133"/>
      <c r="S234" s="133"/>
      <c r="T234" s="133"/>
      <c r="U234" s="133"/>
      <c r="V234" s="133"/>
      <c r="W234" s="133"/>
      <c r="X234" s="133"/>
      <c r="Y234" s="133"/>
      <c r="Z234" s="133"/>
      <c r="AA234" s="133"/>
      <c r="AB234" s="133"/>
      <c r="AC234" s="133"/>
      <c r="AD234" s="133"/>
      <c r="AE234" s="133"/>
      <c r="AF234" s="133"/>
      <c r="AG234" s="133"/>
      <c r="AH234" s="133"/>
      <c r="AI234" s="133"/>
      <c r="AJ234" s="133"/>
      <c r="AK234" s="133"/>
      <c r="AL234" s="133"/>
      <c r="AM234" s="253">
        <f t="shared" ref="AM234" si="252">SUM(H235:AL235)</f>
        <v>0</v>
      </c>
      <c r="AN234" s="368" t="str">
        <f t="shared" ref="AN234" si="253">IFERROR(IF(OR(E234="Ａ",AM234&gt;$AF$205),1,ROUNDDOWN(AM234/$AF$205,1)),"")</f>
        <v/>
      </c>
      <c r="AO234" s="372"/>
      <c r="AP234" s="8"/>
    </row>
    <row r="235" spans="1:51" ht="13.5" customHeight="1">
      <c r="A235" s="249"/>
      <c r="B235" s="255"/>
      <c r="C235" s="287"/>
      <c r="D235" s="367"/>
      <c r="E235" s="302"/>
      <c r="F235" s="262"/>
      <c r="G235" s="70" t="s">
        <v>134</v>
      </c>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253"/>
      <c r="AN235" s="368"/>
      <c r="AO235" s="374"/>
      <c r="AP235" s="8"/>
    </row>
    <row r="236" spans="1:51" ht="13.5" customHeight="1">
      <c r="A236" s="248" t="str">
        <f>IFERROR(INDEX(【従業者名簿】!F:F,MATCH(F236,【従業者名簿】!C:C,0)),"")</f>
        <v/>
      </c>
      <c r="B236" s="298" t="s">
        <v>33</v>
      </c>
      <c r="C236" s="299" t="str">
        <f t="shared" ref="C236" si="254">IF(AO236="介護福祉士","〇","")</f>
        <v/>
      </c>
      <c r="D236" s="366" t="str">
        <f t="shared" ref="D236" si="255">IF(A236="","",DATEDIF(A236,$AF$3,"m"))</f>
        <v/>
      </c>
      <c r="E236" s="301"/>
      <c r="F236" s="270"/>
      <c r="G236" s="70" t="s">
        <v>36</v>
      </c>
      <c r="H236" s="133"/>
      <c r="I236" s="133"/>
      <c r="J236" s="133"/>
      <c r="K236" s="133"/>
      <c r="L236" s="133"/>
      <c r="M236" s="133"/>
      <c r="N236" s="133"/>
      <c r="O236" s="133"/>
      <c r="P236" s="133"/>
      <c r="Q236" s="133"/>
      <c r="R236" s="133"/>
      <c r="S236" s="133"/>
      <c r="T236" s="133"/>
      <c r="U236" s="133"/>
      <c r="V236" s="133"/>
      <c r="W236" s="133"/>
      <c r="X236" s="133"/>
      <c r="Y236" s="133"/>
      <c r="Z236" s="133"/>
      <c r="AA236" s="133"/>
      <c r="AB236" s="133"/>
      <c r="AC236" s="133"/>
      <c r="AD236" s="133"/>
      <c r="AE236" s="133"/>
      <c r="AF236" s="133"/>
      <c r="AG236" s="133"/>
      <c r="AH236" s="133"/>
      <c r="AI236" s="133"/>
      <c r="AJ236" s="133"/>
      <c r="AK236" s="133"/>
      <c r="AL236" s="133"/>
      <c r="AM236" s="253">
        <f t="shared" ref="AM236" si="256">SUM(H237:AL237)</f>
        <v>0</v>
      </c>
      <c r="AN236" s="368" t="str">
        <f t="shared" ref="AN236" si="257">IFERROR(IF(OR(E236="Ａ",AM236&gt;$AF$205),1,ROUNDDOWN(AM236/$AF$205,1)),"")</f>
        <v/>
      </c>
      <c r="AO236" s="372"/>
      <c r="AP236" s="8"/>
    </row>
    <row r="237" spans="1:51" ht="13.5" customHeight="1">
      <c r="A237" s="249"/>
      <c r="B237" s="255"/>
      <c r="C237" s="287"/>
      <c r="D237" s="367"/>
      <c r="E237" s="302"/>
      <c r="F237" s="261"/>
      <c r="G237" s="70" t="s">
        <v>134</v>
      </c>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253"/>
      <c r="AN237" s="368"/>
      <c r="AO237" s="374"/>
      <c r="AP237" s="8"/>
    </row>
    <row r="238" spans="1:51" ht="13.5" customHeight="1">
      <c r="A238" s="248" t="str">
        <f>IFERROR(INDEX(【従業者名簿】!F:F,MATCH(F238,【従業者名簿】!C:C,0)),"")</f>
        <v/>
      </c>
      <c r="B238" s="298" t="s">
        <v>33</v>
      </c>
      <c r="C238" s="299" t="str">
        <f t="shared" ref="C238" si="258">IF(AO238="介護福祉士","〇","")</f>
        <v/>
      </c>
      <c r="D238" s="366" t="str">
        <f>IF(A238="","",DATEDIF(A238,$AF$3,"m"))</f>
        <v/>
      </c>
      <c r="E238" s="301"/>
      <c r="F238" s="262"/>
      <c r="G238" s="70" t="s">
        <v>36</v>
      </c>
      <c r="H238" s="133"/>
      <c r="I238" s="133"/>
      <c r="J238" s="133"/>
      <c r="K238" s="133"/>
      <c r="L238" s="133"/>
      <c r="M238" s="133"/>
      <c r="N238" s="133"/>
      <c r="O238" s="133"/>
      <c r="P238" s="133"/>
      <c r="Q238" s="133"/>
      <c r="R238" s="133"/>
      <c r="S238" s="133"/>
      <c r="T238" s="133"/>
      <c r="U238" s="133"/>
      <c r="V238" s="133"/>
      <c r="W238" s="133"/>
      <c r="X238" s="133"/>
      <c r="Y238" s="133"/>
      <c r="Z238" s="133"/>
      <c r="AA238" s="133"/>
      <c r="AB238" s="133"/>
      <c r="AC238" s="133"/>
      <c r="AD238" s="133"/>
      <c r="AE238" s="133"/>
      <c r="AF238" s="133"/>
      <c r="AG238" s="133"/>
      <c r="AH238" s="133"/>
      <c r="AI238" s="133"/>
      <c r="AJ238" s="133"/>
      <c r="AK238" s="133"/>
      <c r="AL238" s="133"/>
      <c r="AM238" s="253">
        <f>SUM(H239:AL239)</f>
        <v>0</v>
      </c>
      <c r="AN238" s="368" t="str">
        <f>IFERROR(IF(OR(E238="Ａ",AM238&gt;$AF$205),1,ROUNDDOWN(AM238/$AF$205,1)),"")</f>
        <v/>
      </c>
      <c r="AO238" s="372"/>
      <c r="AP238" s="8"/>
    </row>
    <row r="239" spans="1:51" ht="13.5" customHeight="1">
      <c r="A239" s="249"/>
      <c r="B239" s="255"/>
      <c r="C239" s="287"/>
      <c r="D239" s="367"/>
      <c r="E239" s="302"/>
      <c r="F239" s="262"/>
      <c r="G239" s="70" t="s">
        <v>134</v>
      </c>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253"/>
      <c r="AN239" s="368"/>
      <c r="AO239" s="374"/>
      <c r="AP239" s="8"/>
    </row>
    <row r="240" spans="1:51" ht="13.5" customHeight="1">
      <c r="B240" s="132"/>
      <c r="C240" s="132"/>
      <c r="D240" s="132"/>
      <c r="E240" s="7" t="s">
        <v>137</v>
      </c>
      <c r="F240" s="132"/>
      <c r="G240" s="51"/>
      <c r="H240" s="7"/>
      <c r="I240" s="52"/>
      <c r="J240" s="52"/>
      <c r="K240" s="52"/>
      <c r="L240" s="52"/>
      <c r="M240" s="52"/>
      <c r="N240" s="52"/>
      <c r="O240" s="52"/>
      <c r="P240" s="52"/>
      <c r="Q240" s="52"/>
      <c r="R240" s="52"/>
      <c r="S240" s="53"/>
      <c r="T240" s="53"/>
      <c r="U240" s="7"/>
      <c r="V240" s="52"/>
      <c r="W240" s="52"/>
      <c r="X240" s="52"/>
      <c r="Y240" s="52"/>
      <c r="Z240" s="52"/>
      <c r="AA240" s="52"/>
      <c r="AB240" s="52"/>
      <c r="AC240" s="132"/>
      <c r="AD240" s="132"/>
      <c r="AE240" s="132"/>
      <c r="AF240" s="54"/>
      <c r="AG240" s="54"/>
      <c r="AH240" s="7"/>
      <c r="AI240" s="7"/>
      <c r="AJ240" s="7"/>
      <c r="AK240" s="7"/>
      <c r="AL240" s="7"/>
      <c r="AM240" s="55"/>
      <c r="AN240" s="56"/>
      <c r="AO240" s="57"/>
      <c r="AP240" s="10"/>
      <c r="AQ240" s="132"/>
      <c r="AR240" s="132"/>
      <c r="AS240" s="132"/>
      <c r="AT240" s="58"/>
      <c r="AU240" s="58"/>
      <c r="AV240" s="58"/>
      <c r="AW240" s="59"/>
      <c r="AX240" s="59"/>
      <c r="AY240" s="59"/>
    </row>
  </sheetData>
  <sheetProtection sheet="1" objects="1" scenarios="1"/>
  <mergeCells count="1222">
    <mergeCell ref="AQ197:AS197"/>
    <mergeCell ref="AT198:AV199"/>
    <mergeCell ref="AW198:AY199"/>
    <mergeCell ref="BA198:BA199"/>
    <mergeCell ref="AQ199:AS199"/>
    <mergeCell ref="AQ200:AS200"/>
    <mergeCell ref="AT200:AV201"/>
    <mergeCell ref="AW200:AY201"/>
    <mergeCell ref="AQ201:AS201"/>
    <mergeCell ref="AT202:AV203"/>
    <mergeCell ref="AW202:AY203"/>
    <mergeCell ref="BA202:BA203"/>
    <mergeCell ref="AQ203:AS203"/>
    <mergeCell ref="AQ204:AS205"/>
    <mergeCell ref="AT204:AV205"/>
    <mergeCell ref="AW204:AY205"/>
    <mergeCell ref="AO14:AO15"/>
    <mergeCell ref="AO16:AO17"/>
    <mergeCell ref="AO18:AO19"/>
    <mergeCell ref="AO20:AO21"/>
    <mergeCell ref="AO22:AO23"/>
    <mergeCell ref="AO94:AO95"/>
    <mergeCell ref="AO96:AO97"/>
    <mergeCell ref="AO98:AO99"/>
    <mergeCell ref="AO100:AO101"/>
    <mergeCell ref="AO102:AO103"/>
    <mergeCell ref="AO174:AO175"/>
    <mergeCell ref="AO176:AO177"/>
    <mergeCell ref="AO178:AO179"/>
    <mergeCell ref="AO180:AO181"/>
    <mergeCell ref="AO182:AO183"/>
    <mergeCell ref="BA118:BA119"/>
    <mergeCell ref="AQ119:AS119"/>
    <mergeCell ref="AQ120:AS120"/>
    <mergeCell ref="AT120:AV121"/>
    <mergeCell ref="AW120:AY121"/>
    <mergeCell ref="AQ121:AS121"/>
    <mergeCell ref="AT122:AV123"/>
    <mergeCell ref="AW122:AY123"/>
    <mergeCell ref="BA122:BA123"/>
    <mergeCell ref="AQ123:AS123"/>
    <mergeCell ref="AQ124:AS125"/>
    <mergeCell ref="AT124:AV125"/>
    <mergeCell ref="AW124:AY125"/>
    <mergeCell ref="AQ193:AS195"/>
    <mergeCell ref="AT193:AV194"/>
    <mergeCell ref="AW193:AY194"/>
    <mergeCell ref="AT195:AV195"/>
    <mergeCell ref="AW195:AY195"/>
    <mergeCell ref="AV169:AW169"/>
    <mergeCell ref="AQ184:AR184"/>
    <mergeCell ref="AS184:AT184"/>
    <mergeCell ref="AV184:AW184"/>
    <mergeCell ref="AV183:AW183"/>
    <mergeCell ref="AQ171:AR171"/>
    <mergeCell ref="AX166:AY167"/>
    <mergeCell ref="BA38:BA39"/>
    <mergeCell ref="AQ39:AS39"/>
    <mergeCell ref="AQ40:AS40"/>
    <mergeCell ref="AT40:AV41"/>
    <mergeCell ref="AW40:AY41"/>
    <mergeCell ref="AQ41:AS41"/>
    <mergeCell ref="AT42:AV43"/>
    <mergeCell ref="AW42:AY43"/>
    <mergeCell ref="BA42:BA43"/>
    <mergeCell ref="AQ43:AS43"/>
    <mergeCell ref="AQ44:AS45"/>
    <mergeCell ref="AT44:AV45"/>
    <mergeCell ref="AW44:AY45"/>
    <mergeCell ref="AQ113:AS115"/>
    <mergeCell ref="AT113:AV114"/>
    <mergeCell ref="AW113:AY114"/>
    <mergeCell ref="AT115:AV115"/>
    <mergeCell ref="AW115:AY115"/>
    <mergeCell ref="AS104:AT104"/>
    <mergeCell ref="AV104:AW104"/>
    <mergeCell ref="AS105:AT105"/>
    <mergeCell ref="AV105:AW105"/>
    <mergeCell ref="AQ104:AR104"/>
    <mergeCell ref="AQ105:AR105"/>
    <mergeCell ref="AV103:AW103"/>
    <mergeCell ref="AX86:AY87"/>
    <mergeCell ref="AW38:AY39"/>
    <mergeCell ref="A238:A239"/>
    <mergeCell ref="B238:B239"/>
    <mergeCell ref="C238:C239"/>
    <mergeCell ref="D238:D239"/>
    <mergeCell ref="E238:E239"/>
    <mergeCell ref="F238:F239"/>
    <mergeCell ref="AM238:AM239"/>
    <mergeCell ref="AN238:AN239"/>
    <mergeCell ref="AO238:AO239"/>
    <mergeCell ref="A236:A237"/>
    <mergeCell ref="B236:B237"/>
    <mergeCell ref="C236:C237"/>
    <mergeCell ref="D236:D237"/>
    <mergeCell ref="E236:E237"/>
    <mergeCell ref="F236:F237"/>
    <mergeCell ref="AM236:AM237"/>
    <mergeCell ref="AN236:AN237"/>
    <mergeCell ref="AO236:AO237"/>
    <mergeCell ref="A234:A235"/>
    <mergeCell ref="B234:B235"/>
    <mergeCell ref="C234:C235"/>
    <mergeCell ref="D234:D235"/>
    <mergeCell ref="E234:E235"/>
    <mergeCell ref="F234:F235"/>
    <mergeCell ref="AM234:AM235"/>
    <mergeCell ref="AN234:AN235"/>
    <mergeCell ref="AO234:AO235"/>
    <mergeCell ref="A232:A233"/>
    <mergeCell ref="B232:B233"/>
    <mergeCell ref="C232:C233"/>
    <mergeCell ref="D232:D233"/>
    <mergeCell ref="E232:E233"/>
    <mergeCell ref="F232:F233"/>
    <mergeCell ref="AM232:AM233"/>
    <mergeCell ref="AN232:AN233"/>
    <mergeCell ref="AO232:AO233"/>
    <mergeCell ref="A230:A231"/>
    <mergeCell ref="B230:B231"/>
    <mergeCell ref="C230:C231"/>
    <mergeCell ref="D230:D231"/>
    <mergeCell ref="E230:E231"/>
    <mergeCell ref="F230:F231"/>
    <mergeCell ref="AM230:AM231"/>
    <mergeCell ref="AN230:AN231"/>
    <mergeCell ref="AO230:AO231"/>
    <mergeCell ref="A228:A229"/>
    <mergeCell ref="B228:B229"/>
    <mergeCell ref="C228:C229"/>
    <mergeCell ref="D228:D229"/>
    <mergeCell ref="E228:E229"/>
    <mergeCell ref="F228:F229"/>
    <mergeCell ref="AM228:AM229"/>
    <mergeCell ref="AN228:AN229"/>
    <mergeCell ref="AO228:AO229"/>
    <mergeCell ref="A226:A227"/>
    <mergeCell ref="B226:B227"/>
    <mergeCell ref="C226:C227"/>
    <mergeCell ref="D226:D227"/>
    <mergeCell ref="E226:E227"/>
    <mergeCell ref="F226:F227"/>
    <mergeCell ref="AM226:AM227"/>
    <mergeCell ref="AN226:AN227"/>
    <mergeCell ref="AO226:AO227"/>
    <mergeCell ref="A224:A225"/>
    <mergeCell ref="B224:B225"/>
    <mergeCell ref="C224:C225"/>
    <mergeCell ref="D224:D225"/>
    <mergeCell ref="E224:E225"/>
    <mergeCell ref="F224:F225"/>
    <mergeCell ref="AM224:AM225"/>
    <mergeCell ref="AN224:AN225"/>
    <mergeCell ref="AO224:AO225"/>
    <mergeCell ref="A222:A223"/>
    <mergeCell ref="B222:B223"/>
    <mergeCell ref="C222:C223"/>
    <mergeCell ref="D222:D223"/>
    <mergeCell ref="E222:E223"/>
    <mergeCell ref="F222:F223"/>
    <mergeCell ref="AM222:AM223"/>
    <mergeCell ref="AN222:AN223"/>
    <mergeCell ref="AO222:AO223"/>
    <mergeCell ref="A220:A221"/>
    <mergeCell ref="B220:B221"/>
    <mergeCell ref="C220:C221"/>
    <mergeCell ref="D220:D221"/>
    <mergeCell ref="E220:E221"/>
    <mergeCell ref="F220:F221"/>
    <mergeCell ref="AM220:AM221"/>
    <mergeCell ref="AN220:AN221"/>
    <mergeCell ref="AO220:AO221"/>
    <mergeCell ref="A218:A219"/>
    <mergeCell ref="B218:B219"/>
    <mergeCell ref="C218:C219"/>
    <mergeCell ref="D218:D219"/>
    <mergeCell ref="E218:E219"/>
    <mergeCell ref="F218:F219"/>
    <mergeCell ref="AM218:AM219"/>
    <mergeCell ref="AN218:AN219"/>
    <mergeCell ref="AO218:AO219"/>
    <mergeCell ref="A216:A217"/>
    <mergeCell ref="B216:B217"/>
    <mergeCell ref="C216:C217"/>
    <mergeCell ref="D216:D217"/>
    <mergeCell ref="E216:E217"/>
    <mergeCell ref="F216:F217"/>
    <mergeCell ref="AM216:AM217"/>
    <mergeCell ref="AN216:AN217"/>
    <mergeCell ref="AO216:AO217"/>
    <mergeCell ref="A214:A215"/>
    <mergeCell ref="B214:B215"/>
    <mergeCell ref="C214:C215"/>
    <mergeCell ref="D214:D215"/>
    <mergeCell ref="E214:E215"/>
    <mergeCell ref="F214:F215"/>
    <mergeCell ref="AM214:AM215"/>
    <mergeCell ref="AN214:AN215"/>
    <mergeCell ref="AO214:AO215"/>
    <mergeCell ref="A212:A213"/>
    <mergeCell ref="B212:B213"/>
    <mergeCell ref="C212:C213"/>
    <mergeCell ref="D212:D213"/>
    <mergeCell ref="E212:E213"/>
    <mergeCell ref="F212:F213"/>
    <mergeCell ref="AM212:AM213"/>
    <mergeCell ref="AN212:AN213"/>
    <mergeCell ref="AO212:AO213"/>
    <mergeCell ref="AO208:AO209"/>
    <mergeCell ref="A210:A211"/>
    <mergeCell ref="B210:B211"/>
    <mergeCell ref="C210:C211"/>
    <mergeCell ref="D210:D211"/>
    <mergeCell ref="E210:E211"/>
    <mergeCell ref="F210:F211"/>
    <mergeCell ref="AM210:AM211"/>
    <mergeCell ref="AN210:AN211"/>
    <mergeCell ref="AO210:AO211"/>
    <mergeCell ref="A208:A209"/>
    <mergeCell ref="B208:B209"/>
    <mergeCell ref="C208:C209"/>
    <mergeCell ref="D208:D209"/>
    <mergeCell ref="E208:E209"/>
    <mergeCell ref="F208:F209"/>
    <mergeCell ref="G208:G209"/>
    <mergeCell ref="AM208:AM209"/>
    <mergeCell ref="AN208:AN209"/>
    <mergeCell ref="A158:A159"/>
    <mergeCell ref="B158:B159"/>
    <mergeCell ref="C158:C159"/>
    <mergeCell ref="D158:D159"/>
    <mergeCell ref="E158:E159"/>
    <mergeCell ref="F158:F159"/>
    <mergeCell ref="AM158:AM159"/>
    <mergeCell ref="AN158:AN159"/>
    <mergeCell ref="AO158:AO159"/>
    <mergeCell ref="A156:A157"/>
    <mergeCell ref="B156:B157"/>
    <mergeCell ref="C156:C157"/>
    <mergeCell ref="D156:D157"/>
    <mergeCell ref="E156:E157"/>
    <mergeCell ref="F156:F157"/>
    <mergeCell ref="AM156:AM157"/>
    <mergeCell ref="AN156:AN157"/>
    <mergeCell ref="AO156:AO157"/>
    <mergeCell ref="A154:A155"/>
    <mergeCell ref="B154:B155"/>
    <mergeCell ref="C154:C155"/>
    <mergeCell ref="D154:D155"/>
    <mergeCell ref="E154:E155"/>
    <mergeCell ref="F154:F155"/>
    <mergeCell ref="AM154:AM155"/>
    <mergeCell ref="AN154:AN155"/>
    <mergeCell ref="AO154:AO155"/>
    <mergeCell ref="A152:A153"/>
    <mergeCell ref="B152:B153"/>
    <mergeCell ref="C152:C153"/>
    <mergeCell ref="D152:D153"/>
    <mergeCell ref="E152:E153"/>
    <mergeCell ref="F152:F153"/>
    <mergeCell ref="AM152:AM153"/>
    <mergeCell ref="AN152:AN153"/>
    <mergeCell ref="AO152:AO153"/>
    <mergeCell ref="A150:A151"/>
    <mergeCell ref="B150:B151"/>
    <mergeCell ref="C150:C151"/>
    <mergeCell ref="D150:D151"/>
    <mergeCell ref="E150:E151"/>
    <mergeCell ref="F150:F151"/>
    <mergeCell ref="AM150:AM151"/>
    <mergeCell ref="AN150:AN151"/>
    <mergeCell ref="AO150:AO151"/>
    <mergeCell ref="A148:A149"/>
    <mergeCell ref="B148:B149"/>
    <mergeCell ref="C148:C149"/>
    <mergeCell ref="D148:D149"/>
    <mergeCell ref="E148:E149"/>
    <mergeCell ref="F148:F149"/>
    <mergeCell ref="AM148:AM149"/>
    <mergeCell ref="AN148:AN149"/>
    <mergeCell ref="AO148:AO149"/>
    <mergeCell ref="B146:B147"/>
    <mergeCell ref="C146:C147"/>
    <mergeCell ref="D146:D147"/>
    <mergeCell ref="E146:E147"/>
    <mergeCell ref="F146:F147"/>
    <mergeCell ref="AM146:AM147"/>
    <mergeCell ref="AN146:AN147"/>
    <mergeCell ref="AO146:AO147"/>
    <mergeCell ref="A144:A145"/>
    <mergeCell ref="B144:B145"/>
    <mergeCell ref="C144:C145"/>
    <mergeCell ref="D144:D145"/>
    <mergeCell ref="E144:E145"/>
    <mergeCell ref="F144:F145"/>
    <mergeCell ref="AM144:AM145"/>
    <mergeCell ref="AN144:AN145"/>
    <mergeCell ref="AO144:AO145"/>
    <mergeCell ref="AM138:AM139"/>
    <mergeCell ref="AN138:AN139"/>
    <mergeCell ref="AO138:AO139"/>
    <mergeCell ref="A136:A137"/>
    <mergeCell ref="B136:B137"/>
    <mergeCell ref="C136:C137"/>
    <mergeCell ref="D136:D137"/>
    <mergeCell ref="E136:E137"/>
    <mergeCell ref="F136:F137"/>
    <mergeCell ref="AM136:AM137"/>
    <mergeCell ref="AN136:AN137"/>
    <mergeCell ref="AO136:AO137"/>
    <mergeCell ref="A142:A143"/>
    <mergeCell ref="B142:B143"/>
    <mergeCell ref="C142:C143"/>
    <mergeCell ref="D142:D143"/>
    <mergeCell ref="E142:E143"/>
    <mergeCell ref="F142:F143"/>
    <mergeCell ref="AM142:AM143"/>
    <mergeCell ref="AN142:AN143"/>
    <mergeCell ref="AO142:AO143"/>
    <mergeCell ref="A140:A141"/>
    <mergeCell ref="B140:B141"/>
    <mergeCell ref="C140:C141"/>
    <mergeCell ref="D140:D141"/>
    <mergeCell ref="E140:E141"/>
    <mergeCell ref="F140:F141"/>
    <mergeCell ref="AM140:AM141"/>
    <mergeCell ref="AN140:AN141"/>
    <mergeCell ref="AO140:AO141"/>
    <mergeCell ref="AM130:AM131"/>
    <mergeCell ref="AN130:AN131"/>
    <mergeCell ref="AO130:AO131"/>
    <mergeCell ref="A128:A129"/>
    <mergeCell ref="B128:B129"/>
    <mergeCell ref="C128:C129"/>
    <mergeCell ref="D128:D129"/>
    <mergeCell ref="E128:E129"/>
    <mergeCell ref="F128:F129"/>
    <mergeCell ref="G128:G129"/>
    <mergeCell ref="AM128:AM129"/>
    <mergeCell ref="AN128:AN129"/>
    <mergeCell ref="A134:A135"/>
    <mergeCell ref="B134:B135"/>
    <mergeCell ref="C134:C135"/>
    <mergeCell ref="D134:D135"/>
    <mergeCell ref="E134:E135"/>
    <mergeCell ref="F134:F135"/>
    <mergeCell ref="AM134:AM135"/>
    <mergeCell ref="AN134:AN135"/>
    <mergeCell ref="AO134:AO135"/>
    <mergeCell ref="A132:A133"/>
    <mergeCell ref="B132:B133"/>
    <mergeCell ref="C132:C133"/>
    <mergeCell ref="D132:D133"/>
    <mergeCell ref="E132:E133"/>
    <mergeCell ref="F132:F133"/>
    <mergeCell ref="AM132:AM133"/>
    <mergeCell ref="AN132:AN133"/>
    <mergeCell ref="AO132:AO133"/>
    <mergeCell ref="A78:A79"/>
    <mergeCell ref="B78:B79"/>
    <mergeCell ref="C78:C79"/>
    <mergeCell ref="D78:D79"/>
    <mergeCell ref="E78:E79"/>
    <mergeCell ref="F78:F79"/>
    <mergeCell ref="AM78:AM79"/>
    <mergeCell ref="AN78:AN79"/>
    <mergeCell ref="AO78:AO79"/>
    <mergeCell ref="A76:A77"/>
    <mergeCell ref="B76:B77"/>
    <mergeCell ref="C76:C77"/>
    <mergeCell ref="D76:D77"/>
    <mergeCell ref="E76:E77"/>
    <mergeCell ref="F76:F77"/>
    <mergeCell ref="AM76:AM77"/>
    <mergeCell ref="AN76:AN77"/>
    <mergeCell ref="AO76:AO77"/>
    <mergeCell ref="A74:A75"/>
    <mergeCell ref="B74:B75"/>
    <mergeCell ref="C74:C75"/>
    <mergeCell ref="D74:D75"/>
    <mergeCell ref="E74:E75"/>
    <mergeCell ref="F74:F75"/>
    <mergeCell ref="AM74:AM75"/>
    <mergeCell ref="AN74:AN75"/>
    <mergeCell ref="AO74:AO75"/>
    <mergeCell ref="A72:A73"/>
    <mergeCell ref="B72:B73"/>
    <mergeCell ref="C72:C73"/>
    <mergeCell ref="D72:D73"/>
    <mergeCell ref="E72:E73"/>
    <mergeCell ref="F72:F73"/>
    <mergeCell ref="AM72:AM73"/>
    <mergeCell ref="AN72:AN73"/>
    <mergeCell ref="AO72:AO73"/>
    <mergeCell ref="A70:A71"/>
    <mergeCell ref="B70:B71"/>
    <mergeCell ref="C70:C71"/>
    <mergeCell ref="D70:D71"/>
    <mergeCell ref="E70:E71"/>
    <mergeCell ref="F70:F71"/>
    <mergeCell ref="AM70:AM71"/>
    <mergeCell ref="AN70:AN71"/>
    <mergeCell ref="AO70:AO71"/>
    <mergeCell ref="A68:A69"/>
    <mergeCell ref="B68:B69"/>
    <mergeCell ref="C68:C69"/>
    <mergeCell ref="D68:D69"/>
    <mergeCell ref="E68:E69"/>
    <mergeCell ref="F68:F69"/>
    <mergeCell ref="AM68:AM69"/>
    <mergeCell ref="AN68:AN69"/>
    <mergeCell ref="AO68:AO69"/>
    <mergeCell ref="B66:B67"/>
    <mergeCell ref="C66:C67"/>
    <mergeCell ref="D66:D67"/>
    <mergeCell ref="E66:E67"/>
    <mergeCell ref="F66:F67"/>
    <mergeCell ref="AM66:AM67"/>
    <mergeCell ref="AN66:AN67"/>
    <mergeCell ref="AO66:AO67"/>
    <mergeCell ref="A64:A65"/>
    <mergeCell ref="B64:B65"/>
    <mergeCell ref="C64:C65"/>
    <mergeCell ref="D64:D65"/>
    <mergeCell ref="E64:E65"/>
    <mergeCell ref="F64:F65"/>
    <mergeCell ref="AM64:AM65"/>
    <mergeCell ref="AN64:AN65"/>
    <mergeCell ref="AO64:AO65"/>
    <mergeCell ref="AM58:AM59"/>
    <mergeCell ref="AN58:AN59"/>
    <mergeCell ref="AO58:AO59"/>
    <mergeCell ref="A56:A57"/>
    <mergeCell ref="B56:B57"/>
    <mergeCell ref="C56:C57"/>
    <mergeCell ref="D56:D57"/>
    <mergeCell ref="E56:E57"/>
    <mergeCell ref="F56:F57"/>
    <mergeCell ref="AM56:AM57"/>
    <mergeCell ref="AN56:AN57"/>
    <mergeCell ref="AO56:AO57"/>
    <mergeCell ref="A62:A63"/>
    <mergeCell ref="B62:B63"/>
    <mergeCell ref="C62:C63"/>
    <mergeCell ref="D62:D63"/>
    <mergeCell ref="E62:E63"/>
    <mergeCell ref="F62:F63"/>
    <mergeCell ref="AM62:AM63"/>
    <mergeCell ref="AN62:AN63"/>
    <mergeCell ref="AO62:AO63"/>
    <mergeCell ref="A60:A61"/>
    <mergeCell ref="B60:B61"/>
    <mergeCell ref="C60:C61"/>
    <mergeCell ref="D60:D61"/>
    <mergeCell ref="E60:E61"/>
    <mergeCell ref="F60:F61"/>
    <mergeCell ref="AM60:AM61"/>
    <mergeCell ref="AN60:AN61"/>
    <mergeCell ref="AO60:AO61"/>
    <mergeCell ref="AM50:AM51"/>
    <mergeCell ref="AN50:AN51"/>
    <mergeCell ref="AO50:AO51"/>
    <mergeCell ref="A48:A49"/>
    <mergeCell ref="B48:B49"/>
    <mergeCell ref="C48:C49"/>
    <mergeCell ref="D48:D49"/>
    <mergeCell ref="E48:E49"/>
    <mergeCell ref="F48:F49"/>
    <mergeCell ref="G48:G49"/>
    <mergeCell ref="AM48:AM49"/>
    <mergeCell ref="AN48:AN49"/>
    <mergeCell ref="A54:A55"/>
    <mergeCell ref="B54:B55"/>
    <mergeCell ref="C54:C55"/>
    <mergeCell ref="D54:D55"/>
    <mergeCell ref="E54:E55"/>
    <mergeCell ref="F54:F55"/>
    <mergeCell ref="AM54:AM55"/>
    <mergeCell ref="AN54:AN55"/>
    <mergeCell ref="AO54:AO55"/>
    <mergeCell ref="A52:A53"/>
    <mergeCell ref="B52:B53"/>
    <mergeCell ref="C52:C53"/>
    <mergeCell ref="D52:D53"/>
    <mergeCell ref="E52:E53"/>
    <mergeCell ref="F52:F53"/>
    <mergeCell ref="AM52:AM53"/>
    <mergeCell ref="AN52:AN53"/>
    <mergeCell ref="AO52:AO53"/>
    <mergeCell ref="A200:A201"/>
    <mergeCell ref="B200:B201"/>
    <mergeCell ref="C200:C201"/>
    <mergeCell ref="B96:B97"/>
    <mergeCell ref="AM96:AM97"/>
    <mergeCell ref="AQ96:AR96"/>
    <mergeCell ref="AS96:AT96"/>
    <mergeCell ref="AV96:AW96"/>
    <mergeCell ref="AQ97:AR97"/>
    <mergeCell ref="AS97:AT97"/>
    <mergeCell ref="AV97:AW97"/>
    <mergeCell ref="B176:B177"/>
    <mergeCell ref="AM176:AM177"/>
    <mergeCell ref="AQ176:AR176"/>
    <mergeCell ref="AS176:AT176"/>
    <mergeCell ref="AV176:AW176"/>
    <mergeCell ref="AQ177:AR177"/>
    <mergeCell ref="AO128:AO129"/>
    <mergeCell ref="AQ100:AR100"/>
    <mergeCell ref="AQ101:AR101"/>
    <mergeCell ref="AS172:AT172"/>
    <mergeCell ref="AV172:AW172"/>
    <mergeCell ref="AS173:AT173"/>
    <mergeCell ref="AV173:AW173"/>
    <mergeCell ref="AQ172:AR172"/>
    <mergeCell ref="AQ173:AR173"/>
    <mergeCell ref="AM168:AM169"/>
    <mergeCell ref="AN168:AN169"/>
    <mergeCell ref="AO168:AO169"/>
    <mergeCell ref="AS168:AT168"/>
    <mergeCell ref="D200:D201"/>
    <mergeCell ref="E200:E201"/>
    <mergeCell ref="AQ202:AS202"/>
    <mergeCell ref="A202:A203"/>
    <mergeCell ref="B202:B203"/>
    <mergeCell ref="C202:C203"/>
    <mergeCell ref="D202:D203"/>
    <mergeCell ref="E202:E203"/>
    <mergeCell ref="F202:F203"/>
    <mergeCell ref="B204:F205"/>
    <mergeCell ref="J204:R205"/>
    <mergeCell ref="V204:AE205"/>
    <mergeCell ref="AM204:AN205"/>
    <mergeCell ref="AO204:AO205"/>
    <mergeCell ref="S205:T205"/>
    <mergeCell ref="AF205:AG205"/>
    <mergeCell ref="AM202:AM203"/>
    <mergeCell ref="AN202:AN203"/>
    <mergeCell ref="AO202:AO203"/>
    <mergeCell ref="F200:F201"/>
    <mergeCell ref="AM200:AM201"/>
    <mergeCell ref="AN200:AN201"/>
    <mergeCell ref="AM198:AM199"/>
    <mergeCell ref="AN198:AN199"/>
    <mergeCell ref="AO198:AO199"/>
    <mergeCell ref="AQ198:AS198"/>
    <mergeCell ref="AO200:AO201"/>
    <mergeCell ref="A198:A199"/>
    <mergeCell ref="B198:B199"/>
    <mergeCell ref="C198:C199"/>
    <mergeCell ref="D198:D199"/>
    <mergeCell ref="E198:E199"/>
    <mergeCell ref="F198:F199"/>
    <mergeCell ref="A188:A189"/>
    <mergeCell ref="AN196:AN197"/>
    <mergeCell ref="AO196:AO197"/>
    <mergeCell ref="AN194:AN195"/>
    <mergeCell ref="AO194:AO195"/>
    <mergeCell ref="A194:A195"/>
    <mergeCell ref="B194:B195"/>
    <mergeCell ref="C194:C195"/>
    <mergeCell ref="D194:D195"/>
    <mergeCell ref="E194:E195"/>
    <mergeCell ref="F194:F195"/>
    <mergeCell ref="AM194:AM195"/>
    <mergeCell ref="A196:A197"/>
    <mergeCell ref="B196:B197"/>
    <mergeCell ref="C196:C197"/>
    <mergeCell ref="D196:D197"/>
    <mergeCell ref="E196:E197"/>
    <mergeCell ref="F196:F197"/>
    <mergeCell ref="AM196:AM197"/>
    <mergeCell ref="B188:B189"/>
    <mergeCell ref="C188:C189"/>
    <mergeCell ref="D188:D189"/>
    <mergeCell ref="E188:E189"/>
    <mergeCell ref="F188:F189"/>
    <mergeCell ref="AQ196:AS196"/>
    <mergeCell ref="AT196:AV197"/>
    <mergeCell ref="AW196:AY197"/>
    <mergeCell ref="A186:A187"/>
    <mergeCell ref="B186:B187"/>
    <mergeCell ref="C186:C187"/>
    <mergeCell ref="D186:D187"/>
    <mergeCell ref="E186:E187"/>
    <mergeCell ref="F186:F187"/>
    <mergeCell ref="D180:D183"/>
    <mergeCell ref="E180:E183"/>
    <mergeCell ref="F180:F183"/>
    <mergeCell ref="AM180:AM181"/>
    <mergeCell ref="AN180:AN183"/>
    <mergeCell ref="AM190:AM191"/>
    <mergeCell ref="AN190:AN191"/>
    <mergeCell ref="AO190:AO191"/>
    <mergeCell ref="AQ190:AR190"/>
    <mergeCell ref="AS190:AY190"/>
    <mergeCell ref="A192:A193"/>
    <mergeCell ref="B192:B193"/>
    <mergeCell ref="C192:C193"/>
    <mergeCell ref="D192:D193"/>
    <mergeCell ref="E192:E193"/>
    <mergeCell ref="A190:A191"/>
    <mergeCell ref="B190:B191"/>
    <mergeCell ref="C190:C191"/>
    <mergeCell ref="D190:D191"/>
    <mergeCell ref="E190:E191"/>
    <mergeCell ref="F190:F191"/>
    <mergeCell ref="F192:F193"/>
    <mergeCell ref="AM192:AM193"/>
    <mergeCell ref="AN192:AN193"/>
    <mergeCell ref="AO192:AO193"/>
    <mergeCell ref="AM188:AM189"/>
    <mergeCell ref="AM186:AM187"/>
    <mergeCell ref="AN186:AN187"/>
    <mergeCell ref="AO186:AO187"/>
    <mergeCell ref="AQ186:AR186"/>
    <mergeCell ref="AS186:AY186"/>
    <mergeCell ref="AQ187:AR187"/>
    <mergeCell ref="AS187:AY187"/>
    <mergeCell ref="AS185:AT185"/>
    <mergeCell ref="AV185:AW185"/>
    <mergeCell ref="AQ185:AR185"/>
    <mergeCell ref="AN188:AN189"/>
    <mergeCell ref="AO188:AO189"/>
    <mergeCell ref="AQ188:AR188"/>
    <mergeCell ref="AS188:AY188"/>
    <mergeCell ref="AS189:AY189"/>
    <mergeCell ref="A184:A185"/>
    <mergeCell ref="B184:B185"/>
    <mergeCell ref="C184:C185"/>
    <mergeCell ref="D184:D185"/>
    <mergeCell ref="E184:E185"/>
    <mergeCell ref="F184:F185"/>
    <mergeCell ref="AM184:AM185"/>
    <mergeCell ref="AN184:AN185"/>
    <mergeCell ref="AO184:AO185"/>
    <mergeCell ref="AS180:AT180"/>
    <mergeCell ref="AV180:AW180"/>
    <mergeCell ref="AS181:AT181"/>
    <mergeCell ref="AV181:AW181"/>
    <mergeCell ref="B182:B183"/>
    <mergeCell ref="AS182:AT182"/>
    <mergeCell ref="AV182:AW182"/>
    <mergeCell ref="AS183:AT183"/>
    <mergeCell ref="A180:A183"/>
    <mergeCell ref="B180:B181"/>
    <mergeCell ref="C180:C183"/>
    <mergeCell ref="AQ182:AR182"/>
    <mergeCell ref="AQ183:AR183"/>
    <mergeCell ref="AM182:AM183"/>
    <mergeCell ref="AQ180:AR180"/>
    <mergeCell ref="AQ181:AR181"/>
    <mergeCell ref="A170:A171"/>
    <mergeCell ref="B170:B171"/>
    <mergeCell ref="C170:C171"/>
    <mergeCell ref="D170:D171"/>
    <mergeCell ref="E170:E171"/>
    <mergeCell ref="F170:F171"/>
    <mergeCell ref="A174:A179"/>
    <mergeCell ref="B174:B175"/>
    <mergeCell ref="C174:C179"/>
    <mergeCell ref="D174:D179"/>
    <mergeCell ref="E174:E179"/>
    <mergeCell ref="F174:F179"/>
    <mergeCell ref="B178:B179"/>
    <mergeCell ref="AS179:AT179"/>
    <mergeCell ref="AV179:AW179"/>
    <mergeCell ref="AS174:AT174"/>
    <mergeCell ref="AV174:AW174"/>
    <mergeCell ref="AS175:AT175"/>
    <mergeCell ref="AQ174:AR174"/>
    <mergeCell ref="AQ175:AR175"/>
    <mergeCell ref="AQ178:AR178"/>
    <mergeCell ref="AM174:AM175"/>
    <mergeCell ref="AN174:AN179"/>
    <mergeCell ref="AQ179:AR179"/>
    <mergeCell ref="AV175:AW175"/>
    <mergeCell ref="AM178:AM179"/>
    <mergeCell ref="AS178:AT178"/>
    <mergeCell ref="AV178:AW178"/>
    <mergeCell ref="AN172:AN173"/>
    <mergeCell ref="AO172:AO173"/>
    <mergeCell ref="A168:A169"/>
    <mergeCell ref="B168:B169"/>
    <mergeCell ref="C168:C169"/>
    <mergeCell ref="D168:D169"/>
    <mergeCell ref="E168:E169"/>
    <mergeCell ref="F168:F169"/>
    <mergeCell ref="AQ168:AR168"/>
    <mergeCell ref="AQ169:AR169"/>
    <mergeCell ref="AM166:AM167"/>
    <mergeCell ref="AN166:AN167"/>
    <mergeCell ref="AO166:AO167"/>
    <mergeCell ref="AQ166:AR167"/>
    <mergeCell ref="AS166:AW167"/>
    <mergeCell ref="AV168:AW168"/>
    <mergeCell ref="AS169:AT169"/>
    <mergeCell ref="AS177:AT177"/>
    <mergeCell ref="AV177:AW177"/>
    <mergeCell ref="A172:A173"/>
    <mergeCell ref="B172:B173"/>
    <mergeCell ref="C172:C173"/>
    <mergeCell ref="D172:D173"/>
    <mergeCell ref="E172:E173"/>
    <mergeCell ref="F172:F173"/>
    <mergeCell ref="AM170:AM171"/>
    <mergeCell ref="AN170:AN171"/>
    <mergeCell ref="AO170:AO171"/>
    <mergeCell ref="AM172:AM173"/>
    <mergeCell ref="AS170:AT170"/>
    <mergeCell ref="AV170:AW170"/>
    <mergeCell ref="AS171:AT171"/>
    <mergeCell ref="AV171:AW171"/>
    <mergeCell ref="AQ170:AR170"/>
    <mergeCell ref="AA163:AE163"/>
    <mergeCell ref="AF163:AK163"/>
    <mergeCell ref="AF165:AG165"/>
    <mergeCell ref="A166:A167"/>
    <mergeCell ref="B166:B167"/>
    <mergeCell ref="C166:C167"/>
    <mergeCell ref="D166:D167"/>
    <mergeCell ref="E166:E167"/>
    <mergeCell ref="F166:F167"/>
    <mergeCell ref="G166:G167"/>
    <mergeCell ref="B163:C163"/>
    <mergeCell ref="D163:K163"/>
    <mergeCell ref="L163:N163"/>
    <mergeCell ref="O163:U163"/>
    <mergeCell ref="V163:X163"/>
    <mergeCell ref="Y163:Z163"/>
    <mergeCell ref="V124:AE125"/>
    <mergeCell ref="B124:F125"/>
    <mergeCell ref="J124:R125"/>
    <mergeCell ref="A130:A131"/>
    <mergeCell ref="B130:B131"/>
    <mergeCell ref="C130:C131"/>
    <mergeCell ref="D130:D131"/>
    <mergeCell ref="E130:E131"/>
    <mergeCell ref="F130:F131"/>
    <mergeCell ref="A138:A139"/>
    <mergeCell ref="B138:B139"/>
    <mergeCell ref="C138:C139"/>
    <mergeCell ref="D138:D139"/>
    <mergeCell ref="E138:E139"/>
    <mergeCell ref="F138:F139"/>
    <mergeCell ref="A146:A147"/>
    <mergeCell ref="AO124:AO125"/>
    <mergeCell ref="S125:T125"/>
    <mergeCell ref="AF125:AG125"/>
    <mergeCell ref="AM122:AM123"/>
    <mergeCell ref="AN122:AN123"/>
    <mergeCell ref="AO122:AO123"/>
    <mergeCell ref="AQ122:AS122"/>
    <mergeCell ref="A122:A123"/>
    <mergeCell ref="B122:B123"/>
    <mergeCell ref="C122:C123"/>
    <mergeCell ref="D122:D123"/>
    <mergeCell ref="E122:E123"/>
    <mergeCell ref="F122:F123"/>
    <mergeCell ref="A120:A121"/>
    <mergeCell ref="B120:B121"/>
    <mergeCell ref="C120:C121"/>
    <mergeCell ref="D120:D121"/>
    <mergeCell ref="E120:E121"/>
    <mergeCell ref="F120:F121"/>
    <mergeCell ref="AM120:AM121"/>
    <mergeCell ref="AN120:AN121"/>
    <mergeCell ref="AM124:AN125"/>
    <mergeCell ref="AM118:AM119"/>
    <mergeCell ref="AN118:AN119"/>
    <mergeCell ref="AO118:AO119"/>
    <mergeCell ref="AQ118:AS118"/>
    <mergeCell ref="AO120:AO121"/>
    <mergeCell ref="A118:A119"/>
    <mergeCell ref="B118:B119"/>
    <mergeCell ref="C118:C119"/>
    <mergeCell ref="D118:D119"/>
    <mergeCell ref="E118:E119"/>
    <mergeCell ref="F118:F119"/>
    <mergeCell ref="AT118:AV119"/>
    <mergeCell ref="AW118:AY119"/>
    <mergeCell ref="AN116:AN117"/>
    <mergeCell ref="AO116:AO117"/>
    <mergeCell ref="AN114:AN115"/>
    <mergeCell ref="AO114:AO115"/>
    <mergeCell ref="A114:A115"/>
    <mergeCell ref="B114:B115"/>
    <mergeCell ref="C114:C115"/>
    <mergeCell ref="D114:D115"/>
    <mergeCell ref="E114:E115"/>
    <mergeCell ref="F114:F115"/>
    <mergeCell ref="AM114:AM115"/>
    <mergeCell ref="A116:A117"/>
    <mergeCell ref="B116:B117"/>
    <mergeCell ref="C116:C117"/>
    <mergeCell ref="D116:D117"/>
    <mergeCell ref="E116:E117"/>
    <mergeCell ref="F116:F117"/>
    <mergeCell ref="AM116:AM117"/>
    <mergeCell ref="AQ116:AS116"/>
    <mergeCell ref="AT116:AV117"/>
    <mergeCell ref="AW116:AY117"/>
    <mergeCell ref="AQ117:AS117"/>
    <mergeCell ref="AM110:AM111"/>
    <mergeCell ref="AN110:AN111"/>
    <mergeCell ref="AO110:AO111"/>
    <mergeCell ref="AQ110:AR110"/>
    <mergeCell ref="AS110:AY110"/>
    <mergeCell ref="A112:A113"/>
    <mergeCell ref="B112:B113"/>
    <mergeCell ref="C112:C113"/>
    <mergeCell ref="D112:D113"/>
    <mergeCell ref="E112:E113"/>
    <mergeCell ref="A110:A111"/>
    <mergeCell ref="B110:B111"/>
    <mergeCell ref="C110:C111"/>
    <mergeCell ref="D110:D111"/>
    <mergeCell ref="E110:E111"/>
    <mergeCell ref="F110:F111"/>
    <mergeCell ref="F112:F113"/>
    <mergeCell ref="AM112:AM113"/>
    <mergeCell ref="AN112:AN113"/>
    <mergeCell ref="AO112:AO113"/>
    <mergeCell ref="AM108:AM109"/>
    <mergeCell ref="AN108:AN109"/>
    <mergeCell ref="AO108:AO109"/>
    <mergeCell ref="AQ108:AR108"/>
    <mergeCell ref="AS108:AY108"/>
    <mergeCell ref="AS109:AY109"/>
    <mergeCell ref="A108:A109"/>
    <mergeCell ref="B108:B109"/>
    <mergeCell ref="C108:C109"/>
    <mergeCell ref="D108:D109"/>
    <mergeCell ref="E108:E109"/>
    <mergeCell ref="F108:F109"/>
    <mergeCell ref="AM106:AM107"/>
    <mergeCell ref="AN106:AN107"/>
    <mergeCell ref="AO106:AO107"/>
    <mergeCell ref="AQ106:AR106"/>
    <mergeCell ref="AS106:AY106"/>
    <mergeCell ref="AQ107:AR107"/>
    <mergeCell ref="AS107:AY107"/>
    <mergeCell ref="A106:A107"/>
    <mergeCell ref="B106:B107"/>
    <mergeCell ref="C106:C107"/>
    <mergeCell ref="D106:D107"/>
    <mergeCell ref="E106:E107"/>
    <mergeCell ref="F106:F107"/>
    <mergeCell ref="A104:A105"/>
    <mergeCell ref="B104:B105"/>
    <mergeCell ref="C104:C105"/>
    <mergeCell ref="D104:D105"/>
    <mergeCell ref="E104:E105"/>
    <mergeCell ref="F104:F105"/>
    <mergeCell ref="AM104:AM105"/>
    <mergeCell ref="AN104:AN105"/>
    <mergeCell ref="AO104:AO105"/>
    <mergeCell ref="AS100:AT100"/>
    <mergeCell ref="AV100:AW100"/>
    <mergeCell ref="AS101:AT101"/>
    <mergeCell ref="AV101:AW101"/>
    <mergeCell ref="B102:B103"/>
    <mergeCell ref="AM102:AM103"/>
    <mergeCell ref="AS102:AT102"/>
    <mergeCell ref="AV102:AW102"/>
    <mergeCell ref="AS103:AT103"/>
    <mergeCell ref="A100:A103"/>
    <mergeCell ref="B100:B101"/>
    <mergeCell ref="C100:C103"/>
    <mergeCell ref="D100:D103"/>
    <mergeCell ref="E100:E103"/>
    <mergeCell ref="F100:F103"/>
    <mergeCell ref="AM100:AM101"/>
    <mergeCell ref="AN100:AN103"/>
    <mergeCell ref="A94:A99"/>
    <mergeCell ref="B94:B95"/>
    <mergeCell ref="C94:C99"/>
    <mergeCell ref="D94:D99"/>
    <mergeCell ref="E94:E99"/>
    <mergeCell ref="F94:F99"/>
    <mergeCell ref="B98:B99"/>
    <mergeCell ref="AQ102:AR102"/>
    <mergeCell ref="AQ103:AR103"/>
    <mergeCell ref="AQ94:AR94"/>
    <mergeCell ref="AQ95:AR95"/>
    <mergeCell ref="AQ98:AR98"/>
    <mergeCell ref="AM94:AM95"/>
    <mergeCell ref="AN94:AN99"/>
    <mergeCell ref="AS94:AT94"/>
    <mergeCell ref="AV94:AW94"/>
    <mergeCell ref="AS95:AT95"/>
    <mergeCell ref="AV95:AW95"/>
    <mergeCell ref="AM98:AM99"/>
    <mergeCell ref="AS98:AT98"/>
    <mergeCell ref="AV98:AW98"/>
    <mergeCell ref="AQ99:AR99"/>
    <mergeCell ref="A92:A93"/>
    <mergeCell ref="B92:B93"/>
    <mergeCell ref="C92:C93"/>
    <mergeCell ref="D92:D93"/>
    <mergeCell ref="E92:E93"/>
    <mergeCell ref="F92:F93"/>
    <mergeCell ref="AS99:AT99"/>
    <mergeCell ref="AV99:AW99"/>
    <mergeCell ref="AS92:AT92"/>
    <mergeCell ref="AM90:AM91"/>
    <mergeCell ref="AN90:AN91"/>
    <mergeCell ref="AO90:AO91"/>
    <mergeCell ref="AM92:AM93"/>
    <mergeCell ref="AN92:AN93"/>
    <mergeCell ref="AO92:AO93"/>
    <mergeCell ref="AV90:AW90"/>
    <mergeCell ref="AS91:AT91"/>
    <mergeCell ref="AV91:AW91"/>
    <mergeCell ref="AQ90:AR90"/>
    <mergeCell ref="AQ91:AR91"/>
    <mergeCell ref="A90:A91"/>
    <mergeCell ref="B90:B91"/>
    <mergeCell ref="C90:C91"/>
    <mergeCell ref="D90:D91"/>
    <mergeCell ref="E90:E91"/>
    <mergeCell ref="F90:F91"/>
    <mergeCell ref="AV92:AW92"/>
    <mergeCell ref="AS93:AT93"/>
    <mergeCell ref="AV93:AW93"/>
    <mergeCell ref="AQ92:AR92"/>
    <mergeCell ref="AQ93:AR93"/>
    <mergeCell ref="AS90:AT90"/>
    <mergeCell ref="AM88:AM89"/>
    <mergeCell ref="AN88:AN89"/>
    <mergeCell ref="AO88:AO89"/>
    <mergeCell ref="AS88:AT88"/>
    <mergeCell ref="AV88:AW88"/>
    <mergeCell ref="AS89:AT89"/>
    <mergeCell ref="AV89:AW89"/>
    <mergeCell ref="A88:A89"/>
    <mergeCell ref="B88:B89"/>
    <mergeCell ref="C88:C89"/>
    <mergeCell ref="D88:D89"/>
    <mergeCell ref="E88:E89"/>
    <mergeCell ref="F88:F89"/>
    <mergeCell ref="AQ88:AR88"/>
    <mergeCell ref="AQ89:AR89"/>
    <mergeCell ref="AM86:AM87"/>
    <mergeCell ref="AN86:AN87"/>
    <mergeCell ref="AO86:AO87"/>
    <mergeCell ref="AQ86:AR87"/>
    <mergeCell ref="AS86:AW87"/>
    <mergeCell ref="AA83:AE83"/>
    <mergeCell ref="AF83:AK83"/>
    <mergeCell ref="AF85:AG85"/>
    <mergeCell ref="A86:A87"/>
    <mergeCell ref="B86:B87"/>
    <mergeCell ref="C86:C87"/>
    <mergeCell ref="D86:D87"/>
    <mergeCell ref="E86:E87"/>
    <mergeCell ref="F86:F87"/>
    <mergeCell ref="G86:G87"/>
    <mergeCell ref="B83:C83"/>
    <mergeCell ref="D83:K83"/>
    <mergeCell ref="L83:N83"/>
    <mergeCell ref="O83:U83"/>
    <mergeCell ref="V83:X83"/>
    <mergeCell ref="Y83:Z83"/>
    <mergeCell ref="B44:F45"/>
    <mergeCell ref="J44:R45"/>
    <mergeCell ref="V44:AE45"/>
    <mergeCell ref="A50:A51"/>
    <mergeCell ref="B50:B51"/>
    <mergeCell ref="C50:C51"/>
    <mergeCell ref="D50:D51"/>
    <mergeCell ref="E50:E51"/>
    <mergeCell ref="F50:F51"/>
    <mergeCell ref="A58:A59"/>
    <mergeCell ref="B58:B59"/>
    <mergeCell ref="C58:C59"/>
    <mergeCell ref="D58:D59"/>
    <mergeCell ref="E58:E59"/>
    <mergeCell ref="F58:F59"/>
    <mergeCell ref="A66:A67"/>
    <mergeCell ref="A40:A41"/>
    <mergeCell ref="B40:B41"/>
    <mergeCell ref="C40:C41"/>
    <mergeCell ref="D40:D41"/>
    <mergeCell ref="E40:E41"/>
    <mergeCell ref="F40:F41"/>
    <mergeCell ref="AM38:AM39"/>
    <mergeCell ref="AN38:AN39"/>
    <mergeCell ref="AO38:AO39"/>
    <mergeCell ref="AQ38:AS38"/>
    <mergeCell ref="AT38:AV39"/>
    <mergeCell ref="AM44:AN45"/>
    <mergeCell ref="AO44:AO45"/>
    <mergeCell ref="S45:T45"/>
    <mergeCell ref="AF45:AG45"/>
    <mergeCell ref="AO48:AO49"/>
    <mergeCell ref="AM42:AM43"/>
    <mergeCell ref="AN42:AN43"/>
    <mergeCell ref="AO42:AO43"/>
    <mergeCell ref="AQ42:AS42"/>
    <mergeCell ref="A42:A43"/>
    <mergeCell ref="B42:B43"/>
    <mergeCell ref="C42:C43"/>
    <mergeCell ref="D42:D43"/>
    <mergeCell ref="E42:E43"/>
    <mergeCell ref="F42:F43"/>
    <mergeCell ref="AM40:AM41"/>
    <mergeCell ref="AN40:AN41"/>
    <mergeCell ref="AO40:AO41"/>
    <mergeCell ref="AO34:AO35"/>
    <mergeCell ref="A34:A35"/>
    <mergeCell ref="B34:B35"/>
    <mergeCell ref="C34:C35"/>
    <mergeCell ref="D34:D35"/>
    <mergeCell ref="E34:E35"/>
    <mergeCell ref="F34:F35"/>
    <mergeCell ref="AM34:AM35"/>
    <mergeCell ref="A36:A37"/>
    <mergeCell ref="B36:B37"/>
    <mergeCell ref="C36:C37"/>
    <mergeCell ref="D36:D37"/>
    <mergeCell ref="E36:E37"/>
    <mergeCell ref="F36:F37"/>
    <mergeCell ref="AM36:AM37"/>
    <mergeCell ref="A38:A39"/>
    <mergeCell ref="B38:B39"/>
    <mergeCell ref="C38:C39"/>
    <mergeCell ref="D38:D39"/>
    <mergeCell ref="E38:E39"/>
    <mergeCell ref="F38:F39"/>
    <mergeCell ref="AQ33:AS35"/>
    <mergeCell ref="AT33:AV34"/>
    <mergeCell ref="AW33:AY34"/>
    <mergeCell ref="AT35:AV35"/>
    <mergeCell ref="AW35:AY35"/>
    <mergeCell ref="AQ36:AS36"/>
    <mergeCell ref="AT36:AV37"/>
    <mergeCell ref="AW36:AY37"/>
    <mergeCell ref="AQ37:AS37"/>
    <mergeCell ref="AM30:AM31"/>
    <mergeCell ref="AN30:AN31"/>
    <mergeCell ref="AO30:AO31"/>
    <mergeCell ref="AQ30:AR30"/>
    <mergeCell ref="AS30:AY30"/>
    <mergeCell ref="A32:A33"/>
    <mergeCell ref="B32:B33"/>
    <mergeCell ref="C32:C33"/>
    <mergeCell ref="D32:D33"/>
    <mergeCell ref="E32:E33"/>
    <mergeCell ref="A30:A31"/>
    <mergeCell ref="B30:B31"/>
    <mergeCell ref="C30:C31"/>
    <mergeCell ref="D30:D31"/>
    <mergeCell ref="E30:E31"/>
    <mergeCell ref="F30:F31"/>
    <mergeCell ref="F32:F33"/>
    <mergeCell ref="AM32:AM33"/>
    <mergeCell ref="AN32:AN33"/>
    <mergeCell ref="AO32:AO33"/>
    <mergeCell ref="AN36:AN37"/>
    <mergeCell ref="AO36:AO37"/>
    <mergeCell ref="AN34:AN35"/>
    <mergeCell ref="AM28:AM29"/>
    <mergeCell ref="AN28:AN29"/>
    <mergeCell ref="AO28:AO29"/>
    <mergeCell ref="AQ28:AR28"/>
    <mergeCell ref="AS28:AY28"/>
    <mergeCell ref="AS29:AY29"/>
    <mergeCell ref="A28:A29"/>
    <mergeCell ref="B28:B29"/>
    <mergeCell ref="C28:C29"/>
    <mergeCell ref="D28:D29"/>
    <mergeCell ref="E28:E29"/>
    <mergeCell ref="F28:F29"/>
    <mergeCell ref="AS26:AY26"/>
    <mergeCell ref="AQ27:AR27"/>
    <mergeCell ref="AS27:AY27"/>
    <mergeCell ref="AS24:AT24"/>
    <mergeCell ref="AV24:AW24"/>
    <mergeCell ref="AS25:AT25"/>
    <mergeCell ref="AV25:AW25"/>
    <mergeCell ref="AQ24:AR24"/>
    <mergeCell ref="AQ25:AR25"/>
    <mergeCell ref="A26:A27"/>
    <mergeCell ref="B26:B27"/>
    <mergeCell ref="C26:C27"/>
    <mergeCell ref="D26:D27"/>
    <mergeCell ref="E26:E27"/>
    <mergeCell ref="F26:F27"/>
    <mergeCell ref="AM26:AM27"/>
    <mergeCell ref="AN26:AN27"/>
    <mergeCell ref="AO26:AO27"/>
    <mergeCell ref="AQ26:AR26"/>
    <mergeCell ref="AV23:AW23"/>
    <mergeCell ref="A24:A25"/>
    <mergeCell ref="B24:B25"/>
    <mergeCell ref="C24:C25"/>
    <mergeCell ref="D24:D25"/>
    <mergeCell ref="E24:E25"/>
    <mergeCell ref="F24:F25"/>
    <mergeCell ref="AM24:AM25"/>
    <mergeCell ref="AN24:AN25"/>
    <mergeCell ref="AO24:AO25"/>
    <mergeCell ref="AS20:AT20"/>
    <mergeCell ref="AV20:AW20"/>
    <mergeCell ref="AS21:AT21"/>
    <mergeCell ref="AV21:AW21"/>
    <mergeCell ref="B22:B23"/>
    <mergeCell ref="AM22:AM23"/>
    <mergeCell ref="AS22:AT22"/>
    <mergeCell ref="AQ20:AR20"/>
    <mergeCell ref="AQ21:AR21"/>
    <mergeCell ref="AQ22:AR22"/>
    <mergeCell ref="AQ23:AR23"/>
    <mergeCell ref="AV22:AW22"/>
    <mergeCell ref="AS23:AT23"/>
    <mergeCell ref="B16:B17"/>
    <mergeCell ref="AM16:AM17"/>
    <mergeCell ref="AQ16:AR16"/>
    <mergeCell ref="AQ17:AR17"/>
    <mergeCell ref="A20:A23"/>
    <mergeCell ref="B20:B21"/>
    <mergeCell ref="C20:C23"/>
    <mergeCell ref="D20:D23"/>
    <mergeCell ref="E20:E23"/>
    <mergeCell ref="F20:F23"/>
    <mergeCell ref="AM20:AM21"/>
    <mergeCell ref="AN20:AN23"/>
    <mergeCell ref="A14:A19"/>
    <mergeCell ref="B14:B15"/>
    <mergeCell ref="C14:C19"/>
    <mergeCell ref="D14:D19"/>
    <mergeCell ref="E14:E19"/>
    <mergeCell ref="F14:F19"/>
    <mergeCell ref="B18:B19"/>
    <mergeCell ref="AS12:AT12"/>
    <mergeCell ref="AV12:AW12"/>
    <mergeCell ref="AS13:AT13"/>
    <mergeCell ref="AV13:AW13"/>
    <mergeCell ref="AQ12:AR12"/>
    <mergeCell ref="AQ13:AR13"/>
    <mergeCell ref="AM14:AM15"/>
    <mergeCell ref="AN14:AN19"/>
    <mergeCell ref="AS14:AT14"/>
    <mergeCell ref="AV14:AW14"/>
    <mergeCell ref="AS15:AT15"/>
    <mergeCell ref="AV15:AW15"/>
    <mergeCell ref="AM18:AM19"/>
    <mergeCell ref="AS18:AT18"/>
    <mergeCell ref="AV18:AW18"/>
    <mergeCell ref="AQ19:AR19"/>
    <mergeCell ref="AS19:AT19"/>
    <mergeCell ref="AV19:AW19"/>
    <mergeCell ref="AS16:AT16"/>
    <mergeCell ref="AV16:AW16"/>
    <mergeCell ref="AS17:AT17"/>
    <mergeCell ref="AV17:AW17"/>
    <mergeCell ref="AQ14:AR14"/>
    <mergeCell ref="AQ15:AR15"/>
    <mergeCell ref="AQ18:AR18"/>
    <mergeCell ref="AS10:AT10"/>
    <mergeCell ref="AV10:AW10"/>
    <mergeCell ref="AS11:AT11"/>
    <mergeCell ref="AV11:AW11"/>
    <mergeCell ref="AQ10:AR10"/>
    <mergeCell ref="AQ11:AR11"/>
    <mergeCell ref="A10:A11"/>
    <mergeCell ref="B10:B11"/>
    <mergeCell ref="C10:C11"/>
    <mergeCell ref="D10:D11"/>
    <mergeCell ref="E10:E11"/>
    <mergeCell ref="F10:F11"/>
    <mergeCell ref="AO8:AO9"/>
    <mergeCell ref="AS8:AT8"/>
    <mergeCell ref="AV8:AW8"/>
    <mergeCell ref="AS9:AT9"/>
    <mergeCell ref="AV9:AW9"/>
    <mergeCell ref="B1:E1"/>
    <mergeCell ref="B3:C3"/>
    <mergeCell ref="D3:K3"/>
    <mergeCell ref="L3:N3"/>
    <mergeCell ref="A12:A13"/>
    <mergeCell ref="B12:B13"/>
    <mergeCell ref="C12:C13"/>
    <mergeCell ref="D12:D13"/>
    <mergeCell ref="E12:E13"/>
    <mergeCell ref="F12:F13"/>
    <mergeCell ref="AM10:AM11"/>
    <mergeCell ref="AN10:AN11"/>
    <mergeCell ref="AO10:AO11"/>
    <mergeCell ref="AM12:AM13"/>
    <mergeCell ref="AN12:AN13"/>
    <mergeCell ref="AO12:AO13"/>
    <mergeCell ref="AQ8:AR8"/>
    <mergeCell ref="AQ9:AR9"/>
    <mergeCell ref="O3:U3"/>
    <mergeCell ref="V3:X3"/>
    <mergeCell ref="Y3:Z3"/>
    <mergeCell ref="AA3:AE3"/>
    <mergeCell ref="AF3:AK3"/>
    <mergeCell ref="AQ6:AR7"/>
    <mergeCell ref="AS6:AW7"/>
    <mergeCell ref="AX6:AY7"/>
    <mergeCell ref="AF5:AG5"/>
    <mergeCell ref="AM6:AM7"/>
    <mergeCell ref="AN6:AN7"/>
    <mergeCell ref="AO6:AO7"/>
    <mergeCell ref="AM8:AM9"/>
    <mergeCell ref="AN8:AN9"/>
    <mergeCell ref="A6:A7"/>
    <mergeCell ref="B6:B7"/>
    <mergeCell ref="C6:C7"/>
    <mergeCell ref="D6:D7"/>
    <mergeCell ref="E6:E7"/>
    <mergeCell ref="F6:F7"/>
    <mergeCell ref="G6:G7"/>
    <mergeCell ref="A8:A9"/>
    <mergeCell ref="B8:B9"/>
    <mergeCell ref="C8:C9"/>
    <mergeCell ref="D8:D9"/>
    <mergeCell ref="E8:E9"/>
    <mergeCell ref="F8:F9"/>
  </mergeCells>
  <phoneticPr fontId="2"/>
  <dataValidations count="1">
    <dataValidation type="list" allowBlank="1" showInputMessage="1" showErrorMessage="1" sqref="E14:E43 E130:E159 E94:E123 E174:E203 E50:E79 E210:E239">
      <formula1>$BA$10:$BA$13</formula1>
    </dataValidation>
  </dataValidations>
  <printOptions horizontalCentered="1"/>
  <pageMargins left="0.19685039370078741" right="0.19685039370078741" top="0.70866141732283472" bottom="0.19685039370078741" header="0.19685039370078741" footer="0.19685039370078741"/>
  <pageSetup paperSize="9" scale="89" fitToHeight="0" orientation="landscape" r:id="rId1"/>
  <headerFooter alignWithMargins="0">
    <oddFooter>&amp;C&amp;P／&amp;N</oddFooter>
  </headerFooter>
  <rowBreaks count="5" manualBreakCount="5">
    <brk id="47" max="16383" man="1"/>
    <brk id="81" min="1" max="50" man="1"/>
    <brk id="127" max="16383" man="1"/>
    <brk id="161" min="1" max="50" man="1"/>
    <brk id="207" max="16383" man="1"/>
  </rowBreaks>
  <colBreaks count="1" manualBreakCount="1">
    <brk id="1"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21</vt:i4>
      </vt:variant>
    </vt:vector>
  </HeadingPairs>
  <TitlesOfParts>
    <vt:vector size="41" baseType="lpstr">
      <vt:lpstr>【算定要件集計】</vt:lpstr>
      <vt:lpstr>【従業者名簿】</vt:lpstr>
      <vt:lpstr>【入力例】</vt:lpstr>
      <vt:lpstr>前3月</vt:lpstr>
      <vt:lpstr>前2月</vt:lpstr>
      <vt:lpstr>前1月</vt:lpstr>
      <vt:lpstr>届出月</vt:lpstr>
      <vt:lpstr>届出後1月</vt:lpstr>
      <vt:lpstr>届出後2月</vt:lpstr>
      <vt:lpstr>届出後3月</vt:lpstr>
      <vt:lpstr>届出後4月</vt:lpstr>
      <vt:lpstr>届出後5月</vt:lpstr>
      <vt:lpstr>届出後6月</vt:lpstr>
      <vt:lpstr>届出後7月</vt:lpstr>
      <vt:lpstr>届出後8月</vt:lpstr>
      <vt:lpstr>届出後9月</vt:lpstr>
      <vt:lpstr>届出後10月</vt:lpstr>
      <vt:lpstr>届出後11月</vt:lpstr>
      <vt:lpstr>届出後12月</vt:lpstr>
      <vt:lpstr>届出後13月</vt:lpstr>
      <vt:lpstr>【算定要件集計】!Print_Area</vt:lpstr>
      <vt:lpstr>【従業者名簿】!Print_Area</vt:lpstr>
      <vt:lpstr>【入力例】!Print_Area</vt:lpstr>
      <vt:lpstr>前1月!Print_Area</vt:lpstr>
      <vt:lpstr>前2月!Print_Area</vt:lpstr>
      <vt:lpstr>前3月!Print_Area</vt:lpstr>
      <vt:lpstr>届出月!Print_Area</vt:lpstr>
      <vt:lpstr>届出後10月!Print_Area</vt:lpstr>
      <vt:lpstr>届出後11月!Print_Area</vt:lpstr>
      <vt:lpstr>届出後12月!Print_Area</vt:lpstr>
      <vt:lpstr>届出後13月!Print_Area</vt:lpstr>
      <vt:lpstr>届出後1月!Print_Area</vt:lpstr>
      <vt:lpstr>届出後2月!Print_Area</vt:lpstr>
      <vt:lpstr>届出後3月!Print_Area</vt:lpstr>
      <vt:lpstr>届出後4月!Print_Area</vt:lpstr>
      <vt:lpstr>届出後5月!Print_Area</vt:lpstr>
      <vt:lpstr>届出後6月!Print_Area</vt:lpstr>
      <vt:lpstr>届出後7月!Print_Area</vt:lpstr>
      <vt:lpstr>届出後8月!Print_Area</vt:lpstr>
      <vt:lpstr>届出後9月!Print_Area</vt:lpstr>
      <vt:lpstr>【従業者名簿】!Print_Titles</vt:lpstr>
    </vt:vector>
  </TitlesOfParts>
  <Company>厚生労働省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都築　敏夫</dc:creator>
  <cp:lastModifiedBy>Windows ユーザー</cp:lastModifiedBy>
  <cp:lastPrinted>2021-03-23T10:39:11Z</cp:lastPrinted>
  <dcterms:created xsi:type="dcterms:W3CDTF">2005-02-21T08:58:26Z</dcterms:created>
  <dcterms:modified xsi:type="dcterms:W3CDTF">2022-11-30T00:52:35Z</dcterms:modified>
</cp:coreProperties>
</file>