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02指定様式\03加算\09地域密着型通所介護\"/>
    </mc:Choice>
  </mc:AlternateContent>
  <bookViews>
    <workbookView xWindow="-15" yWindow="4200" windowWidth="15165" windowHeight="4245" tabRatio="950"/>
  </bookViews>
  <sheets>
    <sheet name="【算定要件集計】" sheetId="7" r:id="rId1"/>
    <sheet name="【従業者名簿】" sheetId="6" r:id="rId2"/>
    <sheet name="【入力例】" sheetId="21" r:id="rId3"/>
    <sheet name="4月" sheetId="23" r:id="rId4"/>
    <sheet name="5月" sheetId="24" r:id="rId5"/>
    <sheet name="6月" sheetId="25" r:id="rId6"/>
    <sheet name="7月" sheetId="26" r:id="rId7"/>
    <sheet name="8月" sheetId="27" r:id="rId8"/>
    <sheet name="9月" sheetId="28" r:id="rId9"/>
    <sheet name="10月" sheetId="29" r:id="rId10"/>
    <sheet name="11月" sheetId="30" r:id="rId11"/>
    <sheet name="12月" sheetId="31" r:id="rId12"/>
    <sheet name="1月" sheetId="32" r:id="rId13"/>
    <sheet name="2月" sheetId="33" r:id="rId14"/>
  </sheets>
  <definedNames>
    <definedName name="_xlnm.Print_Area" localSheetId="0">【算定要件集計】!$A$1:$M$28</definedName>
    <definedName name="_xlnm.Print_Area" localSheetId="1">【従業者名簿】!$A$1:$G$46</definedName>
    <definedName name="_xlnm.Print_Area" localSheetId="2">【入力例】!$B$1:$AY$54</definedName>
    <definedName name="_xlnm.Print_Area" localSheetId="9">'10月'!$B$1:$AY$46</definedName>
    <definedName name="_xlnm.Print_Area" localSheetId="10">'11月'!$B$1:$AY$46</definedName>
    <definedName name="_xlnm.Print_Area" localSheetId="11">'12月'!$B$1:$AY$46</definedName>
    <definedName name="_xlnm.Print_Area" localSheetId="12">'1月'!$B$1:$AY$46</definedName>
    <definedName name="_xlnm.Print_Area" localSheetId="13">'2月'!$B$1:$AY$46</definedName>
    <definedName name="_xlnm.Print_Area" localSheetId="3">'4月'!$B$1:$AY$46</definedName>
    <definedName name="_xlnm.Print_Area" localSheetId="4">'5月'!$B$1:$AY$46</definedName>
    <definedName name="_xlnm.Print_Area" localSheetId="5">'6月'!$B$1:$AY$46</definedName>
    <definedName name="_xlnm.Print_Area" localSheetId="6">'7月'!$B$1:$AY$46</definedName>
    <definedName name="_xlnm.Print_Area" localSheetId="7">'8月'!$B$1:$AY$46</definedName>
    <definedName name="_xlnm.Print_Area" localSheetId="8">'9月'!$B$1:$AY$46</definedName>
    <definedName name="_xlnm.Print_Titles" localSheetId="1">【従業者名簿】!$1:$4</definedName>
  </definedNames>
  <calcPr calcId="162913"/>
  <fileRecoveryPr autoRecover="0"/>
</workbook>
</file>

<file path=xl/calcChain.xml><?xml version="1.0" encoding="utf-8"?>
<calcChain xmlns="http://schemas.openxmlformats.org/spreadsheetml/2006/main">
  <c r="L11" i="7" l="1"/>
  <c r="A8" i="7"/>
  <c r="A7" i="7"/>
  <c r="C11" i="23" l="1"/>
  <c r="AM27" i="23" l="1"/>
  <c r="AM25" i="23"/>
  <c r="AM11" i="23"/>
  <c r="AT43" i="21" l="1"/>
  <c r="AT45" i="21"/>
  <c r="A33" i="29"/>
  <c r="A31" i="29"/>
  <c r="A29" i="29"/>
  <c r="A27" i="29"/>
  <c r="A25" i="29"/>
  <c r="A23" i="29"/>
  <c r="A21" i="29"/>
  <c r="A19" i="29"/>
  <c r="A17" i="29"/>
  <c r="A13" i="29"/>
  <c r="A11" i="29"/>
  <c r="A9" i="29"/>
  <c r="C13" i="23"/>
  <c r="C15" i="23"/>
  <c r="C17" i="23"/>
  <c r="C19" i="23"/>
  <c r="C21" i="23"/>
  <c r="C23" i="23"/>
  <c r="BA83" i="24"/>
  <c r="BA83" i="25"/>
  <c r="BA83" i="26"/>
  <c r="BA83" i="27"/>
  <c r="BA83" i="28"/>
  <c r="BA83" i="29"/>
  <c r="BA83" i="30"/>
  <c r="BA83" i="31"/>
  <c r="BA83" i="32"/>
  <c r="BA83" i="33"/>
  <c r="BA83" i="23"/>
  <c r="BA81" i="24"/>
  <c r="BA81" i="25"/>
  <c r="BA81" i="26"/>
  <c r="BA81" i="27"/>
  <c r="BA81" i="28"/>
  <c r="BA81" i="29"/>
  <c r="BA81" i="30"/>
  <c r="BA81" i="31"/>
  <c r="BA81" i="32"/>
  <c r="BA81" i="33"/>
  <c r="BA81" i="23"/>
  <c r="BA37" i="24"/>
  <c r="BA37" i="25"/>
  <c r="BA37" i="26"/>
  <c r="BA37" i="27"/>
  <c r="BA37" i="28"/>
  <c r="BA37" i="29"/>
  <c r="BA37" i="30"/>
  <c r="BA37" i="31"/>
  <c r="BA37" i="32"/>
  <c r="BA37" i="33"/>
  <c r="BA37" i="23"/>
  <c r="BA35" i="24"/>
  <c r="BA35" i="25"/>
  <c r="BA35" i="26"/>
  <c r="BA35" i="27"/>
  <c r="BA35" i="28"/>
  <c r="BA35" i="29"/>
  <c r="BA35" i="30"/>
  <c r="BA35" i="31"/>
  <c r="BA35" i="32"/>
  <c r="BA35" i="33"/>
  <c r="BA35" i="23"/>
  <c r="C87" i="24"/>
  <c r="C85" i="24"/>
  <c r="C83" i="24"/>
  <c r="C81" i="24"/>
  <c r="C79" i="24"/>
  <c r="C77" i="24"/>
  <c r="C75" i="24"/>
  <c r="C73" i="24"/>
  <c r="C71" i="24"/>
  <c r="C69" i="24"/>
  <c r="C67" i="24"/>
  <c r="C65" i="24"/>
  <c r="C63" i="24"/>
  <c r="C61" i="24"/>
  <c r="C59" i="24"/>
  <c r="C57" i="24"/>
  <c r="C87" i="25"/>
  <c r="C85" i="25"/>
  <c r="C83" i="25"/>
  <c r="C81" i="25"/>
  <c r="C79" i="25"/>
  <c r="C77" i="25"/>
  <c r="C75" i="25"/>
  <c r="C73" i="25"/>
  <c r="C71" i="25"/>
  <c r="C69" i="25"/>
  <c r="C67" i="25"/>
  <c r="C65" i="25"/>
  <c r="C63" i="25"/>
  <c r="C61" i="25"/>
  <c r="C59" i="25"/>
  <c r="C57" i="25"/>
  <c r="C87" i="26"/>
  <c r="C85" i="26"/>
  <c r="C83" i="26"/>
  <c r="C81" i="26"/>
  <c r="C79" i="26"/>
  <c r="C77" i="26"/>
  <c r="C75" i="26"/>
  <c r="C73" i="26"/>
  <c r="C71" i="26"/>
  <c r="C69" i="26"/>
  <c r="C67" i="26"/>
  <c r="C65" i="26"/>
  <c r="C63" i="26"/>
  <c r="C61" i="26"/>
  <c r="C59" i="26"/>
  <c r="C57" i="26"/>
  <c r="C87" i="27"/>
  <c r="C85" i="27"/>
  <c r="C83" i="27"/>
  <c r="C81" i="27"/>
  <c r="C79" i="27"/>
  <c r="C77" i="27"/>
  <c r="C75" i="27"/>
  <c r="C73" i="27"/>
  <c r="C71" i="27"/>
  <c r="C69" i="27"/>
  <c r="C67" i="27"/>
  <c r="C65" i="27"/>
  <c r="C63" i="27"/>
  <c r="C61" i="27"/>
  <c r="C59" i="27"/>
  <c r="C57" i="27"/>
  <c r="C87" i="28"/>
  <c r="C85" i="28"/>
  <c r="C83" i="28"/>
  <c r="C81" i="28"/>
  <c r="C79" i="28"/>
  <c r="C77" i="28"/>
  <c r="C75" i="28"/>
  <c r="C73" i="28"/>
  <c r="C71" i="28"/>
  <c r="C69" i="28"/>
  <c r="C67" i="28"/>
  <c r="C65" i="28"/>
  <c r="C63" i="28"/>
  <c r="C61" i="28"/>
  <c r="C59" i="28"/>
  <c r="C57" i="28"/>
  <c r="C87" i="29"/>
  <c r="C85" i="29"/>
  <c r="C83" i="29"/>
  <c r="C81" i="29"/>
  <c r="C79" i="29"/>
  <c r="C77" i="29"/>
  <c r="C75" i="29"/>
  <c r="C73" i="29"/>
  <c r="C71" i="29"/>
  <c r="C69" i="29"/>
  <c r="C67" i="29"/>
  <c r="C65" i="29"/>
  <c r="C63" i="29"/>
  <c r="C61" i="29"/>
  <c r="C59" i="29"/>
  <c r="C57" i="29"/>
  <c r="C87" i="30"/>
  <c r="C85" i="30"/>
  <c r="C83" i="30"/>
  <c r="C81" i="30"/>
  <c r="C79" i="30"/>
  <c r="C77" i="30"/>
  <c r="C75" i="30"/>
  <c r="C73" i="30"/>
  <c r="C71" i="30"/>
  <c r="C69" i="30"/>
  <c r="C67" i="30"/>
  <c r="C65" i="30"/>
  <c r="C63" i="30"/>
  <c r="C61" i="30"/>
  <c r="C59" i="30"/>
  <c r="C57" i="30"/>
  <c r="C87" i="31"/>
  <c r="C85" i="31"/>
  <c r="C83" i="31"/>
  <c r="C81" i="31"/>
  <c r="C79" i="31"/>
  <c r="C77" i="31"/>
  <c r="C75" i="31"/>
  <c r="C73" i="31"/>
  <c r="C71" i="31"/>
  <c r="C69" i="31"/>
  <c r="C67" i="31"/>
  <c r="C65" i="31"/>
  <c r="C63" i="31"/>
  <c r="C61" i="31"/>
  <c r="C59" i="31"/>
  <c r="C57" i="31"/>
  <c r="C87" i="32"/>
  <c r="C85" i="32"/>
  <c r="C83" i="32"/>
  <c r="C81" i="32"/>
  <c r="C79" i="32"/>
  <c r="C77" i="32"/>
  <c r="C75" i="32"/>
  <c r="C73" i="32"/>
  <c r="C71" i="32"/>
  <c r="C69" i="32"/>
  <c r="C67" i="32"/>
  <c r="C65" i="32"/>
  <c r="C63" i="32"/>
  <c r="C61" i="32"/>
  <c r="C59" i="32"/>
  <c r="C57" i="32"/>
  <c r="C87" i="33"/>
  <c r="C85" i="33"/>
  <c r="C83" i="33"/>
  <c r="C81" i="33"/>
  <c r="C79" i="33"/>
  <c r="C77" i="33"/>
  <c r="C75" i="33"/>
  <c r="C73" i="33"/>
  <c r="C71" i="33"/>
  <c r="C69" i="33"/>
  <c r="C67" i="33"/>
  <c r="C65" i="33"/>
  <c r="C63" i="33"/>
  <c r="C61" i="33"/>
  <c r="C59" i="33"/>
  <c r="C57" i="33"/>
  <c r="C87" i="23"/>
  <c r="C85" i="23"/>
  <c r="C83" i="23"/>
  <c r="C81" i="23"/>
  <c r="C79" i="23"/>
  <c r="C77" i="23"/>
  <c r="C75" i="23"/>
  <c r="C73" i="23"/>
  <c r="C71" i="23"/>
  <c r="C69" i="23"/>
  <c r="C67" i="23"/>
  <c r="C65" i="23"/>
  <c r="C63" i="23"/>
  <c r="C61" i="23"/>
  <c r="C59" i="23"/>
  <c r="C57" i="23"/>
  <c r="C41" i="24"/>
  <c r="C39" i="24"/>
  <c r="C37" i="24"/>
  <c r="C35" i="24"/>
  <c r="C33" i="24"/>
  <c r="C31" i="24"/>
  <c r="C29" i="24"/>
  <c r="C27" i="24"/>
  <c r="C25" i="24"/>
  <c r="C23" i="24"/>
  <c r="C21" i="24"/>
  <c r="C19" i="24"/>
  <c r="C17" i="24"/>
  <c r="C15" i="24"/>
  <c r="C13" i="24"/>
  <c r="C11" i="24"/>
  <c r="C41" i="25"/>
  <c r="C39" i="25"/>
  <c r="C37" i="25"/>
  <c r="C35" i="25"/>
  <c r="C33" i="25"/>
  <c r="C31" i="25"/>
  <c r="C29" i="25"/>
  <c r="C27" i="25"/>
  <c r="C25" i="25"/>
  <c r="C23" i="25"/>
  <c r="C21" i="25"/>
  <c r="C19" i="25"/>
  <c r="C17" i="25"/>
  <c r="C15" i="25"/>
  <c r="C13" i="25"/>
  <c r="C11" i="25"/>
  <c r="C41" i="26"/>
  <c r="C39" i="26"/>
  <c r="C37" i="26"/>
  <c r="C35" i="26"/>
  <c r="C33" i="26"/>
  <c r="C31" i="26"/>
  <c r="C29" i="26"/>
  <c r="C27" i="26"/>
  <c r="C25" i="26"/>
  <c r="C23" i="26"/>
  <c r="C21" i="26"/>
  <c r="C19" i="26"/>
  <c r="C17" i="26"/>
  <c r="C15" i="26"/>
  <c r="C13" i="26"/>
  <c r="C11" i="26"/>
  <c r="C41" i="27"/>
  <c r="C39" i="27"/>
  <c r="C37" i="27"/>
  <c r="C35" i="27"/>
  <c r="C33" i="27"/>
  <c r="C31" i="27"/>
  <c r="C29" i="27"/>
  <c r="C27" i="27"/>
  <c r="C25" i="27"/>
  <c r="C23" i="27"/>
  <c r="C21" i="27"/>
  <c r="C19" i="27"/>
  <c r="C17" i="27"/>
  <c r="C15" i="27"/>
  <c r="C13" i="27"/>
  <c r="C11" i="27"/>
  <c r="C41" i="28"/>
  <c r="C39" i="28"/>
  <c r="C37" i="28"/>
  <c r="C35" i="28"/>
  <c r="C33" i="28"/>
  <c r="C31" i="28"/>
  <c r="C29" i="28"/>
  <c r="C27" i="28"/>
  <c r="C25" i="28"/>
  <c r="C23" i="28"/>
  <c r="C21" i="28"/>
  <c r="C19" i="28"/>
  <c r="C17" i="28"/>
  <c r="C15" i="28"/>
  <c r="C13" i="28"/>
  <c r="C11" i="28"/>
  <c r="C41" i="29"/>
  <c r="C39" i="29"/>
  <c r="C37" i="29"/>
  <c r="C35" i="29"/>
  <c r="C33" i="29"/>
  <c r="C31" i="29"/>
  <c r="C29" i="29"/>
  <c r="C27" i="29"/>
  <c r="C25" i="29"/>
  <c r="C23" i="29"/>
  <c r="C21" i="29"/>
  <c r="C19" i="29"/>
  <c r="C17" i="29"/>
  <c r="C15" i="29"/>
  <c r="C13" i="29"/>
  <c r="C11" i="29"/>
  <c r="C41" i="30"/>
  <c r="C39" i="30"/>
  <c r="C37" i="30"/>
  <c r="C35" i="30"/>
  <c r="C33" i="30"/>
  <c r="C31" i="30"/>
  <c r="C29" i="30"/>
  <c r="C27" i="30"/>
  <c r="C25" i="30"/>
  <c r="C23" i="30"/>
  <c r="C21" i="30"/>
  <c r="C19" i="30"/>
  <c r="C17" i="30"/>
  <c r="C15" i="30"/>
  <c r="C13" i="30"/>
  <c r="C11" i="30"/>
  <c r="C41" i="31"/>
  <c r="C39" i="31"/>
  <c r="C37" i="31"/>
  <c r="C35" i="31"/>
  <c r="C33" i="31"/>
  <c r="C31" i="31"/>
  <c r="C29" i="31"/>
  <c r="C27" i="31"/>
  <c r="C25" i="31"/>
  <c r="C23" i="31"/>
  <c r="C21" i="31"/>
  <c r="C19" i="31"/>
  <c r="C17" i="31"/>
  <c r="C15" i="31"/>
  <c r="C13" i="31"/>
  <c r="C11" i="31"/>
  <c r="C41" i="32"/>
  <c r="C39" i="32"/>
  <c r="C37" i="32"/>
  <c r="C35" i="32"/>
  <c r="C33" i="32"/>
  <c r="C31" i="32"/>
  <c r="C29" i="32"/>
  <c r="C27" i="32"/>
  <c r="C25" i="32"/>
  <c r="C23" i="32"/>
  <c r="C21" i="32"/>
  <c r="C19" i="32"/>
  <c r="C17" i="32"/>
  <c r="C15" i="32"/>
  <c r="C13" i="32"/>
  <c r="C11" i="32"/>
  <c r="C41" i="33"/>
  <c r="C39" i="33"/>
  <c r="C37" i="33"/>
  <c r="C35" i="33"/>
  <c r="C33" i="33"/>
  <c r="C31" i="33"/>
  <c r="C29" i="33"/>
  <c r="C27" i="33"/>
  <c r="C25" i="33"/>
  <c r="C23" i="33"/>
  <c r="C21" i="33"/>
  <c r="C19" i="33"/>
  <c r="C17" i="33"/>
  <c r="C15" i="33"/>
  <c r="C13" i="33"/>
  <c r="C11" i="33"/>
  <c r="C41" i="23"/>
  <c r="C39" i="23"/>
  <c r="C37" i="23"/>
  <c r="C35" i="23"/>
  <c r="C33" i="23"/>
  <c r="C31" i="23"/>
  <c r="C29" i="23"/>
  <c r="C27" i="23"/>
  <c r="C25" i="23"/>
  <c r="C49" i="21"/>
  <c r="C47" i="21"/>
  <c r="C45" i="21"/>
  <c r="C43" i="21"/>
  <c r="C41" i="21"/>
  <c r="C39" i="21"/>
  <c r="C37" i="21"/>
  <c r="C35" i="21"/>
  <c r="C33" i="21"/>
  <c r="C31" i="21"/>
  <c r="C29" i="21"/>
  <c r="C27" i="21"/>
  <c r="C25" i="21"/>
  <c r="C23" i="21"/>
  <c r="C21" i="21"/>
  <c r="C19" i="21"/>
  <c r="AT41" i="21"/>
  <c r="AW43" i="21"/>
  <c r="AW45" i="21"/>
  <c r="BA45" i="21"/>
  <c r="BA43" i="21"/>
  <c r="D39" i="21"/>
  <c r="G2" i="6" l="1"/>
  <c r="D3" i="24" l="1"/>
  <c r="D49" i="24" s="1"/>
  <c r="D3" i="25"/>
  <c r="D49" i="25" s="1"/>
  <c r="D3" i="26"/>
  <c r="D49" i="26" s="1"/>
  <c r="D3" i="27"/>
  <c r="D49" i="27" s="1"/>
  <c r="D3" i="28"/>
  <c r="D49" i="28" s="1"/>
  <c r="D3" i="29"/>
  <c r="D49" i="29" s="1"/>
  <c r="D3" i="30"/>
  <c r="D49" i="30" s="1"/>
  <c r="D3" i="31"/>
  <c r="D49" i="31" s="1"/>
  <c r="D3" i="32"/>
  <c r="D49" i="32" s="1"/>
  <c r="D3" i="33"/>
  <c r="D49" i="33" s="1"/>
  <c r="D3" i="23"/>
  <c r="D49" i="23" s="1"/>
  <c r="AE51" i="25" l="1"/>
  <c r="AE50" i="25"/>
  <c r="AD50" i="25"/>
  <c r="AC50" i="25"/>
  <c r="AB50" i="25"/>
  <c r="AA50" i="25"/>
  <c r="Z50" i="25"/>
  <c r="Y50" i="25"/>
  <c r="X50" i="25"/>
  <c r="AE51" i="26"/>
  <c r="AE50" i="26"/>
  <c r="AD50" i="26"/>
  <c r="AC50" i="26"/>
  <c r="AB50" i="26"/>
  <c r="AA50" i="26"/>
  <c r="Z50" i="26"/>
  <c r="Y50" i="26"/>
  <c r="X50" i="26"/>
  <c r="AE51" i="27"/>
  <c r="AE50" i="27"/>
  <c r="AD50" i="27"/>
  <c r="AC50" i="27"/>
  <c r="AB50" i="27"/>
  <c r="AA50" i="27"/>
  <c r="Z50" i="27"/>
  <c r="Y50" i="27"/>
  <c r="X50" i="27"/>
  <c r="AE51" i="28"/>
  <c r="AE50" i="28"/>
  <c r="AD50" i="28"/>
  <c r="AC50" i="28"/>
  <c r="AB50" i="28"/>
  <c r="AA50" i="28"/>
  <c r="Z50" i="28"/>
  <c r="Y50" i="28"/>
  <c r="X50" i="28"/>
  <c r="AE51" i="29"/>
  <c r="AE50" i="29"/>
  <c r="AD50" i="29"/>
  <c r="AC50" i="29"/>
  <c r="AB50" i="29"/>
  <c r="AA50" i="29"/>
  <c r="Z50" i="29"/>
  <c r="Y50" i="29"/>
  <c r="X50" i="29"/>
  <c r="AE51" i="30"/>
  <c r="AE50" i="30"/>
  <c r="AD50" i="30"/>
  <c r="AC50" i="30"/>
  <c r="AB50" i="30"/>
  <c r="AA50" i="30"/>
  <c r="Z50" i="30"/>
  <c r="Y50" i="30"/>
  <c r="X50" i="30"/>
  <c r="AE51" i="31"/>
  <c r="AE50" i="31"/>
  <c r="AD50" i="31"/>
  <c r="AC50" i="31"/>
  <c r="AB50" i="31"/>
  <c r="AA50" i="31"/>
  <c r="Z50" i="31"/>
  <c r="Y50" i="31"/>
  <c r="X50" i="31"/>
  <c r="AE51" i="32"/>
  <c r="AE50" i="32"/>
  <c r="AD50" i="32"/>
  <c r="AC50" i="32"/>
  <c r="AB50" i="32"/>
  <c r="AA50" i="32"/>
  <c r="Z50" i="32"/>
  <c r="Y50" i="32"/>
  <c r="X50" i="32"/>
  <c r="AE51" i="33"/>
  <c r="AE50" i="33"/>
  <c r="AD50" i="33"/>
  <c r="AC50" i="33"/>
  <c r="AB50" i="33"/>
  <c r="AA50" i="33"/>
  <c r="Z50" i="33"/>
  <c r="Y50" i="33"/>
  <c r="X50" i="33"/>
  <c r="AE51" i="24"/>
  <c r="AE50" i="24"/>
  <c r="AD50" i="24"/>
  <c r="AC50" i="24"/>
  <c r="AB50" i="24"/>
  <c r="AA50" i="24"/>
  <c r="Z50" i="24"/>
  <c r="Y50" i="24"/>
  <c r="X50" i="24"/>
  <c r="AD50" i="23"/>
  <c r="AC50" i="23"/>
  <c r="AB50" i="23"/>
  <c r="AA50" i="23"/>
  <c r="Z50" i="23"/>
  <c r="Y50" i="23"/>
  <c r="X50" i="23"/>
  <c r="AE51" i="23"/>
  <c r="AE50" i="23"/>
  <c r="AM87" i="33" l="1"/>
  <c r="AM85" i="33"/>
  <c r="AM83" i="33"/>
  <c r="AM81" i="33"/>
  <c r="AM79" i="33"/>
  <c r="AM77" i="33"/>
  <c r="AM75" i="33"/>
  <c r="AM73" i="33"/>
  <c r="AM71" i="33"/>
  <c r="AM69" i="33"/>
  <c r="AM67" i="33"/>
  <c r="AM65" i="33"/>
  <c r="AM63" i="33"/>
  <c r="AM61" i="33"/>
  <c r="AM59" i="33"/>
  <c r="AM57" i="33"/>
  <c r="AM55" i="33"/>
  <c r="AM52" i="33"/>
  <c r="AF52" i="33"/>
  <c r="AM41" i="33"/>
  <c r="AM39" i="33"/>
  <c r="AM37" i="33"/>
  <c r="AM35" i="33"/>
  <c r="AM33" i="33"/>
  <c r="AM31" i="33"/>
  <c r="AM29" i="33"/>
  <c r="AM27" i="33"/>
  <c r="AM25" i="33"/>
  <c r="AM23" i="33"/>
  <c r="AM21" i="33"/>
  <c r="AM19" i="33"/>
  <c r="AM17" i="33"/>
  <c r="AM15" i="33"/>
  <c r="AM13" i="33"/>
  <c r="AM11" i="33"/>
  <c r="AM9" i="33"/>
  <c r="AM6" i="33"/>
  <c r="AF6" i="33"/>
  <c r="AM87" i="32"/>
  <c r="AM85" i="32"/>
  <c r="AM83" i="32"/>
  <c r="AM81" i="32"/>
  <c r="AM79" i="32"/>
  <c r="AM77" i="32"/>
  <c r="AM75" i="32"/>
  <c r="AM73" i="32"/>
  <c r="AM71" i="32"/>
  <c r="AM69" i="32"/>
  <c r="AM67" i="32"/>
  <c r="AM65" i="32"/>
  <c r="AM63" i="32"/>
  <c r="AM61" i="32"/>
  <c r="AM59" i="32"/>
  <c r="AM57" i="32"/>
  <c r="AM55" i="32"/>
  <c r="AM52" i="32"/>
  <c r="AF52" i="32"/>
  <c r="AM41" i="32"/>
  <c r="AM39" i="32"/>
  <c r="AM37" i="32"/>
  <c r="AM35" i="32"/>
  <c r="AM33" i="32"/>
  <c r="AM31" i="32"/>
  <c r="AM29" i="32"/>
  <c r="AM27" i="32"/>
  <c r="AM25" i="32"/>
  <c r="AM23" i="32"/>
  <c r="AM21" i="32"/>
  <c r="AM19" i="32"/>
  <c r="AM17" i="32"/>
  <c r="AM15" i="32"/>
  <c r="AM13" i="32"/>
  <c r="AM11" i="32"/>
  <c r="AM9" i="32"/>
  <c r="AM6" i="32"/>
  <c r="AF6" i="32"/>
  <c r="AM87" i="31"/>
  <c r="AM85" i="31"/>
  <c r="AM83" i="31"/>
  <c r="AM81" i="31"/>
  <c r="AM79" i="31"/>
  <c r="AM77" i="31"/>
  <c r="AM75" i="31"/>
  <c r="AM73" i="31"/>
  <c r="AM71" i="31"/>
  <c r="AM69" i="31"/>
  <c r="AM67" i="31"/>
  <c r="AM65" i="31"/>
  <c r="AM63" i="31"/>
  <c r="AM61" i="31"/>
  <c r="AM59" i="31"/>
  <c r="AM57" i="31"/>
  <c r="AM55" i="31"/>
  <c r="AM52" i="31"/>
  <c r="AF52" i="31"/>
  <c r="AM41" i="31"/>
  <c r="AM39" i="31"/>
  <c r="AM37" i="31"/>
  <c r="AM35" i="31"/>
  <c r="AM33" i="31"/>
  <c r="AM31" i="31"/>
  <c r="AM29" i="31"/>
  <c r="AM27" i="31"/>
  <c r="AM25" i="31"/>
  <c r="AM23" i="31"/>
  <c r="AM21" i="31"/>
  <c r="AM19" i="31"/>
  <c r="AM17" i="31"/>
  <c r="AM15" i="31"/>
  <c r="AM13" i="31"/>
  <c r="AM11" i="31"/>
  <c r="AM9" i="31"/>
  <c r="AM6" i="31"/>
  <c r="AF6" i="31"/>
  <c r="AM87" i="30"/>
  <c r="AM85" i="30"/>
  <c r="AM83" i="30"/>
  <c r="AM81" i="30"/>
  <c r="AM79" i="30"/>
  <c r="AM77" i="30"/>
  <c r="AM75" i="30"/>
  <c r="AM73" i="30"/>
  <c r="AM71" i="30"/>
  <c r="AM69" i="30"/>
  <c r="AM67" i="30"/>
  <c r="AM65" i="30"/>
  <c r="AM63" i="30"/>
  <c r="AM61" i="30"/>
  <c r="AM59" i="30"/>
  <c r="AM57" i="30"/>
  <c r="AM55" i="30"/>
  <c r="AM52" i="30"/>
  <c r="AF52" i="30"/>
  <c r="AM41" i="30"/>
  <c r="AM39" i="30"/>
  <c r="AM37" i="30"/>
  <c r="AM35" i="30"/>
  <c r="AM33" i="30"/>
  <c r="AM31" i="30"/>
  <c r="AM29" i="30"/>
  <c r="AM27" i="30"/>
  <c r="AM25" i="30"/>
  <c r="AM23" i="30"/>
  <c r="AM21" i="30"/>
  <c r="AM19" i="30"/>
  <c r="AM17" i="30"/>
  <c r="AM15" i="30"/>
  <c r="AM13" i="30"/>
  <c r="AM11" i="30"/>
  <c r="AM9" i="30"/>
  <c r="AM6" i="30"/>
  <c r="AF6" i="30"/>
  <c r="AM87" i="29"/>
  <c r="AM85" i="29"/>
  <c r="AM83" i="29"/>
  <c r="AM81" i="29"/>
  <c r="AM79" i="29"/>
  <c r="AM77" i="29"/>
  <c r="AM75" i="29"/>
  <c r="AM73" i="29"/>
  <c r="AM71" i="29"/>
  <c r="AM69" i="29"/>
  <c r="AM67" i="29"/>
  <c r="AM65" i="29"/>
  <c r="AM63" i="29"/>
  <c r="AM61" i="29"/>
  <c r="AM59" i="29"/>
  <c r="AM57" i="29"/>
  <c r="AM55" i="29"/>
  <c r="AM52" i="29"/>
  <c r="AF52" i="29"/>
  <c r="AM41" i="29"/>
  <c r="AM39" i="29"/>
  <c r="AM37" i="29"/>
  <c r="AM35" i="29"/>
  <c r="AM33" i="29"/>
  <c r="AM31" i="29"/>
  <c r="AM29" i="29"/>
  <c r="AM27" i="29"/>
  <c r="AM25" i="29"/>
  <c r="AM23" i="29"/>
  <c r="AM21" i="29"/>
  <c r="AM19" i="29"/>
  <c r="AM17" i="29"/>
  <c r="AM15" i="29"/>
  <c r="AM13" i="29"/>
  <c r="AM11" i="29"/>
  <c r="AM9" i="29"/>
  <c r="AM6" i="29"/>
  <c r="AF6" i="29"/>
  <c r="AM87" i="28"/>
  <c r="AM85" i="28"/>
  <c r="AM83" i="28"/>
  <c r="AM81" i="28"/>
  <c r="AM79" i="28"/>
  <c r="AM77" i="28"/>
  <c r="AM75" i="28"/>
  <c r="AM73" i="28"/>
  <c r="AM71" i="28"/>
  <c r="AM69" i="28"/>
  <c r="AM67" i="28"/>
  <c r="AM65" i="28"/>
  <c r="AM63" i="28"/>
  <c r="AM61" i="28"/>
  <c r="AM59" i="28"/>
  <c r="AM57" i="28"/>
  <c r="AM55" i="28"/>
  <c r="AM52" i="28"/>
  <c r="AF52" i="28"/>
  <c r="AM41" i="28"/>
  <c r="AM39" i="28"/>
  <c r="AM37" i="28"/>
  <c r="AM35" i="28"/>
  <c r="AM33" i="28"/>
  <c r="AM31" i="28"/>
  <c r="AM29" i="28"/>
  <c r="AM27" i="28"/>
  <c r="AM25" i="28"/>
  <c r="AM23" i="28"/>
  <c r="AM21" i="28"/>
  <c r="AM19" i="28"/>
  <c r="AM17" i="28"/>
  <c r="AM15" i="28"/>
  <c r="AM13" i="28"/>
  <c r="AM11" i="28"/>
  <c r="AM9" i="28"/>
  <c r="AM6" i="28"/>
  <c r="AF6" i="28"/>
  <c r="AM87" i="27"/>
  <c r="AM85" i="27"/>
  <c r="AM83" i="27"/>
  <c r="AM81" i="27"/>
  <c r="AM79" i="27"/>
  <c r="AM77" i="27"/>
  <c r="AM75" i="27"/>
  <c r="AM73" i="27"/>
  <c r="AM71" i="27"/>
  <c r="AM69" i="27"/>
  <c r="AM67" i="27"/>
  <c r="AM65" i="27"/>
  <c r="AM63" i="27"/>
  <c r="AM61" i="27"/>
  <c r="AM59" i="27"/>
  <c r="AM57" i="27"/>
  <c r="AM55" i="27"/>
  <c r="AM52" i="27"/>
  <c r="AF52" i="27"/>
  <c r="AM41" i="27"/>
  <c r="AM39" i="27"/>
  <c r="AM37" i="27"/>
  <c r="AM35" i="27"/>
  <c r="AM33" i="27"/>
  <c r="AM31" i="27"/>
  <c r="AM29" i="27"/>
  <c r="AM27" i="27"/>
  <c r="AM25" i="27"/>
  <c r="AM23" i="27"/>
  <c r="AM21" i="27"/>
  <c r="AM19" i="27"/>
  <c r="AM17" i="27"/>
  <c r="AM15" i="27"/>
  <c r="AM13" i="27"/>
  <c r="AM11" i="27"/>
  <c r="AM9" i="27"/>
  <c r="AM6" i="27"/>
  <c r="AF6" i="27"/>
  <c r="AM87" i="26"/>
  <c r="AM85" i="26"/>
  <c r="AM83" i="26"/>
  <c r="AM81" i="26"/>
  <c r="AM79" i="26"/>
  <c r="AM77" i="26"/>
  <c r="AM75" i="26"/>
  <c r="AM73" i="26"/>
  <c r="AM71" i="26"/>
  <c r="AM69" i="26"/>
  <c r="AM67" i="26"/>
  <c r="AM65" i="26"/>
  <c r="AM63" i="26"/>
  <c r="AM61" i="26"/>
  <c r="AM59" i="26"/>
  <c r="AM57" i="26"/>
  <c r="AM55" i="26"/>
  <c r="AM52" i="26"/>
  <c r="AF52" i="26"/>
  <c r="AM41" i="26"/>
  <c r="AM39" i="26"/>
  <c r="AM37" i="26"/>
  <c r="AM35" i="26"/>
  <c r="AM33" i="26"/>
  <c r="AM31" i="26"/>
  <c r="AM29" i="26"/>
  <c r="AM27" i="26"/>
  <c r="AM25" i="26"/>
  <c r="AM23" i="26"/>
  <c r="AM21" i="26"/>
  <c r="AM19" i="26"/>
  <c r="AM17" i="26"/>
  <c r="AM15" i="26"/>
  <c r="AM13" i="26"/>
  <c r="AM11" i="26"/>
  <c r="AM9" i="26"/>
  <c r="AM6" i="26"/>
  <c r="AF6" i="26"/>
  <c r="AM87" i="25"/>
  <c r="AM85" i="25"/>
  <c r="AM83" i="25"/>
  <c r="AM81" i="25"/>
  <c r="AM79" i="25"/>
  <c r="AM77" i="25"/>
  <c r="AM75" i="25"/>
  <c r="AM73" i="25"/>
  <c r="AM71" i="25"/>
  <c r="AM69" i="25"/>
  <c r="AM67" i="25"/>
  <c r="AM65" i="25"/>
  <c r="AM63" i="25"/>
  <c r="AM61" i="25"/>
  <c r="AM59" i="25"/>
  <c r="AM57" i="25"/>
  <c r="AM55" i="25"/>
  <c r="AM52" i="25"/>
  <c r="AF52" i="25"/>
  <c r="AM41" i="25"/>
  <c r="AM39" i="25"/>
  <c r="AM37" i="25"/>
  <c r="AM35" i="25"/>
  <c r="AM33" i="25"/>
  <c r="AM31" i="25"/>
  <c r="AM29" i="25"/>
  <c r="AM27" i="25"/>
  <c r="AM25" i="25"/>
  <c r="AM23" i="25"/>
  <c r="AM21" i="25"/>
  <c r="AM19" i="25"/>
  <c r="AM17" i="25"/>
  <c r="AM15" i="25"/>
  <c r="AM13" i="25"/>
  <c r="AM11" i="25"/>
  <c r="AM9" i="25"/>
  <c r="AM6" i="25"/>
  <c r="AF6" i="25"/>
  <c r="AM87" i="24"/>
  <c r="AM85" i="24"/>
  <c r="AM83" i="24"/>
  <c r="AM81" i="24"/>
  <c r="AM79" i="24"/>
  <c r="AM77" i="24"/>
  <c r="AM75" i="24"/>
  <c r="AM73" i="24"/>
  <c r="AM71" i="24"/>
  <c r="AM69" i="24"/>
  <c r="AM67" i="24"/>
  <c r="AM65" i="24"/>
  <c r="AM63" i="24"/>
  <c r="AM61" i="24"/>
  <c r="AM59" i="24"/>
  <c r="AM57" i="24"/>
  <c r="AM55" i="24"/>
  <c r="AM52" i="24"/>
  <c r="AF52" i="24"/>
  <c r="AM41" i="24"/>
  <c r="AM39" i="24"/>
  <c r="AM37" i="24"/>
  <c r="AM35" i="24"/>
  <c r="AM33" i="24"/>
  <c r="AM31" i="24"/>
  <c r="AM29" i="24"/>
  <c r="AM27" i="24"/>
  <c r="AM25" i="24"/>
  <c r="AM23" i="24"/>
  <c r="AM21" i="24"/>
  <c r="AM19" i="24"/>
  <c r="AM17" i="24"/>
  <c r="AM15" i="24"/>
  <c r="AM13" i="24"/>
  <c r="AM11" i="24"/>
  <c r="AM9" i="24"/>
  <c r="AM6" i="24"/>
  <c r="AF6" i="24"/>
  <c r="AM87" i="23"/>
  <c r="AM85" i="23"/>
  <c r="AM83" i="23"/>
  <c r="AM81" i="23"/>
  <c r="AM79" i="23"/>
  <c r="AM77" i="23"/>
  <c r="AM75" i="23"/>
  <c r="AM73" i="23"/>
  <c r="AM71" i="23"/>
  <c r="AM69" i="23"/>
  <c r="AM67" i="23"/>
  <c r="AM65" i="23"/>
  <c r="AM63" i="23"/>
  <c r="AM61" i="23"/>
  <c r="AM59" i="23"/>
  <c r="AM57" i="23"/>
  <c r="AM55" i="23"/>
  <c r="AM41" i="23"/>
  <c r="AM39" i="23"/>
  <c r="AM37" i="23"/>
  <c r="AM35" i="23"/>
  <c r="AM33" i="23"/>
  <c r="AM31" i="23"/>
  <c r="AM29" i="23"/>
  <c r="AM23" i="23"/>
  <c r="AM21" i="23"/>
  <c r="AM19" i="23"/>
  <c r="AM17" i="23"/>
  <c r="AM15" i="23"/>
  <c r="AM13" i="23"/>
  <c r="AM9" i="23"/>
  <c r="AM6" i="23"/>
  <c r="AM52" i="23" s="1"/>
  <c r="AF6" i="23"/>
  <c r="D49" i="21"/>
  <c r="D47" i="21"/>
  <c r="D45" i="21"/>
  <c r="D43" i="21"/>
  <c r="D41" i="21"/>
  <c r="D37" i="21"/>
  <c r="D35" i="21"/>
  <c r="D33" i="21"/>
  <c r="D31" i="21"/>
  <c r="D29" i="21"/>
  <c r="D27" i="21"/>
  <c r="D25" i="21"/>
  <c r="D23" i="21"/>
  <c r="D21" i="21"/>
  <c r="D19" i="21"/>
  <c r="D17" i="21"/>
  <c r="G44" i="23" l="1"/>
  <c r="G90" i="23" s="1"/>
  <c r="G44" i="24"/>
  <c r="G90" i="24" s="1"/>
  <c r="G44" i="26"/>
  <c r="G90" i="26" s="1"/>
  <c r="G44" i="28"/>
  <c r="G90" i="28" s="1"/>
  <c r="G44" i="30"/>
  <c r="G90" i="30" s="1"/>
  <c r="G44" i="32"/>
  <c r="G90" i="32" s="1"/>
  <c r="G44" i="25"/>
  <c r="G90" i="25" s="1"/>
  <c r="G44" i="27"/>
  <c r="G90" i="27" s="1"/>
  <c r="G44" i="29"/>
  <c r="G90" i="29" s="1"/>
  <c r="G44" i="31"/>
  <c r="G90" i="31" s="1"/>
  <c r="G44" i="33"/>
  <c r="G90" i="33" s="1"/>
  <c r="AF52" i="23"/>
  <c r="AM27" i="21"/>
  <c r="AM25" i="21"/>
  <c r="AM23" i="21"/>
  <c r="AM39" i="21"/>
  <c r="AM37" i="21"/>
  <c r="G52" i="21"/>
  <c r="AM21" i="21" l="1"/>
  <c r="C2" i="6"/>
  <c r="B5" i="7"/>
  <c r="AM49" i="21"/>
  <c r="AM47" i="21"/>
  <c r="AM45" i="21"/>
  <c r="AM43" i="21"/>
  <c r="AM41" i="21"/>
  <c r="AM35" i="21"/>
  <c r="AM33" i="21"/>
  <c r="AM31" i="21"/>
  <c r="AM29" i="21"/>
  <c r="AM19" i="21"/>
  <c r="AM17" i="21"/>
  <c r="G1" i="6"/>
  <c r="G5" i="6" s="1"/>
  <c r="G14" i="6"/>
  <c r="G16" i="6"/>
  <c r="G18" i="6"/>
  <c r="G24" i="6"/>
  <c r="G26"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H15" i="21"/>
  <c r="H16" i="21" s="1"/>
  <c r="H55" i="21" s="1"/>
  <c r="G17" i="6" l="1"/>
  <c r="G27" i="6"/>
  <c r="G23" i="6"/>
  <c r="G19" i="6"/>
  <c r="G15" i="6"/>
  <c r="G25" i="6"/>
  <c r="G21" i="6"/>
  <c r="C5" i="7"/>
  <c r="D5" i="7" s="1"/>
  <c r="A85" i="33"/>
  <c r="D85" i="33" s="1"/>
  <c r="A81" i="33"/>
  <c r="D81" i="33" s="1"/>
  <c r="A77" i="33"/>
  <c r="A73" i="33"/>
  <c r="A69" i="33"/>
  <c r="A65" i="33"/>
  <c r="A61" i="33"/>
  <c r="D61" i="33" s="1"/>
  <c r="A57" i="33"/>
  <c r="A39" i="33"/>
  <c r="D39" i="33" s="1"/>
  <c r="A35" i="33"/>
  <c r="D35" i="33" s="1"/>
  <c r="A31" i="33"/>
  <c r="A27" i="33"/>
  <c r="A23" i="33"/>
  <c r="A19" i="33"/>
  <c r="A15" i="33"/>
  <c r="D15" i="33" s="1"/>
  <c r="A11" i="33"/>
  <c r="A85" i="32"/>
  <c r="D85" i="32" s="1"/>
  <c r="A81" i="32"/>
  <c r="D81" i="32" s="1"/>
  <c r="A77" i="32"/>
  <c r="A73" i="32"/>
  <c r="A69" i="32"/>
  <c r="A65" i="32"/>
  <c r="A61" i="32"/>
  <c r="D61" i="32" s="1"/>
  <c r="A57" i="32"/>
  <c r="A39" i="32"/>
  <c r="D39" i="32" s="1"/>
  <c r="A35" i="32"/>
  <c r="D35" i="32" s="1"/>
  <c r="A31" i="32"/>
  <c r="A27" i="32"/>
  <c r="A23" i="32"/>
  <c r="A19" i="32"/>
  <c r="A15" i="32"/>
  <c r="D15" i="32" s="1"/>
  <c r="A11" i="32"/>
  <c r="A85" i="31"/>
  <c r="D85" i="31" s="1"/>
  <c r="A81" i="31"/>
  <c r="D81" i="31" s="1"/>
  <c r="A77" i="31"/>
  <c r="A73" i="31"/>
  <c r="A69" i="31"/>
  <c r="A65" i="31"/>
  <c r="A61" i="31"/>
  <c r="D61" i="31" s="1"/>
  <c r="A57" i="31"/>
  <c r="A39" i="31"/>
  <c r="D39" i="31" s="1"/>
  <c r="A35" i="31"/>
  <c r="D35" i="31" s="1"/>
  <c r="A31" i="31"/>
  <c r="A27" i="31"/>
  <c r="A23" i="31"/>
  <c r="A19" i="31"/>
  <c r="A15" i="31"/>
  <c r="D15" i="31" s="1"/>
  <c r="A11" i="31"/>
  <c r="A85" i="30"/>
  <c r="D85" i="30" s="1"/>
  <c r="A81" i="30"/>
  <c r="D81" i="30" s="1"/>
  <c r="A77" i="30"/>
  <c r="A73" i="30"/>
  <c r="A69" i="30"/>
  <c r="A65" i="30"/>
  <c r="A61" i="30"/>
  <c r="D61" i="30" s="1"/>
  <c r="A57" i="30"/>
  <c r="A39" i="30"/>
  <c r="D39" i="30" s="1"/>
  <c r="A35" i="30"/>
  <c r="D35" i="30" s="1"/>
  <c r="A31" i="30"/>
  <c r="A27" i="30"/>
  <c r="A23" i="30"/>
  <c r="A19" i="30"/>
  <c r="A15" i="30"/>
  <c r="D15" i="30" s="1"/>
  <c r="A11" i="30"/>
  <c r="A85" i="29"/>
  <c r="D85" i="29" s="1"/>
  <c r="A81" i="29"/>
  <c r="D81" i="29" s="1"/>
  <c r="A77" i="29"/>
  <c r="A73" i="29"/>
  <c r="A69" i="29"/>
  <c r="A65" i="29"/>
  <c r="A61" i="29"/>
  <c r="D61" i="29" s="1"/>
  <c r="A57" i="29"/>
  <c r="A39" i="29"/>
  <c r="D39" i="29" s="1"/>
  <c r="A35" i="29"/>
  <c r="D35" i="29" s="1"/>
  <c r="A15" i="29"/>
  <c r="D15" i="29" s="1"/>
  <c r="A85" i="28"/>
  <c r="D85" i="28" s="1"/>
  <c r="A81" i="28"/>
  <c r="D81" i="28" s="1"/>
  <c r="A77" i="28"/>
  <c r="A73" i="28"/>
  <c r="A69" i="28"/>
  <c r="A57" i="24"/>
  <c r="A87" i="23"/>
  <c r="D87" i="23" s="1"/>
  <c r="A79" i="23"/>
  <c r="A71" i="23"/>
  <c r="A63" i="23"/>
  <c r="A55" i="23"/>
  <c r="A35" i="23"/>
  <c r="D35" i="23" s="1"/>
  <c r="A27" i="23"/>
  <c r="A19" i="23"/>
  <c r="A11" i="23"/>
  <c r="A75" i="31"/>
  <c r="A33" i="31"/>
  <c r="A25" i="31"/>
  <c r="A17" i="31"/>
  <c r="A13" i="31"/>
  <c r="A83" i="30"/>
  <c r="D83" i="30" s="1"/>
  <c r="A79" i="30"/>
  <c r="A71" i="30"/>
  <c r="A63" i="30"/>
  <c r="A55" i="30"/>
  <c r="A37" i="30"/>
  <c r="D37" i="30" s="1"/>
  <c r="A29" i="30"/>
  <c r="A21" i="30"/>
  <c r="A17" i="30"/>
  <c r="A9" i="30"/>
  <c r="A83" i="29"/>
  <c r="D83" i="29" s="1"/>
  <c r="A79" i="29"/>
  <c r="A71" i="29"/>
  <c r="A63" i="29"/>
  <c r="A55" i="29"/>
  <c r="A37" i="29"/>
  <c r="D37" i="29" s="1"/>
  <c r="A83" i="28"/>
  <c r="D83" i="28" s="1"/>
  <c r="A75" i="28"/>
  <c r="A71" i="28"/>
  <c r="A63" i="28"/>
  <c r="A55" i="28"/>
  <c r="A37" i="28"/>
  <c r="D37" i="28" s="1"/>
  <c r="A29" i="28"/>
  <c r="A21" i="28"/>
  <c r="A13" i="28"/>
  <c r="A87" i="27"/>
  <c r="D87" i="27" s="1"/>
  <c r="A79" i="27"/>
  <c r="A71" i="27"/>
  <c r="A67" i="27"/>
  <c r="A59" i="27"/>
  <c r="A41" i="27"/>
  <c r="D41" i="27" s="1"/>
  <c r="A87" i="33"/>
  <c r="D87" i="33" s="1"/>
  <c r="A83" i="33"/>
  <c r="D83" i="33" s="1"/>
  <c r="A79" i="33"/>
  <c r="A75" i="33"/>
  <c r="A71" i="33"/>
  <c r="A67" i="33"/>
  <c r="A63" i="33"/>
  <c r="A59" i="33"/>
  <c r="A55" i="33"/>
  <c r="A41" i="33"/>
  <c r="D41" i="33" s="1"/>
  <c r="A37" i="33"/>
  <c r="D37" i="33" s="1"/>
  <c r="A33" i="33"/>
  <c r="A29" i="33"/>
  <c r="A25" i="33"/>
  <c r="A21" i="33"/>
  <c r="A17" i="33"/>
  <c r="A13" i="33"/>
  <c r="A9" i="33"/>
  <c r="A87" i="32"/>
  <c r="D87" i="32" s="1"/>
  <c r="A83" i="32"/>
  <c r="D83" i="32" s="1"/>
  <c r="A79" i="32"/>
  <c r="A75" i="32"/>
  <c r="A71" i="32"/>
  <c r="A67" i="32"/>
  <c r="A63" i="32"/>
  <c r="A59" i="32"/>
  <c r="A55" i="32"/>
  <c r="A41" i="32"/>
  <c r="D41" i="32" s="1"/>
  <c r="A37" i="32"/>
  <c r="D37" i="32" s="1"/>
  <c r="A33" i="32"/>
  <c r="A29" i="32"/>
  <c r="A25" i="32"/>
  <c r="A21" i="32"/>
  <c r="A17" i="32"/>
  <c r="A13" i="32"/>
  <c r="A9" i="32"/>
  <c r="A87" i="31"/>
  <c r="D87" i="31" s="1"/>
  <c r="A83" i="31"/>
  <c r="D83" i="31" s="1"/>
  <c r="A79" i="31"/>
  <c r="A71" i="31"/>
  <c r="A67" i="31"/>
  <c r="A63" i="31"/>
  <c r="A59" i="31"/>
  <c r="A55" i="31"/>
  <c r="A41" i="31"/>
  <c r="D41" i="31" s="1"/>
  <c r="A37" i="31"/>
  <c r="D37" i="31" s="1"/>
  <c r="A29" i="31"/>
  <c r="A21" i="31"/>
  <c r="A9" i="31"/>
  <c r="A87" i="30"/>
  <c r="D87" i="30" s="1"/>
  <c r="A75" i="30"/>
  <c r="A67" i="30"/>
  <c r="A59" i="30"/>
  <c r="A41" i="30"/>
  <c r="D41" i="30" s="1"/>
  <c r="A33" i="30"/>
  <c r="A25" i="30"/>
  <c r="A13" i="30"/>
  <c r="A87" i="29"/>
  <c r="D87" i="29" s="1"/>
  <c r="A75" i="29"/>
  <c r="A67" i="29"/>
  <c r="A59" i="29"/>
  <c r="A41" i="29"/>
  <c r="D41" i="29" s="1"/>
  <c r="A87" i="28"/>
  <c r="D87" i="28" s="1"/>
  <c r="A79" i="28"/>
  <c r="A67" i="28"/>
  <c r="A59" i="28"/>
  <c r="A41" i="28"/>
  <c r="D41" i="28" s="1"/>
  <c r="A33" i="28"/>
  <c r="A25" i="28"/>
  <c r="A17" i="28"/>
  <c r="A9" i="28"/>
  <c r="A83" i="27"/>
  <c r="D83" i="27" s="1"/>
  <c r="A75" i="27"/>
  <c r="A63" i="27"/>
  <c r="A55" i="27"/>
  <c r="A27" i="28"/>
  <c r="A11" i="28"/>
  <c r="A77" i="27"/>
  <c r="A61" i="27"/>
  <c r="D61" i="27" s="1"/>
  <c r="A87" i="24"/>
  <c r="D87" i="24" s="1"/>
  <c r="A83" i="24"/>
  <c r="D83" i="24" s="1"/>
  <c r="A79" i="24"/>
  <c r="A75" i="24"/>
  <c r="A71" i="24"/>
  <c r="A67" i="24"/>
  <c r="A63" i="24"/>
  <c r="A59" i="24"/>
  <c r="A39" i="24"/>
  <c r="D39" i="24" s="1"/>
  <c r="A35" i="24"/>
  <c r="D35" i="24" s="1"/>
  <c r="A31" i="24"/>
  <c r="A27" i="24"/>
  <c r="A23" i="24"/>
  <c r="A19" i="24"/>
  <c r="A15" i="24"/>
  <c r="D15" i="24" s="1"/>
  <c r="A11" i="24"/>
  <c r="A77" i="23"/>
  <c r="A67" i="23"/>
  <c r="A57" i="23"/>
  <c r="A33" i="23"/>
  <c r="A23" i="23"/>
  <c r="A13" i="23"/>
  <c r="A77" i="25"/>
  <c r="A65" i="25"/>
  <c r="A57" i="25"/>
  <c r="A35" i="25"/>
  <c r="D35" i="25" s="1"/>
  <c r="A27" i="25"/>
  <c r="A19" i="25"/>
  <c r="A11" i="25"/>
  <c r="A85" i="23"/>
  <c r="D85" i="23" s="1"/>
  <c r="A65" i="23"/>
  <c r="A31" i="23"/>
  <c r="A9" i="23"/>
  <c r="A33" i="27"/>
  <c r="A21" i="27"/>
  <c r="A9" i="27"/>
  <c r="A79" i="26"/>
  <c r="A67" i="26"/>
  <c r="A59" i="26"/>
  <c r="A33" i="26"/>
  <c r="A21" i="26"/>
  <c r="A9" i="26"/>
  <c r="A79" i="25"/>
  <c r="A71" i="25"/>
  <c r="A59" i="25"/>
  <c r="A37" i="25"/>
  <c r="D37" i="25" s="1"/>
  <c r="A25" i="25"/>
  <c r="A17" i="25"/>
  <c r="A69" i="23"/>
  <c r="A25" i="23"/>
  <c r="A57" i="28"/>
  <c r="A31" i="28"/>
  <c r="A15" i="28"/>
  <c r="D15" i="28" s="1"/>
  <c r="A81" i="27"/>
  <c r="D81" i="27" s="1"/>
  <c r="A65" i="27"/>
  <c r="A39" i="27"/>
  <c r="D39" i="27" s="1"/>
  <c r="A35" i="27"/>
  <c r="D35" i="27" s="1"/>
  <c r="A31" i="27"/>
  <c r="A27" i="27"/>
  <c r="A23" i="27"/>
  <c r="A19" i="27"/>
  <c r="A15" i="27"/>
  <c r="D15" i="27" s="1"/>
  <c r="A11" i="27"/>
  <c r="A85" i="26"/>
  <c r="D85" i="26" s="1"/>
  <c r="A81" i="26"/>
  <c r="D81" i="26" s="1"/>
  <c r="A77" i="26"/>
  <c r="A73" i="26"/>
  <c r="A69" i="26"/>
  <c r="A65" i="26"/>
  <c r="A61" i="26"/>
  <c r="D61" i="26" s="1"/>
  <c r="A57" i="26"/>
  <c r="A39" i="26"/>
  <c r="D39" i="26" s="1"/>
  <c r="A35" i="26"/>
  <c r="D35" i="26" s="1"/>
  <c r="A31" i="26"/>
  <c r="A27" i="26"/>
  <c r="A23" i="26"/>
  <c r="A19" i="26"/>
  <c r="A15" i="26"/>
  <c r="D15" i="26" s="1"/>
  <c r="A11" i="26"/>
  <c r="A85" i="25"/>
  <c r="D85" i="25" s="1"/>
  <c r="A81" i="25"/>
  <c r="D81" i="25" s="1"/>
  <c r="A73" i="25"/>
  <c r="A69" i="25"/>
  <c r="A61" i="25"/>
  <c r="D61" i="25" s="1"/>
  <c r="A39" i="25"/>
  <c r="D39" i="25" s="1"/>
  <c r="A31" i="25"/>
  <c r="A23" i="25"/>
  <c r="A15" i="25"/>
  <c r="D15" i="25" s="1"/>
  <c r="A75" i="23"/>
  <c r="A41" i="23"/>
  <c r="D41" i="23" s="1"/>
  <c r="A21" i="23"/>
  <c r="A29" i="27"/>
  <c r="A17" i="27"/>
  <c r="A87" i="26"/>
  <c r="D87" i="26" s="1"/>
  <c r="A75" i="26"/>
  <c r="A63" i="26"/>
  <c r="A55" i="26"/>
  <c r="A37" i="26"/>
  <c r="D37" i="26" s="1"/>
  <c r="A25" i="26"/>
  <c r="A13" i="26"/>
  <c r="A83" i="25"/>
  <c r="D83" i="25" s="1"/>
  <c r="A75" i="25"/>
  <c r="A63" i="25"/>
  <c r="A41" i="25"/>
  <c r="D41" i="25" s="1"/>
  <c r="A29" i="25"/>
  <c r="A13" i="25"/>
  <c r="A81" i="23"/>
  <c r="D81" i="23" s="1"/>
  <c r="A37" i="23"/>
  <c r="D37" i="23" s="1"/>
  <c r="A61" i="28"/>
  <c r="D61" i="28" s="1"/>
  <c r="A35" i="28"/>
  <c r="D35" i="28" s="1"/>
  <c r="A19" i="28"/>
  <c r="A85" i="27"/>
  <c r="D85" i="27" s="1"/>
  <c r="A69" i="27"/>
  <c r="A55" i="24"/>
  <c r="A85" i="24"/>
  <c r="D85" i="24" s="1"/>
  <c r="A81" i="24"/>
  <c r="D81" i="24" s="1"/>
  <c r="A77" i="24"/>
  <c r="A73" i="24"/>
  <c r="A69" i="24"/>
  <c r="A65" i="24"/>
  <c r="A61" i="24"/>
  <c r="D61" i="24" s="1"/>
  <c r="A41" i="24"/>
  <c r="D41" i="24" s="1"/>
  <c r="A37" i="24"/>
  <c r="D37" i="24" s="1"/>
  <c r="A33" i="24"/>
  <c r="A29" i="24"/>
  <c r="A25" i="24"/>
  <c r="A21" i="24"/>
  <c r="A17" i="24"/>
  <c r="A13" i="24"/>
  <c r="A9" i="24"/>
  <c r="A83" i="23"/>
  <c r="D83" i="23" s="1"/>
  <c r="A73" i="23"/>
  <c r="A61" i="23"/>
  <c r="D61" i="23" s="1"/>
  <c r="A39" i="23"/>
  <c r="D39" i="23" s="1"/>
  <c r="A29" i="23"/>
  <c r="A17" i="23"/>
  <c r="A65" i="28"/>
  <c r="A39" i="28"/>
  <c r="D39" i="28" s="1"/>
  <c r="A23" i="28"/>
  <c r="A73" i="27"/>
  <c r="A57" i="27"/>
  <c r="A37" i="27"/>
  <c r="D37" i="27" s="1"/>
  <c r="A25" i="27"/>
  <c r="A13" i="27"/>
  <c r="A83" i="26"/>
  <c r="D83" i="26" s="1"/>
  <c r="A71" i="26"/>
  <c r="A41" i="26"/>
  <c r="D41" i="26" s="1"/>
  <c r="A29" i="26"/>
  <c r="A17" i="26"/>
  <c r="A87" i="25"/>
  <c r="D87" i="25" s="1"/>
  <c r="A67" i="25"/>
  <c r="A55" i="25"/>
  <c r="A33" i="25"/>
  <c r="A21" i="25"/>
  <c r="A9" i="25"/>
  <c r="A59" i="23"/>
  <c r="A15" i="23"/>
  <c r="D15" i="23" s="1"/>
  <c r="AT3" i="23"/>
  <c r="H7" i="23" s="1"/>
  <c r="I7" i="23" s="1"/>
  <c r="J7" i="23" s="1"/>
  <c r="K7" i="23" s="1"/>
  <c r="L7" i="23" s="1"/>
  <c r="M7" i="23" s="1"/>
  <c r="N7" i="23" s="1"/>
  <c r="O7" i="23" s="1"/>
  <c r="P7" i="23" s="1"/>
  <c r="Q7" i="23" s="1"/>
  <c r="R7" i="23" s="1"/>
  <c r="S7" i="23" s="1"/>
  <c r="T7" i="23" s="1"/>
  <c r="U7" i="23" s="1"/>
  <c r="V7" i="23" s="1"/>
  <c r="W7" i="23" s="1"/>
  <c r="X7" i="23" s="1"/>
  <c r="Y7" i="23" s="1"/>
  <c r="Z7" i="23" s="1"/>
  <c r="AA7" i="23" s="1"/>
  <c r="AB7" i="23" s="1"/>
  <c r="AC7" i="23" s="1"/>
  <c r="AD7" i="23" s="1"/>
  <c r="AE7" i="23" s="1"/>
  <c r="AF7" i="23" s="1"/>
  <c r="AG7" i="23" s="1"/>
  <c r="AH7" i="23" s="1"/>
  <c r="AI7" i="23" s="1"/>
  <c r="G6" i="6"/>
  <c r="G9" i="6"/>
  <c r="G11" i="6"/>
  <c r="G10" i="6"/>
  <c r="G13" i="6"/>
  <c r="G12" i="6"/>
  <c r="G7" i="6"/>
  <c r="G8" i="6"/>
  <c r="G20" i="6"/>
  <c r="G22" i="6"/>
  <c r="I15" i="21"/>
  <c r="I16" i="21" s="1"/>
  <c r="I55" i="21" s="1"/>
  <c r="AT3" i="24" l="1"/>
  <c r="AT49" i="24" s="1"/>
  <c r="D23" i="23"/>
  <c r="D33" i="24"/>
  <c r="D29" i="23"/>
  <c r="D79" i="24"/>
  <c r="D19" i="23"/>
  <c r="D33" i="23"/>
  <c r="E5" i="7"/>
  <c r="D31" i="23"/>
  <c r="AT49" i="23"/>
  <c r="D79" i="23" s="1"/>
  <c r="D25" i="23"/>
  <c r="D21" i="23"/>
  <c r="D11" i="23"/>
  <c r="D17" i="23"/>
  <c r="D9" i="23"/>
  <c r="D27" i="23"/>
  <c r="D13" i="23"/>
  <c r="D71" i="24"/>
  <c r="D75" i="24"/>
  <c r="D69" i="24"/>
  <c r="D77" i="24"/>
  <c r="D57" i="24"/>
  <c r="H53" i="24"/>
  <c r="I53" i="24" s="1"/>
  <c r="J53" i="24" s="1"/>
  <c r="K53" i="24" s="1"/>
  <c r="L53" i="24" s="1"/>
  <c r="M53" i="24" s="1"/>
  <c r="N53" i="24" s="1"/>
  <c r="O53" i="24" s="1"/>
  <c r="P53" i="24" s="1"/>
  <c r="Q53" i="24" s="1"/>
  <c r="R53" i="24" s="1"/>
  <c r="S53" i="24" s="1"/>
  <c r="T53" i="24" s="1"/>
  <c r="U53" i="24" s="1"/>
  <c r="V53" i="24" s="1"/>
  <c r="W53" i="24" s="1"/>
  <c r="X53" i="24" s="1"/>
  <c r="Y53" i="24" s="1"/>
  <c r="Z53" i="24" s="1"/>
  <c r="AA53" i="24" s="1"/>
  <c r="AB53" i="24" s="1"/>
  <c r="AC53" i="24" s="1"/>
  <c r="AD53" i="24" s="1"/>
  <c r="AE53" i="24" s="1"/>
  <c r="AF53" i="24" s="1"/>
  <c r="AG53" i="24" s="1"/>
  <c r="AH53" i="24" s="1"/>
  <c r="AI53" i="24" s="1"/>
  <c r="H7" i="24"/>
  <c r="I7" i="24" s="1"/>
  <c r="J7" i="24" s="1"/>
  <c r="K7" i="24" s="1"/>
  <c r="L7" i="24" s="1"/>
  <c r="M7" i="24" s="1"/>
  <c r="N7" i="24" s="1"/>
  <c r="O7" i="24" s="1"/>
  <c r="P7" i="24" s="1"/>
  <c r="Q7" i="24" s="1"/>
  <c r="R7" i="24" s="1"/>
  <c r="S7" i="24" s="1"/>
  <c r="T7" i="24" s="1"/>
  <c r="U7" i="24" s="1"/>
  <c r="V7" i="24" s="1"/>
  <c r="W7" i="24" s="1"/>
  <c r="X7" i="24" s="1"/>
  <c r="Y7" i="24" s="1"/>
  <c r="Z7" i="24" s="1"/>
  <c r="AA7" i="24" s="1"/>
  <c r="AB7" i="24" s="1"/>
  <c r="AC7" i="24" s="1"/>
  <c r="AD7" i="24" s="1"/>
  <c r="AE7" i="24" s="1"/>
  <c r="AF7" i="24" s="1"/>
  <c r="AG7" i="24" s="1"/>
  <c r="AH7" i="24" s="1"/>
  <c r="AI7" i="24" s="1"/>
  <c r="D67" i="24"/>
  <c r="D65" i="24"/>
  <c r="D59" i="24"/>
  <c r="D73" i="24"/>
  <c r="D9" i="24"/>
  <c r="D25" i="24"/>
  <c r="D19" i="24"/>
  <c r="D55" i="24"/>
  <c r="D27" i="24"/>
  <c r="D31" i="24"/>
  <c r="D29" i="24"/>
  <c r="D13" i="24"/>
  <c r="D23" i="24"/>
  <c r="D63" i="24"/>
  <c r="D21" i="24"/>
  <c r="D17" i="24"/>
  <c r="D11" i="24"/>
  <c r="AT3" i="25"/>
  <c r="AT49" i="25" s="1"/>
  <c r="H8" i="23"/>
  <c r="J15" i="21"/>
  <c r="J16" i="21" s="1"/>
  <c r="J55" i="21" s="1"/>
  <c r="AT35" i="23" l="1"/>
  <c r="AT37" i="23"/>
  <c r="D79" i="25"/>
  <c r="F5" i="7"/>
  <c r="AT3" i="27" s="1"/>
  <c r="D33" i="25"/>
  <c r="AT3" i="26"/>
  <c r="D75" i="26" s="1"/>
  <c r="H93" i="23"/>
  <c r="H54" i="24"/>
  <c r="H8" i="24"/>
  <c r="H53" i="23"/>
  <c r="I53" i="23" s="1"/>
  <c r="J53" i="23" s="1"/>
  <c r="K53" i="23" s="1"/>
  <c r="L53" i="23" s="1"/>
  <c r="M53" i="23" s="1"/>
  <c r="N53" i="23" s="1"/>
  <c r="O53" i="23" s="1"/>
  <c r="P53" i="23" s="1"/>
  <c r="Q53" i="23" s="1"/>
  <c r="R53" i="23" s="1"/>
  <c r="S53" i="23" s="1"/>
  <c r="T53" i="23" s="1"/>
  <c r="U53" i="23" s="1"/>
  <c r="V53" i="23" s="1"/>
  <c r="W53" i="23" s="1"/>
  <c r="X53" i="23" s="1"/>
  <c r="Y53" i="23" s="1"/>
  <c r="Z53" i="23" s="1"/>
  <c r="AA53" i="23" s="1"/>
  <c r="AB53" i="23" s="1"/>
  <c r="AC53" i="23" s="1"/>
  <c r="AD53" i="23" s="1"/>
  <c r="AE53" i="23" s="1"/>
  <c r="AF53" i="23" s="1"/>
  <c r="AG53" i="23" s="1"/>
  <c r="AH53" i="23" s="1"/>
  <c r="AI53" i="23" s="1"/>
  <c r="D73" i="23"/>
  <c r="D65" i="23"/>
  <c r="D57" i="23"/>
  <c r="D63" i="23"/>
  <c r="D71" i="23"/>
  <c r="D55" i="23"/>
  <c r="D75" i="23"/>
  <c r="D59" i="23"/>
  <c r="D77" i="23"/>
  <c r="D69" i="23"/>
  <c r="D67" i="23"/>
  <c r="D73" i="25"/>
  <c r="D65" i="25"/>
  <c r="D57" i="25"/>
  <c r="D59" i="25"/>
  <c r="D75" i="25"/>
  <c r="D67" i="25"/>
  <c r="D71" i="25"/>
  <c r="D63" i="25"/>
  <c r="D77" i="25"/>
  <c r="D69" i="25"/>
  <c r="H53" i="25"/>
  <c r="I53" i="25" s="1"/>
  <c r="J53" i="25" s="1"/>
  <c r="K53" i="25" s="1"/>
  <c r="L53" i="25" s="1"/>
  <c r="M53" i="25" s="1"/>
  <c r="N53" i="25" s="1"/>
  <c r="O53" i="25" s="1"/>
  <c r="P53" i="25" s="1"/>
  <c r="Q53" i="25" s="1"/>
  <c r="R53" i="25" s="1"/>
  <c r="S53" i="25" s="1"/>
  <c r="T53" i="25" s="1"/>
  <c r="U53" i="25" s="1"/>
  <c r="V53" i="25" s="1"/>
  <c r="W53" i="25" s="1"/>
  <c r="X53" i="25" s="1"/>
  <c r="Y53" i="25" s="1"/>
  <c r="Z53" i="25" s="1"/>
  <c r="AA53" i="25" s="1"/>
  <c r="AB53" i="25" s="1"/>
  <c r="AC53" i="25" s="1"/>
  <c r="AD53" i="25" s="1"/>
  <c r="AE53" i="25" s="1"/>
  <c r="AF53" i="25" s="1"/>
  <c r="AG53" i="25" s="1"/>
  <c r="AH53" i="25" s="1"/>
  <c r="AI53" i="25" s="1"/>
  <c r="D9" i="25"/>
  <c r="H7" i="25"/>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AE7" i="25" s="1"/>
  <c r="AF7" i="25" s="1"/>
  <c r="AG7" i="25" s="1"/>
  <c r="AH7" i="25" s="1"/>
  <c r="AI7" i="25" s="1"/>
  <c r="D13" i="25"/>
  <c r="D29" i="25"/>
  <c r="D11" i="25"/>
  <c r="D31" i="25"/>
  <c r="D17" i="25"/>
  <c r="D19" i="25"/>
  <c r="D21" i="25"/>
  <c r="D23" i="25"/>
  <c r="D25" i="25"/>
  <c r="D55" i="25"/>
  <c r="D27" i="25"/>
  <c r="I8" i="23"/>
  <c r="I93" i="23" s="1"/>
  <c r="K15" i="21"/>
  <c r="L15" i="21" s="1"/>
  <c r="G5" i="7" l="1"/>
  <c r="D27" i="26"/>
  <c r="D31" i="26"/>
  <c r="H7" i="26"/>
  <c r="I7" i="26" s="1"/>
  <c r="J7" i="26" s="1"/>
  <c r="K7" i="26" s="1"/>
  <c r="L7" i="26" s="1"/>
  <c r="M7" i="26" s="1"/>
  <c r="N7" i="26" s="1"/>
  <c r="O7" i="26" s="1"/>
  <c r="P7" i="26" s="1"/>
  <c r="Q7" i="26" s="1"/>
  <c r="R7" i="26" s="1"/>
  <c r="S7" i="26" s="1"/>
  <c r="T7" i="26" s="1"/>
  <c r="U7" i="26" s="1"/>
  <c r="V7" i="26" s="1"/>
  <c r="W7" i="26" s="1"/>
  <c r="X7" i="26" s="1"/>
  <c r="Y7" i="26" s="1"/>
  <c r="Z7" i="26" s="1"/>
  <c r="AA7" i="26" s="1"/>
  <c r="AB7" i="26" s="1"/>
  <c r="AC7" i="26" s="1"/>
  <c r="AD7" i="26" s="1"/>
  <c r="AE7" i="26" s="1"/>
  <c r="AF7" i="26" s="1"/>
  <c r="AG7" i="26" s="1"/>
  <c r="AH7" i="26" s="1"/>
  <c r="AI7" i="26" s="1"/>
  <c r="D77" i="26"/>
  <c r="D73" i="26"/>
  <c r="D25" i="26"/>
  <c r="D11" i="26"/>
  <c r="D17" i="26"/>
  <c r="D9" i="26"/>
  <c r="D59" i="26"/>
  <c r="D69" i="26"/>
  <c r="D71" i="26"/>
  <c r="D63" i="26"/>
  <c r="D67" i="26"/>
  <c r="D19" i="26"/>
  <c r="D23" i="26"/>
  <c r="D57" i="26"/>
  <c r="D29" i="26"/>
  <c r="D55" i="26"/>
  <c r="D13" i="26"/>
  <c r="D21" i="26"/>
  <c r="D65" i="26"/>
  <c r="AT49" i="27"/>
  <c r="H53" i="27" s="1"/>
  <c r="I53" i="27" s="1"/>
  <c r="J53" i="27" s="1"/>
  <c r="K53" i="27" s="1"/>
  <c r="L53" i="27" s="1"/>
  <c r="M53" i="27" s="1"/>
  <c r="N53" i="27" s="1"/>
  <c r="O53" i="27" s="1"/>
  <c r="P53" i="27" s="1"/>
  <c r="Q53" i="27" s="1"/>
  <c r="R53" i="27" s="1"/>
  <c r="S53" i="27" s="1"/>
  <c r="T53" i="27" s="1"/>
  <c r="U53" i="27" s="1"/>
  <c r="V53" i="27" s="1"/>
  <c r="W53" i="27" s="1"/>
  <c r="X53" i="27" s="1"/>
  <c r="Y53" i="27" s="1"/>
  <c r="Z53" i="27" s="1"/>
  <c r="AA53" i="27" s="1"/>
  <c r="AB53" i="27" s="1"/>
  <c r="AC53" i="27" s="1"/>
  <c r="AD53" i="27" s="1"/>
  <c r="AE53" i="27" s="1"/>
  <c r="AF53" i="27" s="1"/>
  <c r="AG53" i="27" s="1"/>
  <c r="AH53" i="27" s="1"/>
  <c r="AI53" i="27" s="1"/>
  <c r="D79" i="27"/>
  <c r="D33" i="27"/>
  <c r="AT49" i="26"/>
  <c r="H53" i="26" s="1"/>
  <c r="I53" i="26" s="1"/>
  <c r="J53" i="26" s="1"/>
  <c r="K53" i="26" s="1"/>
  <c r="L53" i="26" s="1"/>
  <c r="M53" i="26" s="1"/>
  <c r="N53" i="26" s="1"/>
  <c r="O53" i="26" s="1"/>
  <c r="P53" i="26" s="1"/>
  <c r="Q53" i="26" s="1"/>
  <c r="R53" i="26" s="1"/>
  <c r="S53" i="26" s="1"/>
  <c r="T53" i="26" s="1"/>
  <c r="U53" i="26" s="1"/>
  <c r="V53" i="26" s="1"/>
  <c r="W53" i="26" s="1"/>
  <c r="X53" i="26" s="1"/>
  <c r="Y53" i="26" s="1"/>
  <c r="Z53" i="26" s="1"/>
  <c r="AA53" i="26" s="1"/>
  <c r="AB53" i="26" s="1"/>
  <c r="AC53" i="26" s="1"/>
  <c r="AD53" i="26" s="1"/>
  <c r="AE53" i="26" s="1"/>
  <c r="AF53" i="26" s="1"/>
  <c r="AG53" i="26" s="1"/>
  <c r="AH53" i="26" s="1"/>
  <c r="AI53" i="26" s="1"/>
  <c r="D33" i="26"/>
  <c r="D79" i="26"/>
  <c r="H93" i="24"/>
  <c r="H54" i="25"/>
  <c r="I8" i="24"/>
  <c r="I93" i="24" s="1"/>
  <c r="AT3" i="28"/>
  <c r="H54" i="23"/>
  <c r="D73" i="27"/>
  <c r="D65" i="27"/>
  <c r="D57" i="27"/>
  <c r="D75" i="27"/>
  <c r="D67" i="27"/>
  <c r="D59" i="27"/>
  <c r="H7" i="27"/>
  <c r="I7" i="27" s="1"/>
  <c r="J7" i="27" s="1"/>
  <c r="K7" i="27" s="1"/>
  <c r="L7" i="27" s="1"/>
  <c r="M7" i="27" s="1"/>
  <c r="N7" i="27" s="1"/>
  <c r="O7" i="27" s="1"/>
  <c r="P7" i="27" s="1"/>
  <c r="Q7" i="27" s="1"/>
  <c r="R7" i="27" s="1"/>
  <c r="S7" i="27" s="1"/>
  <c r="T7" i="27" s="1"/>
  <c r="U7" i="27" s="1"/>
  <c r="V7" i="27" s="1"/>
  <c r="W7" i="27" s="1"/>
  <c r="X7" i="27" s="1"/>
  <c r="Y7" i="27" s="1"/>
  <c r="Z7" i="27" s="1"/>
  <c r="AA7" i="27" s="1"/>
  <c r="AB7" i="27" s="1"/>
  <c r="AC7" i="27" s="1"/>
  <c r="AD7" i="27" s="1"/>
  <c r="AE7" i="27" s="1"/>
  <c r="AF7" i="27" s="1"/>
  <c r="AG7" i="27" s="1"/>
  <c r="AH7" i="27" s="1"/>
  <c r="AI7" i="27" s="1"/>
  <c r="D77" i="27"/>
  <c r="D69" i="27"/>
  <c r="D9" i="27"/>
  <c r="D71" i="27"/>
  <c r="D63" i="27"/>
  <c r="D25" i="27"/>
  <c r="D27" i="27"/>
  <c r="D17" i="27"/>
  <c r="D55" i="27"/>
  <c r="D21" i="27"/>
  <c r="D23" i="27"/>
  <c r="D13" i="27"/>
  <c r="D29" i="27"/>
  <c r="D11" i="27"/>
  <c r="D31" i="27"/>
  <c r="D19" i="27"/>
  <c r="I54" i="24"/>
  <c r="H8" i="25"/>
  <c r="H5" i="7"/>
  <c r="J8" i="23"/>
  <c r="J93" i="23" s="1"/>
  <c r="K16" i="21"/>
  <c r="K55" i="21" s="1"/>
  <c r="M15" i="21"/>
  <c r="L16" i="21"/>
  <c r="L55" i="21" s="1"/>
  <c r="H54" i="26" l="1"/>
  <c r="H8" i="26"/>
  <c r="AT49" i="28"/>
  <c r="D33" i="28"/>
  <c r="D79" i="28"/>
  <c r="H93" i="25"/>
  <c r="H93" i="26"/>
  <c r="I8" i="25"/>
  <c r="I93" i="25" s="1"/>
  <c r="H8" i="27"/>
  <c r="D73" i="28"/>
  <c r="D69" i="28"/>
  <c r="H53" i="28"/>
  <c r="I53" i="28" s="1"/>
  <c r="J53" i="28" s="1"/>
  <c r="K53" i="28" s="1"/>
  <c r="L53" i="28" s="1"/>
  <c r="M53" i="28" s="1"/>
  <c r="N53" i="28" s="1"/>
  <c r="O53" i="28" s="1"/>
  <c r="P53" i="28" s="1"/>
  <c r="Q53" i="28" s="1"/>
  <c r="R53" i="28" s="1"/>
  <c r="S53" i="28" s="1"/>
  <c r="T53" i="28" s="1"/>
  <c r="U53" i="28" s="1"/>
  <c r="V53" i="28" s="1"/>
  <c r="W53" i="28" s="1"/>
  <c r="X53" i="28" s="1"/>
  <c r="Y53" i="28" s="1"/>
  <c r="Z53" i="28" s="1"/>
  <c r="AA53" i="28" s="1"/>
  <c r="AB53" i="28" s="1"/>
  <c r="AC53" i="28" s="1"/>
  <c r="AD53" i="28" s="1"/>
  <c r="AE53" i="28" s="1"/>
  <c r="AF53" i="28" s="1"/>
  <c r="AG53" i="28" s="1"/>
  <c r="AH53" i="28" s="1"/>
  <c r="AI53" i="28" s="1"/>
  <c r="D9" i="28"/>
  <c r="D71" i="28"/>
  <c r="D63" i="28"/>
  <c r="D77" i="28"/>
  <c r="D21" i="28"/>
  <c r="H7" i="28"/>
  <c r="I7" i="28" s="1"/>
  <c r="J7" i="28" s="1"/>
  <c r="K7" i="28" s="1"/>
  <c r="L7" i="28" s="1"/>
  <c r="M7" i="28" s="1"/>
  <c r="N7" i="28" s="1"/>
  <c r="O7" i="28" s="1"/>
  <c r="P7" i="28" s="1"/>
  <c r="Q7" i="28" s="1"/>
  <c r="R7" i="28" s="1"/>
  <c r="S7" i="28" s="1"/>
  <c r="T7" i="28" s="1"/>
  <c r="U7" i="28" s="1"/>
  <c r="V7" i="28" s="1"/>
  <c r="W7" i="28" s="1"/>
  <c r="X7" i="28" s="1"/>
  <c r="Y7" i="28" s="1"/>
  <c r="Z7" i="28" s="1"/>
  <c r="AA7" i="28" s="1"/>
  <c r="AB7" i="28" s="1"/>
  <c r="AC7" i="28" s="1"/>
  <c r="AD7" i="28" s="1"/>
  <c r="AE7" i="28" s="1"/>
  <c r="AF7" i="28" s="1"/>
  <c r="AG7" i="28" s="1"/>
  <c r="AH7" i="28" s="1"/>
  <c r="AI7" i="28" s="1"/>
  <c r="D11" i="28"/>
  <c r="D31" i="28"/>
  <c r="D13" i="28"/>
  <c r="D23" i="28"/>
  <c r="D55" i="28"/>
  <c r="D75" i="28"/>
  <c r="D25" i="28"/>
  <c r="D59" i="28"/>
  <c r="D19" i="28"/>
  <c r="D57" i="28"/>
  <c r="D29" i="28"/>
  <c r="D67" i="28"/>
  <c r="D65" i="28"/>
  <c r="D17" i="28"/>
  <c r="D27" i="28"/>
  <c r="J8" i="24"/>
  <c r="J93" i="24" s="1"/>
  <c r="H54" i="27"/>
  <c r="AT3" i="29"/>
  <c r="I54" i="23"/>
  <c r="J54" i="24"/>
  <c r="I8" i="26"/>
  <c r="I93" i="26" s="1"/>
  <c r="I54" i="26"/>
  <c r="I54" i="25"/>
  <c r="K8" i="23"/>
  <c r="I5" i="7"/>
  <c r="M16" i="21"/>
  <c r="M55" i="21" s="1"/>
  <c r="N15" i="21"/>
  <c r="AT49" i="29" l="1"/>
  <c r="D33" i="29"/>
  <c r="D79" i="29"/>
  <c r="K93" i="23"/>
  <c r="H93" i="27"/>
  <c r="I54" i="27"/>
  <c r="J54" i="26"/>
  <c r="K54" i="24"/>
  <c r="H54" i="28"/>
  <c r="I8" i="27"/>
  <c r="I93" i="27" s="1"/>
  <c r="AT3" i="30"/>
  <c r="D75" i="29"/>
  <c r="D65" i="29"/>
  <c r="D63" i="29"/>
  <c r="D57" i="29"/>
  <c r="D71" i="29"/>
  <c r="H7" i="29"/>
  <c r="I7" i="29" s="1"/>
  <c r="J7" i="29" s="1"/>
  <c r="K7" i="29" s="1"/>
  <c r="L7" i="29" s="1"/>
  <c r="M7" i="29" s="1"/>
  <c r="N7" i="29" s="1"/>
  <c r="O7" i="29" s="1"/>
  <c r="P7" i="29" s="1"/>
  <c r="Q7" i="29" s="1"/>
  <c r="R7" i="29" s="1"/>
  <c r="S7" i="29" s="1"/>
  <c r="T7" i="29" s="1"/>
  <c r="U7" i="29" s="1"/>
  <c r="V7" i="29" s="1"/>
  <c r="W7" i="29" s="1"/>
  <c r="X7" i="29" s="1"/>
  <c r="Y7" i="29" s="1"/>
  <c r="Z7" i="29" s="1"/>
  <c r="AA7" i="29" s="1"/>
  <c r="AB7" i="29" s="1"/>
  <c r="AC7" i="29" s="1"/>
  <c r="AD7" i="29" s="1"/>
  <c r="AE7" i="29" s="1"/>
  <c r="AF7" i="29" s="1"/>
  <c r="AG7" i="29" s="1"/>
  <c r="AH7" i="29" s="1"/>
  <c r="AI7" i="29" s="1"/>
  <c r="D73" i="29"/>
  <c r="D23" i="29"/>
  <c r="D17" i="29"/>
  <c r="H53" i="29"/>
  <c r="I53" i="29" s="1"/>
  <c r="J53" i="29" s="1"/>
  <c r="K53" i="29" s="1"/>
  <c r="L53" i="29" s="1"/>
  <c r="M53" i="29" s="1"/>
  <c r="N53" i="29" s="1"/>
  <c r="O53" i="29" s="1"/>
  <c r="P53" i="29" s="1"/>
  <c r="Q53" i="29" s="1"/>
  <c r="R53" i="29" s="1"/>
  <c r="S53" i="29" s="1"/>
  <c r="T53" i="29" s="1"/>
  <c r="U53" i="29" s="1"/>
  <c r="V53" i="29" s="1"/>
  <c r="W53" i="29" s="1"/>
  <c r="X53" i="29" s="1"/>
  <c r="Y53" i="29" s="1"/>
  <c r="Z53" i="29" s="1"/>
  <c r="AA53" i="29" s="1"/>
  <c r="AB53" i="29" s="1"/>
  <c r="AC53" i="29" s="1"/>
  <c r="AD53" i="29" s="1"/>
  <c r="AE53" i="29" s="1"/>
  <c r="AF53" i="29" s="1"/>
  <c r="AG53" i="29" s="1"/>
  <c r="AH53" i="29" s="1"/>
  <c r="AI53" i="29" s="1"/>
  <c r="D67" i="29"/>
  <c r="D31" i="29"/>
  <c r="D25" i="29"/>
  <c r="D55" i="29"/>
  <c r="D13" i="29"/>
  <c r="D59" i="29"/>
  <c r="D27" i="29"/>
  <c r="D21" i="29"/>
  <c r="D69" i="29"/>
  <c r="D11" i="29"/>
  <c r="D9" i="29"/>
  <c r="D77" i="29"/>
  <c r="D19" i="29"/>
  <c r="D29" i="29"/>
  <c r="K8" i="24"/>
  <c r="K93" i="24" s="1"/>
  <c r="J54" i="25"/>
  <c r="J8" i="26"/>
  <c r="J54" i="23"/>
  <c r="H8" i="28"/>
  <c r="J8" i="25"/>
  <c r="J93" i="25" s="1"/>
  <c r="J5" i="7"/>
  <c r="L8" i="23"/>
  <c r="L93" i="23" s="1"/>
  <c r="N16" i="21"/>
  <c r="N55" i="21" s="1"/>
  <c r="O15" i="21"/>
  <c r="AT49" i="30" l="1"/>
  <c r="H53" i="30" s="1"/>
  <c r="I53" i="30" s="1"/>
  <c r="J53" i="30" s="1"/>
  <c r="K53" i="30" s="1"/>
  <c r="L53" i="30" s="1"/>
  <c r="M53" i="30" s="1"/>
  <c r="N53" i="30" s="1"/>
  <c r="O53" i="30" s="1"/>
  <c r="P53" i="30" s="1"/>
  <c r="Q53" i="30" s="1"/>
  <c r="R53" i="30" s="1"/>
  <c r="S53" i="30" s="1"/>
  <c r="T53" i="30" s="1"/>
  <c r="U53" i="30" s="1"/>
  <c r="V53" i="30" s="1"/>
  <c r="W53" i="30" s="1"/>
  <c r="X53" i="30" s="1"/>
  <c r="Y53" i="30" s="1"/>
  <c r="Z53" i="30" s="1"/>
  <c r="AA53" i="30" s="1"/>
  <c r="AB53" i="30" s="1"/>
  <c r="AC53" i="30" s="1"/>
  <c r="AD53" i="30" s="1"/>
  <c r="AE53" i="30" s="1"/>
  <c r="AF53" i="30" s="1"/>
  <c r="AG53" i="30" s="1"/>
  <c r="AH53" i="30" s="1"/>
  <c r="AI53" i="30" s="1"/>
  <c r="D79" i="30"/>
  <c r="D33" i="30"/>
  <c r="J93" i="26"/>
  <c r="H93" i="28"/>
  <c r="L8" i="24"/>
  <c r="L93" i="24" s="1"/>
  <c r="H54" i="29"/>
  <c r="H8" i="29"/>
  <c r="I8" i="28"/>
  <c r="I93" i="28" s="1"/>
  <c r="K8" i="26"/>
  <c r="K93" i="26" s="1"/>
  <c r="K54" i="26"/>
  <c r="AT3" i="31"/>
  <c r="K8" i="25"/>
  <c r="K93" i="25" s="1"/>
  <c r="J8" i="27"/>
  <c r="K54" i="23"/>
  <c r="K54" i="25"/>
  <c r="D71" i="30"/>
  <c r="D63" i="30"/>
  <c r="D73" i="30"/>
  <c r="D65" i="30"/>
  <c r="D57" i="30"/>
  <c r="H7" i="30"/>
  <c r="I7" i="30" s="1"/>
  <c r="J7" i="30" s="1"/>
  <c r="K7" i="30" s="1"/>
  <c r="L7" i="30" s="1"/>
  <c r="M7" i="30" s="1"/>
  <c r="N7" i="30" s="1"/>
  <c r="O7" i="30" s="1"/>
  <c r="P7" i="30" s="1"/>
  <c r="Q7" i="30" s="1"/>
  <c r="R7" i="30" s="1"/>
  <c r="S7" i="30" s="1"/>
  <c r="T7" i="30" s="1"/>
  <c r="U7" i="30" s="1"/>
  <c r="V7" i="30" s="1"/>
  <c r="W7" i="30" s="1"/>
  <c r="X7" i="30" s="1"/>
  <c r="Y7" i="30" s="1"/>
  <c r="Z7" i="30" s="1"/>
  <c r="AA7" i="30" s="1"/>
  <c r="AB7" i="30" s="1"/>
  <c r="AC7" i="30" s="1"/>
  <c r="AD7" i="30" s="1"/>
  <c r="AE7" i="30" s="1"/>
  <c r="AF7" i="30" s="1"/>
  <c r="AG7" i="30" s="1"/>
  <c r="AH7" i="30" s="1"/>
  <c r="AI7" i="30" s="1"/>
  <c r="D69" i="30"/>
  <c r="D75" i="30"/>
  <c r="D67" i="30"/>
  <c r="D59" i="30"/>
  <c r="D77" i="30"/>
  <c r="D9" i="30"/>
  <c r="D17" i="30"/>
  <c r="D11" i="30"/>
  <c r="D31" i="30"/>
  <c r="D13" i="30"/>
  <c r="D55" i="30"/>
  <c r="D21" i="30"/>
  <c r="D19" i="30"/>
  <c r="D25" i="30"/>
  <c r="D23" i="30"/>
  <c r="D29" i="30"/>
  <c r="D27" i="30"/>
  <c r="I54" i="28"/>
  <c r="L54" i="24"/>
  <c r="J54" i="27"/>
  <c r="M8" i="23"/>
  <c r="M93" i="23" s="1"/>
  <c r="K5" i="7"/>
  <c r="O16" i="21"/>
  <c r="O55" i="21" s="1"/>
  <c r="P15" i="21"/>
  <c r="AT49" i="31" l="1"/>
  <c r="D33" i="31"/>
  <c r="D79" i="31"/>
  <c r="H93" i="29"/>
  <c r="J93" i="27"/>
  <c r="AT3" i="32"/>
  <c r="L54" i="26"/>
  <c r="I54" i="29"/>
  <c r="H54" i="30"/>
  <c r="K8" i="27"/>
  <c r="K93" i="27" s="1"/>
  <c r="J8" i="28"/>
  <c r="M54" i="24"/>
  <c r="L54" i="25"/>
  <c r="D73" i="31"/>
  <c r="D63" i="31"/>
  <c r="D9" i="31"/>
  <c r="D17" i="31"/>
  <c r="D67" i="31"/>
  <c r="H7" i="31"/>
  <c r="I7" i="31" s="1"/>
  <c r="J7" i="31" s="1"/>
  <c r="K7" i="31" s="1"/>
  <c r="L7" i="31" s="1"/>
  <c r="M7" i="31" s="1"/>
  <c r="N7" i="31" s="1"/>
  <c r="O7" i="31" s="1"/>
  <c r="P7" i="31" s="1"/>
  <c r="Q7" i="31" s="1"/>
  <c r="R7" i="31" s="1"/>
  <c r="S7" i="31" s="1"/>
  <c r="T7" i="31" s="1"/>
  <c r="U7" i="31" s="1"/>
  <c r="V7" i="31" s="1"/>
  <c r="W7" i="31" s="1"/>
  <c r="X7" i="31" s="1"/>
  <c r="Y7" i="31" s="1"/>
  <c r="Z7" i="31" s="1"/>
  <c r="AA7" i="31" s="1"/>
  <c r="AB7" i="31" s="1"/>
  <c r="AC7" i="31" s="1"/>
  <c r="AD7" i="31" s="1"/>
  <c r="AE7" i="31" s="1"/>
  <c r="AF7" i="31" s="1"/>
  <c r="AG7" i="31" s="1"/>
  <c r="AH7" i="31" s="1"/>
  <c r="AI7" i="31" s="1"/>
  <c r="D69" i="31"/>
  <c r="D29" i="31"/>
  <c r="D19" i="31"/>
  <c r="D65" i="31"/>
  <c r="D55" i="31"/>
  <c r="D31" i="31"/>
  <c r="D77" i="31"/>
  <c r="D59" i="31"/>
  <c r="D21" i="31"/>
  <c r="D57" i="31"/>
  <c r="D25" i="31"/>
  <c r="D23" i="31"/>
  <c r="H53" i="31"/>
  <c r="I53" i="31" s="1"/>
  <c r="J53" i="31" s="1"/>
  <c r="K53" i="31" s="1"/>
  <c r="L53" i="31" s="1"/>
  <c r="M53" i="31" s="1"/>
  <c r="N53" i="31" s="1"/>
  <c r="O53" i="31" s="1"/>
  <c r="P53" i="31" s="1"/>
  <c r="Q53" i="31" s="1"/>
  <c r="R53" i="31" s="1"/>
  <c r="S53" i="31" s="1"/>
  <c r="T53" i="31" s="1"/>
  <c r="U53" i="31" s="1"/>
  <c r="V53" i="31" s="1"/>
  <c r="W53" i="31" s="1"/>
  <c r="X53" i="31" s="1"/>
  <c r="Y53" i="31" s="1"/>
  <c r="Z53" i="31" s="1"/>
  <c r="AA53" i="31" s="1"/>
  <c r="AB53" i="31" s="1"/>
  <c r="AC53" i="31" s="1"/>
  <c r="AD53" i="31" s="1"/>
  <c r="AE53" i="31" s="1"/>
  <c r="AF53" i="31" s="1"/>
  <c r="AG53" i="31" s="1"/>
  <c r="AH53" i="31" s="1"/>
  <c r="AI53" i="31" s="1"/>
  <c r="D27" i="31"/>
  <c r="D13" i="31"/>
  <c r="D75" i="31"/>
  <c r="D71" i="31"/>
  <c r="D11" i="31"/>
  <c r="L8" i="26"/>
  <c r="I8" i="29"/>
  <c r="I93" i="29" s="1"/>
  <c r="K54" i="27"/>
  <c r="J54" i="28"/>
  <c r="H8" i="30"/>
  <c r="L54" i="23"/>
  <c r="L8" i="25"/>
  <c r="M8" i="24"/>
  <c r="M93" i="24" s="1"/>
  <c r="L5" i="7"/>
  <c r="N8" i="23"/>
  <c r="N93" i="23" s="1"/>
  <c r="Q15" i="21"/>
  <c r="P16" i="21"/>
  <c r="P55" i="21" s="1"/>
  <c r="AT49" i="32" l="1"/>
  <c r="D79" i="32"/>
  <c r="D33" i="32"/>
  <c r="L93" i="26"/>
  <c r="L93" i="25"/>
  <c r="J93" i="28"/>
  <c r="H93" i="30"/>
  <c r="D67" i="32"/>
  <c r="D71" i="32"/>
  <c r="D77" i="32"/>
  <c r="D59" i="32"/>
  <c r="H7" i="32"/>
  <c r="I7" i="32" s="1"/>
  <c r="J7" i="32" s="1"/>
  <c r="K7" i="32" s="1"/>
  <c r="L7" i="32" s="1"/>
  <c r="M7" i="32" s="1"/>
  <c r="N7" i="32" s="1"/>
  <c r="O7" i="32" s="1"/>
  <c r="P7" i="32" s="1"/>
  <c r="Q7" i="32" s="1"/>
  <c r="R7" i="32" s="1"/>
  <c r="S7" i="32" s="1"/>
  <c r="T7" i="32" s="1"/>
  <c r="U7" i="32" s="1"/>
  <c r="V7" i="32" s="1"/>
  <c r="W7" i="32" s="1"/>
  <c r="X7" i="32" s="1"/>
  <c r="Y7" i="32" s="1"/>
  <c r="Z7" i="32" s="1"/>
  <c r="AA7" i="32" s="1"/>
  <c r="AB7" i="32" s="1"/>
  <c r="AC7" i="32" s="1"/>
  <c r="AD7" i="32" s="1"/>
  <c r="AE7" i="32" s="1"/>
  <c r="AF7" i="32" s="1"/>
  <c r="AG7" i="32" s="1"/>
  <c r="AH7" i="32" s="1"/>
  <c r="AI7" i="32" s="1"/>
  <c r="D13" i="32"/>
  <c r="D29" i="32"/>
  <c r="D11" i="32"/>
  <c r="H53" i="32"/>
  <c r="I53" i="32" s="1"/>
  <c r="J53" i="32" s="1"/>
  <c r="K53" i="32" s="1"/>
  <c r="L53" i="32" s="1"/>
  <c r="M53" i="32" s="1"/>
  <c r="N53" i="32" s="1"/>
  <c r="O53" i="32" s="1"/>
  <c r="P53" i="32" s="1"/>
  <c r="Q53" i="32" s="1"/>
  <c r="R53" i="32" s="1"/>
  <c r="S53" i="32" s="1"/>
  <c r="T53" i="32" s="1"/>
  <c r="U53" i="32" s="1"/>
  <c r="V53" i="32" s="1"/>
  <c r="W53" i="32" s="1"/>
  <c r="X53" i="32" s="1"/>
  <c r="Y53" i="32" s="1"/>
  <c r="Z53" i="32" s="1"/>
  <c r="AA53" i="32" s="1"/>
  <c r="AB53" i="32" s="1"/>
  <c r="AC53" i="32" s="1"/>
  <c r="AD53" i="32" s="1"/>
  <c r="AE53" i="32" s="1"/>
  <c r="AF53" i="32" s="1"/>
  <c r="AG53" i="32" s="1"/>
  <c r="AH53" i="32" s="1"/>
  <c r="AI53" i="32" s="1"/>
  <c r="D31" i="32"/>
  <c r="D63" i="32"/>
  <c r="D9" i="32"/>
  <c r="D57" i="32"/>
  <c r="D21" i="32"/>
  <c r="D69" i="32"/>
  <c r="D25" i="32"/>
  <c r="D55" i="32"/>
  <c r="D23" i="32"/>
  <c r="D17" i="32"/>
  <c r="D19" i="32"/>
  <c r="D27" i="32"/>
  <c r="D65" i="32"/>
  <c r="D75" i="32"/>
  <c r="D73" i="32"/>
  <c r="AT3" i="33"/>
  <c r="M8" i="25"/>
  <c r="M93" i="25" s="1"/>
  <c r="I8" i="30"/>
  <c r="I93" i="30" s="1"/>
  <c r="L54" i="27"/>
  <c r="M8" i="26"/>
  <c r="M93" i="26" s="1"/>
  <c r="L8" i="27"/>
  <c r="J54" i="29"/>
  <c r="M54" i="23"/>
  <c r="M54" i="25"/>
  <c r="N54" i="24"/>
  <c r="N8" i="24"/>
  <c r="N93" i="24" s="1"/>
  <c r="K54" i="28"/>
  <c r="J8" i="29"/>
  <c r="J93" i="29" s="1"/>
  <c r="H54" i="31"/>
  <c r="K8" i="28"/>
  <c r="K93" i="28" s="1"/>
  <c r="M54" i="26"/>
  <c r="H8" i="31"/>
  <c r="I54" i="30"/>
  <c r="O8" i="23"/>
  <c r="O93" i="23" s="1"/>
  <c r="R15" i="21"/>
  <c r="Q16" i="21"/>
  <c r="Q55" i="21" s="1"/>
  <c r="AT49" i="33" l="1"/>
  <c r="D33" i="33"/>
  <c r="D79" i="33"/>
  <c r="L93" i="27"/>
  <c r="H93" i="31"/>
  <c r="H54" i="32"/>
  <c r="H8" i="32"/>
  <c r="D77" i="33"/>
  <c r="D67" i="33"/>
  <c r="H7" i="33"/>
  <c r="I7" i="33" s="1"/>
  <c r="J7" i="33" s="1"/>
  <c r="K7" i="33" s="1"/>
  <c r="L7" i="33" s="1"/>
  <c r="M7" i="33" s="1"/>
  <c r="N7" i="33" s="1"/>
  <c r="O7" i="33" s="1"/>
  <c r="P7" i="33" s="1"/>
  <c r="Q7" i="33" s="1"/>
  <c r="R7" i="33" s="1"/>
  <c r="S7" i="33" s="1"/>
  <c r="T7" i="33" s="1"/>
  <c r="U7" i="33" s="1"/>
  <c r="V7" i="33" s="1"/>
  <c r="W7" i="33" s="1"/>
  <c r="X7" i="33" s="1"/>
  <c r="Y7" i="33" s="1"/>
  <c r="Z7" i="33" s="1"/>
  <c r="AA7" i="33" s="1"/>
  <c r="AB7" i="33" s="1"/>
  <c r="AC7" i="33" s="1"/>
  <c r="AD7" i="33" s="1"/>
  <c r="AE7" i="33" s="1"/>
  <c r="AF7" i="33" s="1"/>
  <c r="AG7" i="33" s="1"/>
  <c r="AH7" i="33" s="1"/>
  <c r="AI7" i="33" s="1"/>
  <c r="D73" i="33"/>
  <c r="D75" i="33"/>
  <c r="D57" i="33"/>
  <c r="D65" i="33"/>
  <c r="D59" i="33"/>
  <c r="D27" i="33"/>
  <c r="D71" i="33"/>
  <c r="D21" i="33"/>
  <c r="D69" i="33"/>
  <c r="D11" i="33"/>
  <c r="D9" i="33"/>
  <c r="D25" i="33"/>
  <c r="D19" i="33"/>
  <c r="D13" i="33"/>
  <c r="D63" i="33"/>
  <c r="H53" i="33"/>
  <c r="I53" i="33" s="1"/>
  <c r="J53" i="33" s="1"/>
  <c r="K53" i="33" s="1"/>
  <c r="L53" i="33" s="1"/>
  <c r="M53" i="33" s="1"/>
  <c r="N53" i="33" s="1"/>
  <c r="O53" i="33" s="1"/>
  <c r="P53" i="33" s="1"/>
  <c r="Q53" i="33" s="1"/>
  <c r="R53" i="33" s="1"/>
  <c r="S53" i="33" s="1"/>
  <c r="T53" i="33" s="1"/>
  <c r="U53" i="33" s="1"/>
  <c r="V53" i="33" s="1"/>
  <c r="W53" i="33" s="1"/>
  <c r="X53" i="33" s="1"/>
  <c r="Y53" i="33" s="1"/>
  <c r="Z53" i="33" s="1"/>
  <c r="AA53" i="33" s="1"/>
  <c r="AB53" i="33" s="1"/>
  <c r="AC53" i="33" s="1"/>
  <c r="AD53" i="33" s="1"/>
  <c r="AE53" i="33" s="1"/>
  <c r="AF53" i="33" s="1"/>
  <c r="AG53" i="33" s="1"/>
  <c r="AH53" i="33" s="1"/>
  <c r="AI53" i="33" s="1"/>
  <c r="D31" i="33"/>
  <c r="D55" i="33"/>
  <c r="D29" i="33"/>
  <c r="D23" i="33"/>
  <c r="D17" i="33"/>
  <c r="I8" i="31"/>
  <c r="I93" i="31" s="1"/>
  <c r="L8" i="28"/>
  <c r="L93" i="28" s="1"/>
  <c r="K54" i="29"/>
  <c r="J54" i="30"/>
  <c r="K8" i="29"/>
  <c r="O8" i="24"/>
  <c r="O93" i="24" s="1"/>
  <c r="N54" i="25"/>
  <c r="N8" i="26"/>
  <c r="N93" i="26" s="1"/>
  <c r="J8" i="30"/>
  <c r="J93" i="30" s="1"/>
  <c r="I54" i="31"/>
  <c r="L54" i="28"/>
  <c r="O54" i="24"/>
  <c r="M54" i="27"/>
  <c r="N54" i="26"/>
  <c r="N54" i="23"/>
  <c r="M8" i="27"/>
  <c r="M93" i="27" s="1"/>
  <c r="N8" i="25"/>
  <c r="N93" i="25" s="1"/>
  <c r="P8" i="23"/>
  <c r="P93" i="23" s="1"/>
  <c r="S15" i="21"/>
  <c r="R16" i="21"/>
  <c r="R55" i="21" s="1"/>
  <c r="K93" i="29" l="1"/>
  <c r="H93" i="32"/>
  <c r="H8" i="33"/>
  <c r="I8" i="32"/>
  <c r="I93" i="32" s="1"/>
  <c r="H54" i="33"/>
  <c r="I54" i="32"/>
  <c r="J54" i="31"/>
  <c r="O8" i="26"/>
  <c r="O93" i="26" s="1"/>
  <c r="P8" i="24"/>
  <c r="P93" i="24" s="1"/>
  <c r="N8" i="27"/>
  <c r="N93" i="27" s="1"/>
  <c r="O54" i="26"/>
  <c r="P54" i="24"/>
  <c r="K54" i="30"/>
  <c r="M8" i="28"/>
  <c r="M93" i="28" s="1"/>
  <c r="O8" i="25"/>
  <c r="O93" i="25" s="1"/>
  <c r="M54" i="28"/>
  <c r="K8" i="30"/>
  <c r="K93" i="30" s="1"/>
  <c r="O54" i="25"/>
  <c r="L8" i="29"/>
  <c r="L93" i="29" s="1"/>
  <c r="O54" i="23"/>
  <c r="N54" i="27"/>
  <c r="L54" i="29"/>
  <c r="J8" i="31"/>
  <c r="J93" i="31" s="1"/>
  <c r="Q8" i="23"/>
  <c r="Q93" i="23" s="1"/>
  <c r="S16" i="21"/>
  <c r="S55" i="21" s="1"/>
  <c r="T15" i="21"/>
  <c r="H93" i="33" l="1"/>
  <c r="J54" i="32"/>
  <c r="J8" i="32"/>
  <c r="J93" i="32" s="1"/>
  <c r="I54" i="33"/>
  <c r="I8" i="33"/>
  <c r="I93" i="33" s="1"/>
  <c r="M54" i="29"/>
  <c r="Q54" i="24"/>
  <c r="P8" i="26"/>
  <c r="P93" i="26" s="1"/>
  <c r="P54" i="23"/>
  <c r="P54" i="25"/>
  <c r="N54" i="28"/>
  <c r="N8" i="28"/>
  <c r="N93" i="28" s="1"/>
  <c r="O8" i="27"/>
  <c r="O93" i="27" s="1"/>
  <c r="M8" i="29"/>
  <c r="M93" i="29" s="1"/>
  <c r="L8" i="30"/>
  <c r="P8" i="25"/>
  <c r="P93" i="25" s="1"/>
  <c r="Q8" i="24"/>
  <c r="Q93" i="24" s="1"/>
  <c r="K54" i="31"/>
  <c r="K8" i="31"/>
  <c r="O54" i="27"/>
  <c r="L54" i="30"/>
  <c r="P54" i="26"/>
  <c r="R8" i="23"/>
  <c r="R93" i="23" s="1"/>
  <c r="T16" i="21"/>
  <c r="T55" i="21" s="1"/>
  <c r="U15" i="21"/>
  <c r="K93" i="31" l="1"/>
  <c r="L93" i="30"/>
  <c r="J8" i="33"/>
  <c r="J93" i="33" s="1"/>
  <c r="K8" i="32"/>
  <c r="J54" i="33"/>
  <c r="K54" i="32"/>
  <c r="L8" i="31"/>
  <c r="L93" i="31" s="1"/>
  <c r="P8" i="27"/>
  <c r="P93" i="27" s="1"/>
  <c r="M54" i="30"/>
  <c r="R8" i="24"/>
  <c r="R93" i="24" s="1"/>
  <c r="M8" i="30"/>
  <c r="M93" i="30" s="1"/>
  <c r="O54" i="28"/>
  <c r="Q54" i="23"/>
  <c r="R54" i="24"/>
  <c r="Q54" i="26"/>
  <c r="O8" i="28"/>
  <c r="O93" i="28" s="1"/>
  <c r="Q8" i="26"/>
  <c r="Q93" i="26" s="1"/>
  <c r="P54" i="27"/>
  <c r="L54" i="31"/>
  <c r="Q8" i="25"/>
  <c r="Q93" i="25" s="1"/>
  <c r="N8" i="29"/>
  <c r="N93" i="29" s="1"/>
  <c r="Q54" i="25"/>
  <c r="N54" i="29"/>
  <c r="S8" i="23"/>
  <c r="S93" i="23" s="1"/>
  <c r="V15" i="21"/>
  <c r="U16" i="21"/>
  <c r="U55" i="21" s="1"/>
  <c r="K93" i="32" l="1"/>
  <c r="L8" i="32"/>
  <c r="L93" i="32" s="1"/>
  <c r="L54" i="32"/>
  <c r="K54" i="33"/>
  <c r="K8" i="33"/>
  <c r="R54" i="25"/>
  <c r="Q54" i="27"/>
  <c r="S8" i="24"/>
  <c r="S93" i="24" s="1"/>
  <c r="S54" i="24"/>
  <c r="P54" i="28"/>
  <c r="R8" i="26"/>
  <c r="R93" i="26" s="1"/>
  <c r="R54" i="26"/>
  <c r="R54" i="23"/>
  <c r="P8" i="28"/>
  <c r="P93" i="28" s="1"/>
  <c r="Q8" i="27"/>
  <c r="Q93" i="27" s="1"/>
  <c r="R8" i="25"/>
  <c r="R93" i="25" s="1"/>
  <c r="O54" i="29"/>
  <c r="O8" i="29"/>
  <c r="O93" i="29" s="1"/>
  <c r="M54" i="31"/>
  <c r="N8" i="30"/>
  <c r="N93" i="30" s="1"/>
  <c r="N54" i="30"/>
  <c r="M8" i="31"/>
  <c r="T8" i="23"/>
  <c r="T93" i="23" s="1"/>
  <c r="V16" i="21"/>
  <c r="V55" i="21" s="1"/>
  <c r="W15" i="21"/>
  <c r="M93" i="31" l="1"/>
  <c r="K93" i="33"/>
  <c r="L8" i="33"/>
  <c r="L93" i="33" s="1"/>
  <c r="M54" i="32"/>
  <c r="M8" i="32"/>
  <c r="L54" i="33"/>
  <c r="N54" i="31"/>
  <c r="P54" i="29"/>
  <c r="T8" i="24"/>
  <c r="T93" i="24" s="1"/>
  <c r="O54" i="30"/>
  <c r="S8" i="26"/>
  <c r="S93" i="26" s="1"/>
  <c r="R8" i="27"/>
  <c r="R93" i="27" s="1"/>
  <c r="S54" i="23"/>
  <c r="T54" i="24"/>
  <c r="R54" i="27"/>
  <c r="P8" i="29"/>
  <c r="P93" i="29" s="1"/>
  <c r="S8" i="25"/>
  <c r="S93" i="25" s="1"/>
  <c r="S54" i="26"/>
  <c r="Q54" i="28"/>
  <c r="N8" i="31"/>
  <c r="N93" i="31" s="1"/>
  <c r="O8" i="30"/>
  <c r="O93" i="30" s="1"/>
  <c r="Q8" i="28"/>
  <c r="Q93" i="28" s="1"/>
  <c r="S54" i="25"/>
  <c r="U8" i="23"/>
  <c r="U93" i="23" s="1"/>
  <c r="X15" i="21"/>
  <c r="W16" i="21"/>
  <c r="W55" i="21" s="1"/>
  <c r="M93" i="32" l="1"/>
  <c r="N54" i="32"/>
  <c r="M8" i="33"/>
  <c r="M54" i="33"/>
  <c r="N8" i="32"/>
  <c r="N93" i="32" s="1"/>
  <c r="O8" i="31"/>
  <c r="O93" i="31" s="1"/>
  <c r="Q8" i="29"/>
  <c r="Q93" i="29" s="1"/>
  <c r="P54" i="30"/>
  <c r="T8" i="26"/>
  <c r="T93" i="26" s="1"/>
  <c r="S8" i="27"/>
  <c r="S93" i="27" s="1"/>
  <c r="R8" i="28"/>
  <c r="R93" i="28" s="1"/>
  <c r="T54" i="26"/>
  <c r="U54" i="24"/>
  <c r="Q54" i="29"/>
  <c r="R54" i="28"/>
  <c r="S54" i="27"/>
  <c r="T54" i="25"/>
  <c r="P8" i="30"/>
  <c r="P93" i="30" s="1"/>
  <c r="T8" i="25"/>
  <c r="T93" i="25" s="1"/>
  <c r="T54" i="23"/>
  <c r="U8" i="24"/>
  <c r="U93" i="24" s="1"/>
  <c r="O54" i="31"/>
  <c r="V8" i="23"/>
  <c r="V93" i="23" s="1"/>
  <c r="X16" i="21"/>
  <c r="X55" i="21" s="1"/>
  <c r="Y15" i="21"/>
  <c r="M93" i="33" l="1"/>
  <c r="N54" i="33"/>
  <c r="O54" i="32"/>
  <c r="O8" i="32"/>
  <c r="O93" i="32" s="1"/>
  <c r="N8" i="33"/>
  <c r="N93" i="33" s="1"/>
  <c r="U8" i="25"/>
  <c r="U93" i="25" s="1"/>
  <c r="V54" i="24"/>
  <c r="U54" i="25"/>
  <c r="U8" i="26"/>
  <c r="U93" i="26" s="1"/>
  <c r="Q8" i="30"/>
  <c r="Q93" i="30" s="1"/>
  <c r="T8" i="27"/>
  <c r="T93" i="27" s="1"/>
  <c r="P8" i="31"/>
  <c r="P93" i="31" s="1"/>
  <c r="S54" i="28"/>
  <c r="V8" i="24"/>
  <c r="V93" i="24" s="1"/>
  <c r="S8" i="28"/>
  <c r="S93" i="28" s="1"/>
  <c r="R8" i="29"/>
  <c r="R93" i="29" s="1"/>
  <c r="U54" i="23"/>
  <c r="P54" i="31"/>
  <c r="T54" i="27"/>
  <c r="R54" i="29"/>
  <c r="U54" i="26"/>
  <c r="Q54" i="30"/>
  <c r="W8" i="23"/>
  <c r="W93" i="23" s="1"/>
  <c r="Y16" i="21"/>
  <c r="Y55" i="21" s="1"/>
  <c r="Z15" i="21"/>
  <c r="O8" i="33" l="1"/>
  <c r="O93" i="33" s="1"/>
  <c r="P8" i="32"/>
  <c r="P93" i="32" s="1"/>
  <c r="O54" i="33"/>
  <c r="P54" i="32"/>
  <c r="V54" i="26"/>
  <c r="V54" i="23"/>
  <c r="U54" i="27"/>
  <c r="T8" i="28"/>
  <c r="T93" i="28" s="1"/>
  <c r="V8" i="26"/>
  <c r="V93" i="26" s="1"/>
  <c r="W8" i="24"/>
  <c r="W93" i="24" s="1"/>
  <c r="Q8" i="31"/>
  <c r="Q93" i="31" s="1"/>
  <c r="V54" i="25"/>
  <c r="T54" i="28"/>
  <c r="U8" i="27"/>
  <c r="U93" i="27" s="1"/>
  <c r="W54" i="24"/>
  <c r="R54" i="30"/>
  <c r="S54" i="29"/>
  <c r="S8" i="29"/>
  <c r="S93" i="29" s="1"/>
  <c r="Q54" i="31"/>
  <c r="R8" i="30"/>
  <c r="R93" i="30" s="1"/>
  <c r="V8" i="25"/>
  <c r="V93" i="25" s="1"/>
  <c r="X8" i="23"/>
  <c r="X93" i="23" s="1"/>
  <c r="Z16" i="21"/>
  <c r="Z55" i="21" s="1"/>
  <c r="AA15" i="21"/>
  <c r="Q54" i="32" l="1"/>
  <c r="P8" i="33"/>
  <c r="P93" i="33" s="1"/>
  <c r="Q8" i="32"/>
  <c r="Q93" i="32" s="1"/>
  <c r="P54" i="33"/>
  <c r="V8" i="27"/>
  <c r="V93" i="27" s="1"/>
  <c r="X8" i="24"/>
  <c r="X93" i="24" s="1"/>
  <c r="S54" i="30"/>
  <c r="U8" i="28"/>
  <c r="U93" i="28" s="1"/>
  <c r="W8" i="26"/>
  <c r="W93" i="26" s="1"/>
  <c r="V54" i="27"/>
  <c r="W54" i="26"/>
  <c r="T8" i="29"/>
  <c r="T93" i="29" s="1"/>
  <c r="W54" i="25"/>
  <c r="W54" i="23"/>
  <c r="S8" i="30"/>
  <c r="S93" i="30" s="1"/>
  <c r="W8" i="25"/>
  <c r="W93" i="25" s="1"/>
  <c r="R54" i="31"/>
  <c r="T54" i="29"/>
  <c r="X54" i="24"/>
  <c r="U54" i="28"/>
  <c r="R8" i="31"/>
  <c r="R93" i="31" s="1"/>
  <c r="Y8" i="23"/>
  <c r="Y93" i="23" s="1"/>
  <c r="AA16" i="21"/>
  <c r="AA55" i="21" s="1"/>
  <c r="AB15" i="21"/>
  <c r="Q54" i="33" l="1"/>
  <c r="R8" i="32"/>
  <c r="R93" i="32" s="1"/>
  <c r="R54" i="32"/>
  <c r="Q8" i="33"/>
  <c r="Q93" i="33" s="1"/>
  <c r="V54" i="28"/>
  <c r="U8" i="29"/>
  <c r="U93" i="29" s="1"/>
  <c r="X54" i="23"/>
  <c r="V8" i="28"/>
  <c r="V93" i="28" s="1"/>
  <c r="W8" i="27"/>
  <c r="W93" i="27" s="1"/>
  <c r="W54" i="27"/>
  <c r="U54" i="29"/>
  <c r="X8" i="25"/>
  <c r="X93" i="25" s="1"/>
  <c r="Y8" i="24"/>
  <c r="Y93" i="24" s="1"/>
  <c r="S8" i="31"/>
  <c r="S93" i="31" s="1"/>
  <c r="Y54" i="24"/>
  <c r="S54" i="31"/>
  <c r="T8" i="30"/>
  <c r="T93" i="30" s="1"/>
  <c r="X54" i="25"/>
  <c r="X54" i="26"/>
  <c r="X8" i="26"/>
  <c r="X93" i="26" s="1"/>
  <c r="T54" i="30"/>
  <c r="Z8" i="23"/>
  <c r="Z93" i="23" s="1"/>
  <c r="AC15" i="21"/>
  <c r="AB16" i="21"/>
  <c r="AB55" i="21" s="1"/>
  <c r="S8" i="32" l="1"/>
  <c r="S93" i="32" s="1"/>
  <c r="R8" i="33"/>
  <c r="R93" i="33" s="1"/>
  <c r="S54" i="32"/>
  <c r="R54" i="33"/>
  <c r="W8" i="28"/>
  <c r="W93" i="28" s="1"/>
  <c r="T54" i="31"/>
  <c r="X54" i="27"/>
  <c r="V54" i="29"/>
  <c r="X8" i="27"/>
  <c r="X93" i="27" s="1"/>
  <c r="W54" i="28"/>
  <c r="T8" i="31"/>
  <c r="T93" i="31" s="1"/>
  <c r="Y8" i="26"/>
  <c r="Y93" i="26" s="1"/>
  <c r="Y54" i="25"/>
  <c r="Y8" i="25"/>
  <c r="Y93" i="25" s="1"/>
  <c r="V8" i="29"/>
  <c r="V93" i="29" s="1"/>
  <c r="Z54" i="24"/>
  <c r="U54" i="30"/>
  <c r="Y54" i="26"/>
  <c r="U8" i="30"/>
  <c r="U93" i="30" s="1"/>
  <c r="Z8" i="24"/>
  <c r="Z93" i="24" s="1"/>
  <c r="Y54" i="23"/>
  <c r="AA8" i="23"/>
  <c r="AA93" i="23" s="1"/>
  <c r="AC16" i="21"/>
  <c r="AC55" i="21" s="1"/>
  <c r="AD15" i="21"/>
  <c r="S8" i="33" l="1"/>
  <c r="S93" i="33" s="1"/>
  <c r="T8" i="32"/>
  <c r="T93" i="32" s="1"/>
  <c r="S54" i="33"/>
  <c r="T54" i="32"/>
  <c r="AA54" i="24"/>
  <c r="Z8" i="25"/>
  <c r="Z93" i="25" s="1"/>
  <c r="Z8" i="26"/>
  <c r="Z93" i="26" s="1"/>
  <c r="X54" i="28"/>
  <c r="AA8" i="24"/>
  <c r="AA93" i="24" s="1"/>
  <c r="W54" i="29"/>
  <c r="X8" i="28"/>
  <c r="X93" i="28" s="1"/>
  <c r="Z54" i="26"/>
  <c r="U54" i="31"/>
  <c r="Z54" i="23"/>
  <c r="V54" i="30"/>
  <c r="W8" i="29"/>
  <c r="W93" i="29" s="1"/>
  <c r="Z54" i="25"/>
  <c r="V8" i="30"/>
  <c r="V93" i="30" s="1"/>
  <c r="U8" i="31"/>
  <c r="U93" i="31" s="1"/>
  <c r="Y8" i="27"/>
  <c r="Y93" i="27" s="1"/>
  <c r="Y54" i="27"/>
  <c r="AB8" i="23"/>
  <c r="AB93" i="23" s="1"/>
  <c r="AE15" i="21"/>
  <c r="AD16" i="21"/>
  <c r="AD55" i="21" s="1"/>
  <c r="U54" i="32" l="1"/>
  <c r="U8" i="32"/>
  <c r="U93" i="32" s="1"/>
  <c r="T54" i="33"/>
  <c r="T8" i="33"/>
  <c r="T93" i="33" s="1"/>
  <c r="Z54" i="27"/>
  <c r="AA54" i="25"/>
  <c r="W54" i="30"/>
  <c r="Y8" i="28"/>
  <c r="Y93" i="28" s="1"/>
  <c r="AB8" i="24"/>
  <c r="AB93" i="24" s="1"/>
  <c r="AA8" i="26"/>
  <c r="AA93" i="26" s="1"/>
  <c r="V8" i="31"/>
  <c r="V93" i="31" s="1"/>
  <c r="V54" i="31"/>
  <c r="AB54" i="24"/>
  <c r="W8" i="30"/>
  <c r="W93" i="30" s="1"/>
  <c r="X8" i="29"/>
  <c r="X93" i="29" s="1"/>
  <c r="AA54" i="26"/>
  <c r="AA8" i="25"/>
  <c r="AA93" i="25" s="1"/>
  <c r="Z8" i="27"/>
  <c r="Z93" i="27" s="1"/>
  <c r="AA54" i="23"/>
  <c r="X54" i="29"/>
  <c r="Y54" i="28"/>
  <c r="AC8" i="23"/>
  <c r="AC93" i="23" s="1"/>
  <c r="AF15" i="21"/>
  <c r="AE16" i="21"/>
  <c r="AE55" i="21" s="1"/>
  <c r="U8" i="33" l="1"/>
  <c r="U93" i="33" s="1"/>
  <c r="V8" i="32"/>
  <c r="V93" i="32" s="1"/>
  <c r="V54" i="32"/>
  <c r="U54" i="33"/>
  <c r="Z54" i="28"/>
  <c r="AB8" i="25"/>
  <c r="AB93" i="25" s="1"/>
  <c r="Y8" i="29"/>
  <c r="Y93" i="29" s="1"/>
  <c r="AB54" i="23"/>
  <c r="AC54" i="24"/>
  <c r="W8" i="31"/>
  <c r="W93" i="31" s="1"/>
  <c r="AC8" i="24"/>
  <c r="AC93" i="24" s="1"/>
  <c r="X54" i="30"/>
  <c r="AA54" i="27"/>
  <c r="AA8" i="27"/>
  <c r="AA93" i="27" s="1"/>
  <c r="X8" i="30"/>
  <c r="X93" i="30" s="1"/>
  <c r="AB8" i="26"/>
  <c r="AB93" i="26" s="1"/>
  <c r="Y54" i="29"/>
  <c r="AB54" i="26"/>
  <c r="W54" i="31"/>
  <c r="Z8" i="28"/>
  <c r="Z93" i="28" s="1"/>
  <c r="AB54" i="25"/>
  <c r="AD8" i="23"/>
  <c r="AD93" i="23" s="1"/>
  <c r="AG15" i="21"/>
  <c r="AF16" i="21"/>
  <c r="AF55" i="21" s="1"/>
  <c r="V54" i="33" l="1"/>
  <c r="W8" i="32"/>
  <c r="W93" i="32" s="1"/>
  <c r="W54" i="32"/>
  <c r="V8" i="33"/>
  <c r="V93" i="33" s="1"/>
  <c r="AC54" i="26"/>
  <c r="X8" i="31"/>
  <c r="X93" i="31" s="1"/>
  <c r="X54" i="31"/>
  <c r="Z54" i="29"/>
  <c r="Y54" i="30"/>
  <c r="AC54" i="23"/>
  <c r="AC8" i="25"/>
  <c r="AC93" i="25" s="1"/>
  <c r="AC54" i="25"/>
  <c r="Y8" i="30"/>
  <c r="Y93" i="30" s="1"/>
  <c r="AD54" i="24"/>
  <c r="Z8" i="29"/>
  <c r="Z93" i="29" s="1"/>
  <c r="AA54" i="28"/>
  <c r="AA8" i="28"/>
  <c r="AA93" i="28" s="1"/>
  <c r="AC8" i="26"/>
  <c r="AC93" i="26" s="1"/>
  <c r="AB8" i="27"/>
  <c r="AB93" i="27" s="1"/>
  <c r="AB54" i="27"/>
  <c r="AD8" i="24"/>
  <c r="AD93" i="24" s="1"/>
  <c r="AE8" i="23"/>
  <c r="AE93" i="23" s="1"/>
  <c r="AG16" i="21"/>
  <c r="AG55" i="21" s="1"/>
  <c r="AH15" i="21"/>
  <c r="X54" i="32" l="1"/>
  <c r="W8" i="33"/>
  <c r="W93" i="33" s="1"/>
  <c r="X8" i="32"/>
  <c r="X93" i="32" s="1"/>
  <c r="W54" i="33"/>
  <c r="AE54" i="24"/>
  <c r="AD54" i="25"/>
  <c r="AD54" i="23"/>
  <c r="AA54" i="29"/>
  <c r="Y8" i="31"/>
  <c r="Y93" i="31" s="1"/>
  <c r="AC54" i="27"/>
  <c r="AD8" i="26"/>
  <c r="AD93" i="26" s="1"/>
  <c r="AB54" i="28"/>
  <c r="AE8" i="24"/>
  <c r="AE93" i="24" s="1"/>
  <c r="AC8" i="27"/>
  <c r="AC93" i="27" s="1"/>
  <c r="AB8" i="28"/>
  <c r="AB93" i="28" s="1"/>
  <c r="Z54" i="30"/>
  <c r="Y54" i="31"/>
  <c r="AD54" i="26"/>
  <c r="AA8" i="29"/>
  <c r="AA93" i="29" s="1"/>
  <c r="Z8" i="30"/>
  <c r="Z93" i="30" s="1"/>
  <c r="AD8" i="25"/>
  <c r="AD93" i="25" s="1"/>
  <c r="AF8" i="23"/>
  <c r="AF93" i="23" s="1"/>
  <c r="AI15" i="21"/>
  <c r="AH16" i="21"/>
  <c r="AH55" i="21" s="1"/>
  <c r="X54" i="33" l="1"/>
  <c r="Y8" i="32"/>
  <c r="Y93" i="32" s="1"/>
  <c r="Y54" i="32"/>
  <c r="X8" i="33"/>
  <c r="X93" i="33" s="1"/>
  <c r="AE8" i="25"/>
  <c r="AE93" i="25" s="1"/>
  <c r="AB8" i="29"/>
  <c r="AB93" i="29" s="1"/>
  <c r="AA54" i="30"/>
  <c r="AB54" i="29"/>
  <c r="AD8" i="27"/>
  <c r="AD93" i="27" s="1"/>
  <c r="AC54" i="28"/>
  <c r="AE54" i="26"/>
  <c r="AD54" i="27"/>
  <c r="AE54" i="25"/>
  <c r="AA8" i="30"/>
  <c r="AA93" i="30" s="1"/>
  <c r="Z54" i="31"/>
  <c r="AF8" i="24"/>
  <c r="AF93" i="24" s="1"/>
  <c r="AE8" i="26"/>
  <c r="AE93" i="26" s="1"/>
  <c r="Z8" i="31"/>
  <c r="Z93" i="31" s="1"/>
  <c r="AE54" i="23"/>
  <c r="AC8" i="28"/>
  <c r="AC93" i="28" s="1"/>
  <c r="AF54" i="24"/>
  <c r="AG8" i="23"/>
  <c r="AG93" i="23" s="1"/>
  <c r="AI16" i="21"/>
  <c r="AI55" i="21" s="1"/>
  <c r="AJ15" i="21"/>
  <c r="Z54" i="32" l="1"/>
  <c r="Y54" i="33"/>
  <c r="Y8" i="33"/>
  <c r="Y93" i="33" s="1"/>
  <c r="Z8" i="32"/>
  <c r="Z93" i="32" s="1"/>
  <c r="AD8" i="28"/>
  <c r="AD93" i="28" s="1"/>
  <c r="AB8" i="30"/>
  <c r="AB93" i="30" s="1"/>
  <c r="AE54" i="27"/>
  <c r="AD54" i="28"/>
  <c r="AG8" i="24"/>
  <c r="AG93" i="24" s="1"/>
  <c r="AA8" i="31"/>
  <c r="AA93" i="31" s="1"/>
  <c r="AC54" i="29"/>
  <c r="AC8" i="29"/>
  <c r="AC93" i="29" s="1"/>
  <c r="AG54" i="24"/>
  <c r="AF8" i="26"/>
  <c r="AF93" i="26" s="1"/>
  <c r="AA54" i="31"/>
  <c r="AE8" i="27"/>
  <c r="AE93" i="27" s="1"/>
  <c r="AF8" i="25"/>
  <c r="AF93" i="25" s="1"/>
  <c r="AF54" i="23"/>
  <c r="AF54" i="25"/>
  <c r="AF54" i="26"/>
  <c r="AB54" i="30"/>
  <c r="AH8" i="23"/>
  <c r="AH93" i="23" s="1"/>
  <c r="AK15" i="21"/>
  <c r="AJ16" i="21"/>
  <c r="AJ55" i="21" s="1"/>
  <c r="AA54" i="32" l="1"/>
  <c r="Z8" i="33"/>
  <c r="Z93" i="33" s="1"/>
  <c r="Z54" i="33"/>
  <c r="AA8" i="32"/>
  <c r="AA93" i="32" s="1"/>
  <c r="AG54" i="26"/>
  <c r="AF8" i="27"/>
  <c r="AF93" i="27" s="1"/>
  <c r="AG8" i="26"/>
  <c r="AG93" i="26" s="1"/>
  <c r="AB8" i="31"/>
  <c r="AB93" i="31" s="1"/>
  <c r="AE54" i="28"/>
  <c r="AG8" i="25"/>
  <c r="AG93" i="25" s="1"/>
  <c r="AD8" i="29"/>
  <c r="AD93" i="29" s="1"/>
  <c r="AC8" i="30"/>
  <c r="AC93" i="30" s="1"/>
  <c r="AC54" i="30"/>
  <c r="AG54" i="25"/>
  <c r="AD54" i="29"/>
  <c r="AE8" i="28"/>
  <c r="AE93" i="28" s="1"/>
  <c r="AG54" i="23"/>
  <c r="AB54" i="31"/>
  <c r="AH54" i="24"/>
  <c r="AH8" i="24"/>
  <c r="AH93" i="24" s="1"/>
  <c r="AF54" i="27"/>
  <c r="AJ7" i="23"/>
  <c r="AI8" i="23"/>
  <c r="AI93" i="23" s="1"/>
  <c r="AL15" i="21"/>
  <c r="AK16" i="21"/>
  <c r="AK55" i="21" s="1"/>
  <c r="AA54" i="33" l="1"/>
  <c r="AB54" i="32"/>
  <c r="AB8" i="32"/>
  <c r="AB93" i="32" s="1"/>
  <c r="AA8" i="33"/>
  <c r="AA93" i="33" s="1"/>
  <c r="AI8" i="24"/>
  <c r="AI93" i="24" s="1"/>
  <c r="AJ7" i="24"/>
  <c r="AC54" i="31"/>
  <c r="AF8" i="28"/>
  <c r="AF93" i="28" s="1"/>
  <c r="AH8" i="25"/>
  <c r="AH93" i="25" s="1"/>
  <c r="AG8" i="27"/>
  <c r="AG93" i="27" s="1"/>
  <c r="AH54" i="25"/>
  <c r="AE8" i="29"/>
  <c r="AE93" i="29" s="1"/>
  <c r="AH8" i="26"/>
  <c r="AH93" i="26" s="1"/>
  <c r="AH54" i="26"/>
  <c r="AG54" i="27"/>
  <c r="AJ53" i="24"/>
  <c r="AI54" i="24"/>
  <c r="AE54" i="29"/>
  <c r="AD54" i="30"/>
  <c r="AF54" i="28"/>
  <c r="AH54" i="23"/>
  <c r="AD8" i="30"/>
  <c r="AD93" i="30" s="1"/>
  <c r="AC8" i="31"/>
  <c r="AC93" i="31" s="1"/>
  <c r="AK7" i="23"/>
  <c r="AJ8" i="23"/>
  <c r="AJ93" i="23" s="1"/>
  <c r="AL16" i="21"/>
  <c r="AL55" i="21" s="1"/>
  <c r="X13" i="21" s="1"/>
  <c r="AA13" i="21" l="1"/>
  <c r="AD13" i="21"/>
  <c r="Y13" i="21"/>
  <c r="AD10" i="21"/>
  <c r="S52" i="21" s="1"/>
  <c r="Z13" i="21"/>
  <c r="AB13" i="21"/>
  <c r="AC13" i="21"/>
  <c r="AC54" i="32"/>
  <c r="AC8" i="32"/>
  <c r="AC93" i="32" s="1"/>
  <c r="AB8" i="33"/>
  <c r="AB93" i="33" s="1"/>
  <c r="AB54" i="33"/>
  <c r="AI54" i="23"/>
  <c r="AJ53" i="23"/>
  <c r="AF54" i="29"/>
  <c r="AH54" i="27"/>
  <c r="AD54" i="31"/>
  <c r="AD8" i="31"/>
  <c r="AD93" i="31" s="1"/>
  <c r="AE54" i="30"/>
  <c r="AI54" i="26"/>
  <c r="AJ53" i="26"/>
  <c r="AF8" i="29"/>
  <c r="AF93" i="29" s="1"/>
  <c r="AE8" i="30"/>
  <c r="AE93" i="30" s="1"/>
  <c r="AJ54" i="24"/>
  <c r="AK53" i="24"/>
  <c r="AH8" i="27"/>
  <c r="AH93" i="27" s="1"/>
  <c r="AJ8" i="24"/>
  <c r="AJ93" i="24" s="1"/>
  <c r="AK7" i="24"/>
  <c r="AG54" i="28"/>
  <c r="AI8" i="26"/>
  <c r="AI93" i="26" s="1"/>
  <c r="AJ7" i="26"/>
  <c r="AJ53" i="25"/>
  <c r="AI54" i="25"/>
  <c r="AI8" i="25"/>
  <c r="AI93" i="25" s="1"/>
  <c r="AJ7" i="25"/>
  <c r="AG8" i="28"/>
  <c r="AG93" i="28" s="1"/>
  <c r="AK8" i="23"/>
  <c r="AK93" i="23" s="1"/>
  <c r="AL7" i="23"/>
  <c r="AF52" i="21" l="1"/>
  <c r="AC8" i="33"/>
  <c r="AC93" i="33" s="1"/>
  <c r="AD8" i="32"/>
  <c r="AD93" i="32" s="1"/>
  <c r="AC54" i="33"/>
  <c r="AD54" i="32"/>
  <c r="AK53" i="25"/>
  <c r="AJ54" i="25"/>
  <c r="AK7" i="26"/>
  <c r="AJ8" i="26"/>
  <c r="AJ93" i="26" s="1"/>
  <c r="AI8" i="27"/>
  <c r="AI93" i="27" s="1"/>
  <c r="AJ7" i="27"/>
  <c r="AG8" i="29"/>
  <c r="AG93" i="29" s="1"/>
  <c r="AE54" i="31"/>
  <c r="AF8" i="30"/>
  <c r="AF93" i="30" s="1"/>
  <c r="AE8" i="31"/>
  <c r="AE93" i="31" s="1"/>
  <c r="AH8" i="28"/>
  <c r="AH93" i="28" s="1"/>
  <c r="AK8" i="24"/>
  <c r="AK93" i="24" s="1"/>
  <c r="AL7" i="24"/>
  <c r="AK54" i="24"/>
  <c r="AL53" i="24"/>
  <c r="AJ53" i="27"/>
  <c r="AI54" i="27"/>
  <c r="AG54" i="29"/>
  <c r="AK7" i="25"/>
  <c r="AJ8" i="25"/>
  <c r="AJ93" i="25" s="1"/>
  <c r="AH54" i="28"/>
  <c r="AJ54" i="26"/>
  <c r="AK53" i="26"/>
  <c r="AF54" i="30"/>
  <c r="AJ54" i="23"/>
  <c r="AK53" i="23"/>
  <c r="AL8" i="23"/>
  <c r="AL93" i="23" l="1"/>
  <c r="AN45" i="21"/>
  <c r="AN35" i="21"/>
  <c r="AN33" i="21"/>
  <c r="AN31" i="21"/>
  <c r="AN49" i="21"/>
  <c r="AN47" i="21"/>
  <c r="AN21" i="21"/>
  <c r="AN39" i="21"/>
  <c r="AN37" i="21"/>
  <c r="AN19" i="21"/>
  <c r="AN52" i="21" s="1"/>
  <c r="AN25" i="21"/>
  <c r="AN23" i="21"/>
  <c r="AN29" i="21"/>
  <c r="AN43" i="21"/>
  <c r="AN41" i="21"/>
  <c r="AN27" i="21"/>
  <c r="AE8" i="32"/>
  <c r="AE93" i="32" s="1"/>
  <c r="AE54" i="32"/>
  <c r="AD54" i="33"/>
  <c r="AD8" i="33"/>
  <c r="AD93" i="33" s="1"/>
  <c r="AL7" i="25"/>
  <c r="AK8" i="25"/>
  <c r="AK93" i="25" s="1"/>
  <c r="AL8" i="24"/>
  <c r="AI8" i="28"/>
  <c r="AI93" i="28" s="1"/>
  <c r="AJ7" i="28"/>
  <c r="AG8" i="30"/>
  <c r="AG93" i="30" s="1"/>
  <c r="AK54" i="25"/>
  <c r="AL53" i="25"/>
  <c r="AL54" i="25" s="1"/>
  <c r="AI54" i="28"/>
  <c r="AJ53" i="28"/>
  <c r="AJ54" i="27"/>
  <c r="AK53" i="27"/>
  <c r="AF8" i="31"/>
  <c r="AF93" i="31" s="1"/>
  <c r="AH8" i="29"/>
  <c r="AH93" i="29" s="1"/>
  <c r="AG54" i="30"/>
  <c r="AL54" i="24"/>
  <c r="AK7" i="27"/>
  <c r="AJ8" i="27"/>
  <c r="AJ93" i="27" s="1"/>
  <c r="AL7" i="26"/>
  <c r="AK8" i="26"/>
  <c r="AK93" i="26" s="1"/>
  <c r="AK54" i="23"/>
  <c r="AL53" i="23"/>
  <c r="AL54" i="23" s="1"/>
  <c r="AK54" i="26"/>
  <c r="AL53" i="26"/>
  <c r="AL54" i="26" s="1"/>
  <c r="AH54" i="29"/>
  <c r="AF54" i="31"/>
  <c r="AN51" i="21" l="1"/>
  <c r="AW41" i="21" s="1"/>
  <c r="AL93" i="24"/>
  <c r="X5" i="24" s="1"/>
  <c r="AD5" i="23"/>
  <c r="AD51" i="23" s="1"/>
  <c r="Y5" i="23"/>
  <c r="Y51" i="23" s="1"/>
  <c r="AB5" i="23"/>
  <c r="AB51" i="23" s="1"/>
  <c r="AC5" i="23"/>
  <c r="AC51" i="23" s="1"/>
  <c r="X5" i="23"/>
  <c r="Z5" i="23"/>
  <c r="Z51" i="23" s="1"/>
  <c r="AA5" i="23"/>
  <c r="AA51" i="23" s="1"/>
  <c r="AF8" i="32"/>
  <c r="AF93" i="32" s="1"/>
  <c r="AE8" i="33"/>
  <c r="AE93" i="33" s="1"/>
  <c r="AF54" i="32"/>
  <c r="AE54" i="33"/>
  <c r="AG8" i="31"/>
  <c r="AG93" i="31" s="1"/>
  <c r="AK53" i="28"/>
  <c r="AJ54" i="28"/>
  <c r="AK7" i="28"/>
  <c r="AJ8" i="28"/>
  <c r="AJ93" i="28" s="1"/>
  <c r="AJ53" i="29"/>
  <c r="AI54" i="29"/>
  <c r="AK8" i="27"/>
  <c r="AK93" i="27" s="1"/>
  <c r="AL7" i="27"/>
  <c r="AL8" i="25"/>
  <c r="S44" i="25" s="1"/>
  <c r="S90" i="25" s="1"/>
  <c r="AL8" i="26"/>
  <c r="S44" i="26" s="1"/>
  <c r="S90" i="26" s="1"/>
  <c r="AH54" i="30"/>
  <c r="AJ7" i="29"/>
  <c r="AI8" i="29"/>
  <c r="AI93" i="29" s="1"/>
  <c r="AK54" i="27"/>
  <c r="AL53" i="27"/>
  <c r="AL54" i="27" s="1"/>
  <c r="AG54" i="31"/>
  <c r="AH8" i="30"/>
  <c r="AH93" i="30" s="1"/>
  <c r="X51" i="23" l="1"/>
  <c r="AD2" i="23"/>
  <c r="S44" i="23" s="1"/>
  <c r="AF44" i="23" s="1"/>
  <c r="AL93" i="25"/>
  <c r="AD5" i="25" s="1"/>
  <c r="AD51" i="25" s="1"/>
  <c r="AA5" i="24"/>
  <c r="AA51" i="24" s="1"/>
  <c r="Y5" i="24"/>
  <c r="Y51" i="24" s="1"/>
  <c r="Z5" i="24"/>
  <c r="Z51" i="24" s="1"/>
  <c r="AC5" i="24"/>
  <c r="AC51" i="24" s="1"/>
  <c r="AB5" i="24"/>
  <c r="AB51" i="24" s="1"/>
  <c r="AL93" i="26"/>
  <c r="X5" i="26" s="1"/>
  <c r="AD5" i="24"/>
  <c r="AD51" i="24" s="1"/>
  <c r="X51" i="24"/>
  <c r="AD2" i="24"/>
  <c r="S44" i="24" s="1"/>
  <c r="S90" i="24" s="1"/>
  <c r="AF90" i="24" s="1"/>
  <c r="AA5" i="25"/>
  <c r="AA51" i="25" s="1"/>
  <c r="AG54" i="32"/>
  <c r="AF54" i="33"/>
  <c r="AF8" i="33"/>
  <c r="AF93" i="33" s="1"/>
  <c r="AG8" i="32"/>
  <c r="AG93" i="32" s="1"/>
  <c r="AK7" i="29"/>
  <c r="AJ8" i="29"/>
  <c r="AJ93" i="29" s="1"/>
  <c r="AK8" i="28"/>
  <c r="AK93" i="28" s="1"/>
  <c r="AL7" i="28"/>
  <c r="AH8" i="31"/>
  <c r="AH93" i="31" s="1"/>
  <c r="AI54" i="30"/>
  <c r="AJ53" i="30"/>
  <c r="AL8" i="27"/>
  <c r="S44" i="27" s="1"/>
  <c r="S90" i="27" s="1"/>
  <c r="AK53" i="29"/>
  <c r="AJ54" i="29"/>
  <c r="AJ7" i="30"/>
  <c r="AI8" i="30"/>
  <c r="AI93" i="30" s="1"/>
  <c r="AH54" i="31"/>
  <c r="AK54" i="28"/>
  <c r="AL53" i="28"/>
  <c r="S90" i="23" l="1"/>
  <c r="AF90" i="23" s="1"/>
  <c r="Y5" i="25"/>
  <c r="Y51" i="25" s="1"/>
  <c r="Z5" i="25"/>
  <c r="Z51" i="25" s="1"/>
  <c r="AC5" i="25"/>
  <c r="AC51" i="25" s="1"/>
  <c r="AB5" i="25"/>
  <c r="AB51" i="25" s="1"/>
  <c r="X5" i="25"/>
  <c r="AL93" i="27"/>
  <c r="AC5" i="27" s="1"/>
  <c r="AC51" i="27" s="1"/>
  <c r="Z5" i="26"/>
  <c r="Z51" i="26" s="1"/>
  <c r="AA5" i="26"/>
  <c r="AA51" i="26" s="1"/>
  <c r="AD5" i="26"/>
  <c r="AD51" i="26" s="1"/>
  <c r="AB5" i="26"/>
  <c r="AB51" i="26" s="1"/>
  <c r="Y5" i="26"/>
  <c r="Y51" i="26" s="1"/>
  <c r="AC5" i="26"/>
  <c r="AC51" i="26" s="1"/>
  <c r="AD2" i="25"/>
  <c r="X51" i="25"/>
  <c r="X51" i="26"/>
  <c r="AD2" i="26"/>
  <c r="AD48" i="24"/>
  <c r="AF44" i="24"/>
  <c r="AD48" i="23"/>
  <c r="AG8" i="33"/>
  <c r="AG93" i="33" s="1"/>
  <c r="AH8" i="32"/>
  <c r="AH93" i="32" s="1"/>
  <c r="AG54" i="33"/>
  <c r="AH54" i="32"/>
  <c r="AJ53" i="31"/>
  <c r="AI54" i="31"/>
  <c r="AL54" i="28"/>
  <c r="AJ7" i="31"/>
  <c r="AI8" i="31"/>
  <c r="AI93" i="31" s="1"/>
  <c r="AJ54" i="30"/>
  <c r="AK53" i="30"/>
  <c r="AL8" i="28"/>
  <c r="S44" i="28" s="1"/>
  <c r="S90" i="28" s="1"/>
  <c r="AL7" i="29"/>
  <c r="AK8" i="29"/>
  <c r="AK93" i="29" s="1"/>
  <c r="AK7" i="30"/>
  <c r="AJ8" i="30"/>
  <c r="AJ93" i="30" s="1"/>
  <c r="AL53" i="29"/>
  <c r="AL54" i="29" s="1"/>
  <c r="AK54" i="29"/>
  <c r="AN25" i="23" l="1"/>
  <c r="AN11" i="23"/>
  <c r="AN13" i="23"/>
  <c r="Z5" i="27"/>
  <c r="Z51" i="27" s="1"/>
  <c r="X5" i="27"/>
  <c r="X51" i="27" s="1"/>
  <c r="AB5" i="27"/>
  <c r="AB51" i="27" s="1"/>
  <c r="Y5" i="27"/>
  <c r="Y51" i="27" s="1"/>
  <c r="AD5" i="27"/>
  <c r="AD51" i="27" s="1"/>
  <c r="AA5" i="27"/>
  <c r="AA51" i="27" s="1"/>
  <c r="AL93" i="28"/>
  <c r="X5" i="28" s="1"/>
  <c r="AN21" i="23"/>
  <c r="AN29" i="23"/>
  <c r="AN23" i="23"/>
  <c r="AN27" i="23"/>
  <c r="AN15" i="23"/>
  <c r="AN35" i="23"/>
  <c r="AN37" i="23"/>
  <c r="AN17" i="23"/>
  <c r="AN39" i="23"/>
  <c r="AN31" i="23"/>
  <c r="AN19" i="23"/>
  <c r="AN41" i="23"/>
  <c r="AN33" i="23"/>
  <c r="AN61" i="24"/>
  <c r="AN71" i="24"/>
  <c r="AN57" i="24"/>
  <c r="AN59" i="24"/>
  <c r="AN85" i="24"/>
  <c r="AN79" i="24"/>
  <c r="AN65" i="24"/>
  <c r="AN67" i="24"/>
  <c r="AN77" i="24"/>
  <c r="AN87" i="24"/>
  <c r="AN73" i="24"/>
  <c r="AN75" i="24"/>
  <c r="AN63" i="24"/>
  <c r="AN69" i="24"/>
  <c r="AN81" i="24"/>
  <c r="AN83" i="24"/>
  <c r="AN67" i="23"/>
  <c r="AN61" i="23"/>
  <c r="AN63" i="23"/>
  <c r="AN65" i="23"/>
  <c r="AN57" i="23"/>
  <c r="AN75" i="23"/>
  <c r="AN69" i="23"/>
  <c r="AN71" i="23"/>
  <c r="AN73" i="23"/>
  <c r="AN81" i="23"/>
  <c r="AN83" i="23"/>
  <c r="AN77" i="23"/>
  <c r="AN79" i="23"/>
  <c r="AN87" i="23"/>
  <c r="AN59" i="23"/>
  <c r="AN85" i="23"/>
  <c r="AN13" i="24"/>
  <c r="AN23" i="24"/>
  <c r="AN17" i="24"/>
  <c r="AN11" i="24"/>
  <c r="AN29" i="24"/>
  <c r="AN31" i="24"/>
  <c r="AN25" i="24"/>
  <c r="AN19" i="24"/>
  <c r="AN37" i="24"/>
  <c r="AN39" i="24"/>
  <c r="AN33" i="24"/>
  <c r="AN27" i="24"/>
  <c r="AN21" i="24"/>
  <c r="AN41" i="24"/>
  <c r="AN35" i="24"/>
  <c r="AN15" i="24"/>
  <c r="AD48" i="25"/>
  <c r="AF90" i="25" s="1"/>
  <c r="AF44" i="25"/>
  <c r="AD48" i="26"/>
  <c r="AF90" i="26" s="1"/>
  <c r="AF44" i="26"/>
  <c r="AD2" i="27"/>
  <c r="AH54" i="33"/>
  <c r="AJ53" i="32"/>
  <c r="AI54" i="32"/>
  <c r="AH8" i="33"/>
  <c r="AH93" i="33" s="1"/>
  <c r="AI8" i="32"/>
  <c r="AI93" i="32" s="1"/>
  <c r="AJ7" i="32"/>
  <c r="AK53" i="31"/>
  <c r="AJ54" i="31"/>
  <c r="AJ8" i="31"/>
  <c r="AJ93" i="31" s="1"/>
  <c r="AK7" i="31"/>
  <c r="AL7" i="30"/>
  <c r="AK8" i="30"/>
  <c r="AK93" i="30" s="1"/>
  <c r="AL8" i="29"/>
  <c r="S44" i="29" s="1"/>
  <c r="S90" i="29" s="1"/>
  <c r="AK54" i="30"/>
  <c r="AL53" i="30"/>
  <c r="AN44" i="23" l="1"/>
  <c r="AN43" i="23"/>
  <c r="AT33" i="23"/>
  <c r="AT83" i="24"/>
  <c r="AA5" i="28"/>
  <c r="AA51" i="28" s="1"/>
  <c r="AD5" i="28"/>
  <c r="AD51" i="28" s="1"/>
  <c r="AW35" i="23"/>
  <c r="AT79" i="24"/>
  <c r="AT81" i="24"/>
  <c r="AT83" i="23"/>
  <c r="AT33" i="24"/>
  <c r="AT35" i="24"/>
  <c r="AT37" i="24"/>
  <c r="AT79" i="23"/>
  <c r="AT81" i="23"/>
  <c r="AC5" i="28"/>
  <c r="AC51" i="28" s="1"/>
  <c r="Z5" i="28"/>
  <c r="Z51" i="28" s="1"/>
  <c r="Y5" i="28"/>
  <c r="Y51" i="28" s="1"/>
  <c r="AB5" i="28"/>
  <c r="AB51" i="28" s="1"/>
  <c r="AL93" i="29"/>
  <c r="Y5" i="29" s="1"/>
  <c r="Y51" i="29" s="1"/>
  <c r="AN90" i="24"/>
  <c r="AN89" i="24"/>
  <c r="AN89" i="23"/>
  <c r="AN90" i="23"/>
  <c r="AN44" i="24"/>
  <c r="AN23" i="26"/>
  <c r="AN17" i="26"/>
  <c r="AN11" i="26"/>
  <c r="AN21" i="26"/>
  <c r="AN13" i="26"/>
  <c r="AN31" i="26"/>
  <c r="AN25" i="26"/>
  <c r="AN19" i="26"/>
  <c r="AN37" i="26"/>
  <c r="AN39" i="26"/>
  <c r="AN33" i="26"/>
  <c r="AN27" i="26"/>
  <c r="AN41" i="26"/>
  <c r="AN35" i="26"/>
  <c r="AN29" i="26"/>
  <c r="AN15" i="26"/>
  <c r="AN43" i="24"/>
  <c r="AN69" i="26"/>
  <c r="AN85" i="26"/>
  <c r="AN71" i="26"/>
  <c r="AN57" i="26"/>
  <c r="AN59" i="26"/>
  <c r="AN79" i="26"/>
  <c r="AN65" i="26"/>
  <c r="AN67" i="26"/>
  <c r="AN77" i="26"/>
  <c r="AN87" i="26"/>
  <c r="AN73" i="26"/>
  <c r="AN75" i="26"/>
  <c r="AN83" i="26"/>
  <c r="AN81" i="26"/>
  <c r="AN63" i="26"/>
  <c r="AN61" i="26"/>
  <c r="AN17" i="25"/>
  <c r="AN19" i="25"/>
  <c r="AN13" i="25"/>
  <c r="AN15" i="25"/>
  <c r="AN33" i="25"/>
  <c r="AN27" i="25"/>
  <c r="AN21" i="25"/>
  <c r="AN23" i="25"/>
  <c r="AN25" i="25"/>
  <c r="AN35" i="25"/>
  <c r="AN29" i="25"/>
  <c r="AN31" i="25"/>
  <c r="AN11" i="25"/>
  <c r="AN41" i="25"/>
  <c r="AN37" i="25"/>
  <c r="AN39" i="25"/>
  <c r="AN65" i="25"/>
  <c r="AN73" i="25"/>
  <c r="AN67" i="25"/>
  <c r="AN61" i="25"/>
  <c r="AN63" i="25"/>
  <c r="AN57" i="25"/>
  <c r="AN75" i="25"/>
  <c r="AN69" i="25"/>
  <c r="AN71" i="25"/>
  <c r="AN81" i="25"/>
  <c r="AN83" i="25"/>
  <c r="AN77" i="25"/>
  <c r="AN79" i="25"/>
  <c r="AN87" i="25"/>
  <c r="AN85" i="25"/>
  <c r="AN59" i="25"/>
  <c r="AD48" i="27"/>
  <c r="AF90" i="27" s="1"/>
  <c r="AF44" i="27"/>
  <c r="AD2" i="28"/>
  <c r="X51" i="28"/>
  <c r="AJ7" i="33"/>
  <c r="AI8" i="33"/>
  <c r="AI93" i="33" s="1"/>
  <c r="AJ53" i="33"/>
  <c r="AI54" i="33"/>
  <c r="AK53" i="32"/>
  <c r="AJ54" i="32"/>
  <c r="AJ8" i="32"/>
  <c r="AJ93" i="32" s="1"/>
  <c r="AK7" i="32"/>
  <c r="AL54" i="30"/>
  <c r="AL8" i="30"/>
  <c r="S44" i="30" s="1"/>
  <c r="S90" i="30" s="1"/>
  <c r="AL7" i="31"/>
  <c r="AK8" i="31"/>
  <c r="AK93" i="31" s="1"/>
  <c r="AL53" i="31"/>
  <c r="AL54" i="31" s="1"/>
  <c r="AK54" i="31"/>
  <c r="AW37" i="23" l="1"/>
  <c r="AT37" i="25"/>
  <c r="B8" i="7"/>
  <c r="AW83" i="24"/>
  <c r="B7" i="7"/>
  <c r="C8" i="7"/>
  <c r="AW33" i="23"/>
  <c r="AT83" i="25"/>
  <c r="AW81" i="23"/>
  <c r="AC5" i="29"/>
  <c r="AC51" i="29" s="1"/>
  <c r="AT33" i="26"/>
  <c r="AT35" i="26"/>
  <c r="AT37" i="26"/>
  <c r="AA5" i="29"/>
  <c r="AA51" i="29" s="1"/>
  <c r="AT79" i="25"/>
  <c r="AT81" i="25"/>
  <c r="AT33" i="25"/>
  <c r="AT35" i="25"/>
  <c r="AB5" i="29"/>
  <c r="AB51" i="29" s="1"/>
  <c r="AT83" i="26"/>
  <c r="AW79" i="23"/>
  <c r="AW81" i="24"/>
  <c r="AW33" i="24"/>
  <c r="C7" i="7"/>
  <c r="AD5" i="29"/>
  <c r="AD51" i="29" s="1"/>
  <c r="AW83" i="23"/>
  <c r="X5" i="29"/>
  <c r="X51" i="29" s="1"/>
  <c r="Z5" i="29"/>
  <c r="Z51" i="29" s="1"/>
  <c r="AT79" i="26"/>
  <c r="AT81" i="26"/>
  <c r="AW37" i="24"/>
  <c r="AW35" i="24"/>
  <c r="AW79" i="24"/>
  <c r="AL93" i="30"/>
  <c r="Y5" i="30" s="1"/>
  <c r="Y51" i="30" s="1"/>
  <c r="AN90" i="26"/>
  <c r="AN89" i="26"/>
  <c r="AN90" i="25"/>
  <c r="AN89" i="25"/>
  <c r="AN43" i="26"/>
  <c r="AN44" i="25"/>
  <c r="AN43" i="25"/>
  <c r="AN65" i="27"/>
  <c r="AN67" i="27"/>
  <c r="AN61" i="27"/>
  <c r="AN63" i="27"/>
  <c r="AN75" i="27"/>
  <c r="AN69" i="27"/>
  <c r="AN71" i="27"/>
  <c r="AN57" i="27"/>
  <c r="AN83" i="27"/>
  <c r="AN77" i="27"/>
  <c r="AN79" i="27"/>
  <c r="AN87" i="27"/>
  <c r="AN73" i="27"/>
  <c r="AN59" i="27"/>
  <c r="AN81" i="27"/>
  <c r="AN85" i="27"/>
  <c r="AN44" i="26"/>
  <c r="AN19" i="27"/>
  <c r="AN13" i="27"/>
  <c r="AN15" i="27"/>
  <c r="AN17" i="27"/>
  <c r="AN25" i="27"/>
  <c r="AN27" i="27"/>
  <c r="AN21" i="27"/>
  <c r="AN23" i="27"/>
  <c r="AN41" i="27"/>
  <c r="AN35" i="27"/>
  <c r="AN29" i="27"/>
  <c r="AN31" i="27"/>
  <c r="AN33" i="27"/>
  <c r="AN11" i="27"/>
  <c r="AN39" i="27"/>
  <c r="AN37" i="27"/>
  <c r="AD2" i="29"/>
  <c r="AD48" i="28"/>
  <c r="AF90" i="28" s="1"/>
  <c r="AF44" i="28"/>
  <c r="AL7" i="32"/>
  <c r="AK8" i="32"/>
  <c r="AK93" i="32" s="1"/>
  <c r="AK53" i="33"/>
  <c r="AJ54" i="33"/>
  <c r="AK54" i="32"/>
  <c r="AL53" i="32"/>
  <c r="AJ8" i="33"/>
  <c r="AJ93" i="33" s="1"/>
  <c r="AK7" i="33"/>
  <c r="AL8" i="31"/>
  <c r="S44" i="31" s="1"/>
  <c r="S90" i="31" s="1"/>
  <c r="B9" i="7" l="1"/>
  <c r="AW37" i="25"/>
  <c r="AT83" i="27"/>
  <c r="AW79" i="26"/>
  <c r="AW81" i="26"/>
  <c r="AW35" i="26"/>
  <c r="AW83" i="25"/>
  <c r="D8" i="7"/>
  <c r="X5" i="30"/>
  <c r="X51" i="30" s="1"/>
  <c r="AW81" i="25"/>
  <c r="Z5" i="30"/>
  <c r="Z51" i="30" s="1"/>
  <c r="AW83" i="26"/>
  <c r="AW37" i="26"/>
  <c r="AT37" i="27"/>
  <c r="AC5" i="30"/>
  <c r="AC51" i="30" s="1"/>
  <c r="AB5" i="30"/>
  <c r="AB51" i="30" s="1"/>
  <c r="AT33" i="27"/>
  <c r="AT35" i="27"/>
  <c r="E8" i="7"/>
  <c r="AW79" i="25"/>
  <c r="AW33" i="26"/>
  <c r="E7" i="7"/>
  <c r="AW33" i="25"/>
  <c r="D7" i="7"/>
  <c r="AA5" i="30"/>
  <c r="AA51" i="30" s="1"/>
  <c r="AD5" i="30"/>
  <c r="AD51" i="30" s="1"/>
  <c r="AT79" i="27"/>
  <c r="AT81" i="27"/>
  <c r="AW35" i="25"/>
  <c r="AL93" i="31"/>
  <c r="AA5" i="31" s="1"/>
  <c r="AA51" i="31" s="1"/>
  <c r="AN90" i="27"/>
  <c r="AN89" i="27"/>
  <c r="AN44" i="27"/>
  <c r="AN71" i="28"/>
  <c r="AN57" i="28"/>
  <c r="AN59" i="28"/>
  <c r="AN61" i="28"/>
  <c r="AN79" i="28"/>
  <c r="AN65" i="28"/>
  <c r="AN67" i="28"/>
  <c r="AN77" i="28"/>
  <c r="AN85" i="28"/>
  <c r="AN69" i="28"/>
  <c r="AN87" i="28"/>
  <c r="AN73" i="28"/>
  <c r="AN75" i="28"/>
  <c r="AN81" i="28"/>
  <c r="AN83" i="28"/>
  <c r="AN63" i="28"/>
  <c r="AN43" i="27"/>
  <c r="AN21" i="28"/>
  <c r="AN13" i="28"/>
  <c r="AN23" i="28"/>
  <c r="AN17" i="28"/>
  <c r="AN11" i="28"/>
  <c r="AN29" i="28"/>
  <c r="AN37" i="28"/>
  <c r="AN31" i="28"/>
  <c r="AN25" i="28"/>
  <c r="AN19" i="28"/>
  <c r="AN39" i="28"/>
  <c r="AN33" i="28"/>
  <c r="AN27" i="28"/>
  <c r="AN41" i="28"/>
  <c r="AN35" i="28"/>
  <c r="AN15" i="28"/>
  <c r="C9" i="7"/>
  <c r="AD2" i="30"/>
  <c r="AD48" i="29"/>
  <c r="AF90" i="29" s="1"/>
  <c r="AF44" i="29"/>
  <c r="AL54" i="32"/>
  <c r="AL8" i="32"/>
  <c r="S44" i="32" s="1"/>
  <c r="S90" i="32" s="1"/>
  <c r="AK54" i="33"/>
  <c r="AL53" i="33"/>
  <c r="AL7" i="33"/>
  <c r="AK8" i="33"/>
  <c r="AK93" i="33" s="1"/>
  <c r="AW83" i="27" l="1"/>
  <c r="AB5" i="31"/>
  <c r="AB51" i="31" s="1"/>
  <c r="AC5" i="31"/>
  <c r="AC51" i="31" s="1"/>
  <c r="AD5" i="31"/>
  <c r="AD51" i="31" s="1"/>
  <c r="Y5" i="31"/>
  <c r="Y51" i="31" s="1"/>
  <c r="X5" i="31"/>
  <c r="X51" i="31" s="1"/>
  <c r="Z5" i="31"/>
  <c r="Z51" i="31" s="1"/>
  <c r="AT83" i="28"/>
  <c r="AW81" i="27"/>
  <c r="AT33" i="28"/>
  <c r="AT35" i="28"/>
  <c r="AW79" i="27"/>
  <c r="F8" i="7"/>
  <c r="AT79" i="28"/>
  <c r="AT81" i="28"/>
  <c r="AW33" i="27"/>
  <c r="F7" i="7"/>
  <c r="AT37" i="28"/>
  <c r="AW35" i="27"/>
  <c r="AW37" i="27"/>
  <c r="AL93" i="32"/>
  <c r="AC5" i="32" s="1"/>
  <c r="AC51" i="32" s="1"/>
  <c r="AN89" i="28"/>
  <c r="AN90" i="28"/>
  <c r="AN43" i="28"/>
  <c r="AN33" i="29"/>
  <c r="AN19" i="29"/>
  <c r="AN13" i="29"/>
  <c r="AN15" i="29"/>
  <c r="AN27" i="29"/>
  <c r="AN21" i="29"/>
  <c r="AN23" i="29"/>
  <c r="AN17" i="29"/>
  <c r="AN35" i="29"/>
  <c r="AN29" i="29"/>
  <c r="AN31" i="29"/>
  <c r="AN25" i="29"/>
  <c r="AN41" i="29"/>
  <c r="AN11" i="29"/>
  <c r="AN39" i="29"/>
  <c r="AN37" i="29"/>
  <c r="AN44" i="28"/>
  <c r="AN57" i="29"/>
  <c r="AN73" i="29"/>
  <c r="AN67" i="29"/>
  <c r="AN61" i="29"/>
  <c r="AN63" i="29"/>
  <c r="AN65" i="29"/>
  <c r="AN81" i="29"/>
  <c r="AN75" i="29"/>
  <c r="AN69" i="29"/>
  <c r="AN71" i="29"/>
  <c r="AN83" i="29"/>
  <c r="AN77" i="29"/>
  <c r="AN79" i="29"/>
  <c r="AN87" i="29"/>
  <c r="AN59" i="29"/>
  <c r="AN85" i="29"/>
  <c r="E9" i="7"/>
  <c r="AD48" i="30"/>
  <c r="AF90" i="30" s="1"/>
  <c r="AF44" i="30"/>
  <c r="AD5" i="32"/>
  <c r="AD51" i="32" s="1"/>
  <c r="D9" i="7"/>
  <c r="AD2" i="31"/>
  <c r="AL8" i="33"/>
  <c r="S44" i="33" s="1"/>
  <c r="S90" i="33" s="1"/>
  <c r="AL54" i="33"/>
  <c r="AW83" i="28" l="1"/>
  <c r="AB5" i="32"/>
  <c r="AB51" i="32" s="1"/>
  <c r="G8" i="7"/>
  <c r="AW79" i="28"/>
  <c r="Z5" i="32"/>
  <c r="Z51" i="32" s="1"/>
  <c r="AT33" i="29"/>
  <c r="AT35" i="29"/>
  <c r="AA5" i="32"/>
  <c r="AA51" i="32" s="1"/>
  <c r="X5" i="32"/>
  <c r="X51" i="32" s="1"/>
  <c r="AT79" i="29"/>
  <c r="AW79" i="29" s="1"/>
  <c r="AT81" i="29"/>
  <c r="Y5" i="32"/>
  <c r="Y51" i="32" s="1"/>
  <c r="AT83" i="29"/>
  <c r="AT37" i="29"/>
  <c r="AW81" i="28"/>
  <c r="AW35" i="28"/>
  <c r="AW37" i="28"/>
  <c r="AW33" i="28"/>
  <c r="G7" i="7"/>
  <c r="AL93" i="33"/>
  <c r="AD5" i="33" s="1"/>
  <c r="AD51" i="33" s="1"/>
  <c r="AN89" i="29"/>
  <c r="AN90" i="29"/>
  <c r="AN23" i="30"/>
  <c r="AN17" i="30"/>
  <c r="AN11" i="30"/>
  <c r="AN13" i="30"/>
  <c r="AN31" i="30"/>
  <c r="AN25" i="30"/>
  <c r="AN19" i="30"/>
  <c r="AN29" i="30"/>
  <c r="AN21" i="30"/>
  <c r="AN37" i="30"/>
  <c r="AN39" i="30"/>
  <c r="AN33" i="30"/>
  <c r="AN27" i="30"/>
  <c r="AN41" i="30"/>
  <c r="AN35" i="30"/>
  <c r="AN15" i="30"/>
  <c r="AN44" i="29"/>
  <c r="AN85" i="30"/>
  <c r="AN71" i="30"/>
  <c r="AN57" i="30"/>
  <c r="AT83" i="30" s="1"/>
  <c r="AN59" i="30"/>
  <c r="AN79" i="30"/>
  <c r="AN65" i="30"/>
  <c r="AN67" i="30"/>
  <c r="AN87" i="30"/>
  <c r="AN73" i="30"/>
  <c r="AN75" i="30"/>
  <c r="AN63" i="30"/>
  <c r="AN77" i="30"/>
  <c r="AN69" i="30"/>
  <c r="AN61" i="30"/>
  <c r="AN81" i="30"/>
  <c r="AN83" i="30"/>
  <c r="AN43" i="29"/>
  <c r="F9" i="7"/>
  <c r="AD48" i="31"/>
  <c r="AF90" i="31" s="1"/>
  <c r="AF44" i="31"/>
  <c r="AD2" i="32"/>
  <c r="X5" i="33" l="1"/>
  <c r="Y5" i="33"/>
  <c r="Y51" i="33" s="1"/>
  <c r="Z5" i="33"/>
  <c r="Z51" i="33" s="1"/>
  <c r="AC5" i="33"/>
  <c r="AC51" i="33" s="1"/>
  <c r="AA5" i="33"/>
  <c r="AA51" i="33" s="1"/>
  <c r="AB5" i="33"/>
  <c r="AB51" i="33" s="1"/>
  <c r="H8" i="7"/>
  <c r="AW81" i="29"/>
  <c r="AW35" i="29"/>
  <c r="AT33" i="30"/>
  <c r="AT35" i="30"/>
  <c r="AW37" i="29"/>
  <c r="AW33" i="29"/>
  <c r="H7" i="7"/>
  <c r="AT79" i="30"/>
  <c r="AT81" i="30"/>
  <c r="AT37" i="30"/>
  <c r="AW83" i="29"/>
  <c r="AN90" i="30"/>
  <c r="AW83" i="30" s="1"/>
  <c r="AN89" i="30"/>
  <c r="AN67" i="31"/>
  <c r="AN61" i="31"/>
  <c r="AN63" i="31"/>
  <c r="AN65" i="31"/>
  <c r="AN57" i="31"/>
  <c r="AN75" i="31"/>
  <c r="AN69" i="31"/>
  <c r="AN71" i="31"/>
  <c r="AN79" i="31"/>
  <c r="AN81" i="31"/>
  <c r="AN83" i="31"/>
  <c r="AN77" i="31"/>
  <c r="AN87" i="31"/>
  <c r="AN85" i="31"/>
  <c r="AN59" i="31"/>
  <c r="AN73" i="31"/>
  <c r="AN43" i="30"/>
  <c r="AN33" i="31"/>
  <c r="AN17" i="31"/>
  <c r="AN19" i="31"/>
  <c r="AN13" i="31"/>
  <c r="AN15" i="31"/>
  <c r="AN25" i="31"/>
  <c r="AN27" i="31"/>
  <c r="AN21" i="31"/>
  <c r="AN23" i="31"/>
  <c r="AN41" i="31"/>
  <c r="AN35" i="31"/>
  <c r="AN29" i="31"/>
  <c r="AN31" i="31"/>
  <c r="AN11" i="31"/>
  <c r="AT37" i="31" s="1"/>
  <c r="AN37" i="31"/>
  <c r="AN39" i="31"/>
  <c r="AN44" i="30"/>
  <c r="G9" i="7"/>
  <c r="AD48" i="32"/>
  <c r="AF90" i="32" s="1"/>
  <c r="AF44" i="32"/>
  <c r="AD2" i="33"/>
  <c r="X51" i="33"/>
  <c r="AW81" i="30" l="1"/>
  <c r="AW35" i="30"/>
  <c r="AT79" i="31"/>
  <c r="AT81" i="31"/>
  <c r="AT33" i="31"/>
  <c r="AT35" i="31"/>
  <c r="AW79" i="30"/>
  <c r="I8" i="7"/>
  <c r="AT83" i="31"/>
  <c r="AW37" i="30"/>
  <c r="AW33" i="30"/>
  <c r="I7" i="7"/>
  <c r="AN90" i="31"/>
  <c r="AN89" i="31"/>
  <c r="AN13" i="32"/>
  <c r="AN23" i="32"/>
  <c r="AN17" i="32"/>
  <c r="AN11" i="32"/>
  <c r="AN37" i="32"/>
  <c r="AN31" i="32"/>
  <c r="AN25" i="32"/>
  <c r="AN19" i="32"/>
  <c r="AN29" i="32"/>
  <c r="AN39" i="32"/>
  <c r="AN33" i="32"/>
  <c r="AN27" i="32"/>
  <c r="AN41" i="32"/>
  <c r="AN35" i="32"/>
  <c r="AN21" i="32"/>
  <c r="AN15" i="32"/>
  <c r="AN44" i="31"/>
  <c r="AW37" i="31" s="1"/>
  <c r="AN43" i="31"/>
  <c r="AN61" i="32"/>
  <c r="AN71" i="32"/>
  <c r="AN57" i="32"/>
  <c r="AN59" i="32"/>
  <c r="AN85" i="32"/>
  <c r="AN79" i="32"/>
  <c r="AN65" i="32"/>
  <c r="AN67" i="32"/>
  <c r="AN75" i="32"/>
  <c r="AN69" i="32"/>
  <c r="AN87" i="32"/>
  <c r="AN73" i="32"/>
  <c r="AN81" i="32"/>
  <c r="AN83" i="32"/>
  <c r="AN63" i="32"/>
  <c r="AN77" i="32"/>
  <c r="H9" i="7"/>
  <c r="AD48" i="33"/>
  <c r="AF90" i="33" s="1"/>
  <c r="AF44" i="33"/>
  <c r="AT83" i="32" l="1"/>
  <c r="AW81" i="31"/>
  <c r="J8" i="7"/>
  <c r="AW79" i="31"/>
  <c r="AT79" i="32"/>
  <c r="AT81" i="32"/>
  <c r="AT37" i="32"/>
  <c r="AW35" i="31"/>
  <c r="AT33" i="32"/>
  <c r="AT35" i="32"/>
  <c r="AW83" i="31"/>
  <c r="AW33" i="31"/>
  <c r="J7" i="7"/>
  <c r="AN90" i="32"/>
  <c r="AN89" i="32"/>
  <c r="AN43" i="32"/>
  <c r="AN44" i="32"/>
  <c r="AN81" i="33"/>
  <c r="AN73" i="33"/>
  <c r="AN67" i="33"/>
  <c r="AN61" i="33"/>
  <c r="AN63" i="33"/>
  <c r="AN79" i="33"/>
  <c r="AN75" i="33"/>
  <c r="AN69" i="33"/>
  <c r="AN71" i="33"/>
  <c r="AN57" i="33"/>
  <c r="AN83" i="33"/>
  <c r="AN77" i="33"/>
  <c r="AN87" i="33"/>
  <c r="AN59" i="33"/>
  <c r="AN65" i="33"/>
  <c r="AN85" i="33"/>
  <c r="AN33" i="33"/>
  <c r="AN19" i="33"/>
  <c r="AN13" i="33"/>
  <c r="AN15" i="33"/>
  <c r="AN41" i="33"/>
  <c r="AN27" i="33"/>
  <c r="AN21" i="33"/>
  <c r="AN23" i="33"/>
  <c r="AN17" i="33"/>
  <c r="AN35" i="33"/>
  <c r="AN29" i="33"/>
  <c r="AN31" i="33"/>
  <c r="AN11" i="33"/>
  <c r="AN25" i="33"/>
  <c r="AN39" i="33"/>
  <c r="AN37" i="33"/>
  <c r="I9" i="7"/>
  <c r="AW83" i="32" l="1"/>
  <c r="AN43" i="33"/>
  <c r="AN44" i="33"/>
  <c r="AW35" i="32"/>
  <c r="AT83" i="33"/>
  <c r="AW37" i="32"/>
  <c r="AT33" i="33"/>
  <c r="AT35" i="33"/>
  <c r="AT37" i="33"/>
  <c r="AT79" i="33"/>
  <c r="AT81" i="33"/>
  <c r="AW81" i="32"/>
  <c r="AW33" i="32"/>
  <c r="K7" i="7"/>
  <c r="AW79" i="32"/>
  <c r="K8" i="7"/>
  <c r="AN90" i="33"/>
  <c r="AW83" i="33" s="1"/>
  <c r="AN89" i="33"/>
  <c r="J9" i="7"/>
  <c r="AW37" i="33" l="1"/>
  <c r="L8" i="7"/>
  <c r="AW35" i="33"/>
  <c r="AW81" i="33"/>
  <c r="AW79" i="33"/>
  <c r="AW33" i="33"/>
  <c r="L7" i="7"/>
  <c r="K9" i="7"/>
  <c r="L9" i="7" l="1"/>
  <c r="L10" i="7"/>
</calcChain>
</file>

<file path=xl/comments1.xml><?xml version="1.0" encoding="utf-8"?>
<comments xmlns="http://schemas.openxmlformats.org/spreadsheetml/2006/main">
  <authors>
    <author>都築　敏夫</author>
  </authors>
  <commentList>
    <comment ref="H3" authorId="0" shapeId="0">
      <text>
        <r>
          <rPr>
            <b/>
            <sz val="9"/>
            <color indexed="81"/>
            <rFont val="MS P ゴシック"/>
            <family val="3"/>
            <charset val="128"/>
          </rPr>
          <t>《令和3年度の入力例》
4/1 2021/4/1　R3/4/1　R3.4.1</t>
        </r>
      </text>
    </comment>
    <comment ref="I4" authorId="0" shapeId="0">
      <text>
        <r>
          <rPr>
            <b/>
            <sz val="9"/>
            <color indexed="81"/>
            <rFont val="MS P ゴシック"/>
            <family val="3"/>
            <charset val="128"/>
          </rPr>
          <t>数字のみ入力</t>
        </r>
      </text>
    </comment>
    <comment ref="L4" authorId="0" shapeId="0">
      <text>
        <r>
          <rPr>
            <b/>
            <sz val="9"/>
            <color indexed="81"/>
            <rFont val="MS P ゴシック"/>
            <family val="3"/>
            <charset val="128"/>
          </rPr>
          <t>数字のみ入力</t>
        </r>
      </text>
    </comment>
    <comment ref="A6" authorId="0" shapeId="0">
      <text>
        <r>
          <rPr>
            <b/>
            <sz val="9"/>
            <color indexed="81"/>
            <rFont val="MS P ゴシック"/>
            <family val="3"/>
            <charset val="128"/>
          </rPr>
          <t>「加算の種別」を選択</t>
        </r>
      </text>
    </comment>
  </commentList>
</comments>
</file>

<file path=xl/comments2.xml><?xml version="1.0" encoding="utf-8"?>
<comments xmlns="http://schemas.openxmlformats.org/spreadsheetml/2006/main">
  <authors>
    <author>都築　敏夫</author>
  </authors>
  <commentList>
    <comment ref="E5" authorId="0" shapeId="0">
      <text>
        <r>
          <rPr>
            <b/>
            <sz val="9"/>
            <color indexed="81"/>
            <rFont val="MS P ゴシック"/>
            <family val="3"/>
            <charset val="128"/>
          </rPr>
          <t>《入力例》
2008/4/1　H20/4/1　H20.4.1</t>
        </r>
      </text>
    </comment>
    <comment ref="F5" authorId="0" shapeId="0">
      <text>
        <r>
          <rPr>
            <b/>
            <sz val="9"/>
            <color indexed="81"/>
            <rFont val="MS P ゴシック"/>
            <family val="3"/>
            <charset val="128"/>
          </rPr>
          <t>《入力例》
2013/4/1　H25/4/1　H25.4.1</t>
        </r>
      </text>
    </comment>
    <comment ref="G5" authorId="0" shapeId="0">
      <text>
        <r>
          <rPr>
            <b/>
            <sz val="9"/>
            <color indexed="81"/>
            <rFont val="MS P ゴシック"/>
            <family val="3"/>
            <charset val="128"/>
          </rPr>
          <t>【参考】今日現在の月数</t>
        </r>
      </text>
    </comment>
  </commentList>
</comments>
</file>

<file path=xl/comments3.xml><?xml version="1.0" encoding="utf-8"?>
<comments xmlns="http://schemas.openxmlformats.org/spreadsheetml/2006/main">
  <authors>
    <author>都築　敏夫</author>
  </authors>
  <commentList>
    <comment ref="O11" authorId="0" shapeId="0">
      <text>
        <r>
          <rPr>
            <b/>
            <sz val="9"/>
            <color indexed="81"/>
            <rFont val="MS P ゴシック"/>
            <family val="3"/>
            <charset val="128"/>
          </rPr>
          <t>数字を入力</t>
        </r>
      </text>
    </comment>
    <comment ref="U11" authorId="0" shapeId="0">
      <text>
        <r>
          <rPr>
            <b/>
            <sz val="9"/>
            <color indexed="81"/>
            <rFont val="MS P ゴシック"/>
            <family val="3"/>
            <charset val="128"/>
          </rPr>
          <t>数字を入力</t>
        </r>
      </text>
    </comment>
    <comment ref="AE13" authorId="0" shapeId="0">
      <text>
        <r>
          <rPr>
            <b/>
            <sz val="9"/>
            <color indexed="81"/>
            <rFont val="MS P ゴシック"/>
            <family val="3"/>
            <charset val="128"/>
          </rPr>
          <t>祝日が「休」の場合は、土日以外で祝日の日数を入力。
祝日が「〇」の場合は、「空欄」。</t>
        </r>
      </text>
    </comment>
    <comment ref="AX17"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 ref="BA45" authorId="0" shapeId="0">
      <text>
        <r>
          <rPr>
            <b/>
            <sz val="9"/>
            <color indexed="81"/>
            <rFont val="MS P ゴシック"/>
            <family val="3"/>
            <charset val="128"/>
          </rPr>
          <t>数字を入力</t>
        </r>
      </text>
    </comment>
  </commentList>
</comments>
</file>

<file path=xl/comments4.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E5" authorId="0" shapeId="0">
      <text>
        <r>
          <rPr>
            <b/>
            <sz val="9"/>
            <color indexed="81"/>
            <rFont val="MS P ゴシック"/>
            <family val="3"/>
            <charset val="128"/>
          </rPr>
          <t>祝日が「休」の場合は、土日以外の祝日の日数を入力。
祝日が「〇」の場合は、「空欄」。</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E51" authorId="0" shapeId="0">
      <text>
        <r>
          <rPr>
            <b/>
            <sz val="9"/>
            <color indexed="81"/>
            <rFont val="MS P ゴシック"/>
            <family val="3"/>
            <charset val="128"/>
          </rPr>
          <t>祝日が「休」の場合は、土日以外の祝日の日数を入力。
祝日が「〇」の場合は、「空欄」。</t>
        </r>
      </text>
    </comment>
    <comment ref="AX55" authorId="0" shapeId="0">
      <text>
        <r>
          <rPr>
            <b/>
            <sz val="9"/>
            <color indexed="81"/>
            <rFont val="MS P ゴシック"/>
            <family val="3"/>
            <charset val="128"/>
          </rPr>
          <t>休憩時間は除く</t>
        </r>
      </text>
    </comment>
  </commentList>
</comments>
</file>

<file path=xl/comments5.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6.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7.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8.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9.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10.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11.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12.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13.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comments14.xml><?xml version="1.0" encoding="utf-8"?>
<comments xmlns="http://schemas.openxmlformats.org/spreadsheetml/2006/main">
  <authors>
    <author>都築　敏夫</author>
  </authors>
  <commentList>
    <comment ref="O3" authorId="0" shapeId="0">
      <text>
        <r>
          <rPr>
            <b/>
            <sz val="9"/>
            <color indexed="81"/>
            <rFont val="MS P ゴシック"/>
            <family val="3"/>
            <charset val="128"/>
          </rPr>
          <t>数字を入力</t>
        </r>
      </text>
    </comment>
    <comment ref="U3" authorId="0" shapeId="0">
      <text>
        <r>
          <rPr>
            <b/>
            <sz val="9"/>
            <color indexed="81"/>
            <rFont val="MS P ゴシック"/>
            <family val="3"/>
            <charset val="128"/>
          </rPr>
          <t>数字を入力</t>
        </r>
      </text>
    </comment>
    <comment ref="AX9" authorId="0" shapeId="0">
      <text>
        <r>
          <rPr>
            <b/>
            <sz val="9"/>
            <color indexed="81"/>
            <rFont val="MS P ゴシック"/>
            <family val="3"/>
            <charset val="128"/>
          </rPr>
          <t>休憩時間は除く</t>
        </r>
      </text>
    </comment>
    <comment ref="O49" authorId="0" shapeId="0">
      <text>
        <r>
          <rPr>
            <b/>
            <sz val="9"/>
            <color indexed="81"/>
            <rFont val="MS P ゴシック"/>
            <family val="3"/>
            <charset val="128"/>
          </rPr>
          <t>数字を入力</t>
        </r>
      </text>
    </comment>
    <comment ref="U49" authorId="0" shapeId="0">
      <text>
        <r>
          <rPr>
            <b/>
            <sz val="9"/>
            <color indexed="81"/>
            <rFont val="MS P ゴシック"/>
            <family val="3"/>
            <charset val="128"/>
          </rPr>
          <t>数字を入力</t>
        </r>
      </text>
    </comment>
    <comment ref="AX55" authorId="0" shapeId="0">
      <text>
        <r>
          <rPr>
            <b/>
            <sz val="9"/>
            <color indexed="81"/>
            <rFont val="MS P ゴシック"/>
            <family val="3"/>
            <charset val="128"/>
          </rPr>
          <t>休憩時間は除く</t>
        </r>
      </text>
    </comment>
  </commentList>
</comments>
</file>

<file path=xl/sharedStrings.xml><?xml version="1.0" encoding="utf-8"?>
<sst xmlns="http://schemas.openxmlformats.org/spreadsheetml/2006/main" count="3634" uniqueCount="209">
  <si>
    <t>職種</t>
    <rPh sb="0" eb="2">
      <t>ショクシュ</t>
    </rPh>
    <phoneticPr fontId="2"/>
  </si>
  <si>
    <t>勤務
形態</t>
    <rPh sb="0" eb="2">
      <t>キンム</t>
    </rPh>
    <rPh sb="3" eb="5">
      <t>ケイタイ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</si>
  <si>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</si>
  <si>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氏　　　名</t>
    <rPh sb="0" eb="1">
      <t>シ</t>
    </rPh>
    <rPh sb="4" eb="5">
      <t>メイ</t>
    </rPh>
    <phoneticPr fontId="2"/>
  </si>
  <si>
    <t>管理者</t>
    <rPh sb="0" eb="3">
      <t>カンリシャ</t>
    </rPh>
    <phoneticPr fontId="2"/>
  </si>
  <si>
    <t>看護師</t>
    <rPh sb="0" eb="3">
      <t>カンゴシ</t>
    </rPh>
    <phoneticPr fontId="2"/>
  </si>
  <si>
    <t>日</t>
    <rPh sb="0" eb="1">
      <t>ニチ</t>
    </rPh>
    <phoneticPr fontId="2"/>
  </si>
  <si>
    <t>介護福祉士</t>
    <rPh sb="0" eb="2">
      <t>カイゴ</t>
    </rPh>
    <rPh sb="2" eb="4">
      <t>フクシ</t>
    </rPh>
    <rPh sb="4" eb="5">
      <t>シ</t>
    </rPh>
    <phoneticPr fontId="2"/>
  </si>
  <si>
    <t>②</t>
    <phoneticPr fontId="2"/>
  </si>
  <si>
    <t>Ａ</t>
    <phoneticPr fontId="2"/>
  </si>
  <si>
    <t>研</t>
    <rPh sb="0" eb="1">
      <t>ケン</t>
    </rPh>
    <phoneticPr fontId="2"/>
  </si>
  <si>
    <t>③</t>
    <phoneticPr fontId="2"/>
  </si>
  <si>
    <t>①</t>
    <phoneticPr fontId="2"/>
  </si>
  <si>
    <t>ヘルパー2級</t>
    <phoneticPr fontId="2"/>
  </si>
  <si>
    <t>Ｃ</t>
    <phoneticPr fontId="2"/>
  </si>
  <si>
    <t>時間</t>
    <rPh sb="0" eb="2">
      <t>ジカン</t>
    </rPh>
    <phoneticPr fontId="2"/>
  </si>
  <si>
    <t>（空白）</t>
    <rPh sb="1" eb="3">
      <t>クウハク</t>
    </rPh>
    <phoneticPr fontId="2"/>
  </si>
  <si>
    <t>休み</t>
    <rPh sb="0" eb="1">
      <t>ヤス</t>
    </rPh>
    <phoneticPr fontId="2"/>
  </si>
  <si>
    <t>事業所名</t>
    <rPh sb="3" eb="4">
      <t>メイ</t>
    </rPh>
    <phoneticPr fontId="2"/>
  </si>
  <si>
    <t>定員数</t>
    <rPh sb="0" eb="2">
      <t>テイイン</t>
    </rPh>
    <rPh sb="2" eb="3">
      <t>スウ</t>
    </rPh>
    <phoneticPr fontId="2"/>
  </si>
  <si>
    <t>分～</t>
    <rPh sb="0" eb="1">
      <t>フン</t>
    </rPh>
    <phoneticPr fontId="2"/>
  </si>
  <si>
    <t>分）</t>
    <rPh sb="0" eb="1">
      <t>フン</t>
    </rPh>
    <phoneticPr fontId="2"/>
  </si>
  <si>
    <t>～</t>
    <phoneticPr fontId="2"/>
  </si>
  <si>
    <t>■勤務時間の区分</t>
    <rPh sb="1" eb="3">
      <t>キンム</t>
    </rPh>
    <rPh sb="3" eb="5">
      <t>ジカン</t>
    </rPh>
    <rPh sb="6" eb="8">
      <t>クブン</t>
    </rPh>
    <phoneticPr fontId="2"/>
  </si>
  <si>
    <t>有</t>
    <rPh sb="0" eb="1">
      <t>アリ</t>
    </rPh>
    <phoneticPr fontId="2"/>
  </si>
  <si>
    <t>有給：常勤のみ</t>
    <rPh sb="0" eb="2">
      <t>ユウキュウ</t>
    </rPh>
    <rPh sb="3" eb="5">
      <t>ジョウキン</t>
    </rPh>
    <phoneticPr fontId="2"/>
  </si>
  <si>
    <t>研修・出張：常勤のみ</t>
    <rPh sb="0" eb="2">
      <t>ケンシュウ</t>
    </rPh>
    <rPh sb="3" eb="5">
      <t>シュッチョウ</t>
    </rPh>
    <rPh sb="6" eb="8">
      <t>ジョウキン</t>
    </rPh>
    <phoneticPr fontId="2"/>
  </si>
  <si>
    <t>時間）</t>
    <rPh sb="0" eb="2">
      <t>ジカン</t>
    </rPh>
    <phoneticPr fontId="2"/>
  </si>
  <si>
    <t>１週間（</t>
    <phoneticPr fontId="2"/>
  </si>
  <si>
    <t>H</t>
    <phoneticPr fontId="2"/>
  </si>
  <si>
    <t>区分</t>
    <rPh sb="0" eb="2">
      <t>クブン</t>
    </rPh>
    <phoneticPr fontId="2"/>
  </si>
  <si>
    <t>勤務
時間</t>
    <rPh sb="0" eb="2">
      <t>キンム</t>
    </rPh>
    <rPh sb="3" eb="5">
      <t>ジカン</t>
    </rPh>
    <phoneticPr fontId="2"/>
  </si>
  <si>
    <t>勤務時間帯</t>
    <rPh sb="0" eb="2">
      <t>キンム</t>
    </rPh>
    <rPh sb="2" eb="4">
      <t>ジカン</t>
    </rPh>
    <rPh sb="4" eb="5">
      <t>タイ</t>
    </rPh>
    <phoneticPr fontId="2"/>
  </si>
  <si>
    <t>サービス提供月</t>
    <rPh sb="4" eb="6">
      <t>テイキョウ</t>
    </rPh>
    <rPh sb="6" eb="7">
      <t>ツキ</t>
    </rPh>
    <phoneticPr fontId="2"/>
  </si>
  <si>
    <t>時間</t>
    <phoneticPr fontId="2"/>
  </si>
  <si>
    <t>○常勤の従業者が勤務すべき勤務時間数　１日（</t>
    <phoneticPr fontId="2"/>
  </si>
  <si>
    <t>時</t>
    <rPh sb="0" eb="1">
      <t>トキ</t>
    </rPh>
    <phoneticPr fontId="2"/>
  </si>
  <si>
    <t>常勤の従業者が1月あたりに
勤務すべき日数</t>
    <rPh sb="0" eb="2">
      <t>ジョウキン</t>
    </rPh>
    <rPh sb="3" eb="6">
      <t>ジュウギョウシャ</t>
    </rPh>
    <rPh sb="8" eb="9">
      <t>ガツ</t>
    </rPh>
    <rPh sb="14" eb="16">
      <t>キンム</t>
    </rPh>
    <rPh sb="19" eb="21">
      <t>ニッスウ</t>
    </rPh>
    <phoneticPr fontId="2"/>
  </si>
  <si>
    <t>常勤の従業者が1月あたりに
勤務すべき勤務時間</t>
    <rPh sb="0" eb="2">
      <t>ジョウキン</t>
    </rPh>
    <rPh sb="3" eb="6">
      <t>ジュウギョウシャ</t>
    </rPh>
    <rPh sb="8" eb="9">
      <t>ガツ</t>
    </rPh>
    <rPh sb="14" eb="16">
      <t>キンム</t>
    </rPh>
    <rPh sb="19" eb="21">
      <t>キンム</t>
    </rPh>
    <rPh sb="21" eb="23">
      <t>ジカン</t>
    </rPh>
    <phoneticPr fontId="2"/>
  </si>
  <si>
    <t>－</t>
    <phoneticPr fontId="2"/>
  </si>
  <si>
    <t>（Ａ）</t>
    <phoneticPr fontId="2"/>
  </si>
  <si>
    <t>（Ｂ）</t>
    <phoneticPr fontId="2"/>
  </si>
  <si>
    <t>常勤の従業者が1日あたりに
勤務すべき勤務時間数</t>
    <rPh sb="0" eb="2">
      <t>ジョウキン</t>
    </rPh>
    <rPh sb="3" eb="6">
      <t>ジュウギョウシャ</t>
    </rPh>
    <rPh sb="8" eb="9">
      <t>ニチ</t>
    </rPh>
    <rPh sb="14" eb="16">
      <t>キンム</t>
    </rPh>
    <rPh sb="19" eb="21">
      <t>キンム</t>
    </rPh>
    <rPh sb="21" eb="23">
      <t>ジカン</t>
    </rPh>
    <rPh sb="23" eb="24">
      <t>スウ</t>
    </rPh>
    <phoneticPr fontId="2"/>
  </si>
  <si>
    <t>④</t>
    <phoneticPr fontId="2"/>
  </si>
  <si>
    <t>No.</t>
    <phoneticPr fontId="2"/>
  </si>
  <si>
    <t>氏名</t>
    <rPh sb="0" eb="2">
      <t>シメイ</t>
    </rPh>
    <phoneticPr fontId="2"/>
  </si>
  <si>
    <t>介護福祉士
資格の有無</t>
    <rPh sb="0" eb="2">
      <t>カイゴ</t>
    </rPh>
    <rPh sb="2" eb="5">
      <t>フクシシ</t>
    </rPh>
    <rPh sb="6" eb="8">
      <t>シカク</t>
    </rPh>
    <rPh sb="9" eb="11">
      <t>ウム</t>
    </rPh>
    <phoneticPr fontId="2"/>
  </si>
  <si>
    <t>採用年月日</t>
    <rPh sb="0" eb="2">
      <t>サイヨウ</t>
    </rPh>
    <rPh sb="2" eb="5">
      <t>ネンガッピ</t>
    </rPh>
    <phoneticPr fontId="2"/>
  </si>
  <si>
    <t>事業所名</t>
    <rPh sb="0" eb="3">
      <t>ジギョウショ</t>
    </rPh>
    <rPh sb="3" eb="4">
      <t>メイ</t>
    </rPh>
    <phoneticPr fontId="2"/>
  </si>
  <si>
    <t>資格取得
年月日</t>
    <rPh sb="0" eb="2">
      <t>シカク</t>
    </rPh>
    <rPh sb="2" eb="4">
      <t>シュトク</t>
    </rPh>
    <rPh sb="5" eb="8">
      <t>ネンガッピ</t>
    </rPh>
    <phoneticPr fontId="2"/>
  </si>
  <si>
    <t>勤続
月数</t>
    <rPh sb="0" eb="2">
      <t>キンゾク</t>
    </rPh>
    <rPh sb="3" eb="5">
      <t>ツキスウ</t>
    </rPh>
    <phoneticPr fontId="2"/>
  </si>
  <si>
    <t>採用年月日</t>
    <rPh sb="0" eb="5">
      <t>サイヨウネンガッピ</t>
    </rPh>
    <phoneticPr fontId="2"/>
  </si>
  <si>
    <t>従業者名簿</t>
    <rPh sb="0" eb="3">
      <t>ジュウギョウシャ</t>
    </rPh>
    <rPh sb="3" eb="5">
      <t>メイボ</t>
    </rPh>
    <phoneticPr fontId="2"/>
  </si>
  <si>
    <t>勤続
月数</t>
    <rPh sb="0" eb="2">
      <t>キンゾク</t>
    </rPh>
    <rPh sb="3" eb="4">
      <t>ガツ</t>
    </rPh>
    <rPh sb="4" eb="5">
      <t>スウ</t>
    </rPh>
    <phoneticPr fontId="2"/>
  </si>
  <si>
    <t>Ｂ</t>
    <phoneticPr fontId="2"/>
  </si>
  <si>
    <t>Ｄ</t>
    <phoneticPr fontId="2"/>
  </si>
  <si>
    <t>勤務形態</t>
    <rPh sb="0" eb="2">
      <t>キンム</t>
    </rPh>
    <rPh sb="2" eb="4">
      <t>ケイタイ</t>
    </rPh>
    <phoneticPr fontId="2"/>
  </si>
  <si>
    <t>）</t>
    <phoneticPr fontId="2"/>
  </si>
  <si>
    <t>加算Ⅰ</t>
    <rPh sb="0" eb="2">
      <t>カサン</t>
    </rPh>
    <phoneticPr fontId="2"/>
  </si>
  <si>
    <t>加算Ⅱ</t>
    <rPh sb="0" eb="2">
      <t>カサン</t>
    </rPh>
    <phoneticPr fontId="2"/>
  </si>
  <si>
    <t>分母</t>
    <rPh sb="0" eb="2">
      <t>ブンボ</t>
    </rPh>
    <phoneticPr fontId="2"/>
  </si>
  <si>
    <t>種別</t>
    <rPh sb="0" eb="2">
      <t>シュベツ</t>
    </rPh>
    <phoneticPr fontId="2"/>
  </si>
  <si>
    <t>略名</t>
    <rPh sb="0" eb="1">
      <t>リャク</t>
    </rPh>
    <rPh sb="1" eb="2">
      <t>メイ</t>
    </rPh>
    <phoneticPr fontId="2"/>
  </si>
  <si>
    <t>分子</t>
    <rPh sb="0" eb="2">
      <t>ブンシ</t>
    </rPh>
    <phoneticPr fontId="2"/>
  </si>
  <si>
    <t>介護職員の総数</t>
    <rPh sb="0" eb="2">
      <t>カイゴ</t>
    </rPh>
    <rPh sb="2" eb="4">
      <t>ショクイン</t>
    </rPh>
    <rPh sb="5" eb="7">
      <t>ソウスウ</t>
    </rPh>
    <phoneticPr fontId="2"/>
  </si>
  <si>
    <t>直接提供する職員の総数</t>
    <rPh sb="0" eb="2">
      <t>チョクセツ</t>
    </rPh>
    <rPh sb="2" eb="4">
      <t>テイキョウ</t>
    </rPh>
    <rPh sb="6" eb="8">
      <t>ショクイン</t>
    </rPh>
    <rPh sb="9" eb="11">
      <t>ソウスウ</t>
    </rPh>
    <phoneticPr fontId="2"/>
  </si>
  <si>
    <t>00</t>
    <phoneticPr fontId="2"/>
  </si>
  <si>
    <t>9:00</t>
    <phoneticPr fontId="2"/>
  </si>
  <si>
    <t>【算定要件】</t>
    <rPh sb="1" eb="3">
      <t>サンテイ</t>
    </rPh>
    <rPh sb="3" eb="5">
      <t>ヨウケン</t>
    </rPh>
    <phoneticPr fontId="2"/>
  </si>
  <si>
    <t>算定要件</t>
    <rPh sb="0" eb="2">
      <t>サンテイ</t>
    </rPh>
    <rPh sb="2" eb="4">
      <t>ヨウケン</t>
    </rPh>
    <phoneticPr fontId="2"/>
  </si>
  <si>
    <t>【割合】</t>
    <rPh sb="1" eb="3">
      <t>ワリアイ</t>
    </rPh>
    <phoneticPr fontId="2"/>
  </si>
  <si>
    <t>勤務形態の区分　Ａ：常勤で専従　Ｂ：常勤で兼務　Ｃ：常勤以外で専従　Ｄ：常勤以外で兼務</t>
    <phoneticPr fontId="2"/>
  </si>
  <si>
    <t>【パラメータ】</t>
    <phoneticPr fontId="2"/>
  </si>
  <si>
    <t>（入力例）</t>
    <rPh sb="1" eb="3">
      <t>ニュウリョク</t>
    </rPh>
    <rPh sb="3" eb="4">
      <t>レイ</t>
    </rPh>
    <phoneticPr fontId="2"/>
  </si>
  <si>
    <t>【パラメータ】サービス提供体制強化加算種別</t>
    <rPh sb="11" eb="13">
      <t>テイキョウ</t>
    </rPh>
    <rPh sb="13" eb="15">
      <t>タイセイ</t>
    </rPh>
    <rPh sb="15" eb="17">
      <t>キョウカ</t>
    </rPh>
    <rPh sb="17" eb="19">
      <t>カサン</t>
    </rPh>
    <rPh sb="19" eb="21">
      <t>シュベツ</t>
    </rPh>
    <phoneticPr fontId="2"/>
  </si>
  <si>
    <t>加算の種別</t>
    <rPh sb="0" eb="2">
      <t>カサン</t>
    </rPh>
    <rPh sb="3" eb="5">
      <t>シュベツ</t>
    </rPh>
    <phoneticPr fontId="2"/>
  </si>
  <si>
    <t>４　「【入力例】シート」を参照して、11月分の勤務形態一覧表を作成する。</t>
    <rPh sb="4" eb="6">
      <t>ニュウリョク</t>
    </rPh>
    <rPh sb="6" eb="7">
      <t>レイ</t>
    </rPh>
    <rPh sb="13" eb="15">
      <t>サンショウ</t>
    </rPh>
    <rPh sb="20" eb="21">
      <t>ツキ</t>
    </rPh>
    <rPh sb="21" eb="22">
      <t>ブン</t>
    </rPh>
    <rPh sb="23" eb="25">
      <t>キンム</t>
    </rPh>
    <rPh sb="25" eb="30">
      <t>ケイタイイチランヒョウ</t>
    </rPh>
    <rPh sb="31" eb="33">
      <t>サクセイ</t>
    </rPh>
    <phoneticPr fontId="2"/>
  </si>
  <si>
    <t>　７　「氏名」は、「【従業者名簿】シート」の氏名と一致すること。（一致すると、勤続年月が表示される）</t>
    <rPh sb="22" eb="24">
      <t>シメイ</t>
    </rPh>
    <phoneticPr fontId="2"/>
  </si>
  <si>
    <t>【作成方法】</t>
    <rPh sb="1" eb="3">
      <t>サクセイ</t>
    </rPh>
    <rPh sb="3" eb="5">
      <t>ホウホウ</t>
    </rPh>
    <phoneticPr fontId="2"/>
  </si>
  <si>
    <t>Ｂ</t>
  </si>
  <si>
    <t>算定開始年度</t>
    <rPh sb="0" eb="2">
      <t>サンテイ</t>
    </rPh>
    <rPh sb="2" eb="4">
      <t>カイシ</t>
    </rPh>
    <rPh sb="4" eb="6">
      <t>ネンド</t>
    </rPh>
    <phoneticPr fontId="2"/>
  </si>
  <si>
    <t>１　前年度の実績が６月以上の事業所は、常勤換算方法により算出した前年度の平均を用いて職員の割合を算出する。（３月を除く11ヵ月平均）</t>
    <rPh sb="19" eb="23">
      <t>ジョウキンカンサン</t>
    </rPh>
    <rPh sb="23" eb="25">
      <t>ホウホウ</t>
    </rPh>
    <rPh sb="28" eb="30">
      <t>サンシュツ</t>
    </rPh>
    <rPh sb="32" eb="35">
      <t>ゼンネンド</t>
    </rPh>
    <rPh sb="39" eb="40">
      <t>モチ</t>
    </rPh>
    <rPh sb="62" eb="63">
      <t>ゲツ</t>
    </rPh>
    <rPh sb="63" eb="65">
      <t>ヘイキン</t>
    </rPh>
    <phoneticPr fontId="2"/>
  </si>
  <si>
    <t>【11ヵ月の平均】</t>
    <rPh sb="4" eb="5">
      <t>ゲツ</t>
    </rPh>
    <rPh sb="6" eb="8">
      <t>ヘイキン</t>
    </rPh>
    <phoneticPr fontId="2"/>
  </si>
  <si>
    <t>サービス提供体制強化加算に関する計算書【前年度の実績が６月以上の場合】</t>
    <rPh sb="4" eb="6">
      <t>テイキョウ</t>
    </rPh>
    <rPh sb="6" eb="8">
      <t>タイセイ</t>
    </rPh>
    <rPh sb="8" eb="10">
      <t>キョウカ</t>
    </rPh>
    <rPh sb="10" eb="12">
      <t>カサン</t>
    </rPh>
    <rPh sb="13" eb="14">
      <t>カン</t>
    </rPh>
    <rPh sb="16" eb="19">
      <t>ケイサンショ</t>
    </rPh>
    <rPh sb="20" eb="23">
      <t>ゼンネンド</t>
    </rPh>
    <rPh sb="24" eb="26">
      <t>ジッセキ</t>
    </rPh>
    <rPh sb="28" eb="29">
      <t>ツキ</t>
    </rPh>
    <rPh sb="29" eb="31">
      <t>イジョウ</t>
    </rPh>
    <rPh sb="32" eb="34">
      <t>バアイ</t>
    </rPh>
    <phoneticPr fontId="2"/>
  </si>
  <si>
    <r>
      <t>　　</t>
    </r>
    <r>
      <rPr>
        <sz val="11"/>
        <rFont val="ＭＳ Ｐゴシック"/>
        <family val="3"/>
        <charset val="128"/>
      </rPr>
      <t>（前年度の実績が６月に満たない事業所は、「サービス提供体制強化加算に関する計算書【６月未満】」のファイルで作成する）</t>
    </r>
    <rPh sb="27" eb="29">
      <t>テイキョウ</t>
    </rPh>
    <rPh sb="29" eb="31">
      <t>タイセイ</t>
    </rPh>
    <rPh sb="31" eb="33">
      <t>キョウカ</t>
    </rPh>
    <rPh sb="33" eb="35">
      <t>カサン</t>
    </rPh>
    <rPh sb="36" eb="37">
      <t>カン</t>
    </rPh>
    <rPh sb="39" eb="42">
      <t>ケイサンショ</t>
    </rPh>
    <rPh sb="44" eb="45">
      <t>ガツ</t>
    </rPh>
    <rPh sb="45" eb="47">
      <t>ミマン</t>
    </rPh>
    <rPh sb="55" eb="57">
      <t>サクセイ</t>
    </rPh>
    <phoneticPr fontId="2"/>
  </si>
  <si>
    <t>資格等</t>
    <rPh sb="0" eb="1">
      <t>シ</t>
    </rPh>
    <rPh sb="1" eb="2">
      <t>カク</t>
    </rPh>
    <rPh sb="2" eb="3">
      <t>トウ</t>
    </rPh>
    <phoneticPr fontId="2"/>
  </si>
  <si>
    <t>サービス種類（ 地域密着型通所介護　）</t>
    <rPh sb="8" eb="10">
      <t>チイキ</t>
    </rPh>
    <rPh sb="10" eb="13">
      <t>ミッチャクガタ</t>
    </rPh>
    <rPh sb="13" eb="15">
      <t>ツウショ</t>
    </rPh>
    <rPh sb="15" eb="17">
      <t>カイゴ</t>
    </rPh>
    <phoneticPr fontId="2"/>
  </si>
  <si>
    <t>単位名</t>
    <rPh sb="0" eb="2">
      <t>タンイ</t>
    </rPh>
    <rPh sb="2" eb="3">
      <t>メイ</t>
    </rPh>
    <phoneticPr fontId="2"/>
  </si>
  <si>
    <t>〇サービス提供時間　（</t>
    <rPh sb="5" eb="7">
      <t>テイキョウ</t>
    </rPh>
    <rPh sb="7" eb="9">
      <t>ジカン</t>
    </rPh>
    <phoneticPr fontId="2"/>
  </si>
  <si>
    <t>15</t>
    <phoneticPr fontId="2"/>
  </si>
  <si>
    <t>時間</t>
    <rPh sb="0" eb="2">
      <t>ジカン</t>
    </rPh>
    <phoneticPr fontId="2"/>
  </si>
  <si>
    <t>〇サービス提供日</t>
    <rPh sb="5" eb="7">
      <t>テイキョウ</t>
    </rPh>
    <rPh sb="7" eb="8">
      <t>ビ</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</si>
  <si>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</si>
  <si>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</si>
  <si>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</si>
  <si>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</si>
  <si>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</si>
  <si>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</si>
  <si>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〇</t>
    <phoneticPr fontId="2"/>
  </si>
  <si>
    <t>〇</t>
    <phoneticPr fontId="2"/>
  </si>
  <si>
    <t>生活
相談員</t>
    <rPh sb="0" eb="2">
      <t>セイカツ</t>
    </rPh>
    <rPh sb="3" eb="6">
      <t>ソウダンイン</t>
    </rPh>
    <phoneticPr fontId="2"/>
  </si>
  <si>
    <t>機能訓練指導員</t>
    <rPh sb="0" eb="2">
      <t>キノウ</t>
    </rPh>
    <rPh sb="2" eb="4">
      <t>クンレン</t>
    </rPh>
    <rPh sb="4" eb="7">
      <t>シドウイン</t>
    </rPh>
    <phoneticPr fontId="2"/>
  </si>
  <si>
    <t>看護
職員</t>
    <rPh sb="0" eb="2">
      <t>カンゴ</t>
    </rPh>
    <rPh sb="3" eb="5">
      <t>ショクイン</t>
    </rPh>
    <rPh sb="4" eb="5">
      <t>イン</t>
    </rPh>
    <phoneticPr fontId="2"/>
  </si>
  <si>
    <t>介護
職員</t>
    <rPh sb="0" eb="2">
      <t>カイゴ</t>
    </rPh>
    <rPh sb="3" eb="5">
      <t>ショクイン</t>
    </rPh>
    <phoneticPr fontId="2"/>
  </si>
  <si>
    <t>Ｂ</t>
    <phoneticPr fontId="2"/>
  </si>
  <si>
    <t>Ｂ</t>
    <phoneticPr fontId="2"/>
  </si>
  <si>
    <t>⑤</t>
  </si>
  <si>
    <t>⑤</t>
    <phoneticPr fontId="2"/>
  </si>
  <si>
    <t>8：00</t>
    <phoneticPr fontId="2"/>
  </si>
  <si>
    <t>17：00</t>
    <phoneticPr fontId="2"/>
  </si>
  <si>
    <t>8：30</t>
    <phoneticPr fontId="2"/>
  </si>
  <si>
    <t>17：30</t>
    <phoneticPr fontId="2"/>
  </si>
  <si>
    <t>13：00</t>
    <phoneticPr fontId="2"/>
  </si>
  <si>
    <t>13：00</t>
    <phoneticPr fontId="2"/>
  </si>
  <si>
    <t>17：00</t>
    <phoneticPr fontId="2"/>
  </si>
  <si>
    <t>理学療法士</t>
    <rPh sb="0" eb="5">
      <t>リガクリョウホウシ</t>
    </rPh>
    <phoneticPr fontId="2"/>
  </si>
  <si>
    <t>准看護師</t>
    <rPh sb="0" eb="4">
      <t>ジュンカンゴシ</t>
    </rPh>
    <phoneticPr fontId="2"/>
  </si>
  <si>
    <t>Ａ</t>
    <phoneticPr fontId="2"/>
  </si>
  <si>
    <t>介護　愛</t>
    <rPh sb="0" eb="2">
      <t>カイゴ</t>
    </rPh>
    <rPh sb="3" eb="4">
      <t>アイ</t>
    </rPh>
    <phoneticPr fontId="2"/>
  </si>
  <si>
    <t>①</t>
    <phoneticPr fontId="2"/>
  </si>
  <si>
    <t>②</t>
    <phoneticPr fontId="2"/>
  </si>
  <si>
    <t>Ｄ</t>
    <phoneticPr fontId="2"/>
  </si>
  <si>
    <t>Ｃ</t>
    <phoneticPr fontId="2"/>
  </si>
  <si>
    <t>③</t>
  </si>
  <si>
    <t>9:00</t>
    <phoneticPr fontId="2"/>
  </si>
  <si>
    <t>12：00</t>
    <phoneticPr fontId="2"/>
  </si>
  <si>
    <t>②</t>
    <phoneticPr fontId="2"/>
  </si>
  <si>
    <t>②</t>
    <phoneticPr fontId="2"/>
  </si>
  <si>
    <t>研</t>
    <rPh sb="0" eb="1">
      <t>ケン</t>
    </rPh>
    <phoneticPr fontId="2"/>
  </si>
  <si>
    <t>①</t>
    <phoneticPr fontId="2"/>
  </si>
  <si>
    <t>有</t>
    <rPh sb="0" eb="1">
      <t>ユウ</t>
    </rPh>
    <phoneticPr fontId="2"/>
  </si>
  <si>
    <t>吉川　さくらこ</t>
    <rPh sb="0" eb="2">
      <t>ヨシカワ</t>
    </rPh>
    <phoneticPr fontId="2"/>
  </si>
  <si>
    <t>①</t>
    <phoneticPr fontId="2"/>
  </si>
  <si>
    <t>介護福祉士</t>
    <rPh sb="0" eb="2">
      <t>カイゴ</t>
    </rPh>
    <rPh sb="2" eb="5">
      <t>フクシシ</t>
    </rPh>
    <phoneticPr fontId="2"/>
  </si>
  <si>
    <t>介護福祉士</t>
    <phoneticPr fontId="2"/>
  </si>
  <si>
    <t>赤岡　かすみ</t>
    <rPh sb="0" eb="2">
      <t>アカオカ</t>
    </rPh>
    <phoneticPr fontId="2"/>
  </si>
  <si>
    <t>夜須　小町</t>
    <rPh sb="0" eb="2">
      <t>ヤス</t>
    </rPh>
    <phoneticPr fontId="2"/>
  </si>
  <si>
    <t>①</t>
    <phoneticPr fontId="2"/>
  </si>
  <si>
    <t>①</t>
    <phoneticPr fontId="2"/>
  </si>
  <si>
    <t>①</t>
    <phoneticPr fontId="2"/>
  </si>
  <si>
    <t>【上段】介護職員</t>
    <rPh sb="1" eb="3">
      <t>ジョウダン</t>
    </rPh>
    <rPh sb="4" eb="6">
      <t>カイゴ</t>
    </rPh>
    <rPh sb="6" eb="8">
      <t>ショクイン</t>
    </rPh>
    <phoneticPr fontId="2"/>
  </si>
  <si>
    <t>【下段】管理者以外</t>
    <rPh sb="4" eb="7">
      <t>カンリシャ</t>
    </rPh>
    <rPh sb="7" eb="9">
      <t>イガイ</t>
    </rPh>
    <phoneticPr fontId="2"/>
  </si>
  <si>
    <t>３　「【従業者名簿】シート」は、勤務形態一覧表に記載する職員全員の資格情報と採用年月日を入力する。</t>
    <rPh sb="4" eb="7">
      <t>ジュウギョウシャ</t>
    </rPh>
    <rPh sb="7" eb="9">
      <t>メイボ</t>
    </rPh>
    <rPh sb="16" eb="18">
      <t>キンム</t>
    </rPh>
    <rPh sb="18" eb="20">
      <t>ケイタイ</t>
    </rPh>
    <rPh sb="20" eb="23">
      <t>イチランヒョウ</t>
    </rPh>
    <rPh sb="24" eb="26">
      <t>キサイ</t>
    </rPh>
    <rPh sb="28" eb="30">
      <t>ショクイン</t>
    </rPh>
    <rPh sb="30" eb="32">
      <t>ゼンイン</t>
    </rPh>
    <rPh sb="33" eb="35">
      <t>シカク</t>
    </rPh>
    <rPh sb="35" eb="37">
      <t>ジョウホウ</t>
    </rPh>
    <rPh sb="38" eb="43">
      <t>サイヨウネンガッピ</t>
    </rPh>
    <rPh sb="44" eb="46">
      <t>ニュウリョク</t>
    </rPh>
    <phoneticPr fontId="2"/>
  </si>
  <si>
    <t>（小数点第２位以下は切り捨て）</t>
    <rPh sb="1" eb="4">
      <t>ショウスウテン</t>
    </rPh>
    <rPh sb="4" eb="5">
      <t>ダイ</t>
    </rPh>
    <rPh sb="6" eb="7">
      <t>イ</t>
    </rPh>
    <rPh sb="7" eb="9">
      <t>イカ</t>
    </rPh>
    <rPh sb="10" eb="11">
      <t>キ</t>
    </rPh>
    <rPh sb="12" eb="13">
      <t>ス</t>
    </rPh>
    <phoneticPr fontId="2"/>
  </si>
  <si>
    <t>２　「事業所名」と「算定開始年度」、「常勤の従業者が勤務すべき1日の勤務時間と1週間の勤務時間」、「加算の種別」を入力する。</t>
    <rPh sb="3" eb="6">
      <t>ジギョウショ</t>
    </rPh>
    <rPh sb="6" eb="7">
      <t>メイ</t>
    </rPh>
    <rPh sb="10" eb="12">
      <t>サンテイ</t>
    </rPh>
    <rPh sb="12" eb="14">
      <t>カイシ</t>
    </rPh>
    <rPh sb="14" eb="16">
      <t>ネンド</t>
    </rPh>
    <rPh sb="19" eb="21">
      <t>ジョウキン</t>
    </rPh>
    <rPh sb="22" eb="25">
      <t>ジュウギョウシャ</t>
    </rPh>
    <rPh sb="26" eb="28">
      <t>キンム</t>
    </rPh>
    <rPh sb="32" eb="33">
      <t>ニチ</t>
    </rPh>
    <rPh sb="34" eb="36">
      <t>キンム</t>
    </rPh>
    <rPh sb="36" eb="38">
      <t>ジカン</t>
    </rPh>
    <rPh sb="40" eb="42">
      <t>シュウカン</t>
    </rPh>
    <rPh sb="43" eb="45">
      <t>キンム</t>
    </rPh>
    <rPh sb="45" eb="47">
      <t>ジカン</t>
    </rPh>
    <rPh sb="50" eb="52">
      <t>カサン</t>
    </rPh>
    <rPh sb="53" eb="55">
      <t>シュベツ</t>
    </rPh>
    <rPh sb="57" eb="59">
      <t>ニュウリョク</t>
    </rPh>
    <phoneticPr fontId="2"/>
  </si>
  <si>
    <t>　２　「勤務形態」欄は、下記の「勤務形態の区分」を入力する。
　　　勤務形態の区分　Ａ：常勤で専従　Ｂ：常勤で兼務　Ｃ：常勤以外で専従　Ｄ：常勤以外で兼務</t>
    <rPh sb="4" eb="6">
      <t>キンム</t>
    </rPh>
    <rPh sb="6" eb="8">
      <t>ケイタイ</t>
    </rPh>
    <rPh sb="9" eb="10">
      <t>ラン</t>
    </rPh>
    <rPh sb="12" eb="14">
      <t>カキ</t>
    </rPh>
    <rPh sb="16" eb="18">
      <t>キンム</t>
    </rPh>
    <rPh sb="18" eb="20">
      <t>ケイタイ</t>
    </rPh>
    <rPh sb="21" eb="23">
      <t>クブン</t>
    </rPh>
    <rPh sb="34" eb="36">
      <t>キンム</t>
    </rPh>
    <rPh sb="36" eb="38">
      <t>ケイタイ</t>
    </rPh>
    <rPh sb="39" eb="41">
      <t>クブン</t>
    </rPh>
    <rPh sb="44" eb="46">
      <t>ジョウキン</t>
    </rPh>
    <rPh sb="47" eb="49">
      <t>センジュウ</t>
    </rPh>
    <rPh sb="52" eb="54">
      <t>ジョウキン</t>
    </rPh>
    <rPh sb="55" eb="57">
      <t>ケンム</t>
    </rPh>
    <rPh sb="60" eb="62">
      <t>ジョウキン</t>
    </rPh>
    <rPh sb="62" eb="64">
      <t>イガイ</t>
    </rPh>
    <rPh sb="65" eb="67">
      <t>センジュウ</t>
    </rPh>
    <rPh sb="70" eb="72">
      <t>ジョウキン</t>
    </rPh>
    <rPh sb="72" eb="74">
      <t>イガイ</t>
    </rPh>
    <rPh sb="75" eb="77">
      <t>ケンム</t>
    </rPh>
    <phoneticPr fontId="2"/>
  </si>
  <si>
    <t>　３　兼務の場合は、勤務時間を振り分けて入力する。
　　　（他サービス事業との兼務である場合は、それらの勤務表も併せて提出してください）</t>
    <rPh sb="3" eb="5">
      <t>ケンム</t>
    </rPh>
    <rPh sb="6" eb="8">
      <t>バアイ</t>
    </rPh>
    <rPh sb="10" eb="12">
      <t>キンム</t>
    </rPh>
    <rPh sb="12" eb="14">
      <t>ジカン</t>
    </rPh>
    <rPh sb="15" eb="16">
      <t>フ</t>
    </rPh>
    <rPh sb="17" eb="18">
      <t>ワ</t>
    </rPh>
    <phoneticPr fontId="2"/>
  </si>
  <si>
    <t>　５　「勤務時間入力」欄は、上段に「勤務時間の区分」、下段に「休憩時間を除く勤務時間」を入力する。
　　　（入力例－上段は「勤務時間の区分」の「①」で、下段は「勤務時間」の「８」を入力する）</t>
    <rPh sb="4" eb="6">
      <t>キンム</t>
    </rPh>
    <rPh sb="6" eb="8">
      <t>ジカン</t>
    </rPh>
    <rPh sb="11" eb="12">
      <t>ラン</t>
    </rPh>
    <rPh sb="14" eb="16">
      <t>ジョウダン</t>
    </rPh>
    <rPh sb="18" eb="20">
      <t>キンム</t>
    </rPh>
    <rPh sb="20" eb="22">
      <t>ジカン</t>
    </rPh>
    <rPh sb="23" eb="25">
      <t>クブン</t>
    </rPh>
    <rPh sb="27" eb="29">
      <t>ゲダン</t>
    </rPh>
    <rPh sb="31" eb="33">
      <t>キュウケイ</t>
    </rPh>
    <rPh sb="33" eb="35">
      <t>ジカン</t>
    </rPh>
    <rPh sb="36" eb="37">
      <t>ノゾ</t>
    </rPh>
    <rPh sb="40" eb="42">
      <t>ジカン</t>
    </rPh>
    <rPh sb="56" eb="57">
      <t>レイ</t>
    </rPh>
    <rPh sb="58" eb="60">
      <t>ジョウダン</t>
    </rPh>
    <rPh sb="62" eb="64">
      <t>キンム</t>
    </rPh>
    <rPh sb="64" eb="66">
      <t>ジカン</t>
    </rPh>
    <rPh sb="67" eb="69">
      <t>クブン</t>
    </rPh>
    <rPh sb="76" eb="78">
      <t>ゲダン</t>
    </rPh>
    <rPh sb="80" eb="82">
      <t>キンム</t>
    </rPh>
    <rPh sb="82" eb="84">
      <t>ジカン</t>
    </rPh>
    <phoneticPr fontId="2"/>
  </si>
  <si>
    <t>　４　「勤務時間の区分」欄は、勤務時間ごとに区分して番号等を付し勤務時間を入力する。（休憩時間を除く）
　　　（入力例－勤務時間　① ８：００～１７：００、② ８：３０～１７：３０、③ ９：００～１３：００、④ １３：００～17：００、⑤９：００～１２：００）</t>
    <rPh sb="4" eb="6">
      <t>キンム</t>
    </rPh>
    <rPh sb="6" eb="8">
      <t>ジカン</t>
    </rPh>
    <rPh sb="9" eb="11">
      <t>クブン</t>
    </rPh>
    <rPh sb="12" eb="13">
      <t>ラン</t>
    </rPh>
    <rPh sb="15" eb="17">
      <t>キンム</t>
    </rPh>
    <rPh sb="22" eb="24">
      <t>クブン</t>
    </rPh>
    <rPh sb="26" eb="28">
      <t>バンゴウ</t>
    </rPh>
    <rPh sb="28" eb="29">
      <t>ナド</t>
    </rPh>
    <rPh sb="30" eb="31">
      <t>フ</t>
    </rPh>
    <rPh sb="32" eb="34">
      <t>キンム</t>
    </rPh>
    <rPh sb="34" eb="36">
      <t>ジカン</t>
    </rPh>
    <rPh sb="58" eb="59">
      <t>レイ</t>
    </rPh>
    <rPh sb="60" eb="62">
      <t>キンム</t>
    </rPh>
    <rPh sb="62" eb="64">
      <t>ジカン</t>
    </rPh>
    <phoneticPr fontId="2"/>
  </si>
  <si>
    <t>香南　かがやき</t>
    <rPh sb="0" eb="2">
      <t>コウナン</t>
    </rPh>
    <phoneticPr fontId="2"/>
  </si>
  <si>
    <t>香南　かがやき</t>
    <phoneticPr fontId="2"/>
  </si>
  <si>
    <t>野市　めい</t>
    <rPh sb="0" eb="2">
      <t>ノイチ</t>
    </rPh>
    <phoneticPr fontId="2"/>
  </si>
  <si>
    <t>香我美　すず</t>
    <rPh sb="0" eb="3">
      <t>カガミ</t>
    </rPh>
    <phoneticPr fontId="2"/>
  </si>
  <si>
    <t>サービス提供日</t>
    <rPh sb="4" eb="6">
      <t>テイキョウ</t>
    </rPh>
    <rPh sb="6" eb="7">
      <t>ビ</t>
    </rPh>
    <phoneticPr fontId="2"/>
  </si>
  <si>
    <t>〇</t>
    <phoneticPr fontId="2"/>
  </si>
  <si>
    <t>休</t>
    <rPh sb="0" eb="1">
      <t>ヤス</t>
    </rPh>
    <phoneticPr fontId="2"/>
  </si>
  <si>
    <t>祝日</t>
    <rPh sb="0" eb="1">
      <t>シュク</t>
    </rPh>
    <rPh sb="1" eb="2">
      <t>ニチ</t>
    </rPh>
    <phoneticPr fontId="2"/>
  </si>
  <si>
    <t>　１　単位名と定員数、サービス提供時間、サービス提供日の状況を入力し、単位毎に勤務表を作成する。
　　　複数の単位がある場合は、各月の印刷範囲を変更する。（印刷範囲の下段青ラインをマウスでドラッグして変更する）</t>
    <rPh sb="3" eb="5">
      <t>タンイ</t>
    </rPh>
    <rPh sb="5" eb="6">
      <t>メイ</t>
    </rPh>
    <rPh sb="7" eb="9">
      <t>テイイン</t>
    </rPh>
    <rPh sb="9" eb="10">
      <t>スウ</t>
    </rPh>
    <rPh sb="15" eb="17">
      <t>テイキョウ</t>
    </rPh>
    <rPh sb="28" eb="30">
      <t>ジョウキョウ</t>
    </rPh>
    <rPh sb="31" eb="33">
      <t>ニュウリョク</t>
    </rPh>
    <rPh sb="35" eb="37">
      <t>タンイ</t>
    </rPh>
    <rPh sb="37" eb="38">
      <t>ゴト</t>
    </rPh>
    <rPh sb="39" eb="41">
      <t>キンム</t>
    </rPh>
    <rPh sb="41" eb="42">
      <t>ヒョウ</t>
    </rPh>
    <rPh sb="43" eb="45">
      <t>サクセイ</t>
    </rPh>
    <rPh sb="52" eb="54">
      <t>フクスウ</t>
    </rPh>
    <rPh sb="55" eb="57">
      <t>タンイ</t>
    </rPh>
    <rPh sb="60" eb="62">
      <t>バアイ</t>
    </rPh>
    <rPh sb="64" eb="66">
      <t>カクツキ</t>
    </rPh>
    <rPh sb="67" eb="69">
      <t>インサツ</t>
    </rPh>
    <rPh sb="69" eb="71">
      <t>ハンイ</t>
    </rPh>
    <rPh sb="72" eb="74">
      <t>ヘンコウ</t>
    </rPh>
    <rPh sb="78" eb="80">
      <t>インサツ</t>
    </rPh>
    <rPh sb="80" eb="82">
      <t>ハンイ</t>
    </rPh>
    <rPh sb="83" eb="85">
      <t>ゲダン</t>
    </rPh>
    <rPh sb="85" eb="86">
      <t>アオ</t>
    </rPh>
    <rPh sb="100" eb="102">
      <t>ヘンコウ</t>
    </rPh>
    <phoneticPr fontId="2"/>
  </si>
  <si>
    <t>【曜日番号】</t>
    <rPh sb="1" eb="3">
      <t>ヨウビ</t>
    </rPh>
    <rPh sb="3" eb="5">
      <t>バンゴウ</t>
    </rPh>
    <phoneticPr fontId="2"/>
  </si>
  <si>
    <t>デイサービスセンター〇〇〇〇〇</t>
    <phoneticPr fontId="2"/>
  </si>
  <si>
    <t>00</t>
    <phoneticPr fontId="2"/>
  </si>
  <si>
    <t>9</t>
    <phoneticPr fontId="2"/>
  </si>
  <si>
    <t>〇</t>
    <phoneticPr fontId="2"/>
  </si>
  <si>
    <t>Ａ</t>
    <phoneticPr fontId="2"/>
  </si>
  <si>
    <t>②</t>
    <phoneticPr fontId="2"/>
  </si>
  <si>
    <t>土佐　ひなた</t>
    <rPh sb="0" eb="2">
      <t>トサ</t>
    </rPh>
    <phoneticPr fontId="2"/>
  </si>
  <si>
    <t>④</t>
    <phoneticPr fontId="2"/>
  </si>
  <si>
    <t>算定開始
年度</t>
    <rPh sb="0" eb="2">
      <t>サンテイ</t>
    </rPh>
    <rPh sb="2" eb="4">
      <t>カイシ</t>
    </rPh>
    <rPh sb="5" eb="7">
      <t>ネンド</t>
    </rPh>
    <phoneticPr fontId="2"/>
  </si>
  <si>
    <t>（C）（（Ａ）×（Ｂ））</t>
    <phoneticPr fontId="2"/>
  </si>
  <si>
    <r>
      <t xml:space="preserve">勤務時間合計
</t>
    </r>
    <r>
      <rPr>
        <b/>
        <sz val="8"/>
        <rFont val="ＭＳ Ｐゴシック"/>
        <family val="3"/>
        <charset val="128"/>
      </rPr>
      <t>（D）</t>
    </r>
    <rPh sb="0" eb="2">
      <t>キンム</t>
    </rPh>
    <rPh sb="2" eb="4">
      <t>ジカン</t>
    </rPh>
    <rPh sb="4" eb="6">
      <t>ゴウケイ</t>
    </rPh>
    <phoneticPr fontId="2"/>
  </si>
  <si>
    <r>
      <t>常勤
換算</t>
    </r>
    <r>
      <rPr>
        <b/>
        <sz val="8"/>
        <rFont val="ＭＳ Ｐゴシック"/>
        <family val="3"/>
        <charset val="128"/>
      </rPr>
      <t xml:space="preserve">
</t>
    </r>
    <r>
      <rPr>
        <b/>
        <sz val="6"/>
        <rFont val="ＭＳ Ｐゴシック"/>
        <family val="3"/>
        <charset val="128"/>
      </rPr>
      <t>（D）/（C）</t>
    </r>
    <rPh sb="0" eb="2">
      <t>ジョウキン</t>
    </rPh>
    <rPh sb="3" eb="5">
      <t>カンサン</t>
    </rPh>
    <phoneticPr fontId="2"/>
  </si>
  <si>
    <t>（E）</t>
    <phoneticPr fontId="2"/>
  </si>
  <si>
    <t>（F）</t>
    <phoneticPr fontId="2"/>
  </si>
  <si>
    <t>（F）/（E）</t>
    <phoneticPr fontId="2"/>
  </si>
  <si>
    <t>（C）（（Ａ）×（Ｂ））</t>
    <phoneticPr fontId="2"/>
  </si>
  <si>
    <t>（C）（（Ａ）×（Ｂ））</t>
    <phoneticPr fontId="2"/>
  </si>
  <si>
    <t>（E）</t>
    <phoneticPr fontId="2"/>
  </si>
  <si>
    <t>（E）</t>
    <phoneticPr fontId="2"/>
  </si>
  <si>
    <t>（E）</t>
    <phoneticPr fontId="2"/>
  </si>
  <si>
    <r>
      <t xml:space="preserve">常勤
換算
</t>
    </r>
    <r>
      <rPr>
        <b/>
        <sz val="6"/>
        <rFont val="ＭＳ Ｐゴシック"/>
        <family val="3"/>
        <charset val="128"/>
      </rPr>
      <t>（D）/（C）</t>
    </r>
    <rPh sb="0" eb="2">
      <t>ジョウキン</t>
    </rPh>
    <rPh sb="3" eb="5">
      <t>カンサン</t>
    </rPh>
    <phoneticPr fontId="2"/>
  </si>
  <si>
    <t>（E）</t>
    <phoneticPr fontId="2"/>
  </si>
  <si>
    <t>（E）</t>
    <phoneticPr fontId="2"/>
  </si>
  <si>
    <t>（C）（（Ａ）×（Ｂ））</t>
    <phoneticPr fontId="2"/>
  </si>
  <si>
    <t>（C）（（Ａ）×（Ｂ））</t>
    <phoneticPr fontId="2"/>
  </si>
  <si>
    <t>（C）（（Ａ）×（Ｂ））</t>
    <phoneticPr fontId="2"/>
  </si>
  <si>
    <t>（C）（（Ａ）×（Ｂ））</t>
    <phoneticPr fontId="2"/>
  </si>
  <si>
    <t>（C）（（Ａ）×（Ｂ））</t>
    <phoneticPr fontId="2"/>
  </si>
  <si>
    <r>
      <t>　６　常勤換算方法は、次のとおりとする。
　　　（１）「Ａ：常勤で専従」は、「勤務時間合計（D）」に関わりなく「１」とする。
　　　（２）それ以外の勤務形態は、「勤務時間合計（D）」を「常勤の従業者が1月あたりに勤務すべき勤務時間（C）」で除し、小数点第２位以下を切り捨てて算出する。
　　　　　　</t>
    </r>
    <r>
      <rPr>
        <sz val="12"/>
        <rFont val="ＭＳ Ｐゴシック"/>
        <family val="3"/>
        <charset val="128"/>
      </rPr>
      <t>（ただし、「勤務時間合計（D）」の上限は（C）の時間数とし、また勤務時間外の時間数は含めない）</t>
    </r>
    <r>
      <rPr>
        <sz val="12"/>
        <rFont val="ＭＳ Ｐ明朝"/>
        <family val="1"/>
        <charset val="128"/>
      </rPr>
      <t xml:space="preserve">
　　　「常勤の従業者が1月あたりに勤務すべき日数（Ｂ）」は、次のとおりとする。
　　　（１）「サービス提供日」が「常勤の従業者が1月あたりに勤務すべき日数」と同様の場合は、「サービス提供日」の日数とする。
　　　（２）「サービス提供日」が「常勤の従業者が1月あたりに勤務すべき日数」と異なる場合は、「週の日数×４週＋（月の日数－２８）×週の日数÷７日」で算出する。</t>
    </r>
    <rPh sb="3" eb="5">
      <t>ジョウキン</t>
    </rPh>
    <rPh sb="5" eb="7">
      <t>カンサン</t>
    </rPh>
    <rPh sb="7" eb="9">
      <t>ホウホウ</t>
    </rPh>
    <rPh sb="11" eb="12">
      <t>ツギ</t>
    </rPh>
    <rPh sb="39" eb="41">
      <t>キンム</t>
    </rPh>
    <rPh sb="41" eb="43">
      <t>ジカン</t>
    </rPh>
    <rPh sb="43" eb="45">
      <t>ゴウケイ</t>
    </rPh>
    <rPh sb="50" eb="51">
      <t>カカ</t>
    </rPh>
    <rPh sb="71" eb="73">
      <t>イガイ</t>
    </rPh>
    <rPh sb="74" eb="76">
      <t>キンム</t>
    </rPh>
    <rPh sb="76" eb="78">
      <t>ケイタイ</t>
    </rPh>
    <rPh sb="81" eb="83">
      <t>キンム</t>
    </rPh>
    <rPh sb="83" eb="85">
      <t>ジカン</t>
    </rPh>
    <rPh sb="85" eb="87">
      <t>ゴウケイ</t>
    </rPh>
    <rPh sb="120" eb="121">
      <t>ジョ</t>
    </rPh>
    <rPh sb="137" eb="139">
      <t>サンシュツ</t>
    </rPh>
    <rPh sb="155" eb="157">
      <t>キンム</t>
    </rPh>
    <rPh sb="157" eb="159">
      <t>ジカン</t>
    </rPh>
    <rPh sb="159" eb="161">
      <t>ゴウケイ</t>
    </rPh>
    <rPh sb="166" eb="168">
      <t>ジョウゲン</t>
    </rPh>
    <rPh sb="181" eb="183">
      <t>キンム</t>
    </rPh>
    <rPh sb="191" eb="192">
      <t>フク</t>
    </rPh>
    <rPh sb="227" eb="228">
      <t>ツギ</t>
    </rPh>
    <rPh sb="276" eb="278">
      <t>ドウヨウ</t>
    </rPh>
    <rPh sb="279" eb="281">
      <t>バアイ</t>
    </rPh>
    <rPh sb="293" eb="295">
      <t>ニッスウ</t>
    </rPh>
    <rPh sb="339" eb="340">
      <t>コト</t>
    </rPh>
    <phoneticPr fontId="2"/>
  </si>
  <si>
    <t>月数</t>
    <rPh sb="0" eb="1">
      <t>ツキ</t>
    </rPh>
    <rPh sb="1" eb="2">
      <t>スウ</t>
    </rPh>
    <phoneticPr fontId="2"/>
  </si>
  <si>
    <t>加算Ⅰ介護福祉士</t>
    <rPh sb="0" eb="2">
      <t>カサン</t>
    </rPh>
    <phoneticPr fontId="2"/>
  </si>
  <si>
    <t>加算Ⅰ勤続年数</t>
    <rPh sb="0" eb="2">
      <t>カサン</t>
    </rPh>
    <phoneticPr fontId="2"/>
  </si>
  <si>
    <t>勤続年数10年以上の者</t>
    <rPh sb="0" eb="2">
      <t>キンゾク</t>
    </rPh>
    <rPh sb="2" eb="4">
      <t>ネンスウ</t>
    </rPh>
    <rPh sb="6" eb="7">
      <t>ネン</t>
    </rPh>
    <rPh sb="7" eb="9">
      <t>イジョウ</t>
    </rPh>
    <rPh sb="10" eb="11">
      <t>モノ</t>
    </rPh>
    <phoneticPr fontId="2"/>
  </si>
  <si>
    <t>加算Ⅱ介護福祉士</t>
    <rPh sb="0" eb="2">
      <t>カサン</t>
    </rPh>
    <phoneticPr fontId="2"/>
  </si>
  <si>
    <t>加算Ⅲ介護福祉士</t>
    <rPh sb="0" eb="2">
      <t>カサン</t>
    </rPh>
    <phoneticPr fontId="2"/>
  </si>
  <si>
    <t>加算Ⅲ</t>
    <rPh sb="0" eb="2">
      <t>カサン</t>
    </rPh>
    <phoneticPr fontId="2"/>
  </si>
  <si>
    <t>加算Ⅲ勤続年数</t>
    <rPh sb="0" eb="2">
      <t>カサン</t>
    </rPh>
    <phoneticPr fontId="2"/>
  </si>
  <si>
    <t>勤続年数７年以上の者</t>
    <rPh sb="0" eb="2">
      <t>キンゾク</t>
    </rPh>
    <rPh sb="2" eb="4">
      <t>ネンスウ</t>
    </rPh>
    <rPh sb="5" eb="6">
      <t>ネン</t>
    </rPh>
    <rPh sb="6" eb="8">
      <t>イジョウ</t>
    </rPh>
    <rPh sb="9" eb="10">
      <t>モノ</t>
    </rPh>
    <phoneticPr fontId="2"/>
  </si>
  <si>
    <t>加算
種別</t>
    <phoneticPr fontId="2"/>
  </si>
  <si>
    <t>算定対象
常勤換算</t>
    <phoneticPr fontId="2"/>
  </si>
  <si>
    <t>割合</t>
    <phoneticPr fontId="2"/>
  </si>
  <si>
    <t>加算Ⅰ</t>
    <phoneticPr fontId="2"/>
  </si>
  <si>
    <t>介護福祉士</t>
    <rPh sb="0" eb="2">
      <t>カイゴ</t>
    </rPh>
    <rPh sb="2" eb="5">
      <t>フクシシ</t>
    </rPh>
    <phoneticPr fontId="2"/>
  </si>
  <si>
    <t>勤続10年</t>
    <rPh sb="0" eb="2">
      <t>キンゾク</t>
    </rPh>
    <rPh sb="4" eb="5">
      <t>ネン</t>
    </rPh>
    <phoneticPr fontId="2"/>
  </si>
  <si>
    <t>加算Ⅲ</t>
    <phoneticPr fontId="2"/>
  </si>
  <si>
    <t>勤続７年</t>
    <rPh sb="0" eb="2">
      <t>キンゾク</t>
    </rPh>
    <rPh sb="3" eb="4">
      <t>ネン</t>
    </rPh>
    <phoneticPr fontId="2"/>
  </si>
  <si>
    <t>【勤続年数７年以上の直接サービスを提供する職員】</t>
    <rPh sb="1" eb="3">
      <t>キンゾク</t>
    </rPh>
    <rPh sb="3" eb="5">
      <t>ネンスウ</t>
    </rPh>
    <rPh sb="6" eb="9">
      <t>ネンイジョウ</t>
    </rPh>
    <rPh sb="10" eb="12">
      <t>チョクセツ</t>
    </rPh>
    <rPh sb="17" eb="19">
      <t>テイキョウ</t>
    </rPh>
    <rPh sb="21" eb="23">
      <t>ショクイン</t>
    </rPh>
    <phoneticPr fontId="2"/>
  </si>
  <si>
    <t>【勤続年数10年以上の介護福祉士】</t>
    <rPh sb="1" eb="3">
      <t>キンゾク</t>
    </rPh>
    <rPh sb="3" eb="5">
      <t>ネンスウ</t>
    </rPh>
    <rPh sb="7" eb="10">
      <t>ネンイジョウ</t>
    </rPh>
    <rPh sb="11" eb="13">
      <t>カイゴ</t>
    </rPh>
    <rPh sb="13" eb="16">
      <t>フクシシ</t>
    </rPh>
    <phoneticPr fontId="2"/>
  </si>
  <si>
    <t>加算Ⅰ･Ⅱ･Ⅲ</t>
    <phoneticPr fontId="2"/>
  </si>
  <si>
    <t>介護福祉士</t>
    <rPh sb="0" eb="5">
      <t>カイゴフクシシ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</si>
</sst>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411]ge\.m\.d;@"/>
    <numFmt numFmtId="177" formatCode="d"/>
    <numFmt numFmtId="178" formatCode="aaa"/>
    <numFmt numFmtId="179" formatCode="h:mm;@"/>
    <numFmt numFmtId="180" formatCode="#,##0_ "/>
    <numFmt numFmtId="181" formatCode="#,##0&quot;人&quot;"/>
    <numFmt numFmtId="182" formatCode="#,##0.00;&quot;△ &quot;#,##0.00"/>
    <numFmt numFmtId="183" formatCode="[$-411]ggge&quot;年&quot;m&quot;月&quot;;@"/>
    <numFmt numFmtId="184" formatCode="0.0%"/>
    <numFmt numFmtId="185" formatCode="#,##0.00_);[Red]\(#,##0.00\)"/>
    <numFmt numFmtId="186" formatCode="#,##0&quot;月&quot;"/>
    <numFmt numFmtId="187" formatCode="[$-411]ggge&quot;年度&quot;;@"/>
    <numFmt numFmtId="188" formatCode="#,##0.00&quot;時間&quot;"/>
    <numFmt numFmtId="189" formatCode="0%&quot;以上&quot;"/>
    <numFmt numFmtId="190" formatCode="#,##0&quot;単位&quot;"/>
    <numFmt numFmtId="191" formatCode="#,##0&quot;日&quot;"/>
    <numFmt numFmtId="192" formatCode="#,##0&quot;日提供&quot;"/>
    <numFmt numFmtId="193" formatCode="#,##0.0_ "/>
    <numFmt numFmtId="194" formatCode="#,##0.0_);[Red]\(#,##0.0\)"/>
    <numFmt numFmtId="195" formatCode="#,##0.00_ "/>
    <numFmt numFmtId="196" formatCode="#,##0&quot;月以上&quot;"/>
    <numFmt numFmtId="197" formatCode="0.0_ "/>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0"/>
      <color indexed="10"/>
      <name val="ＭＳ Ｐ明朝"/>
      <family val="1"/>
      <charset val="128"/>
    </font>
    <font>
      <b/>
      <sz val="10"/>
      <name val="ＭＳ Ｐゴシック"/>
      <family val="3"/>
      <charset val="128"/>
    </font>
    <font>
      <b/>
      <sz val="11"/>
      <name val="ＭＳ Ｐゴシック"/>
      <family val="3"/>
      <charset val="128"/>
    </font>
    <font>
      <b/>
      <sz val="9"/>
      <color indexed="81"/>
      <name val="MS P ゴシック"/>
      <family val="3"/>
      <charset val="128"/>
    </font>
    <font>
      <b/>
      <sz val="8"/>
      <name val="ＭＳ Ｐゴシック"/>
      <family val="3"/>
      <charset val="128"/>
    </font>
    <font>
      <sz val="10"/>
      <name val="HG丸ｺﾞｼｯｸM-PRO"/>
      <family val="3"/>
      <charset val="128"/>
    </font>
    <font>
      <b/>
      <sz val="12"/>
      <name val="ＭＳ Ｐゴシック"/>
      <family val="3"/>
      <charset val="128"/>
    </font>
    <font>
      <sz val="12"/>
      <name val="ＭＳ Ｐ明朝"/>
      <family val="1"/>
      <charset val="128"/>
    </font>
    <font>
      <sz val="10"/>
      <color rgb="FFFF0000"/>
      <name val="ＭＳ Ｐ明朝"/>
      <family val="1"/>
      <charset val="128"/>
    </font>
    <font>
      <b/>
      <sz val="10"/>
      <color rgb="FFFFFF00"/>
      <name val="ＭＳ Ｐゴシック"/>
      <family val="3"/>
      <charset val="128"/>
    </font>
    <font>
      <b/>
      <sz val="11"/>
      <color rgb="FFFF0000"/>
      <name val="ＭＳ Ｐゴシック"/>
      <family val="3"/>
      <charset val="128"/>
    </font>
    <font>
      <sz val="9"/>
      <name val="ＭＳ Ｐ明朝"/>
      <family val="1"/>
      <charset val="128"/>
    </font>
    <font>
      <b/>
      <sz val="6"/>
      <name val="ＭＳ Ｐ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s>
  <cellStyleXfs count="2">
    <xf numFmtId="0" fontId="0" fillId="0" borderId="0"/>
    <xf numFmtId="0" fontId="1" fillId="0" borderId="0">
      <alignment vertical="center"/>
    </xf>
  </cellStyleXfs>
  <cellXfs count="32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Fill="1" applyAlignment="1">
      <alignment horizontal="center"/>
    </xf>
    <xf numFmtId="0" fontId="6" fillId="0" borderId="0" xfId="0" applyFont="1" applyFill="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3" fillId="0" borderId="3" xfId="0" applyFont="1" applyBorder="1" applyAlignment="1">
      <alignment horizontal="center" vertical="center"/>
    </xf>
    <xf numFmtId="0" fontId="7" fillId="0" borderId="0" xfId="0" applyFont="1" applyAlignment="1">
      <alignment horizontal="right" vertical="center"/>
    </xf>
    <xf numFmtId="0" fontId="13" fillId="0" borderId="0" xfId="0" applyFont="1" applyBorder="1" applyAlignment="1">
      <alignment vertical="center"/>
    </xf>
    <xf numFmtId="0" fontId="0" fillId="0" borderId="4" xfId="0"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77" fontId="3"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0" fontId="0" fillId="0" borderId="5" xfId="0"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center" vertical="center" wrapText="1"/>
    </xf>
    <xf numFmtId="0" fontId="3" fillId="0" borderId="7" xfId="0" applyFont="1" applyBorder="1" applyAlignment="1">
      <alignment vertical="center"/>
    </xf>
    <xf numFmtId="0" fontId="13" fillId="0" borderId="4" xfId="0" applyFont="1" applyBorder="1" applyAlignment="1">
      <alignment horizontal="right" vertical="center"/>
    </xf>
    <xf numFmtId="0" fontId="13" fillId="0" borderId="0" xfId="0" applyFont="1" applyBorder="1" applyAlignment="1">
      <alignment horizontal="right" vertical="center"/>
    </xf>
    <xf numFmtId="0" fontId="3" fillId="0" borderId="4" xfId="0" applyFont="1" applyBorder="1" applyAlignment="1">
      <alignment vertical="center"/>
    </xf>
    <xf numFmtId="0" fontId="4" fillId="0" borderId="0" xfId="1" applyFont="1">
      <alignment vertical="center"/>
    </xf>
    <xf numFmtId="0" fontId="1" fillId="0" borderId="0" xfId="1">
      <alignment vertical="center"/>
    </xf>
    <xf numFmtId="0" fontId="17" fillId="0" borderId="0" xfId="1" applyFont="1">
      <alignment vertical="center"/>
    </xf>
    <xf numFmtId="176" fontId="0" fillId="0" borderId="0" xfId="0" applyNumberFormat="1" applyAlignment="1">
      <alignment vertical="center"/>
    </xf>
    <xf numFmtId="0" fontId="0" fillId="0" borderId="1" xfId="0" applyBorder="1" applyAlignment="1">
      <alignment vertical="center" shrinkToFit="1"/>
    </xf>
    <xf numFmtId="0" fontId="0" fillId="0" borderId="1" xfId="0" applyBorder="1" applyAlignment="1">
      <alignment horizontal="center" vertical="center" wrapText="1"/>
    </xf>
    <xf numFmtId="186" fontId="0" fillId="0" borderId="1" xfId="0" applyNumberFormat="1" applyBorder="1" applyAlignment="1">
      <alignment vertical="center"/>
    </xf>
    <xf numFmtId="0" fontId="10" fillId="2" borderId="1"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0" fontId="10" fillId="2" borderId="10" xfId="0" applyFont="1" applyFill="1" applyBorder="1" applyAlignment="1" applyProtection="1">
      <alignment horizontal="center" vertical="center" shrinkToFit="1"/>
      <protection locked="0"/>
    </xf>
    <xf numFmtId="0" fontId="12" fillId="2" borderId="1" xfId="0" applyFont="1" applyFill="1" applyBorder="1" applyAlignment="1" applyProtection="1">
      <alignment vertical="center" shrinkToFit="1"/>
      <protection locked="0"/>
    </xf>
    <xf numFmtId="0" fontId="20" fillId="2" borderId="1" xfId="0" applyFont="1" applyFill="1" applyBorder="1" applyAlignment="1" applyProtection="1">
      <alignment horizontal="center" vertical="center" shrinkToFit="1"/>
      <protection locked="0"/>
    </xf>
    <xf numFmtId="0" fontId="14" fillId="0" borderId="5" xfId="0" applyFont="1" applyBorder="1" applyAlignment="1">
      <alignment vertical="center" shrinkToFit="1"/>
    </xf>
    <xf numFmtId="0" fontId="0" fillId="0" borderId="0" xfId="0" applyBorder="1" applyAlignment="1">
      <alignment vertical="center"/>
    </xf>
    <xf numFmtId="0" fontId="1" fillId="0" borderId="0" xfId="1" applyBorder="1" applyAlignment="1">
      <alignment vertical="center"/>
    </xf>
    <xf numFmtId="0" fontId="0" fillId="0" borderId="0" xfId="1" applyFont="1">
      <alignment vertical="center"/>
    </xf>
    <xf numFmtId="176" fontId="1" fillId="0" borderId="0" xfId="1" applyNumberFormat="1" applyAlignment="1">
      <alignment vertical="center" shrinkToFit="1"/>
    </xf>
    <xf numFmtId="0" fontId="1" fillId="0" borderId="0" xfId="1" applyNumberFormat="1">
      <alignment vertical="center"/>
    </xf>
    <xf numFmtId="0" fontId="3" fillId="0" borderId="1" xfId="1" applyFont="1" applyBorder="1" applyAlignment="1">
      <alignment horizontal="center" vertical="center"/>
    </xf>
    <xf numFmtId="0" fontId="3" fillId="0" borderId="11" xfId="1" applyFont="1" applyBorder="1" applyAlignment="1">
      <alignment vertical="center" wrapText="1"/>
    </xf>
    <xf numFmtId="0" fontId="3" fillId="0" borderId="0" xfId="1" applyFont="1" applyAlignment="1">
      <alignment horizontal="right" vertical="center"/>
    </xf>
    <xf numFmtId="0" fontId="3" fillId="0" borderId="0" xfId="1" applyFont="1">
      <alignment vertical="center"/>
    </xf>
    <xf numFmtId="49" fontId="3" fillId="2" borderId="0" xfId="0" applyNumberFormat="1" applyFont="1" applyFill="1" applyAlignment="1" applyProtection="1">
      <alignment horizontal="center" vertical="center"/>
      <protection locked="0"/>
    </xf>
    <xf numFmtId="0" fontId="14" fillId="0" borderId="0" xfId="0" applyFont="1" applyFill="1" applyBorder="1" applyAlignment="1" applyProtection="1">
      <alignment horizontal="center" vertical="center" shrinkToFit="1"/>
    </xf>
    <xf numFmtId="0" fontId="20" fillId="2" borderId="1" xfId="0" applyFont="1" applyFill="1" applyBorder="1" applyAlignment="1" applyProtection="1">
      <alignment vertical="center" shrinkToFit="1"/>
      <protection locked="0"/>
    </xf>
    <xf numFmtId="0" fontId="14" fillId="0" borderId="0" xfId="0" applyFont="1" applyBorder="1" applyAlignment="1">
      <alignment vertical="center" shrinkToFit="1"/>
    </xf>
    <xf numFmtId="0" fontId="0" fillId="0" borderId="0" xfId="0" applyBorder="1" applyAlignment="1">
      <alignment horizontal="center" vertical="center" wrapText="1"/>
    </xf>
    <xf numFmtId="182" fontId="14" fillId="0" borderId="0" xfId="0" applyNumberFormat="1" applyFont="1" applyFill="1" applyBorder="1" applyAlignment="1">
      <alignment vertical="center" shrinkToFit="1"/>
    </xf>
    <xf numFmtId="180" fontId="14" fillId="0" borderId="0" xfId="0" applyNumberFormat="1" applyFont="1" applyFill="1" applyBorder="1" applyAlignment="1">
      <alignment vertical="center" shrinkToFit="1"/>
    </xf>
    <xf numFmtId="185" fontId="18" fillId="0" borderId="0" xfId="0" applyNumberFormat="1" applyFont="1" applyBorder="1" applyAlignment="1">
      <alignment shrinkToFit="1"/>
    </xf>
    <xf numFmtId="0" fontId="18" fillId="0" borderId="0" xfId="0" applyFont="1" applyBorder="1" applyAlignment="1"/>
    <xf numFmtId="0" fontId="5" fillId="0" borderId="0" xfId="0" applyFont="1" applyBorder="1" applyAlignment="1">
      <alignment horizontal="left" vertical="center" wrapText="1"/>
    </xf>
    <xf numFmtId="185" fontId="4" fillId="0" borderId="0" xfId="0" applyNumberFormat="1" applyFont="1" applyBorder="1" applyAlignment="1"/>
    <xf numFmtId="184" fontId="4" fillId="0" borderId="0" xfId="0" applyNumberFormat="1" applyFont="1" applyBorder="1" applyAlignment="1">
      <alignment horizontal="center"/>
    </xf>
    <xf numFmtId="0" fontId="18" fillId="0" borderId="0" xfId="1" applyFont="1" applyAlignment="1">
      <alignment horizontal="right" vertical="center"/>
    </xf>
    <xf numFmtId="0" fontId="10" fillId="2" borderId="1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179" fontId="10" fillId="2" borderId="12" xfId="0" applyNumberFormat="1" applyFont="1" applyFill="1" applyBorder="1" applyAlignment="1" applyProtection="1">
      <alignment vertical="center" shrinkToFit="1"/>
      <protection locked="0"/>
    </xf>
    <xf numFmtId="179" fontId="10" fillId="2" borderId="3" xfId="0" applyNumberFormat="1" applyFont="1" applyFill="1" applyBorder="1" applyAlignment="1" applyProtection="1">
      <alignment vertical="center" shrinkToFit="1"/>
      <protection locked="0"/>
    </xf>
    <xf numFmtId="179" fontId="10" fillId="2" borderId="2" xfId="0" applyNumberFormat="1"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184" fontId="7" fillId="0" borderId="13" xfId="1" applyNumberFormat="1"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vertical="center"/>
    </xf>
    <xf numFmtId="0" fontId="3" fillId="0" borderId="0" xfId="1" applyFont="1" applyBorder="1" applyProtection="1">
      <alignment vertical="center"/>
      <protection locked="0"/>
    </xf>
    <xf numFmtId="0" fontId="21" fillId="0" borderId="1" xfId="1" applyFont="1" applyBorder="1" applyProtection="1">
      <alignment vertical="center"/>
      <protection locked="0"/>
    </xf>
    <xf numFmtId="0" fontId="8" fillId="0" borderId="0" xfId="1" applyFont="1">
      <alignment vertical="center"/>
    </xf>
    <xf numFmtId="0" fontId="22" fillId="0" borderId="1" xfId="0" applyFont="1" applyFill="1" applyBorder="1" applyAlignment="1" applyProtection="1">
      <alignment vertical="center" shrinkToFit="1"/>
    </xf>
    <xf numFmtId="0" fontId="22" fillId="0" borderId="1" xfId="0" applyFont="1" applyFill="1" applyBorder="1" applyAlignment="1" applyProtection="1">
      <alignment horizontal="center" vertical="center"/>
    </xf>
    <xf numFmtId="57" fontId="22" fillId="0" borderId="1" xfId="0" applyNumberFormat="1" applyFont="1" applyFill="1" applyBorder="1" applyAlignment="1" applyProtection="1">
      <alignment vertical="center"/>
    </xf>
    <xf numFmtId="0" fontId="0" fillId="0" borderId="0" xfId="0" applyFont="1" applyBorder="1" applyAlignment="1">
      <alignment vertical="center"/>
    </xf>
    <xf numFmtId="0" fontId="0" fillId="0" borderId="0"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3" fillId="0" borderId="14" xfId="1" applyFont="1" applyBorder="1" applyAlignment="1">
      <alignment vertical="center" wrapText="1"/>
    </xf>
    <xf numFmtId="0" fontId="3" fillId="0" borderId="15" xfId="1" applyFont="1" applyBorder="1" applyAlignment="1">
      <alignment horizontal="center" vertical="center"/>
    </xf>
    <xf numFmtId="184" fontId="8" fillId="0" borderId="15" xfId="1" applyNumberFormat="1" applyFont="1" applyBorder="1" applyAlignment="1">
      <alignment horizontal="right" vertical="center" indent="1"/>
    </xf>
    <xf numFmtId="188" fontId="18" fillId="2" borderId="0" xfId="1" applyNumberFormat="1" applyFont="1" applyFill="1" applyAlignment="1" applyProtection="1">
      <alignment horizontal="center" vertical="center" shrinkToFit="1"/>
      <protection locked="0"/>
    </xf>
    <xf numFmtId="0" fontId="11" fillId="0" borderId="0" xfId="1" applyFont="1">
      <alignment vertical="center"/>
    </xf>
    <xf numFmtId="0" fontId="19" fillId="0" borderId="0" xfId="1" applyFont="1">
      <alignment vertical="center"/>
    </xf>
    <xf numFmtId="0" fontId="11" fillId="2" borderId="1" xfId="0"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189" fontId="21" fillId="0" borderId="1" xfId="1" applyNumberFormat="1" applyFont="1" applyBorder="1" applyProtection="1">
      <alignment vertical="center"/>
      <protection locked="0"/>
    </xf>
    <xf numFmtId="0" fontId="11" fillId="2" borderId="1" xfId="0" applyFont="1" applyFill="1" applyBorder="1" applyAlignment="1" applyProtection="1">
      <alignment horizontal="center" vertical="center"/>
      <protection locked="0"/>
    </xf>
    <xf numFmtId="57" fontId="11" fillId="2" borderId="1" xfId="0" applyNumberFormat="1" applyFont="1" applyFill="1" applyBorder="1" applyAlignment="1" applyProtection="1">
      <alignment vertical="center"/>
      <protection locked="0"/>
    </xf>
    <xf numFmtId="189" fontId="18" fillId="0" borderId="0" xfId="1" applyNumberFormat="1" applyFont="1" applyAlignment="1">
      <alignment horizontal="center" vertical="center"/>
    </xf>
    <xf numFmtId="0" fontId="10" fillId="2" borderId="12"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0" fontId="0" fillId="0" borderId="2" xfId="0" applyBorder="1" applyAlignment="1">
      <alignment vertical="center"/>
    </xf>
    <xf numFmtId="0" fontId="0" fillId="0" borderId="2" xfId="0" applyBorder="1" applyAlignment="1">
      <alignment vertical="center"/>
    </xf>
    <xf numFmtId="0" fontId="3"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0" fillId="0" borderId="0" xfId="0"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2" borderId="0" xfId="0" applyNumberFormat="1" applyFont="1" applyFill="1" applyAlignment="1" applyProtection="1">
      <alignment horizontal="center" vertical="center"/>
      <protection locked="0"/>
    </xf>
    <xf numFmtId="0" fontId="20" fillId="2" borderId="9" xfId="0" applyFont="1" applyFill="1" applyBorder="1" applyAlignment="1" applyProtection="1">
      <alignment vertical="center" shrinkToFit="1"/>
      <protection locked="0"/>
    </xf>
    <xf numFmtId="0" fontId="3" fillId="0" borderId="17" xfId="0" applyFont="1" applyBorder="1" applyAlignment="1">
      <alignment vertical="center"/>
    </xf>
    <xf numFmtId="0" fontId="10" fillId="2" borderId="1" xfId="0" applyFont="1" applyFill="1" applyBorder="1" applyAlignment="1" applyProtection="1">
      <alignment horizontal="center" vertical="center"/>
      <protection locked="0"/>
    </xf>
    <xf numFmtId="185" fontId="16" fillId="0" borderId="0" xfId="0" applyNumberFormat="1" applyFont="1" applyBorder="1" applyAlignment="1">
      <alignment horizontal="left" vertical="center"/>
    </xf>
    <xf numFmtId="0" fontId="11" fillId="2" borderId="1" xfId="0" applyFont="1" applyFill="1" applyBorder="1" applyAlignment="1" applyProtection="1">
      <alignment vertical="center" shrinkToFit="1"/>
      <protection locked="0"/>
    </xf>
    <xf numFmtId="0" fontId="3" fillId="0" borderId="1" xfId="0" applyFont="1" applyBorder="1" applyAlignment="1">
      <alignment horizontal="center" vertical="center"/>
    </xf>
    <xf numFmtId="0" fontId="4" fillId="0" borderId="0" xfId="0" applyFont="1" applyAlignment="1">
      <alignment vertical="center"/>
    </xf>
    <xf numFmtId="0" fontId="3" fillId="0" borderId="1" xfId="0" applyFont="1" applyBorder="1" applyAlignment="1">
      <alignment vertical="center" shrinkToFit="1"/>
    </xf>
    <xf numFmtId="0" fontId="10" fillId="0" borderId="1" xfId="0" applyFont="1" applyFill="1" applyBorder="1" applyAlignment="1" applyProtection="1">
      <alignment horizontal="center" vertical="center"/>
    </xf>
    <xf numFmtId="0" fontId="16" fillId="0" borderId="7" xfId="0" applyFont="1" applyBorder="1" applyAlignment="1">
      <alignment horizontal="left" vertical="center" shrinkToFit="1"/>
    </xf>
    <xf numFmtId="0" fontId="16" fillId="0" borderId="6" xfId="0" applyFont="1" applyBorder="1" applyAlignment="1">
      <alignment horizontal="left" vertical="center" shrinkToFit="1"/>
    </xf>
    <xf numFmtId="0" fontId="3" fillId="0" borderId="0" xfId="0" applyFont="1" applyBorder="1" applyAlignment="1">
      <alignment horizontal="right" vertical="center"/>
    </xf>
    <xf numFmtId="0" fontId="10" fillId="2" borderId="1" xfId="0" applyFont="1" applyFill="1" applyBorder="1" applyAlignment="1" applyProtection="1">
      <alignment horizontal="center" vertical="center" shrinkToFit="1"/>
      <protection locked="0"/>
    </xf>
    <xf numFmtId="0" fontId="0" fillId="0" borderId="0" xfId="0" applyAlignment="1">
      <alignment vertical="center"/>
    </xf>
    <xf numFmtId="187" fontId="0" fillId="0" borderId="1" xfId="0" applyNumberFormat="1" applyBorder="1" applyAlignment="1">
      <alignment horizontal="center" vertical="center" shrinkToFit="1"/>
    </xf>
    <xf numFmtId="193" fontId="8" fillId="0" borderId="11" xfId="1" applyNumberFormat="1" applyFont="1" applyBorder="1" applyAlignment="1">
      <alignment horizontal="right" vertical="center" indent="1"/>
    </xf>
    <xf numFmtId="193" fontId="8" fillId="0" borderId="14" xfId="1" applyNumberFormat="1" applyFont="1" applyBorder="1" applyAlignment="1">
      <alignment horizontal="right" vertical="center" indent="1"/>
    </xf>
    <xf numFmtId="194" fontId="18" fillId="0" borderId="4" xfId="0" applyNumberFormat="1" applyFont="1" applyFill="1" applyBorder="1" applyAlignment="1">
      <alignment horizontal="right" vertical="center" shrinkToFit="1"/>
    </xf>
    <xf numFmtId="194" fontId="18" fillId="0" borderId="5" xfId="0" applyNumberFormat="1" applyFont="1" applyBorder="1" applyAlignment="1">
      <alignment shrinkToFit="1"/>
    </xf>
    <xf numFmtId="193" fontId="18" fillId="0" borderId="4" xfId="0" applyNumberFormat="1" applyFont="1" applyFill="1" applyBorder="1" applyAlignment="1">
      <alignment horizontal="right" vertical="center" shrinkToFit="1"/>
    </xf>
    <xf numFmtId="193" fontId="18" fillId="0" borderId="5" xfId="0" applyNumberFormat="1" applyFont="1" applyBorder="1" applyAlignment="1">
      <alignment shrinkToFit="1"/>
    </xf>
    <xf numFmtId="0" fontId="13" fillId="0" borderId="16" xfId="0" applyFont="1" applyBorder="1" applyAlignment="1">
      <alignment horizontal="right" vertical="center" shrinkToFit="1"/>
    </xf>
    <xf numFmtId="0" fontId="13" fillId="0" borderId="16" xfId="0" applyFont="1" applyBorder="1" applyAlignment="1">
      <alignment vertical="center"/>
    </xf>
    <xf numFmtId="0" fontId="13" fillId="0" borderId="7" xfId="0" applyFont="1" applyBorder="1" applyAlignment="1">
      <alignment horizontal="right" vertical="center"/>
    </xf>
    <xf numFmtId="0" fontId="3" fillId="0" borderId="1" xfId="0" applyFont="1" applyBorder="1" applyAlignment="1">
      <alignment horizontal="center" vertical="center"/>
    </xf>
    <xf numFmtId="196" fontId="21" fillId="0" borderId="1" xfId="1" applyNumberFormat="1" applyFont="1" applyBorder="1" applyProtection="1">
      <alignment vertical="center"/>
      <protection locked="0"/>
    </xf>
    <xf numFmtId="0" fontId="13" fillId="2" borderId="12" xfId="1" applyFont="1" applyFill="1" applyBorder="1" applyAlignment="1" applyProtection="1">
      <alignment horizontal="left" vertical="center" wrapText="1"/>
      <protection locked="0"/>
    </xf>
    <xf numFmtId="0" fontId="11" fillId="0" borderId="0" xfId="1" applyFont="1" applyAlignment="1">
      <alignment vertical="center"/>
    </xf>
    <xf numFmtId="0" fontId="11" fillId="0" borderId="0" xfId="0" applyFont="1" applyAlignment="1">
      <alignment vertical="center"/>
    </xf>
    <xf numFmtId="0" fontId="19" fillId="0" borderId="0" xfId="1" applyFont="1" applyAlignment="1">
      <alignment vertical="center"/>
    </xf>
    <xf numFmtId="183" fontId="3" fillId="0" borderId="8" xfId="1" applyNumberFormat="1" applyFont="1" applyBorder="1" applyAlignment="1">
      <alignment horizontal="center" vertical="center" shrinkToFit="1"/>
    </xf>
    <xf numFmtId="0" fontId="0" fillId="0" borderId="10" xfId="0" applyBorder="1" applyAlignment="1"/>
    <xf numFmtId="0" fontId="4" fillId="2" borderId="12" xfId="1" applyFont="1" applyFill="1" applyBorder="1" applyAlignment="1" applyProtection="1">
      <alignment vertical="center"/>
      <protection locked="0"/>
    </xf>
    <xf numFmtId="0" fontId="4" fillId="2" borderId="3" xfId="1" applyFont="1" applyFill="1" applyBorder="1" applyAlignment="1" applyProtection="1">
      <alignment vertical="center"/>
      <protection locked="0"/>
    </xf>
    <xf numFmtId="0" fontId="4" fillId="2" borderId="2" xfId="1" applyFont="1" applyFill="1" applyBorder="1" applyAlignment="1" applyProtection="1">
      <alignment vertical="center"/>
      <protection locked="0"/>
    </xf>
    <xf numFmtId="56" fontId="3" fillId="0" borderId="12" xfId="1" applyNumberFormat="1" applyFont="1" applyBorder="1" applyAlignment="1">
      <alignment horizontal="center" vertical="center"/>
    </xf>
    <xf numFmtId="56" fontId="3" fillId="0" borderId="2" xfId="1" applyNumberFormat="1" applyFont="1" applyBorder="1" applyAlignment="1">
      <alignment horizontal="center" vertical="center"/>
    </xf>
    <xf numFmtId="187" fontId="18" fillId="2" borderId="12" xfId="1" applyNumberFormat="1"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3" fillId="0" borderId="3" xfId="1" applyFont="1" applyBorder="1" applyAlignment="1">
      <alignment horizontal="right" vertical="center"/>
    </xf>
    <xf numFmtId="0" fontId="0" fillId="0" borderId="4" xfId="0" applyBorder="1" applyAlignment="1">
      <alignment horizontal="righ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2" xfId="0" applyFill="1" applyBorder="1" applyAlignment="1" applyProtection="1">
      <alignment vertical="center" wrapText="1" shrinkToFit="1"/>
    </xf>
    <xf numFmtId="0" fontId="0" fillId="0" borderId="2" xfId="0" applyBorder="1" applyAlignment="1">
      <alignment vertical="center" wrapText="1" shrinkToFit="1"/>
    </xf>
    <xf numFmtId="186" fontId="21" fillId="0" borderId="8" xfId="0" applyNumberFormat="1" applyFont="1" applyBorder="1" applyAlignment="1" applyProtection="1">
      <alignment horizontal="center" vertical="center"/>
      <protection locked="0"/>
    </xf>
    <xf numFmtId="0" fontId="0" fillId="0" borderId="10" xfId="0"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3" fillId="0" borderId="16" xfId="0" applyFont="1"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17"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197" fontId="13" fillId="0" borderId="1" xfId="0" applyNumberFormat="1" applyFont="1" applyBorder="1" applyAlignment="1">
      <alignment horizontal="center" vertical="center" wrapText="1"/>
    </xf>
    <xf numFmtId="197" fontId="14" fillId="0" borderId="1" xfId="0" applyNumberFormat="1" applyFont="1" applyBorder="1" applyAlignment="1">
      <alignment horizontal="center" vertical="center" wrapText="1"/>
    </xf>
    <xf numFmtId="184" fontId="13" fillId="0" borderId="1" xfId="0" applyNumberFormat="1" applyFont="1" applyBorder="1" applyAlignment="1">
      <alignment vertical="center" wrapText="1"/>
    </xf>
    <xf numFmtId="184" fontId="14"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3" fillId="0" borderId="16"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3" fillId="0" borderId="10" xfId="0" applyFont="1" applyBorder="1" applyAlignment="1">
      <alignment horizontal="center" vertical="center"/>
    </xf>
    <xf numFmtId="0" fontId="14" fillId="0" borderId="10" xfId="0" applyFont="1" applyBorder="1" applyAlignment="1">
      <alignment horizontal="center" vertical="center"/>
    </xf>
    <xf numFmtId="0" fontId="0" fillId="0" borderId="10" xfId="0" applyBorder="1" applyAlignment="1">
      <alignment horizontal="center"/>
    </xf>
    <xf numFmtId="0" fontId="0" fillId="0" borderId="21" xfId="0" applyBorder="1" applyAlignment="1">
      <alignment horizontal="center"/>
    </xf>
    <xf numFmtId="176" fontId="3" fillId="0" borderId="1" xfId="0" applyNumberFormat="1" applyFont="1" applyBorder="1" applyAlignment="1">
      <alignment vertical="center"/>
    </xf>
    <xf numFmtId="176" fontId="0" fillId="0" borderId="1" xfId="0" applyNumberFormat="1" applyBorder="1" applyAlignment="1">
      <alignment vertical="center"/>
    </xf>
    <xf numFmtId="0" fontId="3"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19" fillId="0" borderId="0" xfId="0" applyFont="1" applyAlignment="1" applyProtection="1">
      <alignment horizontal="left" vertical="top" wrapText="1"/>
      <protection locked="0"/>
    </xf>
    <xf numFmtId="0" fontId="19" fillId="0" borderId="0" xfId="0" applyFont="1" applyAlignment="1">
      <alignment vertical="top"/>
    </xf>
    <xf numFmtId="0" fontId="4" fillId="0" borderId="0" xfId="0" applyFont="1" applyAlignment="1">
      <alignment vertical="center"/>
    </xf>
    <xf numFmtId="0" fontId="3" fillId="0" borderId="12" xfId="0" applyFont="1" applyBorder="1" applyAlignment="1">
      <alignment horizontal="center" vertical="center"/>
    </xf>
    <xf numFmtId="0" fontId="0" fillId="0" borderId="2" xfId="0" applyBorder="1" applyAlignment="1">
      <alignment vertical="center"/>
    </xf>
    <xf numFmtId="0" fontId="3" fillId="0" borderId="12" xfId="0" applyFont="1" applyFill="1" applyBorder="1" applyAlignment="1" applyProtection="1">
      <alignment vertical="center" shrinkToFit="1"/>
      <protection locked="0"/>
    </xf>
    <xf numFmtId="0" fontId="0" fillId="0" borderId="3" xfId="0" applyFill="1" applyBorder="1" applyAlignment="1" applyProtection="1">
      <alignment vertical="center"/>
      <protection locked="0"/>
    </xf>
    <xf numFmtId="0" fontId="0" fillId="0" borderId="2" xfId="0" applyFill="1" applyBorder="1" applyAlignment="1" applyProtection="1">
      <alignment vertical="center"/>
      <protection locked="0"/>
    </xf>
    <xf numFmtId="190" fontId="3" fillId="2" borderId="1" xfId="0" applyNumberFormat="1" applyFont="1" applyFill="1" applyBorder="1" applyAlignment="1" applyProtection="1">
      <alignment horizontal="center" vertical="center" shrinkToFit="1"/>
      <protection locked="0"/>
    </xf>
    <xf numFmtId="190" fontId="0" fillId="2" borderId="1" xfId="0" applyNumberFormat="1" applyFill="1" applyBorder="1" applyAlignment="1" applyProtection="1">
      <alignment horizontal="center" vertical="center" shrinkToFit="1"/>
      <protection locked="0"/>
    </xf>
    <xf numFmtId="0" fontId="0" fillId="0" borderId="3" xfId="0" applyBorder="1" applyAlignment="1">
      <alignment horizontal="center" vertical="center"/>
    </xf>
    <xf numFmtId="181" fontId="3" fillId="2" borderId="12" xfId="0" applyNumberFormat="1" applyFont="1" applyFill="1" applyBorder="1" applyAlignment="1" applyProtection="1">
      <alignment vertical="center" shrinkToFit="1"/>
      <protection locked="0"/>
    </xf>
    <xf numFmtId="181" fontId="3" fillId="2" borderId="2" xfId="0" applyNumberFormat="1" applyFont="1" applyFill="1" applyBorder="1" applyAlignment="1" applyProtection="1">
      <alignment vertical="center" shrinkToFit="1"/>
      <protection locked="0"/>
    </xf>
    <xf numFmtId="0" fontId="0" fillId="0" borderId="3" xfId="0" applyFont="1" applyBorder="1" applyAlignment="1">
      <alignment horizontal="center" vertical="center"/>
    </xf>
    <xf numFmtId="0" fontId="0" fillId="0" borderId="2" xfId="0" applyFont="1" applyBorder="1" applyAlignment="1">
      <alignment horizontal="center" vertical="center"/>
    </xf>
    <xf numFmtId="183" fontId="18" fillId="0" borderId="12" xfId="0" applyNumberFormat="1" applyFont="1" applyFill="1" applyBorder="1" applyAlignment="1" applyProtection="1">
      <alignment horizontal="center" vertical="center" shrinkToFit="1"/>
      <protection locked="0"/>
    </xf>
    <xf numFmtId="183" fontId="18" fillId="0" borderId="3"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14" fillId="0" borderId="5" xfId="0" applyFont="1" applyFill="1" applyBorder="1" applyAlignment="1" applyProtection="1">
      <alignment horizontal="center" vertical="center" shrinkToFit="1"/>
    </xf>
    <xf numFmtId="0" fontId="0" fillId="0" borderId="5" xfId="0" applyFont="1" applyFill="1" applyBorder="1" applyAlignment="1" applyProtection="1">
      <alignment vertical="center" shrinkToFit="1"/>
    </xf>
    <xf numFmtId="0" fontId="3" fillId="0" borderId="16" xfId="0" applyFont="1" applyBorder="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10" fillId="2" borderId="12" xfId="0"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191" fontId="3" fillId="2" borderId="12" xfId="0" applyNumberFormat="1" applyFont="1" applyFill="1" applyBorder="1" applyAlignment="1" applyProtection="1">
      <alignment horizontal="center" vertical="center"/>
      <protection locked="0"/>
    </xf>
    <xf numFmtId="191" fontId="0" fillId="2" borderId="3" xfId="0" applyNumberFormat="1" applyFill="1" applyBorder="1" applyAlignment="1" applyProtection="1">
      <alignment horizontal="center" vertical="center"/>
      <protection locked="0"/>
    </xf>
    <xf numFmtId="192" fontId="3" fillId="0" borderId="5" xfId="0" applyNumberFormat="1" applyFont="1" applyBorder="1" applyAlignment="1">
      <alignment vertical="center"/>
    </xf>
    <xf numFmtId="176" fontId="3" fillId="0" borderId="10" xfId="0" applyNumberFormat="1" applyFont="1" applyBorder="1" applyAlignment="1">
      <alignment vertical="center"/>
    </xf>
    <xf numFmtId="0" fontId="10" fillId="2" borderId="10"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186" fontId="3" fillId="0" borderId="19" xfId="0" applyNumberFormat="1" applyFont="1" applyFill="1" applyBorder="1" applyAlignment="1">
      <alignment horizontal="center" vertical="center" shrinkToFit="1"/>
    </xf>
    <xf numFmtId="186" fontId="3" fillId="0" borderId="10" xfId="0" applyNumberFormat="1" applyFont="1" applyFill="1" applyBorder="1" applyAlignment="1">
      <alignment horizontal="center" vertical="center" shrinkToFit="1"/>
    </xf>
    <xf numFmtId="0" fontId="0" fillId="2" borderId="10" xfId="0" applyFont="1" applyFill="1" applyBorder="1" applyAlignment="1" applyProtection="1">
      <alignment horizontal="center" vertical="center"/>
      <protection locked="0"/>
    </xf>
    <xf numFmtId="0" fontId="0" fillId="2" borderId="1" xfId="0" applyFont="1" applyFill="1" applyBorder="1" applyAlignment="1" applyProtection="1">
      <alignment vertical="center"/>
      <protection locked="0"/>
    </xf>
    <xf numFmtId="0" fontId="11" fillId="2" borderId="10" xfId="0" applyFont="1"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0" fontId="10" fillId="2" borderId="8" xfId="0" applyFont="1" applyFill="1" applyBorder="1" applyAlignment="1" applyProtection="1">
      <alignment horizontal="center" vertical="center" wrapText="1"/>
      <protection locked="0"/>
    </xf>
    <xf numFmtId="176" fontId="0" fillId="0" borderId="9" xfId="0" applyNumberFormat="1" applyBorder="1" applyAlignment="1">
      <alignment vertical="center"/>
    </xf>
    <xf numFmtId="0" fontId="10" fillId="2" borderId="1"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186" fontId="3" fillId="0" borderId="8" xfId="0" applyNumberFormat="1" applyFont="1" applyFill="1" applyBorder="1" applyAlignment="1">
      <alignment horizontal="center" vertical="center" shrinkToFit="1"/>
    </xf>
    <xf numFmtId="186" fontId="3" fillId="0" borderId="18" xfId="0" applyNumberFormat="1" applyFont="1" applyFill="1" applyBorder="1" applyAlignment="1">
      <alignment horizontal="center" vertical="center" shrinkToFit="1"/>
    </xf>
    <xf numFmtId="0" fontId="0" fillId="2" borderId="1" xfId="0" applyFont="1" applyFill="1" applyBorder="1" applyAlignment="1" applyProtection="1">
      <alignment horizontal="center" vertical="center" wrapText="1"/>
      <protection locked="0"/>
    </xf>
    <xf numFmtId="0" fontId="0" fillId="2" borderId="9" xfId="0" applyFont="1" applyFill="1" applyBorder="1" applyAlignment="1" applyProtection="1">
      <alignment vertical="center"/>
      <protection locked="0"/>
    </xf>
    <xf numFmtId="0" fontId="11" fillId="2" borderId="9" xfId="0"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wrapText="1" shrinkToFit="1"/>
      <protection locked="0"/>
    </xf>
    <xf numFmtId="0" fontId="10" fillId="2" borderId="1"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xf>
    <xf numFmtId="0" fontId="0" fillId="2" borderId="8"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vertical="center" shrinkToFit="1"/>
      <protection locked="0"/>
    </xf>
    <xf numFmtId="0" fontId="3" fillId="0" borderId="1" xfId="0" applyFont="1" applyFill="1" applyBorder="1" applyAlignment="1">
      <alignment vertical="center" shrinkToFit="1"/>
    </xf>
    <xf numFmtId="194" fontId="3" fillId="0" borderId="8" xfId="0" applyNumberFormat="1" applyFont="1" applyFill="1" applyBorder="1" applyAlignment="1">
      <alignment horizontal="center" vertical="center" shrinkToFit="1"/>
    </xf>
    <xf numFmtId="194" fontId="3" fillId="0" borderId="10" xfId="0" applyNumberFormat="1" applyFont="1" applyFill="1" applyBorder="1" applyAlignment="1">
      <alignment horizontal="center" vertical="center" shrinkToFit="1"/>
    </xf>
    <xf numFmtId="0" fontId="10" fillId="2" borderId="8"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23" fillId="2" borderId="8"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0" fillId="2" borderId="8" xfId="0" applyFont="1" applyFill="1" applyBorder="1" applyAlignment="1" applyProtection="1">
      <alignment horizontal="center" vertical="center"/>
      <protection locked="0"/>
    </xf>
    <xf numFmtId="0" fontId="3" fillId="0" borderId="1" xfId="0" applyFont="1" applyFill="1" applyBorder="1" applyAlignment="1">
      <alignment horizontal="right" vertical="center" shrinkToFit="1"/>
    </xf>
    <xf numFmtId="0" fontId="10" fillId="2" borderId="1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0" fillId="0" borderId="17" xfId="0" applyBorder="1" applyAlignment="1">
      <alignment horizontal="center" vertical="center" wrapText="1"/>
    </xf>
    <xf numFmtId="0" fontId="0" fillId="0" borderId="5" xfId="0" applyBorder="1" applyAlignment="1">
      <alignment horizontal="center" vertical="center" wrapText="1"/>
    </xf>
    <xf numFmtId="195" fontId="14" fillId="0" borderId="5" xfId="0" applyNumberFormat="1" applyFont="1" applyFill="1" applyBorder="1" applyAlignment="1">
      <alignment vertical="center" wrapText="1" shrinkToFit="1"/>
    </xf>
    <xf numFmtId="195" fontId="14" fillId="0" borderId="5" xfId="0" applyNumberFormat="1" applyFont="1" applyFill="1" applyBorder="1" applyAlignment="1">
      <alignment vertical="center" shrinkToFit="1"/>
    </xf>
    <xf numFmtId="180" fontId="14" fillId="0" borderId="5" xfId="0" applyNumberFormat="1" applyFont="1" applyFill="1" applyBorder="1" applyAlignment="1">
      <alignment vertical="center" shrinkToFit="1"/>
    </xf>
    <xf numFmtId="0" fontId="0" fillId="2" borderId="1" xfId="0" applyFont="1" applyFill="1" applyBorder="1" applyAlignment="1" applyProtection="1">
      <alignment horizontal="center" vertical="center"/>
      <protection locked="0"/>
    </xf>
    <xf numFmtId="0" fontId="0" fillId="0" borderId="10" xfId="0" applyBorder="1" applyAlignment="1">
      <alignment vertical="center" shrinkToFit="1"/>
    </xf>
    <xf numFmtId="0" fontId="0" fillId="0" borderId="19" xfId="0" applyBorder="1" applyAlignment="1">
      <alignment horizontal="center" vertical="center"/>
    </xf>
    <xf numFmtId="49" fontId="10" fillId="2" borderId="12" xfId="0" applyNumberFormat="1" applyFont="1" applyFill="1" applyBorder="1" applyAlignment="1" applyProtection="1">
      <alignment horizontal="left" vertical="center" shrinkToFit="1"/>
      <protection locked="0"/>
    </xf>
    <xf numFmtId="49" fontId="10" fillId="2" borderId="3" xfId="0" applyNumberFormat="1" applyFont="1" applyFill="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10" fillId="2" borderId="2" xfId="0" applyNumberFormat="1" applyFont="1" applyFill="1" applyBorder="1" applyAlignment="1" applyProtection="1">
      <alignment horizontal="left" vertical="center" shrinkToFit="1"/>
      <protection locked="0"/>
    </xf>
    <xf numFmtId="0" fontId="0" fillId="0" borderId="10" xfId="0" applyBorder="1" applyAlignment="1" applyProtection="1">
      <alignment vertical="center" wrapText="1"/>
      <protection locked="0"/>
    </xf>
    <xf numFmtId="0" fontId="0" fillId="0" borderId="2" xfId="0" applyBorder="1" applyAlignment="1">
      <alignment horizontal="center" vertical="center" shrinkToFit="1"/>
    </xf>
    <xf numFmtId="179" fontId="10" fillId="2" borderId="12" xfId="0" applyNumberFormat="1" applyFont="1" applyFill="1" applyBorder="1" applyAlignment="1" applyProtection="1">
      <alignment vertical="center" shrinkToFit="1"/>
      <protection locked="0"/>
    </xf>
    <xf numFmtId="179" fontId="10" fillId="2" borderId="3" xfId="0" applyNumberFormat="1" applyFont="1" applyFill="1" applyBorder="1" applyAlignment="1" applyProtection="1">
      <alignment vertical="center" shrinkToFit="1"/>
      <protection locked="0"/>
    </xf>
    <xf numFmtId="179" fontId="10" fillId="2" borderId="2" xfId="0" applyNumberFormat="1" applyFont="1" applyFill="1" applyBorder="1" applyAlignment="1" applyProtection="1">
      <alignment vertical="center" shrinkToFit="1"/>
      <protection locked="0"/>
    </xf>
    <xf numFmtId="0" fontId="19" fillId="0" borderId="0" xfId="0" applyFont="1" applyAlignment="1">
      <alignment vertical="top" wrapText="1"/>
    </xf>
    <xf numFmtId="0" fontId="19" fillId="0" borderId="0" xfId="0" applyFont="1" applyAlignment="1">
      <alignment horizontal="left" vertical="top"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0" fillId="0" borderId="3" xfId="0" applyNumberFormat="1" applyBorder="1" applyAlignment="1" applyProtection="1">
      <alignment horizontal="left" vertical="center" shrinkToFit="1"/>
      <protection locked="0"/>
    </xf>
    <xf numFmtId="0" fontId="3" fillId="0" borderId="10" xfId="0" applyFont="1" applyFill="1" applyBorder="1" applyAlignment="1">
      <alignment horizontal="right" vertical="center" shrinkToFit="1"/>
    </xf>
    <xf numFmtId="0" fontId="3" fillId="0" borderId="8" xfId="0" applyFont="1" applyFill="1" applyBorder="1" applyAlignment="1">
      <alignment horizontal="right" vertical="center" shrinkToFit="1"/>
    </xf>
    <xf numFmtId="0" fontId="10" fillId="2" borderId="19" xfId="0" applyFont="1" applyFill="1" applyBorder="1" applyAlignment="1" applyProtection="1">
      <alignment vertical="center" wrapText="1"/>
      <protection locked="0"/>
    </xf>
    <xf numFmtId="0" fontId="3" fillId="0" borderId="9" xfId="0" applyFont="1" applyFill="1" applyBorder="1" applyAlignment="1">
      <alignment horizontal="right" vertical="center" shrinkToFit="1"/>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10" fillId="2" borderId="18" xfId="0" applyFont="1" applyFill="1" applyBorder="1" applyAlignment="1" applyProtection="1">
      <alignment vertical="center" wrapText="1"/>
      <protection locked="0"/>
    </xf>
    <xf numFmtId="184" fontId="13" fillId="0" borderId="16" xfId="0" applyNumberFormat="1"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7"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193" fontId="3" fillId="0" borderId="8" xfId="0" applyNumberFormat="1" applyFont="1" applyFill="1" applyBorder="1" applyAlignment="1">
      <alignment horizontal="center" vertical="center" shrinkToFit="1"/>
    </xf>
    <xf numFmtId="193" fontId="3" fillId="0" borderId="10" xfId="0" applyNumberFormat="1" applyFont="1" applyFill="1" applyBorder="1" applyAlignment="1">
      <alignment horizontal="center" vertical="center" shrinkToFit="1"/>
    </xf>
    <xf numFmtId="0" fontId="0" fillId="0" borderId="10" xfId="0" applyBorder="1" applyAlignment="1">
      <alignment vertical="center" wrapText="1"/>
    </xf>
    <xf numFmtId="183" fontId="18" fillId="0" borderId="12" xfId="0" applyNumberFormat="1" applyFont="1" applyFill="1" applyBorder="1" applyAlignment="1" applyProtection="1">
      <alignment horizontal="center" vertical="center" shrinkToFit="1"/>
    </xf>
    <xf numFmtId="183" fontId="18" fillId="0" borderId="3" xfId="0" applyNumberFormat="1"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2" xfId="0" applyFont="1" applyBorder="1" applyAlignment="1" applyProtection="1">
      <alignment horizontal="center" vertical="center"/>
    </xf>
    <xf numFmtId="0" fontId="10" fillId="0" borderId="12" xfId="0" applyFont="1" applyFill="1" applyBorder="1" applyAlignment="1" applyProtection="1">
      <alignment horizontal="center" vertical="center"/>
    </xf>
    <xf numFmtId="0" fontId="0" fillId="0" borderId="3" xfId="0" applyFill="1" applyBorder="1" applyAlignment="1" applyProtection="1">
      <alignment vertical="center"/>
    </xf>
    <xf numFmtId="0" fontId="0" fillId="0" borderId="2" xfId="0" applyFill="1" applyBorder="1" applyAlignment="1" applyProtection="1">
      <alignment vertical="center"/>
    </xf>
    <xf numFmtId="191" fontId="3" fillId="0" borderId="12" xfId="0" applyNumberFormat="1" applyFont="1" applyFill="1" applyBorder="1" applyAlignment="1" applyProtection="1">
      <alignment horizontal="center" vertical="center"/>
    </xf>
    <xf numFmtId="191" fontId="0" fillId="0" borderId="3" xfId="0" applyNumberFormat="1" applyFill="1" applyBorder="1" applyAlignment="1" applyProtection="1">
      <alignment horizontal="center" vertical="center"/>
    </xf>
    <xf numFmtId="0" fontId="3" fillId="0" borderId="12" xfId="0" applyFont="1" applyFill="1" applyBorder="1" applyAlignment="1" applyProtection="1">
      <alignment vertical="center" shrinkToFit="1"/>
    </xf>
    <xf numFmtId="0" fontId="0" fillId="0" borderId="1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shrinkToFi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57150</xdr:colOff>
      <xdr:row>19</xdr:row>
      <xdr:rowOff>95250</xdr:rowOff>
    </xdr:from>
    <xdr:to>
      <xdr:col>12</xdr:col>
      <xdr:colOff>171450</xdr:colOff>
      <xdr:row>27</xdr:row>
      <xdr:rowOff>180976</xdr:rowOff>
    </xdr:to>
    <xdr:sp macro="" textlink="">
      <xdr:nvSpPr>
        <xdr:cNvPr id="3" name="テキスト ボックス 2"/>
        <xdr:cNvSpPr txBox="1"/>
      </xdr:nvSpPr>
      <xdr:spPr>
        <a:xfrm>
          <a:off x="57150" y="5124450"/>
          <a:ext cx="10544175" cy="19145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留意点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○介護福祉士については、各月の前月末日時点で資格を取得している者とする。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〇勤続年数を算定要件とする場合は、「従業員勤務体制及び勤務形態一覧表」に算定要件を満たしている者が分かるように記載してください。</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○勤続年数とは、各月の前月の末日時点における勤続年数というものとする。</a:t>
          </a: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○勤続年数の算定に当たっては、同一法人の経営する他の介護サービス事業所、病院、社会福祉施設等においてサービスを利用者に直接提供する</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職員として勤務した年数を含むことができるものとする。</a:t>
          </a: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○加算（</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Ⅲ</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）のサービスを利用者に直接提供する職員とは、</a:t>
          </a:r>
          <a:r>
            <a:rPr lang="ja-JP" altLang="en-US" sz="1200" b="0" i="0" u="none" strike="noStrike" baseline="0" smtClean="0">
              <a:solidFill>
                <a:schemeClr val="dk1"/>
              </a:solidFill>
              <a:latin typeface="ＭＳ Ｐ明朝" panose="02020600040205080304" pitchFamily="18" charset="-128"/>
              <a:ea typeface="ＭＳ Ｐ明朝" panose="02020600040205080304" pitchFamily="18" charset="-128"/>
              <a:cs typeface="+mn-cs"/>
            </a:rPr>
            <a:t>生活相談員、看護職員、介護職員又は機能訓練指導員として勤務を行う職員を指すも</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のと</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する。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554935</xdr:colOff>
      <xdr:row>3</xdr:row>
      <xdr:rowOff>447261</xdr:rowOff>
    </xdr:from>
    <xdr:to>
      <xdr:col>1</xdr:col>
      <xdr:colOff>1151283</xdr:colOff>
      <xdr:row>5</xdr:row>
      <xdr:rowOff>8282</xdr:rowOff>
    </xdr:to>
    <xdr:sp macro="" textlink="">
      <xdr:nvSpPr>
        <xdr:cNvPr id="2" name="テキスト ボックス 1"/>
        <xdr:cNvSpPr txBox="1"/>
      </xdr:nvSpPr>
      <xdr:spPr>
        <a:xfrm>
          <a:off x="911087" y="1060174"/>
          <a:ext cx="596348" cy="248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117233</xdr:colOff>
      <xdr:row>8</xdr:row>
      <xdr:rowOff>61546</xdr:rowOff>
    </xdr:from>
    <xdr:to>
      <xdr:col>23</xdr:col>
      <xdr:colOff>1</xdr:colOff>
      <xdr:row>9</xdr:row>
      <xdr:rowOff>116498</xdr:rowOff>
    </xdr:to>
    <xdr:sp macro="" textlink="">
      <xdr:nvSpPr>
        <xdr:cNvPr id="2" name="オートシェイプ 2">
          <a:extLst>
            <a:ext uri="{FF2B5EF4-FFF2-40B4-BE49-F238E27FC236}">
              <a16:creationId xmlns:a16="http://schemas.microsoft.com/office/drawing/2014/main" id="{ECD501A9-265E-4A71-83A8-E661ED4361D1}"/>
            </a:ext>
          </a:extLst>
        </xdr:cNvPr>
        <xdr:cNvSpPr>
          <a:spLocks noChangeArrowheads="1"/>
        </xdr:cNvSpPr>
      </xdr:nvSpPr>
      <xdr:spPr bwMode="auto">
        <a:xfrm>
          <a:off x="4572002" y="5153758"/>
          <a:ext cx="2058864" cy="282086"/>
        </a:xfrm>
        <a:prstGeom prst="wedgeRectCallout">
          <a:avLst>
            <a:gd name="adj1" fmla="val -32903"/>
            <a:gd name="adj2" fmla="val 85473"/>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複数の単位が ある場合、単位毎に作成。</a:t>
          </a:r>
        </a:p>
      </xdr:txBody>
    </xdr:sp>
    <xdr:clientData/>
  </xdr:twoCellAnchor>
  <xdr:twoCellAnchor>
    <xdr:from>
      <xdr:col>5</xdr:col>
      <xdr:colOff>9238</xdr:colOff>
      <xdr:row>21</xdr:row>
      <xdr:rowOff>114688</xdr:rowOff>
    </xdr:from>
    <xdr:to>
      <xdr:col>9</xdr:col>
      <xdr:colOff>30550</xdr:colOff>
      <xdr:row>23</xdr:row>
      <xdr:rowOff>162786</xdr:rowOff>
    </xdr:to>
    <xdr:sp macro="" textlink="">
      <xdr:nvSpPr>
        <xdr:cNvPr id="4"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2262108" y="7701558"/>
          <a:ext cx="1644703" cy="395967"/>
        </a:xfrm>
        <a:prstGeom prst="wedgeRectCallout">
          <a:avLst>
            <a:gd name="adj1" fmla="val 30214"/>
            <a:gd name="adj2" fmla="val -113193"/>
          </a:avLst>
        </a:prstGeom>
        <a:solidFill>
          <a:schemeClr val="bg1"/>
        </a:solidFill>
        <a:ln w="19050">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en-US" sz="800" b="0" i="0" u="none" strike="noStrike" baseline="0">
              <a:solidFill>
                <a:srgbClr val="FF0000"/>
              </a:solidFill>
              <a:latin typeface="HG丸ｺﾞｼｯｸM-PRO" panose="020F0600000000000000" pitchFamily="50" charset="-128"/>
              <a:ea typeface="HG丸ｺﾞｼｯｸM-PRO" panose="020F0600000000000000" pitchFamily="50" charset="-128"/>
            </a:rPr>
            <a:t>「兼務」</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の場合は、</a:t>
          </a:r>
          <a:r>
            <a:rPr lang="ja-JP" altLang="en-US" sz="800" b="0" i="0" u="none" strike="noStrike" baseline="0">
              <a:solidFill>
                <a:srgbClr val="FF0000"/>
              </a:solidFill>
              <a:latin typeface="HG丸ｺﾞｼｯｸM-PRO" panose="020F0600000000000000" pitchFamily="50" charset="-128"/>
              <a:ea typeface="HG丸ｺﾞｼｯｸM-PRO" panose="020F0600000000000000" pitchFamily="50" charset="-128"/>
            </a:rPr>
            <a:t>勤務時間を振り分けて</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入力</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47</xdr:col>
      <xdr:colOff>38100</xdr:colOff>
      <xdr:row>21</xdr:row>
      <xdr:rowOff>161925</xdr:rowOff>
    </xdr:from>
    <xdr:to>
      <xdr:col>49</xdr:col>
      <xdr:colOff>139341</xdr:colOff>
      <xdr:row>24</xdr:row>
      <xdr:rowOff>160239</xdr:rowOff>
    </xdr:to>
    <xdr:sp macro="" textlink="">
      <xdr:nvSpPr>
        <xdr:cNvPr id="5"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12515850" y="7200900"/>
          <a:ext cx="501291" cy="512664"/>
        </a:xfrm>
        <a:prstGeom prst="wedgeRectCallout">
          <a:avLst>
            <a:gd name="adj1" fmla="val 31306"/>
            <a:gd name="adj2" fmla="val -73702"/>
          </a:avLst>
        </a:prstGeom>
        <a:solidFill>
          <a:schemeClr val="bg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ja-JP" sz="800" b="0" i="0" baseline="0">
              <a:effectLst/>
              <a:latin typeface="HG丸ｺﾞｼｯｸM-PRO" panose="020F0600000000000000" pitchFamily="50" charset="-128"/>
              <a:ea typeface="HG丸ｺﾞｼｯｸM-PRO" panose="020F0600000000000000" pitchFamily="50" charset="-128"/>
              <a:cs typeface="+mn-cs"/>
            </a:rPr>
            <a:t>休憩時間は</a:t>
          </a:r>
          <a:r>
            <a:rPr lang="ja-JP" altLang="en-US" sz="800" b="0" i="0" baseline="0">
              <a:effectLst/>
              <a:latin typeface="HG丸ｺﾞｼｯｸM-PRO" panose="020F0600000000000000" pitchFamily="50" charset="-128"/>
              <a:ea typeface="HG丸ｺﾞｼｯｸM-PRO" panose="020F0600000000000000" pitchFamily="50" charset="-128"/>
              <a:cs typeface="+mn-cs"/>
            </a:rPr>
            <a:t>除く</a:t>
          </a: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9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9"/>
  <sheetViews>
    <sheetView tabSelected="1" view="pageBreakPreview" zoomScale="85" zoomScaleNormal="85" zoomScaleSheetLayoutView="85" workbookViewId="0">
      <pane ySplit="6" topLeftCell="A7" activePane="bottomLeft" state="frozen"/>
      <selection activeCell="C2" sqref="C2:E2"/>
      <selection pane="bottomLeft" activeCell="B3" sqref="B3:E3"/>
    </sheetView>
  </sheetViews>
  <sheetFormatPr defaultRowHeight="13.5"/>
  <cols>
    <col min="1" max="1" width="14.5" style="32" customWidth="1"/>
    <col min="2" max="12" width="11.125" style="32" customWidth="1"/>
    <col min="13" max="13" width="2.625" style="32" customWidth="1"/>
    <col min="14" max="14" width="1.625" style="32" customWidth="1"/>
    <col min="15" max="15" width="15.625" style="32" customWidth="1"/>
    <col min="16" max="16" width="9" style="32"/>
    <col min="17" max="18" width="20.625" style="32" customWidth="1"/>
    <col min="19" max="19" width="11.25" style="32" customWidth="1"/>
    <col min="20" max="16384" width="9" style="32"/>
  </cols>
  <sheetData>
    <row r="1" spans="1:20" ht="18" customHeight="1">
      <c r="A1" s="31" t="s">
        <v>83</v>
      </c>
      <c r="G1" s="48"/>
      <c r="H1" s="49"/>
      <c r="M1" s="3"/>
    </row>
    <row r="2" spans="1:20" ht="18" customHeight="1">
      <c r="A2" s="31"/>
      <c r="G2" s="48"/>
      <c r="H2" s="49"/>
      <c r="M2" s="3" t="s">
        <v>86</v>
      </c>
    </row>
    <row r="3" spans="1:20" ht="18" customHeight="1">
      <c r="A3" s="50" t="s">
        <v>48</v>
      </c>
      <c r="B3" s="146"/>
      <c r="C3" s="147"/>
      <c r="D3" s="147"/>
      <c r="E3" s="148"/>
      <c r="F3" s="149" t="s">
        <v>80</v>
      </c>
      <c r="G3" s="150"/>
      <c r="H3" s="151"/>
      <c r="I3" s="152"/>
      <c r="J3" s="46"/>
      <c r="K3" s="46"/>
      <c r="O3" s="47"/>
    </row>
    <row r="4" spans="1:20" ht="18" customHeight="1">
      <c r="A4" s="153"/>
      <c r="B4" s="154"/>
      <c r="C4" s="5"/>
      <c r="H4" s="52" t="s">
        <v>35</v>
      </c>
      <c r="I4" s="92"/>
      <c r="J4" s="53" t="s">
        <v>57</v>
      </c>
      <c r="K4" s="52" t="s">
        <v>28</v>
      </c>
      <c r="L4" s="92"/>
      <c r="M4" s="47" t="s">
        <v>57</v>
      </c>
      <c r="O4" s="47" t="s">
        <v>74</v>
      </c>
    </row>
    <row r="5" spans="1:20" ht="18" customHeight="1">
      <c r="A5" s="50" t="s">
        <v>75</v>
      </c>
      <c r="B5" s="144" t="str">
        <f>IF(H3="","",DATE(YEAR(H3)-1,4,1))</f>
        <v/>
      </c>
      <c r="C5" s="144" t="str">
        <f>IF(H3="","",DATE(YEAR(B5),MONTH(B5)+1,1))</f>
        <v/>
      </c>
      <c r="D5" s="144" t="str">
        <f>IF(H3="","",DATE(YEAR(C5),MONTH(C5)+1,1))</f>
        <v/>
      </c>
      <c r="E5" s="144" t="str">
        <f>IF(H3="","",DATE(YEAR(D5),MONTH(D5)+1,1))</f>
        <v/>
      </c>
      <c r="F5" s="144" t="str">
        <f>IF(H3="","",DATE(YEAR(E5),MONTH(E5)+1,1))</f>
        <v/>
      </c>
      <c r="G5" s="144" t="str">
        <f>IF(H3="","",DATE(YEAR(F5),MONTH(F5)+1,1))</f>
        <v/>
      </c>
      <c r="H5" s="144" t="str">
        <f>IF(H3="","",DATE(YEAR(G5),MONTH(G5)+1,1))</f>
        <v/>
      </c>
      <c r="I5" s="144" t="str">
        <f>IF(H3="","",DATE(YEAR(H5),MONTH(H5)+1,1))</f>
        <v/>
      </c>
      <c r="J5" s="144" t="str">
        <f>IF(H3="","",DATE(YEAR(I5),MONTH(I5)+1,1))</f>
        <v/>
      </c>
      <c r="K5" s="144" t="str">
        <f>IF(H3="","",DATE(YEAR(J5),MONTH(J5)+1,1))</f>
        <v/>
      </c>
      <c r="L5" s="144" t="str">
        <f>IF(H3="","",DATE(YEAR(K5),MONTH(K5)+1,1))</f>
        <v/>
      </c>
      <c r="O5" s="50" t="s">
        <v>61</v>
      </c>
      <c r="P5" s="50" t="s">
        <v>62</v>
      </c>
      <c r="Q5" s="50" t="s">
        <v>60</v>
      </c>
      <c r="R5" s="50" t="s">
        <v>63</v>
      </c>
      <c r="S5" s="50" t="s">
        <v>69</v>
      </c>
      <c r="T5" s="50" t="s">
        <v>188</v>
      </c>
    </row>
    <row r="6" spans="1:20" ht="27" customHeight="1">
      <c r="A6" s="140"/>
      <c r="B6" s="145"/>
      <c r="C6" s="145"/>
      <c r="D6" s="145"/>
      <c r="E6" s="145"/>
      <c r="F6" s="145"/>
      <c r="G6" s="145"/>
      <c r="H6" s="145"/>
      <c r="I6" s="145"/>
      <c r="J6" s="145"/>
      <c r="K6" s="145"/>
      <c r="L6" s="145"/>
      <c r="O6" s="77" t="s">
        <v>189</v>
      </c>
      <c r="P6" s="77" t="s">
        <v>58</v>
      </c>
      <c r="Q6" s="77" t="s">
        <v>64</v>
      </c>
      <c r="R6" s="77" t="s">
        <v>7</v>
      </c>
      <c r="S6" s="97">
        <v>0.7</v>
      </c>
      <c r="T6" s="139"/>
    </row>
    <row r="7" spans="1:20" ht="27" customHeight="1">
      <c r="A7" s="51" t="str">
        <f>IFERROR(INDEX(R6:R12,MATCH(A6,O6:O12,0)),"")</f>
        <v/>
      </c>
      <c r="B7" s="129" t="str">
        <f>IF(OR(B5="",A6=""),"",IF($A$6="加算Ⅰ勤続年数",SUM('4月'!AT35:AV36,'4月'!AT81:AV82),IF($A$6="加算Ⅲ勤続年数",SUM('4月'!AT37:AV38,'4月'!AT83:AV84),SUM('4月'!AT33:AV34,'4月'!AT79:AV80))))</f>
        <v/>
      </c>
      <c r="C7" s="129" t="str">
        <f>IF(OR(C5="",A6=""),"",IF($A$6="加算Ⅰ勤続年数",SUM('5月'!AT35:AV36,'5月'!AT81:AV82),IF($A$6="加算Ⅲ勤続年数",SUM('5月'!AT37:AV38,'5月'!AT83:AV84),SUM('5月'!AT33:AV34,'5月'!AT79:AV80))))</f>
        <v/>
      </c>
      <c r="D7" s="129" t="str">
        <f>IF(OR(D5="",A6=""),"",IF($A$6="加算Ⅰ勤続年数",SUM('6月'!AT35:AV36,'6月'!AT81:AV82),IF($A$6="加算Ⅲ勤続年数",SUM('6月'!AT37:AV38,'6月'!AT83:AV84),SUM('6月'!AT33:AV34,'6月'!AT79:AV80))))</f>
        <v/>
      </c>
      <c r="E7" s="129" t="str">
        <f>IF(OR(E5="",A6=""),"",IF($A$6="加算Ⅰ勤続年数",SUM('7月'!AT35:AV36,'7月'!AT81:AV82),IF($A$6="加算Ⅲ勤続年数",SUM('7月'!AT37:AV38,'7月'!AT83:AV84),SUM('7月'!AT33:AV34,'7月'!AT79:AV80))))</f>
        <v/>
      </c>
      <c r="F7" s="129" t="str">
        <f>IF(OR(F5="",A6=""),"",IF($A$6="加算Ⅰ勤続年数",SUM('8月'!AT35:AV36,'8月'!AT81:AV82),IF($A$6="加算Ⅲ勤続年数",SUM('8月'!AT37:AV38,'8月'!AT83:AV84),SUM('8月'!AT33:AV34,'8月'!AT79:AV80))))</f>
        <v/>
      </c>
      <c r="G7" s="129" t="str">
        <f>IF(OR(G5="",A6=""),"",IF($A$6="加算Ⅰ勤続年数",SUM('9月'!AT35:AV36,'9月'!AT81:AV82),IF($A$6="加算Ⅲ勤続年数",SUM('9月'!AT37:AV38,'9月'!AT83:AV84),SUM('9月'!AT33:AV34,'9月'!AT79:AV80))))</f>
        <v/>
      </c>
      <c r="H7" s="129" t="str">
        <f>IF(OR(H5="",A6=""),"",IF($A$6="加算Ⅰ勤続年数",SUM('10月'!AT35:AV36,'10月'!AT81:AV82),IF($A$6="加算Ⅲ勤続年数",SUM('10月'!AT37:AV38,'10月'!AT83:AV84),SUM('10月'!AT33:AV34,'10月'!AT79:AV80))))</f>
        <v/>
      </c>
      <c r="I7" s="129" t="str">
        <f>IF(OR(I5="",A6=""),"",IF($A$6="加算Ⅰ勤続年数",SUM('11月'!AT35:AV36,'11月'!AT81:AV82),IF($A$6="加算Ⅲ勤続年数",SUM('11月'!AT37:AV38,'11月'!AT83:AV84),SUM('11月'!AT33:AV34,'11月'!AT79:AV80))))</f>
        <v/>
      </c>
      <c r="J7" s="129" t="str">
        <f>IF(OR(J5="",A6=""),"",IF($A$6="加算Ⅰ勤続年数",SUM('12月'!AT35:AV36,'12月'!AT81:AV82),IF($A$6="加算Ⅲ勤続年数",SUM('12月'!AT37:AV38,'12月'!AT83:AV84),SUM('12月'!AT33:AV34,'12月'!AT79:AV80))))</f>
        <v/>
      </c>
      <c r="K7" s="129" t="str">
        <f>IF(OR(K5="",A6=""),"",IF($A$6="加算Ⅰ勤続年数",SUM('1月'!AT35:AV36,'1月'!AT81:AV82),IF($A$6="加算Ⅲ勤続年数",SUM('1月'!AT37:AV38,'1月'!AT83:AV84),SUM('1月'!AT33:AV34,'1月'!AT79:AV80))))</f>
        <v/>
      </c>
      <c r="L7" s="129" t="str">
        <f>IF(OR(L5="",A6=""),"",IF($A$6="加算Ⅰ勤続年数",SUM('2月'!AT35:AV36,'2月'!AT81:AV82),IF($A$6="加算Ⅲ勤続年数",SUM('2月'!AT37:AV38,'2月'!AT83:AV84),SUM('2月'!AT33:AV34,'2月'!AT79:AV80))))</f>
        <v/>
      </c>
      <c r="O7" s="77" t="s">
        <v>190</v>
      </c>
      <c r="P7" s="77" t="s">
        <v>58</v>
      </c>
      <c r="Q7" s="77" t="s">
        <v>64</v>
      </c>
      <c r="R7" s="77" t="s">
        <v>191</v>
      </c>
      <c r="S7" s="97">
        <v>0.25</v>
      </c>
      <c r="T7" s="139">
        <v>120</v>
      </c>
    </row>
    <row r="8" spans="1:20" ht="27" customHeight="1" thickBot="1">
      <c r="A8" s="89" t="str">
        <f>IFERROR(INDEX(Q6:Q12,MATCH(A6,O6:O12,0)),"")</f>
        <v/>
      </c>
      <c r="B8" s="130" t="str">
        <f>IF(OR(B5="",A6=""),"",IF($A$6="加算Ⅲ勤続年数",SUM('4月'!AN44,'4月'!AN90),SUM('4月'!AN43,'4月'!AN89)))</f>
        <v/>
      </c>
      <c r="C8" s="130" t="str">
        <f>IF(OR(C5="",A6=""),"",IF($A$6="加算Ⅲ勤続年数",SUM('5月'!AN44,'5月'!AN90),SUM('5月'!AN43,'5月'!AN89)))</f>
        <v/>
      </c>
      <c r="D8" s="130" t="str">
        <f>IF(OR(D5="",A6=""),"",IF($A$6="加算Ⅲ勤続年数",SUM('6月'!AN44,'6月'!AN90),SUM('6月'!AN43,'6月'!AN89)))</f>
        <v/>
      </c>
      <c r="E8" s="130" t="str">
        <f>IF(OR(E5="",A6=""),"",IF($A$6="加算Ⅲ勤続年数",SUM('7月'!AN44,'7月'!AN90),SUM('7月'!AN43,'7月'!AN89)))</f>
        <v/>
      </c>
      <c r="F8" s="130" t="str">
        <f>IF(OR(F5="",A6=""),"",IF($A$6="加算Ⅲ勤続年数",SUM('8月'!AN44,'8月'!AN90),SUM('8月'!AN43,'8月'!AN89)))</f>
        <v/>
      </c>
      <c r="G8" s="130" t="str">
        <f>IF(OR(G5="",A6=""),"",IF($A$6="加算Ⅲ勤続年数",SUM('9月'!AN44,'9月'!AN90),SUM('9月'!AN43,'9月'!AN89)))</f>
        <v/>
      </c>
      <c r="H8" s="130" t="str">
        <f>IF(OR(H5="",A6=""),"",IF($A$6="加算Ⅲ勤続年数",SUM('10月'!AN44,'10月'!AN90),SUM('10月'!AN43,'10月'!AN89)))</f>
        <v/>
      </c>
      <c r="I8" s="130" t="str">
        <f>IF(OR(I5="",A6=""),"",IF($A$6="加算Ⅲ勤続年数",SUM('11月'!AN44,'11月'!AN90),SUM('11月'!AN43,'11月'!AN89)))</f>
        <v/>
      </c>
      <c r="J8" s="130" t="str">
        <f>IF(OR(J5="",A6=""),"",IF($A$6="加算Ⅲ勤続年数",SUM('12月'!AN44,'12月'!AN90),SUM('12月'!AN43,'12月'!AN89)))</f>
        <v/>
      </c>
      <c r="K8" s="130" t="str">
        <f>IF(OR(K5="",A6=""),"",IF($A$6="加算Ⅲ勤続年数",SUM('1月'!AN44,'1月'!AN90),SUM('1月'!AN43,'1月'!AN89)))</f>
        <v/>
      </c>
      <c r="L8" s="130" t="str">
        <f>IF(OR(L5="",A6=""),"",IF($A$6="加算Ⅲ勤続年数",SUM('2月'!AN44,'2月'!AN90),SUM('2月'!AN43,'2月'!AN89)))</f>
        <v/>
      </c>
      <c r="O8" s="77" t="s">
        <v>192</v>
      </c>
      <c r="P8" s="77" t="s">
        <v>59</v>
      </c>
      <c r="Q8" s="77" t="s">
        <v>64</v>
      </c>
      <c r="R8" s="77" t="s">
        <v>7</v>
      </c>
      <c r="S8" s="97">
        <v>0.5</v>
      </c>
      <c r="T8" s="139"/>
    </row>
    <row r="9" spans="1:20" ht="27" customHeight="1" thickTop="1" thickBot="1">
      <c r="A9" s="90" t="s">
        <v>70</v>
      </c>
      <c r="B9" s="91" t="str">
        <f t="shared" ref="B9:L9" si="0">IFERROR(ROUNDDOWN(B7/B8,3),"")</f>
        <v/>
      </c>
      <c r="C9" s="91" t="str">
        <f t="shared" si="0"/>
        <v/>
      </c>
      <c r="D9" s="91" t="str">
        <f t="shared" si="0"/>
        <v/>
      </c>
      <c r="E9" s="91" t="str">
        <f t="shared" si="0"/>
        <v/>
      </c>
      <c r="F9" s="91" t="str">
        <f t="shared" si="0"/>
        <v/>
      </c>
      <c r="G9" s="91" t="str">
        <f t="shared" si="0"/>
        <v/>
      </c>
      <c r="H9" s="91" t="str">
        <f t="shared" si="0"/>
        <v/>
      </c>
      <c r="I9" s="91" t="str">
        <f t="shared" si="0"/>
        <v/>
      </c>
      <c r="J9" s="91" t="str">
        <f t="shared" si="0"/>
        <v/>
      </c>
      <c r="K9" s="91" t="str">
        <f t="shared" si="0"/>
        <v/>
      </c>
      <c r="L9" s="91" t="str">
        <f t="shared" si="0"/>
        <v/>
      </c>
      <c r="O9" s="77" t="s">
        <v>193</v>
      </c>
      <c r="P9" s="77" t="s">
        <v>194</v>
      </c>
      <c r="Q9" s="77" t="s">
        <v>64</v>
      </c>
      <c r="R9" s="77" t="s">
        <v>7</v>
      </c>
      <c r="S9" s="97">
        <v>0.4</v>
      </c>
      <c r="T9" s="139"/>
    </row>
    <row r="10" spans="1:20" ht="27" customHeight="1" thickBot="1">
      <c r="K10" s="66" t="s">
        <v>82</v>
      </c>
      <c r="L10" s="73" t="str">
        <f>IFERROR(ROUNDDOWN(AVERAGE(B7:L7)/AVERAGE(B8:L8),3),"")</f>
        <v/>
      </c>
      <c r="O10" s="77" t="s">
        <v>195</v>
      </c>
      <c r="P10" s="77" t="s">
        <v>194</v>
      </c>
      <c r="Q10" s="77" t="s">
        <v>65</v>
      </c>
      <c r="R10" s="77" t="s">
        <v>196</v>
      </c>
      <c r="S10" s="97">
        <v>0.3</v>
      </c>
      <c r="T10" s="139">
        <v>84</v>
      </c>
    </row>
    <row r="11" spans="1:20" ht="27" customHeight="1">
      <c r="A11" s="78" t="s">
        <v>78</v>
      </c>
      <c r="K11" s="66" t="s">
        <v>68</v>
      </c>
      <c r="L11" s="100" t="str">
        <f>IFERROR(INDEX(S6:S12,MATCH(A6,O6:O12,0)),"")</f>
        <v/>
      </c>
      <c r="O11" s="77"/>
      <c r="P11" s="77"/>
      <c r="Q11" s="77"/>
      <c r="R11" s="77"/>
      <c r="S11" s="97"/>
      <c r="T11" s="139"/>
    </row>
    <row r="12" spans="1:20" ht="18" customHeight="1">
      <c r="A12" s="143" t="s">
        <v>81</v>
      </c>
      <c r="B12" s="142"/>
      <c r="C12" s="142"/>
      <c r="D12" s="142"/>
      <c r="E12" s="142"/>
      <c r="F12" s="142"/>
      <c r="G12" s="142"/>
      <c r="H12" s="142"/>
      <c r="I12" s="142"/>
      <c r="J12" s="142"/>
      <c r="K12" s="142"/>
      <c r="L12" s="142"/>
      <c r="M12" s="142"/>
      <c r="O12" s="77"/>
      <c r="P12" s="77"/>
      <c r="Q12" s="77"/>
      <c r="R12" s="77"/>
      <c r="S12" s="97"/>
      <c r="T12" s="139"/>
    </row>
    <row r="13" spans="1:20" ht="18" customHeight="1">
      <c r="A13" s="141" t="s">
        <v>84</v>
      </c>
      <c r="B13" s="142"/>
      <c r="C13" s="142"/>
      <c r="D13" s="142"/>
      <c r="E13" s="142"/>
      <c r="F13" s="142"/>
      <c r="G13" s="142"/>
      <c r="H13" s="142"/>
      <c r="I13" s="142"/>
      <c r="J13" s="142"/>
      <c r="K13" s="142"/>
      <c r="L13" s="142"/>
      <c r="M13" s="142"/>
      <c r="O13" s="76"/>
      <c r="P13" s="76"/>
      <c r="Q13" s="76"/>
      <c r="R13" s="76"/>
      <c r="S13" s="76"/>
    </row>
    <row r="14" spans="1:20" ht="18" customHeight="1">
      <c r="A14" s="93"/>
      <c r="B14" s="93"/>
      <c r="C14" s="93"/>
      <c r="D14" s="93"/>
      <c r="E14" s="93"/>
      <c r="F14" s="93"/>
      <c r="G14" s="93"/>
      <c r="H14" s="93"/>
      <c r="I14" s="93"/>
      <c r="J14" s="93"/>
      <c r="K14" s="93"/>
      <c r="L14" s="93"/>
      <c r="M14" s="93"/>
      <c r="O14" s="76"/>
      <c r="P14" s="76"/>
      <c r="Q14" s="76"/>
      <c r="R14" s="76"/>
      <c r="S14" s="76"/>
    </row>
    <row r="15" spans="1:20" ht="18" customHeight="1">
      <c r="A15" s="143" t="s">
        <v>144</v>
      </c>
      <c r="B15" s="142"/>
      <c r="C15" s="142"/>
      <c r="D15" s="142"/>
      <c r="E15" s="142"/>
      <c r="F15" s="142"/>
      <c r="G15" s="142"/>
      <c r="H15" s="142"/>
      <c r="I15" s="142"/>
      <c r="J15" s="142"/>
      <c r="K15" s="142"/>
      <c r="L15" s="142"/>
      <c r="M15" s="142"/>
      <c r="O15" s="76"/>
      <c r="P15" s="76"/>
      <c r="Q15" s="76"/>
      <c r="R15" s="76"/>
      <c r="S15" s="76"/>
    </row>
    <row r="16" spans="1:20" ht="18" customHeight="1">
      <c r="A16" s="94"/>
      <c r="B16" s="93"/>
      <c r="C16" s="93"/>
      <c r="D16" s="93"/>
      <c r="E16" s="93"/>
      <c r="F16" s="93"/>
      <c r="G16" s="93"/>
      <c r="H16" s="93"/>
      <c r="I16" s="93"/>
      <c r="J16" s="93"/>
      <c r="K16" s="93"/>
      <c r="L16" s="93"/>
      <c r="M16" s="93"/>
      <c r="O16" s="76"/>
      <c r="P16" s="76"/>
      <c r="Q16" s="76"/>
      <c r="R16" s="76"/>
      <c r="S16" s="76"/>
    </row>
    <row r="17" spans="1:19" ht="18" customHeight="1">
      <c r="A17" s="143" t="s">
        <v>142</v>
      </c>
      <c r="B17" s="142"/>
      <c r="C17" s="142"/>
      <c r="D17" s="142"/>
      <c r="E17" s="142"/>
      <c r="F17" s="142"/>
      <c r="G17" s="142"/>
      <c r="H17" s="142"/>
      <c r="I17" s="142"/>
      <c r="J17" s="142"/>
      <c r="K17" s="142"/>
      <c r="L17" s="142"/>
      <c r="M17" s="142"/>
      <c r="O17" s="76"/>
      <c r="P17" s="76"/>
      <c r="Q17" s="76"/>
      <c r="R17" s="76"/>
      <c r="S17" s="76"/>
    </row>
    <row r="18" spans="1:19" ht="18" customHeight="1">
      <c r="A18" s="94"/>
      <c r="B18" s="93"/>
      <c r="C18" s="93"/>
      <c r="D18" s="93"/>
      <c r="E18" s="93"/>
      <c r="F18" s="93"/>
      <c r="G18" s="93"/>
      <c r="H18" s="93"/>
      <c r="I18" s="93"/>
      <c r="J18" s="93"/>
      <c r="K18" s="93"/>
      <c r="L18" s="93"/>
      <c r="M18" s="93"/>
      <c r="O18" s="76"/>
      <c r="P18" s="76"/>
      <c r="Q18" s="76"/>
      <c r="R18" s="76"/>
      <c r="S18" s="76"/>
    </row>
    <row r="19" spans="1:19" ht="18" customHeight="1">
      <c r="A19" s="143" t="s">
        <v>76</v>
      </c>
      <c r="B19" s="142"/>
      <c r="C19" s="142"/>
      <c r="D19" s="142"/>
      <c r="E19" s="142"/>
      <c r="F19" s="142"/>
      <c r="G19" s="142"/>
      <c r="H19" s="142"/>
      <c r="I19" s="142"/>
      <c r="J19" s="142"/>
      <c r="K19" s="142"/>
      <c r="L19" s="142"/>
      <c r="M19" s="142"/>
      <c r="O19" s="76"/>
      <c r="P19" s="76"/>
      <c r="Q19" s="76"/>
      <c r="R19" s="76"/>
      <c r="S19" s="76"/>
    </row>
    <row r="20" spans="1:19" ht="18" customHeight="1">
      <c r="A20" s="31"/>
      <c r="O20" s="76"/>
      <c r="P20" s="76"/>
      <c r="Q20" s="76"/>
      <c r="R20" s="76"/>
      <c r="S20" s="76"/>
    </row>
    <row r="21" spans="1:19" ht="18" customHeight="1">
      <c r="A21" s="31"/>
      <c r="O21" s="76"/>
      <c r="P21" s="76"/>
      <c r="Q21" s="76"/>
      <c r="R21" s="76"/>
      <c r="S21" s="76"/>
    </row>
    <row r="22" spans="1:19" ht="18" customHeight="1">
      <c r="A22" s="31"/>
      <c r="O22" s="76"/>
      <c r="P22" s="76"/>
      <c r="Q22" s="76"/>
      <c r="R22" s="76"/>
      <c r="S22" s="76"/>
    </row>
    <row r="23" spans="1:19" ht="18" customHeight="1">
      <c r="A23" s="31"/>
      <c r="O23" s="76"/>
      <c r="P23" s="76"/>
      <c r="Q23" s="76"/>
      <c r="R23" s="76"/>
      <c r="S23" s="76"/>
    </row>
    <row r="24" spans="1:19" ht="18" customHeight="1">
      <c r="A24" s="33"/>
    </row>
    <row r="25" spans="1:19" ht="18" customHeight="1">
      <c r="A25" s="33"/>
    </row>
    <row r="26" spans="1:19" ht="18" customHeight="1">
      <c r="A26" s="33"/>
    </row>
    <row r="27" spans="1:19" ht="18" customHeight="1">
      <c r="A27" s="33"/>
    </row>
    <row r="28" spans="1:19" ht="18" customHeight="1">
      <c r="A28" s="33"/>
    </row>
    <row r="29" spans="1:19" ht="18" customHeight="1"/>
    <row r="30" spans="1:19" ht="18" customHeight="1">
      <c r="A30" s="47"/>
    </row>
    <row r="31" spans="1:19" ht="18" customHeight="1"/>
    <row r="32" spans="1:19" ht="18" customHeight="1"/>
    <row r="33" spans="14:14" ht="18" customHeight="1">
      <c r="N33" s="47"/>
    </row>
    <row r="34" spans="14:14" ht="18" customHeight="1">
      <c r="N34" s="47"/>
    </row>
    <row r="35" spans="14:14" ht="18" customHeight="1"/>
    <row r="36" spans="14:14" ht="18" customHeight="1"/>
    <row r="37" spans="14:14" ht="18" customHeight="1"/>
    <row r="38" spans="14:14" ht="18" customHeight="1"/>
    <row r="39" spans="14:14" ht="18" customHeight="1"/>
  </sheetData>
  <sheetProtection sheet="1" objects="1" scenarios="1"/>
  <mergeCells count="20">
    <mergeCell ref="B3:E3"/>
    <mergeCell ref="F3:G3"/>
    <mergeCell ref="H3:I3"/>
    <mergeCell ref="A4:B4"/>
    <mergeCell ref="B5:B6"/>
    <mergeCell ref="C5:C6"/>
    <mergeCell ref="D5:D6"/>
    <mergeCell ref="E5:E6"/>
    <mergeCell ref="A13:M13"/>
    <mergeCell ref="A15:M15"/>
    <mergeCell ref="A17:M17"/>
    <mergeCell ref="A19:M19"/>
    <mergeCell ref="F5:F6"/>
    <mergeCell ref="G5:G6"/>
    <mergeCell ref="H5:H6"/>
    <mergeCell ref="I5:I6"/>
    <mergeCell ref="J5:J6"/>
    <mergeCell ref="A12:M12"/>
    <mergeCell ref="K5:K6"/>
    <mergeCell ref="L5:L6"/>
  </mergeCells>
  <phoneticPr fontId="2"/>
  <dataValidations count="1">
    <dataValidation type="list" allowBlank="1" showInputMessage="1" showErrorMessage="1" sqref="A6">
      <formula1>$O$6:$O$10</formula1>
    </dataValidation>
  </dataValidations>
  <printOptions horizontalCentered="1"/>
  <pageMargins left="0.19685039370078741" right="0.19685039370078741" top="0.78740157480314965" bottom="0.19685039370078741" header="0.51181102362204722" footer="0.51181102362204722"/>
  <pageSetup paperSize="9"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4"/>
  <sheetViews>
    <sheetView view="pageBreakPreview" zoomScaleNormal="100" zoomScaleSheetLayoutView="100" workbookViewId="0">
      <pane ySplit="5" topLeftCell="A6" activePane="bottomLeft" state="frozen"/>
      <selection activeCell="AQ38" sqref="AQ38:BB54"/>
      <selection pane="bottomLeft" activeCell="C8" sqref="C8"/>
    </sheetView>
  </sheetViews>
  <sheetFormatPr defaultRowHeight="13.5"/>
  <cols>
    <col min="1" max="1" width="4.625" style="19" customWidth="1"/>
    <col min="2" max="3" width="15.625" style="19" customWidth="1"/>
    <col min="4" max="4" width="11.625" style="19" customWidth="1"/>
    <col min="5" max="5" width="11.875" style="19" customWidth="1"/>
    <col min="6" max="6" width="10.875" style="19" customWidth="1"/>
    <col min="7" max="16384" width="9" style="19"/>
  </cols>
  <sheetData>
    <row r="1" spans="1:7" ht="17.25">
      <c r="A1" s="9" t="s">
        <v>52</v>
      </c>
      <c r="G1" s="34">
        <f ca="1">NOW()</f>
        <v>44280.428159374998</v>
      </c>
    </row>
    <row r="2" spans="1:7" ht="27" customHeight="1">
      <c r="A2" s="155" t="s">
        <v>48</v>
      </c>
      <c r="B2" s="156"/>
      <c r="C2" s="157" t="str">
        <f>IF(【算定要件集計】!B3="","",【算定要件集計】!B3)</f>
        <v/>
      </c>
      <c r="D2" s="158"/>
      <c r="E2" s="127"/>
      <c r="F2" s="36" t="s">
        <v>167</v>
      </c>
      <c r="G2" s="128" t="str">
        <f>IF(【算定要件集計】!H3="","",【算定要件集計】!H3)</f>
        <v/>
      </c>
    </row>
    <row r="3" spans="1:7" ht="5.0999999999999996" customHeight="1"/>
    <row r="4" spans="1:7" ht="36" customHeight="1">
      <c r="A4" s="20" t="s">
        <v>44</v>
      </c>
      <c r="B4" s="20" t="s">
        <v>0</v>
      </c>
      <c r="C4" s="20" t="s">
        <v>45</v>
      </c>
      <c r="D4" s="36" t="s">
        <v>46</v>
      </c>
      <c r="E4" s="36" t="s">
        <v>49</v>
      </c>
      <c r="F4" s="20" t="s">
        <v>47</v>
      </c>
      <c r="G4" s="36" t="s">
        <v>50</v>
      </c>
    </row>
    <row r="5" spans="1:7" ht="18" customHeight="1">
      <c r="A5" s="35"/>
      <c r="B5" s="79" t="s">
        <v>4</v>
      </c>
      <c r="C5" s="79" t="s">
        <v>149</v>
      </c>
      <c r="D5" s="80" t="s">
        <v>24</v>
      </c>
      <c r="E5" s="81">
        <v>39539</v>
      </c>
      <c r="F5" s="81">
        <v>41365</v>
      </c>
      <c r="G5" s="37">
        <f t="shared" ref="G5:G36" ca="1" si="0">IF(F5="","",DATEDIF(F5,$G$1,"m"))</f>
        <v>95</v>
      </c>
    </row>
    <row r="6" spans="1:7" ht="18" customHeight="1">
      <c r="A6" s="35">
        <v>1</v>
      </c>
      <c r="B6" s="95"/>
      <c r="C6" s="95"/>
      <c r="D6" s="98"/>
      <c r="E6" s="99"/>
      <c r="F6" s="99"/>
      <c r="G6" s="37" t="str">
        <f t="shared" si="0"/>
        <v/>
      </c>
    </row>
    <row r="7" spans="1:7" ht="18" customHeight="1">
      <c r="A7" s="35">
        <v>2</v>
      </c>
      <c r="B7" s="95"/>
      <c r="C7" s="107"/>
      <c r="D7" s="98"/>
      <c r="E7" s="99"/>
      <c r="F7" s="99"/>
      <c r="G7" s="37" t="str">
        <f t="shared" si="0"/>
        <v/>
      </c>
    </row>
    <row r="8" spans="1:7" ht="18" customHeight="1">
      <c r="A8" s="35">
        <v>3</v>
      </c>
      <c r="B8" s="95"/>
      <c r="C8" s="118"/>
      <c r="D8" s="98"/>
      <c r="E8" s="99"/>
      <c r="F8" s="99"/>
      <c r="G8" s="37" t="str">
        <f t="shared" si="0"/>
        <v/>
      </c>
    </row>
    <row r="9" spans="1:7" ht="18" customHeight="1">
      <c r="A9" s="35">
        <v>4</v>
      </c>
      <c r="B9" s="95"/>
      <c r="C9" s="118"/>
      <c r="D9" s="98"/>
      <c r="E9" s="99"/>
      <c r="F9" s="99"/>
      <c r="G9" s="37" t="str">
        <f t="shared" si="0"/>
        <v/>
      </c>
    </row>
    <row r="10" spans="1:7" ht="18" customHeight="1">
      <c r="A10" s="35">
        <v>5</v>
      </c>
      <c r="B10" s="95"/>
      <c r="C10" s="118"/>
      <c r="D10" s="98"/>
      <c r="E10" s="99"/>
      <c r="F10" s="99"/>
      <c r="G10" s="37" t="str">
        <f t="shared" si="0"/>
        <v/>
      </c>
    </row>
    <row r="11" spans="1:7" ht="18" customHeight="1">
      <c r="A11" s="35">
        <v>6</v>
      </c>
      <c r="B11" s="95"/>
      <c r="C11" s="118"/>
      <c r="D11" s="98"/>
      <c r="E11" s="99"/>
      <c r="F11" s="99"/>
      <c r="G11" s="37" t="str">
        <f t="shared" si="0"/>
        <v/>
      </c>
    </row>
    <row r="12" spans="1:7" ht="18" customHeight="1">
      <c r="A12" s="35">
        <v>7</v>
      </c>
      <c r="B12" s="95"/>
      <c r="C12" s="118"/>
      <c r="D12" s="98"/>
      <c r="E12" s="99"/>
      <c r="F12" s="99"/>
      <c r="G12" s="37" t="str">
        <f t="shared" si="0"/>
        <v/>
      </c>
    </row>
    <row r="13" spans="1:7" ht="18" customHeight="1">
      <c r="A13" s="35">
        <v>8</v>
      </c>
      <c r="B13" s="95"/>
      <c r="C13" s="107"/>
      <c r="D13" s="98"/>
      <c r="E13" s="99"/>
      <c r="F13" s="99"/>
      <c r="G13" s="37" t="str">
        <f t="shared" si="0"/>
        <v/>
      </c>
    </row>
    <row r="14" spans="1:7" ht="18" customHeight="1">
      <c r="A14" s="35">
        <v>9</v>
      </c>
      <c r="B14" s="95"/>
      <c r="C14" s="95"/>
      <c r="D14" s="98"/>
      <c r="E14" s="99"/>
      <c r="F14" s="99"/>
      <c r="G14" s="37" t="str">
        <f t="shared" si="0"/>
        <v/>
      </c>
    </row>
    <row r="15" spans="1:7" ht="18" customHeight="1">
      <c r="A15" s="35">
        <v>10</v>
      </c>
      <c r="B15" s="95"/>
      <c r="C15" s="95"/>
      <c r="D15" s="98"/>
      <c r="E15" s="99"/>
      <c r="F15" s="99"/>
      <c r="G15" s="37" t="str">
        <f t="shared" si="0"/>
        <v/>
      </c>
    </row>
    <row r="16" spans="1:7" ht="18" customHeight="1">
      <c r="A16" s="35">
        <v>11</v>
      </c>
      <c r="B16" s="95"/>
      <c r="C16" s="95"/>
      <c r="D16" s="98"/>
      <c r="E16" s="99"/>
      <c r="F16" s="99"/>
      <c r="G16" s="37" t="str">
        <f t="shared" si="0"/>
        <v/>
      </c>
    </row>
    <row r="17" spans="1:7" ht="18" customHeight="1">
      <c r="A17" s="35">
        <v>12</v>
      </c>
      <c r="B17" s="95"/>
      <c r="C17" s="95"/>
      <c r="D17" s="98"/>
      <c r="E17" s="99"/>
      <c r="F17" s="99"/>
      <c r="G17" s="37" t="str">
        <f t="shared" si="0"/>
        <v/>
      </c>
    </row>
    <row r="18" spans="1:7" ht="18" customHeight="1">
      <c r="A18" s="35">
        <v>13</v>
      </c>
      <c r="B18" s="95"/>
      <c r="C18" s="95"/>
      <c r="D18" s="98"/>
      <c r="E18" s="99"/>
      <c r="F18" s="99"/>
      <c r="G18" s="37" t="str">
        <f t="shared" si="0"/>
        <v/>
      </c>
    </row>
    <row r="19" spans="1:7" ht="18" customHeight="1">
      <c r="A19" s="35">
        <v>14</v>
      </c>
      <c r="B19" s="95"/>
      <c r="C19" s="95"/>
      <c r="D19" s="98"/>
      <c r="E19" s="99"/>
      <c r="F19" s="99"/>
      <c r="G19" s="37" t="str">
        <f t="shared" si="0"/>
        <v/>
      </c>
    </row>
    <row r="20" spans="1:7" ht="18" customHeight="1">
      <c r="A20" s="35">
        <v>15</v>
      </c>
      <c r="B20" s="95"/>
      <c r="C20" s="95"/>
      <c r="D20" s="98"/>
      <c r="E20" s="99"/>
      <c r="F20" s="99"/>
      <c r="G20" s="37" t="str">
        <f t="shared" si="0"/>
        <v/>
      </c>
    </row>
    <row r="21" spans="1:7" ht="18" customHeight="1">
      <c r="A21" s="35">
        <v>16</v>
      </c>
      <c r="B21" s="95"/>
      <c r="C21" s="95"/>
      <c r="D21" s="98"/>
      <c r="E21" s="99"/>
      <c r="F21" s="99"/>
      <c r="G21" s="37" t="str">
        <f t="shared" si="0"/>
        <v/>
      </c>
    </row>
    <row r="22" spans="1:7" ht="18" customHeight="1">
      <c r="A22" s="35">
        <v>17</v>
      </c>
      <c r="B22" s="95"/>
      <c r="C22" s="95"/>
      <c r="D22" s="98"/>
      <c r="E22" s="99"/>
      <c r="F22" s="99"/>
      <c r="G22" s="37" t="str">
        <f t="shared" si="0"/>
        <v/>
      </c>
    </row>
    <row r="23" spans="1:7" ht="18" customHeight="1">
      <c r="A23" s="35">
        <v>18</v>
      </c>
      <c r="B23" s="95"/>
      <c r="C23" s="95"/>
      <c r="D23" s="98"/>
      <c r="E23" s="99"/>
      <c r="F23" s="99"/>
      <c r="G23" s="37" t="str">
        <f t="shared" si="0"/>
        <v/>
      </c>
    </row>
    <row r="24" spans="1:7" ht="18" customHeight="1">
      <c r="A24" s="35">
        <v>19</v>
      </c>
      <c r="B24" s="95"/>
      <c r="C24" s="95"/>
      <c r="D24" s="98"/>
      <c r="E24" s="99"/>
      <c r="F24" s="99"/>
      <c r="G24" s="37" t="str">
        <f t="shared" si="0"/>
        <v/>
      </c>
    </row>
    <row r="25" spans="1:7" ht="18" customHeight="1">
      <c r="A25" s="35">
        <v>20</v>
      </c>
      <c r="B25" s="95"/>
      <c r="C25" s="95"/>
      <c r="D25" s="98"/>
      <c r="E25" s="99"/>
      <c r="F25" s="99"/>
      <c r="G25" s="37" t="str">
        <f t="shared" si="0"/>
        <v/>
      </c>
    </row>
    <row r="26" spans="1:7" ht="18" customHeight="1">
      <c r="A26" s="35">
        <v>21</v>
      </c>
      <c r="B26" s="95"/>
      <c r="C26" s="95"/>
      <c r="D26" s="98"/>
      <c r="E26" s="99"/>
      <c r="F26" s="99"/>
      <c r="G26" s="37" t="str">
        <f t="shared" si="0"/>
        <v/>
      </c>
    </row>
    <row r="27" spans="1:7" ht="18" customHeight="1">
      <c r="A27" s="35">
        <v>22</v>
      </c>
      <c r="B27" s="95"/>
      <c r="C27" s="95"/>
      <c r="D27" s="98"/>
      <c r="E27" s="99"/>
      <c r="F27" s="99"/>
      <c r="G27" s="37" t="str">
        <f t="shared" si="0"/>
        <v/>
      </c>
    </row>
    <row r="28" spans="1:7" ht="18" customHeight="1">
      <c r="A28" s="35">
        <v>23</v>
      </c>
      <c r="B28" s="95"/>
      <c r="C28" s="95"/>
      <c r="D28" s="98"/>
      <c r="E28" s="99"/>
      <c r="F28" s="99"/>
      <c r="G28" s="37" t="str">
        <f t="shared" si="0"/>
        <v/>
      </c>
    </row>
    <row r="29" spans="1:7" ht="18" customHeight="1">
      <c r="A29" s="35">
        <v>24</v>
      </c>
      <c r="B29" s="95"/>
      <c r="C29" s="95"/>
      <c r="D29" s="98"/>
      <c r="E29" s="99"/>
      <c r="F29" s="99"/>
      <c r="G29" s="37" t="str">
        <f t="shared" si="0"/>
        <v/>
      </c>
    </row>
    <row r="30" spans="1:7" ht="18" customHeight="1">
      <c r="A30" s="35">
        <v>25</v>
      </c>
      <c r="B30" s="95"/>
      <c r="C30" s="95"/>
      <c r="D30" s="98"/>
      <c r="E30" s="99"/>
      <c r="F30" s="99"/>
      <c r="G30" s="37" t="str">
        <f t="shared" si="0"/>
        <v/>
      </c>
    </row>
    <row r="31" spans="1:7" ht="18" customHeight="1">
      <c r="A31" s="35">
        <v>26</v>
      </c>
      <c r="B31" s="95"/>
      <c r="C31" s="95"/>
      <c r="D31" s="98"/>
      <c r="E31" s="99"/>
      <c r="F31" s="99"/>
      <c r="G31" s="37" t="str">
        <f t="shared" si="0"/>
        <v/>
      </c>
    </row>
    <row r="32" spans="1:7" ht="18" customHeight="1">
      <c r="A32" s="35">
        <v>27</v>
      </c>
      <c r="B32" s="95"/>
      <c r="C32" s="95"/>
      <c r="D32" s="98"/>
      <c r="E32" s="99"/>
      <c r="F32" s="99"/>
      <c r="G32" s="37" t="str">
        <f t="shared" si="0"/>
        <v/>
      </c>
    </row>
    <row r="33" spans="1:7" ht="18" customHeight="1">
      <c r="A33" s="35">
        <v>28</v>
      </c>
      <c r="B33" s="95"/>
      <c r="C33" s="95"/>
      <c r="D33" s="98"/>
      <c r="E33" s="99"/>
      <c r="F33" s="99"/>
      <c r="G33" s="37" t="str">
        <f t="shared" si="0"/>
        <v/>
      </c>
    </row>
    <row r="34" spans="1:7" ht="18" customHeight="1">
      <c r="A34" s="35">
        <v>29</v>
      </c>
      <c r="B34" s="95"/>
      <c r="C34" s="95"/>
      <c r="D34" s="98"/>
      <c r="E34" s="99"/>
      <c r="F34" s="99"/>
      <c r="G34" s="37" t="str">
        <f t="shared" si="0"/>
        <v/>
      </c>
    </row>
    <row r="35" spans="1:7" ht="18" customHeight="1">
      <c r="A35" s="35">
        <v>30</v>
      </c>
      <c r="B35" s="95"/>
      <c r="C35" s="95"/>
      <c r="D35" s="98"/>
      <c r="E35" s="99"/>
      <c r="F35" s="99"/>
      <c r="G35" s="37" t="str">
        <f t="shared" si="0"/>
        <v/>
      </c>
    </row>
    <row r="36" spans="1:7" ht="18" customHeight="1">
      <c r="A36" s="35">
        <v>31</v>
      </c>
      <c r="B36" s="95"/>
      <c r="C36" s="95"/>
      <c r="D36" s="98"/>
      <c r="E36" s="99"/>
      <c r="F36" s="99"/>
      <c r="G36" s="37" t="str">
        <f t="shared" si="0"/>
        <v/>
      </c>
    </row>
    <row r="37" spans="1:7" ht="18" customHeight="1">
      <c r="A37" s="35">
        <v>32</v>
      </c>
      <c r="B37" s="95"/>
      <c r="C37" s="95"/>
      <c r="D37" s="98"/>
      <c r="E37" s="99"/>
      <c r="F37" s="99"/>
      <c r="G37" s="37" t="str">
        <f t="shared" ref="G37:G68" si="1">IF(F37="","",DATEDIF(F37,$G$1,"m"))</f>
        <v/>
      </c>
    </row>
    <row r="38" spans="1:7" ht="18" customHeight="1">
      <c r="A38" s="35">
        <v>33</v>
      </c>
      <c r="B38" s="95"/>
      <c r="C38" s="95"/>
      <c r="D38" s="98"/>
      <c r="E38" s="99"/>
      <c r="F38" s="99"/>
      <c r="G38" s="37" t="str">
        <f t="shared" si="1"/>
        <v/>
      </c>
    </row>
    <row r="39" spans="1:7" ht="18" customHeight="1">
      <c r="A39" s="35">
        <v>34</v>
      </c>
      <c r="B39" s="95"/>
      <c r="C39" s="95"/>
      <c r="D39" s="98"/>
      <c r="E39" s="99"/>
      <c r="F39" s="99"/>
      <c r="G39" s="37" t="str">
        <f t="shared" si="1"/>
        <v/>
      </c>
    </row>
    <row r="40" spans="1:7" ht="18" customHeight="1">
      <c r="A40" s="35">
        <v>35</v>
      </c>
      <c r="B40" s="95"/>
      <c r="C40" s="95"/>
      <c r="D40" s="98"/>
      <c r="E40" s="99"/>
      <c r="F40" s="99"/>
      <c r="G40" s="37" t="str">
        <f t="shared" si="1"/>
        <v/>
      </c>
    </row>
    <row r="41" spans="1:7" ht="18" customHeight="1">
      <c r="A41" s="35">
        <v>36</v>
      </c>
      <c r="B41" s="95"/>
      <c r="C41" s="95"/>
      <c r="D41" s="98"/>
      <c r="E41" s="99"/>
      <c r="F41" s="99"/>
      <c r="G41" s="37" t="str">
        <f t="shared" si="1"/>
        <v/>
      </c>
    </row>
    <row r="42" spans="1:7" ht="18" customHeight="1">
      <c r="A42" s="35">
        <v>37</v>
      </c>
      <c r="B42" s="95"/>
      <c r="C42" s="95"/>
      <c r="D42" s="98"/>
      <c r="E42" s="99"/>
      <c r="F42" s="99"/>
      <c r="G42" s="37" t="str">
        <f t="shared" si="1"/>
        <v/>
      </c>
    </row>
    <row r="43" spans="1:7" ht="18" customHeight="1">
      <c r="A43" s="35">
        <v>38</v>
      </c>
      <c r="B43" s="95"/>
      <c r="C43" s="95"/>
      <c r="D43" s="98"/>
      <c r="E43" s="99"/>
      <c r="F43" s="99"/>
      <c r="G43" s="37" t="str">
        <f t="shared" si="1"/>
        <v/>
      </c>
    </row>
    <row r="44" spans="1:7" ht="18" customHeight="1">
      <c r="A44" s="35">
        <v>39</v>
      </c>
      <c r="B44" s="95"/>
      <c r="C44" s="95"/>
      <c r="D44" s="98"/>
      <c r="E44" s="99"/>
      <c r="F44" s="99"/>
      <c r="G44" s="37" t="str">
        <f t="shared" si="1"/>
        <v/>
      </c>
    </row>
    <row r="45" spans="1:7" ht="18" customHeight="1">
      <c r="A45" s="35">
        <v>40</v>
      </c>
      <c r="B45" s="95"/>
      <c r="C45" s="95"/>
      <c r="D45" s="98"/>
      <c r="E45" s="99"/>
      <c r="F45" s="99"/>
      <c r="G45" s="37" t="str">
        <f t="shared" si="1"/>
        <v/>
      </c>
    </row>
    <row r="46" spans="1:7" ht="18" customHeight="1">
      <c r="A46" s="35">
        <v>41</v>
      </c>
      <c r="B46" s="95"/>
      <c r="C46" s="95"/>
      <c r="D46" s="98"/>
      <c r="E46" s="99"/>
      <c r="F46" s="99"/>
      <c r="G46" s="37" t="str">
        <f t="shared" si="1"/>
        <v/>
      </c>
    </row>
    <row r="47" spans="1:7" ht="18" customHeight="1">
      <c r="A47" s="35">
        <v>42</v>
      </c>
      <c r="B47" s="95"/>
      <c r="C47" s="95"/>
      <c r="D47" s="98"/>
      <c r="E47" s="99"/>
      <c r="F47" s="99"/>
      <c r="G47" s="37" t="str">
        <f t="shared" si="1"/>
        <v/>
      </c>
    </row>
    <row r="48" spans="1:7" ht="18" customHeight="1">
      <c r="A48" s="35">
        <v>43</v>
      </c>
      <c r="B48" s="95"/>
      <c r="C48" s="95"/>
      <c r="D48" s="98"/>
      <c r="E48" s="99"/>
      <c r="F48" s="99"/>
      <c r="G48" s="37" t="str">
        <f t="shared" si="1"/>
        <v/>
      </c>
    </row>
    <row r="49" spans="1:7" ht="18" customHeight="1">
      <c r="A49" s="35">
        <v>44</v>
      </c>
      <c r="B49" s="95"/>
      <c r="C49" s="95"/>
      <c r="D49" s="98"/>
      <c r="E49" s="99"/>
      <c r="F49" s="99"/>
      <c r="G49" s="37" t="str">
        <f t="shared" si="1"/>
        <v/>
      </c>
    </row>
    <row r="50" spans="1:7" ht="18" customHeight="1">
      <c r="A50" s="35">
        <v>45</v>
      </c>
      <c r="B50" s="95"/>
      <c r="C50" s="95"/>
      <c r="D50" s="98"/>
      <c r="E50" s="99"/>
      <c r="F50" s="99"/>
      <c r="G50" s="37" t="str">
        <f t="shared" si="1"/>
        <v/>
      </c>
    </row>
    <row r="51" spans="1:7" ht="18" customHeight="1">
      <c r="A51" s="35">
        <v>46</v>
      </c>
      <c r="B51" s="95"/>
      <c r="C51" s="95"/>
      <c r="D51" s="98"/>
      <c r="E51" s="99"/>
      <c r="F51" s="99"/>
      <c r="G51" s="37" t="str">
        <f t="shared" si="1"/>
        <v/>
      </c>
    </row>
    <row r="52" spans="1:7" ht="18" customHeight="1">
      <c r="A52" s="35">
        <v>47</v>
      </c>
      <c r="B52" s="95"/>
      <c r="C52" s="95"/>
      <c r="D52" s="98"/>
      <c r="E52" s="99"/>
      <c r="F52" s="99"/>
      <c r="G52" s="37" t="str">
        <f t="shared" si="1"/>
        <v/>
      </c>
    </row>
    <row r="53" spans="1:7" ht="18" customHeight="1">
      <c r="A53" s="35">
        <v>48</v>
      </c>
      <c r="B53" s="95"/>
      <c r="C53" s="95"/>
      <c r="D53" s="98"/>
      <c r="E53" s="99"/>
      <c r="F53" s="99"/>
      <c r="G53" s="37" t="str">
        <f t="shared" si="1"/>
        <v/>
      </c>
    </row>
    <row r="54" spans="1:7" ht="18" customHeight="1">
      <c r="A54" s="35">
        <v>49</v>
      </c>
      <c r="B54" s="95"/>
      <c r="C54" s="95"/>
      <c r="D54" s="98"/>
      <c r="E54" s="99"/>
      <c r="F54" s="99"/>
      <c r="G54" s="37" t="str">
        <f t="shared" si="1"/>
        <v/>
      </c>
    </row>
    <row r="55" spans="1:7" ht="18" customHeight="1">
      <c r="A55" s="35">
        <v>50</v>
      </c>
      <c r="B55" s="95"/>
      <c r="C55" s="95"/>
      <c r="D55" s="98"/>
      <c r="E55" s="99"/>
      <c r="F55" s="99"/>
      <c r="G55" s="37" t="str">
        <f t="shared" si="1"/>
        <v/>
      </c>
    </row>
    <row r="56" spans="1:7" ht="18" customHeight="1">
      <c r="A56" s="35">
        <v>51</v>
      </c>
      <c r="B56" s="95"/>
      <c r="C56" s="95"/>
      <c r="D56" s="98"/>
      <c r="E56" s="99"/>
      <c r="F56" s="99"/>
      <c r="G56" s="37" t="str">
        <f t="shared" si="1"/>
        <v/>
      </c>
    </row>
    <row r="57" spans="1:7" ht="18" customHeight="1">
      <c r="A57" s="35">
        <v>52</v>
      </c>
      <c r="B57" s="95"/>
      <c r="C57" s="95"/>
      <c r="D57" s="98"/>
      <c r="E57" s="99"/>
      <c r="F57" s="99"/>
      <c r="G57" s="37" t="str">
        <f t="shared" si="1"/>
        <v/>
      </c>
    </row>
    <row r="58" spans="1:7" ht="18" customHeight="1">
      <c r="A58" s="35">
        <v>53</v>
      </c>
      <c r="B58" s="95"/>
      <c r="C58" s="95"/>
      <c r="D58" s="98"/>
      <c r="E58" s="99"/>
      <c r="F58" s="99"/>
      <c r="G58" s="37" t="str">
        <f t="shared" si="1"/>
        <v/>
      </c>
    </row>
    <row r="59" spans="1:7" ht="18" customHeight="1">
      <c r="A59" s="35">
        <v>54</v>
      </c>
      <c r="B59" s="95"/>
      <c r="C59" s="95"/>
      <c r="D59" s="98"/>
      <c r="E59" s="99"/>
      <c r="F59" s="99"/>
      <c r="G59" s="37" t="str">
        <f t="shared" si="1"/>
        <v/>
      </c>
    </row>
    <row r="60" spans="1:7" ht="18" customHeight="1">
      <c r="A60" s="35">
        <v>55</v>
      </c>
      <c r="B60" s="95"/>
      <c r="C60" s="95"/>
      <c r="D60" s="98"/>
      <c r="E60" s="99"/>
      <c r="F60" s="99"/>
      <c r="G60" s="37" t="str">
        <f t="shared" si="1"/>
        <v/>
      </c>
    </row>
    <row r="61" spans="1:7" ht="18" customHeight="1">
      <c r="A61" s="35">
        <v>56</v>
      </c>
      <c r="B61" s="95"/>
      <c r="C61" s="95"/>
      <c r="D61" s="98"/>
      <c r="E61" s="99"/>
      <c r="F61" s="99"/>
      <c r="G61" s="37" t="str">
        <f t="shared" si="1"/>
        <v/>
      </c>
    </row>
    <row r="62" spans="1:7" ht="18" customHeight="1">
      <c r="A62" s="35">
        <v>57</v>
      </c>
      <c r="B62" s="95"/>
      <c r="C62" s="95"/>
      <c r="D62" s="98"/>
      <c r="E62" s="99"/>
      <c r="F62" s="99"/>
      <c r="G62" s="37" t="str">
        <f t="shared" si="1"/>
        <v/>
      </c>
    </row>
    <row r="63" spans="1:7" ht="18" customHeight="1">
      <c r="A63" s="35">
        <v>58</v>
      </c>
      <c r="B63" s="95"/>
      <c r="C63" s="95"/>
      <c r="D63" s="98"/>
      <c r="E63" s="99"/>
      <c r="F63" s="99"/>
      <c r="G63" s="37" t="str">
        <f t="shared" si="1"/>
        <v/>
      </c>
    </row>
    <row r="64" spans="1:7" ht="18" customHeight="1">
      <c r="A64" s="35">
        <v>59</v>
      </c>
      <c r="B64" s="95"/>
      <c r="C64" s="95"/>
      <c r="D64" s="98"/>
      <c r="E64" s="99"/>
      <c r="F64" s="99"/>
      <c r="G64" s="37" t="str">
        <f t="shared" si="1"/>
        <v/>
      </c>
    </row>
    <row r="65" spans="1:7" ht="18" customHeight="1">
      <c r="A65" s="35">
        <v>60</v>
      </c>
      <c r="B65" s="95"/>
      <c r="C65" s="95"/>
      <c r="D65" s="98"/>
      <c r="E65" s="99"/>
      <c r="F65" s="99"/>
      <c r="G65" s="37" t="str">
        <f t="shared" si="1"/>
        <v/>
      </c>
    </row>
    <row r="66" spans="1:7" ht="18" customHeight="1">
      <c r="A66" s="35">
        <v>61</v>
      </c>
      <c r="B66" s="95"/>
      <c r="C66" s="95"/>
      <c r="D66" s="98"/>
      <c r="E66" s="99"/>
      <c r="F66" s="99"/>
      <c r="G66" s="37" t="str">
        <f t="shared" si="1"/>
        <v/>
      </c>
    </row>
    <row r="67" spans="1:7" ht="18" customHeight="1">
      <c r="A67" s="35">
        <v>62</v>
      </c>
      <c r="B67" s="95"/>
      <c r="C67" s="95"/>
      <c r="D67" s="98"/>
      <c r="E67" s="99"/>
      <c r="F67" s="99"/>
      <c r="G67" s="37" t="str">
        <f t="shared" si="1"/>
        <v/>
      </c>
    </row>
    <row r="68" spans="1:7" ht="18" customHeight="1">
      <c r="A68" s="35">
        <v>63</v>
      </c>
      <c r="B68" s="95"/>
      <c r="C68" s="95"/>
      <c r="D68" s="98"/>
      <c r="E68" s="99"/>
      <c r="F68" s="99"/>
      <c r="G68" s="37" t="str">
        <f t="shared" si="1"/>
        <v/>
      </c>
    </row>
    <row r="69" spans="1:7" ht="18" customHeight="1">
      <c r="A69" s="35">
        <v>64</v>
      </c>
      <c r="B69" s="95"/>
      <c r="C69" s="95"/>
      <c r="D69" s="98"/>
      <c r="E69" s="99"/>
      <c r="F69" s="99"/>
      <c r="G69" s="37" t="str">
        <f t="shared" ref="G69:G88" si="2">IF(F69="","",DATEDIF(F69,$G$1,"m"))</f>
        <v/>
      </c>
    </row>
    <row r="70" spans="1:7" ht="18" customHeight="1">
      <c r="A70" s="35">
        <v>65</v>
      </c>
      <c r="B70" s="95"/>
      <c r="C70" s="95"/>
      <c r="D70" s="98"/>
      <c r="E70" s="99"/>
      <c r="F70" s="99"/>
      <c r="G70" s="37" t="str">
        <f t="shared" si="2"/>
        <v/>
      </c>
    </row>
    <row r="71" spans="1:7" ht="18" customHeight="1">
      <c r="A71" s="35">
        <v>66</v>
      </c>
      <c r="B71" s="95"/>
      <c r="C71" s="95"/>
      <c r="D71" s="98"/>
      <c r="E71" s="99"/>
      <c r="F71" s="99"/>
      <c r="G71" s="37" t="str">
        <f t="shared" si="2"/>
        <v/>
      </c>
    </row>
    <row r="72" spans="1:7" ht="18" customHeight="1">
      <c r="A72" s="35">
        <v>67</v>
      </c>
      <c r="B72" s="95"/>
      <c r="C72" s="95"/>
      <c r="D72" s="98"/>
      <c r="E72" s="99"/>
      <c r="F72" s="99"/>
      <c r="G72" s="37" t="str">
        <f t="shared" si="2"/>
        <v/>
      </c>
    </row>
    <row r="73" spans="1:7" ht="18" customHeight="1">
      <c r="A73" s="35">
        <v>68</v>
      </c>
      <c r="B73" s="95"/>
      <c r="C73" s="95"/>
      <c r="D73" s="98"/>
      <c r="E73" s="99"/>
      <c r="F73" s="99"/>
      <c r="G73" s="37" t="str">
        <f t="shared" si="2"/>
        <v/>
      </c>
    </row>
    <row r="74" spans="1:7" ht="18" customHeight="1">
      <c r="A74" s="35">
        <v>69</v>
      </c>
      <c r="B74" s="95"/>
      <c r="C74" s="95"/>
      <c r="D74" s="98"/>
      <c r="E74" s="99"/>
      <c r="F74" s="99"/>
      <c r="G74" s="37" t="str">
        <f t="shared" si="2"/>
        <v/>
      </c>
    </row>
    <row r="75" spans="1:7" ht="18" customHeight="1">
      <c r="A75" s="35">
        <v>70</v>
      </c>
      <c r="B75" s="95"/>
      <c r="C75" s="95"/>
      <c r="D75" s="98"/>
      <c r="E75" s="99"/>
      <c r="F75" s="99"/>
      <c r="G75" s="37" t="str">
        <f t="shared" si="2"/>
        <v/>
      </c>
    </row>
    <row r="76" spans="1:7" ht="18" customHeight="1">
      <c r="A76" s="35">
        <v>71</v>
      </c>
      <c r="B76" s="95"/>
      <c r="C76" s="95"/>
      <c r="D76" s="98"/>
      <c r="E76" s="99"/>
      <c r="F76" s="99"/>
      <c r="G76" s="37" t="str">
        <f t="shared" si="2"/>
        <v/>
      </c>
    </row>
    <row r="77" spans="1:7" ht="18" customHeight="1">
      <c r="A77" s="35">
        <v>72</v>
      </c>
      <c r="B77" s="95"/>
      <c r="C77" s="95"/>
      <c r="D77" s="98"/>
      <c r="E77" s="99"/>
      <c r="F77" s="99"/>
      <c r="G77" s="37" t="str">
        <f t="shared" si="2"/>
        <v/>
      </c>
    </row>
    <row r="78" spans="1:7" ht="18" customHeight="1">
      <c r="A78" s="35">
        <v>73</v>
      </c>
      <c r="B78" s="95"/>
      <c r="C78" s="95"/>
      <c r="D78" s="98"/>
      <c r="E78" s="99"/>
      <c r="F78" s="99"/>
      <c r="G78" s="37" t="str">
        <f t="shared" si="2"/>
        <v/>
      </c>
    </row>
    <row r="79" spans="1:7" ht="18" customHeight="1">
      <c r="A79" s="35">
        <v>74</v>
      </c>
      <c r="B79" s="95"/>
      <c r="C79" s="95"/>
      <c r="D79" s="98"/>
      <c r="E79" s="99"/>
      <c r="F79" s="99"/>
      <c r="G79" s="37" t="str">
        <f t="shared" si="2"/>
        <v/>
      </c>
    </row>
    <row r="80" spans="1:7" ht="18" customHeight="1">
      <c r="A80" s="35">
        <v>75</v>
      </c>
      <c r="B80" s="95"/>
      <c r="C80" s="95"/>
      <c r="D80" s="98"/>
      <c r="E80" s="99"/>
      <c r="F80" s="99"/>
      <c r="G80" s="37" t="str">
        <f t="shared" si="2"/>
        <v/>
      </c>
    </row>
    <row r="81" spans="1:7" ht="18" customHeight="1">
      <c r="A81" s="35">
        <v>76</v>
      </c>
      <c r="B81" s="95"/>
      <c r="C81" s="95"/>
      <c r="D81" s="98"/>
      <c r="E81" s="99"/>
      <c r="F81" s="99"/>
      <c r="G81" s="37" t="str">
        <f t="shared" si="2"/>
        <v/>
      </c>
    </row>
    <row r="82" spans="1:7" ht="18" customHeight="1">
      <c r="A82" s="35">
        <v>77</v>
      </c>
      <c r="B82" s="95"/>
      <c r="C82" s="95"/>
      <c r="D82" s="98"/>
      <c r="E82" s="99"/>
      <c r="F82" s="99"/>
      <c r="G82" s="37" t="str">
        <f t="shared" si="2"/>
        <v/>
      </c>
    </row>
    <row r="83" spans="1:7" ht="18" customHeight="1">
      <c r="A83" s="35">
        <v>78</v>
      </c>
      <c r="B83" s="95"/>
      <c r="C83" s="95"/>
      <c r="D83" s="98"/>
      <c r="E83" s="99"/>
      <c r="F83" s="99"/>
      <c r="G83" s="37" t="str">
        <f t="shared" si="2"/>
        <v/>
      </c>
    </row>
    <row r="84" spans="1:7" ht="18" customHeight="1">
      <c r="A84" s="35">
        <v>79</v>
      </c>
      <c r="B84" s="95"/>
      <c r="C84" s="95"/>
      <c r="D84" s="98"/>
      <c r="E84" s="99"/>
      <c r="F84" s="99"/>
      <c r="G84" s="37" t="str">
        <f t="shared" si="2"/>
        <v/>
      </c>
    </row>
    <row r="85" spans="1:7" ht="18" customHeight="1">
      <c r="A85" s="35">
        <v>80</v>
      </c>
      <c r="B85" s="95"/>
      <c r="C85" s="95"/>
      <c r="D85" s="98"/>
      <c r="E85" s="99"/>
      <c r="F85" s="99"/>
      <c r="G85" s="37" t="str">
        <f t="shared" si="2"/>
        <v/>
      </c>
    </row>
    <row r="86" spans="1:7" ht="18" customHeight="1">
      <c r="A86" s="35">
        <v>81</v>
      </c>
      <c r="B86" s="95"/>
      <c r="C86" s="95"/>
      <c r="D86" s="98"/>
      <c r="E86" s="99"/>
      <c r="F86" s="99"/>
      <c r="G86" s="37" t="str">
        <f t="shared" si="2"/>
        <v/>
      </c>
    </row>
    <row r="87" spans="1:7" ht="18" customHeight="1">
      <c r="A87" s="35">
        <v>82</v>
      </c>
      <c r="B87" s="95"/>
      <c r="C87" s="95"/>
      <c r="D87" s="98"/>
      <c r="E87" s="99"/>
      <c r="F87" s="99"/>
      <c r="G87" s="37" t="str">
        <f t="shared" si="2"/>
        <v/>
      </c>
    </row>
    <row r="88" spans="1:7" ht="18" customHeight="1">
      <c r="A88" s="35">
        <v>83</v>
      </c>
      <c r="B88" s="95"/>
      <c r="C88" s="95"/>
      <c r="D88" s="98"/>
      <c r="E88" s="99"/>
      <c r="F88" s="99"/>
      <c r="G88" s="37" t="str">
        <f t="shared" si="2"/>
        <v/>
      </c>
    </row>
    <row r="89" spans="1:7" ht="18" customHeight="1"/>
    <row r="90" spans="1:7" ht="18" customHeight="1"/>
    <row r="91" spans="1:7" ht="18" customHeight="1"/>
    <row r="92" spans="1:7" ht="18" customHeight="1"/>
    <row r="93" spans="1:7" ht="18" customHeight="1"/>
    <row r="94" spans="1:7" ht="18" customHeight="1"/>
  </sheetData>
  <sheetProtection sheet="1"/>
  <mergeCells count="2">
    <mergeCell ref="A2:B2"/>
    <mergeCell ref="C2:D2"/>
  </mergeCells>
  <phoneticPr fontId="2"/>
  <pageMargins left="0.78740157480314965" right="0.70866141732283472" top="0.62992125984251968" bottom="0.39370078740157483" header="0.19685039370078741" footer="0.19685039370078741"/>
  <pageSetup paperSize="9"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67"/>
  <sheetViews>
    <sheetView view="pageBreakPreview" zoomScaleNormal="130" zoomScaleSheetLayoutView="100" zoomScalePageLayoutView="115" workbookViewId="0">
      <selection activeCell="AQ47" sqref="AQ47:AS48"/>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1" ht="29.25" customHeight="1">
      <c r="B1" s="75" t="s">
        <v>78</v>
      </c>
      <c r="C1" s="82"/>
      <c r="D1" s="82"/>
      <c r="E1" s="82"/>
      <c r="F1" s="82"/>
      <c r="G1" s="57"/>
      <c r="H1" s="7"/>
      <c r="I1" s="83"/>
      <c r="J1" s="83"/>
      <c r="K1" s="83"/>
      <c r="L1" s="83"/>
      <c r="M1" s="83"/>
      <c r="N1" s="83"/>
      <c r="O1" s="83"/>
      <c r="P1" s="83"/>
      <c r="Q1" s="83"/>
      <c r="R1" s="83"/>
      <c r="S1" s="59"/>
      <c r="T1" s="59"/>
      <c r="U1" s="7"/>
      <c r="V1" s="83"/>
      <c r="W1" s="83"/>
      <c r="X1" s="83"/>
      <c r="Y1" s="83"/>
      <c r="Z1" s="83"/>
      <c r="AA1" s="83"/>
      <c r="AB1" s="83"/>
      <c r="AC1" s="82"/>
      <c r="AD1" s="82"/>
      <c r="AE1" s="82"/>
      <c r="AF1" s="60"/>
      <c r="AG1" s="60"/>
      <c r="AH1" s="7"/>
      <c r="AI1" s="7"/>
      <c r="AJ1" s="7"/>
      <c r="AK1" s="7"/>
      <c r="AL1" s="7"/>
      <c r="AM1" s="61"/>
      <c r="AN1" s="62"/>
      <c r="AO1" s="63"/>
      <c r="AP1" s="11"/>
      <c r="AQ1" s="82"/>
      <c r="AR1" s="82"/>
      <c r="AS1" s="82"/>
      <c r="AT1" s="64"/>
      <c r="AU1" s="64"/>
      <c r="AV1" s="64"/>
      <c r="AW1" s="65"/>
      <c r="AX1" s="65"/>
      <c r="AY1" s="65"/>
    </row>
    <row r="2" spans="1:51" s="10" customFormat="1" ht="39" customHeight="1">
      <c r="B2" s="282" t="s">
        <v>157</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197"/>
      <c r="AR2" s="197"/>
      <c r="AS2" s="197"/>
      <c r="AT2" s="197"/>
      <c r="AU2" s="197"/>
      <c r="AV2" s="197"/>
      <c r="AW2" s="197"/>
      <c r="AX2" s="197"/>
      <c r="AY2" s="197"/>
    </row>
    <row r="3" spans="1:51" s="4" customFormat="1" ht="39" customHeight="1">
      <c r="B3" s="283" t="s">
        <v>145</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197"/>
      <c r="AR3" s="197"/>
      <c r="AS3" s="197"/>
      <c r="AT3" s="197"/>
      <c r="AU3" s="197"/>
      <c r="AV3" s="197"/>
      <c r="AW3" s="197"/>
      <c r="AX3" s="197"/>
      <c r="AY3" s="197"/>
    </row>
    <row r="4" spans="1:51" s="10" customFormat="1" ht="39" customHeight="1">
      <c r="B4" s="282" t="s">
        <v>146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197"/>
      <c r="AR4" s="197"/>
      <c r="AS4" s="197"/>
      <c r="AT4" s="197"/>
      <c r="AU4" s="197"/>
      <c r="AV4" s="197"/>
      <c r="AW4" s="197"/>
      <c r="AX4" s="197"/>
      <c r="AY4" s="197"/>
    </row>
    <row r="5" spans="1:51" s="4" customFormat="1" ht="48" customHeight="1">
      <c r="B5" s="283" t="s">
        <v>148</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197"/>
      <c r="AR5" s="197"/>
      <c r="AS5" s="197"/>
      <c r="AT5" s="197"/>
      <c r="AU5" s="197"/>
      <c r="AV5" s="197"/>
      <c r="AW5" s="197"/>
      <c r="AX5" s="197"/>
      <c r="AY5" s="197"/>
    </row>
    <row r="6" spans="1:51" s="9" customFormat="1" ht="39" customHeight="1">
      <c r="B6" s="196" t="s">
        <v>147</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7"/>
      <c r="AR6" s="197"/>
      <c r="AS6" s="197"/>
      <c r="AT6" s="197"/>
      <c r="AU6" s="197"/>
      <c r="AV6" s="197"/>
      <c r="AW6" s="197"/>
      <c r="AX6" s="197"/>
      <c r="AY6" s="197"/>
    </row>
    <row r="7" spans="1:51" s="10" customFormat="1" ht="112.5" customHeight="1">
      <c r="B7" s="282" t="s">
        <v>187</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197"/>
      <c r="AR7" s="197"/>
      <c r="AS7" s="197"/>
      <c r="AT7" s="197"/>
      <c r="AU7" s="197"/>
      <c r="AV7" s="197"/>
      <c r="AW7" s="197"/>
      <c r="AX7" s="197"/>
      <c r="AY7" s="197"/>
    </row>
    <row r="8" spans="1:51" s="10" customFormat="1" ht="27" customHeight="1">
      <c r="B8" s="196" t="s">
        <v>77</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7"/>
      <c r="AR8" s="197"/>
      <c r="AS8" s="197"/>
      <c r="AT8" s="197"/>
      <c r="AU8" s="197"/>
      <c r="AV8" s="197"/>
      <c r="AW8" s="197"/>
      <c r="AX8" s="197"/>
      <c r="AY8" s="197"/>
    </row>
    <row r="9" spans="1:51" ht="18" customHeight="1">
      <c r="B9" s="198"/>
      <c r="C9" s="198"/>
      <c r="D9" s="198"/>
      <c r="E9" s="198"/>
      <c r="AP9" s="12"/>
      <c r="AQ9" s="12"/>
      <c r="AR9" s="12"/>
      <c r="AY9" s="16" t="s">
        <v>73</v>
      </c>
    </row>
    <row r="10" spans="1:51" ht="18" customHeight="1">
      <c r="B10" s="2" t="s">
        <v>2</v>
      </c>
      <c r="C10" s="2"/>
      <c r="D10" s="2"/>
      <c r="E10" s="2"/>
      <c r="F10" s="2"/>
      <c r="G10" s="2"/>
      <c r="H10" s="2"/>
      <c r="I10" s="2"/>
      <c r="J10" s="2"/>
      <c r="X10" s="1" t="s">
        <v>91</v>
      </c>
      <c r="AD10" s="224">
        <f>SUMIF(X12:AD12,"〇",X13:AD13)-SUMIF(AE12,"休",AE13)</f>
        <v>22</v>
      </c>
      <c r="AE10" s="183"/>
      <c r="AF10" s="183"/>
      <c r="AG10" s="183"/>
      <c r="AO10" s="3"/>
      <c r="AY10" s="3" t="s">
        <v>86</v>
      </c>
    </row>
    <row r="11" spans="1:51" ht="18" customHeight="1">
      <c r="B11" s="199" t="s">
        <v>18</v>
      </c>
      <c r="C11" s="200"/>
      <c r="D11" s="201" t="s">
        <v>159</v>
      </c>
      <c r="E11" s="202"/>
      <c r="F11" s="202"/>
      <c r="G11" s="202"/>
      <c r="H11" s="202"/>
      <c r="I11" s="202"/>
      <c r="J11" s="202"/>
      <c r="K11" s="203"/>
      <c r="L11" s="191" t="s">
        <v>87</v>
      </c>
      <c r="M11" s="194"/>
      <c r="N11" s="194"/>
      <c r="O11" s="204">
        <v>1</v>
      </c>
      <c r="P11" s="205"/>
      <c r="Q11" s="205"/>
      <c r="R11" s="199" t="s">
        <v>19</v>
      </c>
      <c r="S11" s="206"/>
      <c r="T11" s="156"/>
      <c r="U11" s="207">
        <v>18</v>
      </c>
      <c r="V11" s="208"/>
      <c r="X11" s="103" t="s">
        <v>92</v>
      </c>
      <c r="Y11" s="103" t="s">
        <v>93</v>
      </c>
      <c r="Z11" s="103" t="s">
        <v>94</v>
      </c>
      <c r="AA11" s="103" t="s">
        <v>95</v>
      </c>
      <c r="AB11" s="103" t="s">
        <v>96</v>
      </c>
      <c r="AC11" s="103" t="s">
        <v>97</v>
      </c>
      <c r="AD11" s="103" t="s">
        <v>6</v>
      </c>
      <c r="AE11" s="217" t="s">
        <v>156</v>
      </c>
      <c r="AF11" s="218"/>
      <c r="AG11" s="219"/>
      <c r="AO11" s="199" t="s">
        <v>33</v>
      </c>
      <c r="AP11" s="209"/>
      <c r="AQ11" s="209"/>
      <c r="AR11" s="209"/>
      <c r="AS11" s="210"/>
      <c r="AT11" s="211">
        <v>44287</v>
      </c>
      <c r="AU11" s="212"/>
      <c r="AV11" s="212"/>
      <c r="AW11" s="212"/>
      <c r="AX11" s="213"/>
      <c r="AY11" s="214"/>
    </row>
    <row r="12" spans="1:51" ht="18" customHeight="1">
      <c r="G12" s="5" t="s">
        <v>88</v>
      </c>
      <c r="H12" s="54" t="s">
        <v>161</v>
      </c>
      <c r="I12" s="1" t="s">
        <v>36</v>
      </c>
      <c r="J12" s="54" t="s">
        <v>160</v>
      </c>
      <c r="K12" s="1" t="s">
        <v>20</v>
      </c>
      <c r="M12" s="54" t="s">
        <v>89</v>
      </c>
      <c r="N12" s="1" t="s">
        <v>36</v>
      </c>
      <c r="O12" s="54" t="s">
        <v>66</v>
      </c>
      <c r="P12" s="1" t="s">
        <v>21</v>
      </c>
      <c r="R12" s="113">
        <v>6</v>
      </c>
      <c r="S12" s="1" t="s">
        <v>90</v>
      </c>
      <c r="U12" s="7"/>
      <c r="V12" s="7"/>
      <c r="W12" s="7"/>
      <c r="X12" s="116" t="s">
        <v>98</v>
      </c>
      <c r="Y12" s="116" t="s">
        <v>99</v>
      </c>
      <c r="Z12" s="116" t="s">
        <v>99</v>
      </c>
      <c r="AA12" s="116" t="s">
        <v>99</v>
      </c>
      <c r="AB12" s="116" t="s">
        <v>99</v>
      </c>
      <c r="AC12" s="116" t="s">
        <v>155</v>
      </c>
      <c r="AD12" s="116" t="s">
        <v>155</v>
      </c>
      <c r="AE12" s="220"/>
      <c r="AF12" s="221"/>
      <c r="AG12" s="152"/>
      <c r="AJ12" s="7"/>
      <c r="AL12" s="5"/>
      <c r="AM12" s="55"/>
      <c r="AN12" s="7"/>
    </row>
    <row r="13" spans="1:51" ht="18" customHeight="1">
      <c r="G13" s="5"/>
      <c r="U13" s="7"/>
      <c r="V13" s="7"/>
      <c r="W13" s="7"/>
      <c r="X13" s="121">
        <f>COUNTIF($H$55:$AL$55,2)</f>
        <v>4</v>
      </c>
      <c r="Y13" s="121">
        <f>COUNTIF($H$55:$AL$55,3)</f>
        <v>4</v>
      </c>
      <c r="Z13" s="121">
        <f>COUNTIF($H$55:$AL$55,4)</f>
        <v>4</v>
      </c>
      <c r="AA13" s="121">
        <f>COUNTIF($H$55:$AL$55,5)</f>
        <v>5</v>
      </c>
      <c r="AB13" s="121">
        <f>COUNTIF($H$55:$AL$55,6)</f>
        <v>5</v>
      </c>
      <c r="AC13" s="121">
        <f>COUNTIF($H$55:$AL$55,7)</f>
        <v>4</v>
      </c>
      <c r="AD13" s="121">
        <f>COUNTIF($H$55:$AL$55,1)</f>
        <v>4</v>
      </c>
      <c r="AE13" s="222"/>
      <c r="AF13" s="223"/>
      <c r="AG13" s="152"/>
      <c r="AJ13" s="7"/>
      <c r="AL13" s="5"/>
      <c r="AM13" s="55"/>
      <c r="AN13" s="7"/>
    </row>
    <row r="14" spans="1:51" ht="18" customHeight="1">
      <c r="AE14" s="5" t="s">
        <v>35</v>
      </c>
      <c r="AF14" s="215">
        <v>8</v>
      </c>
      <c r="AG14" s="216"/>
      <c r="AH14" s="7" t="s">
        <v>27</v>
      </c>
      <c r="AI14" s="7"/>
      <c r="AJ14" s="7"/>
      <c r="AL14" s="5" t="s">
        <v>28</v>
      </c>
      <c r="AM14" s="55">
        <v>40</v>
      </c>
      <c r="AN14" s="7" t="s">
        <v>27</v>
      </c>
      <c r="AQ14" s="1" t="s">
        <v>23</v>
      </c>
    </row>
    <row r="15" spans="1:51" s="6" customFormat="1" ht="18" customHeight="1">
      <c r="A15" s="189" t="s">
        <v>51</v>
      </c>
      <c r="B15" s="191" t="s">
        <v>0</v>
      </c>
      <c r="C15" s="192" t="s">
        <v>208</v>
      </c>
      <c r="D15" s="192" t="s">
        <v>53</v>
      </c>
      <c r="E15" s="192" t="s">
        <v>1</v>
      </c>
      <c r="F15" s="191" t="s">
        <v>3</v>
      </c>
      <c r="G15" s="173" t="s">
        <v>31</v>
      </c>
      <c r="H15" s="21">
        <f>AT11</f>
        <v>44287</v>
      </c>
      <c r="I15" s="21">
        <f>H15+1</f>
        <v>44288</v>
      </c>
      <c r="J15" s="21">
        <f t="shared" ref="J15:AI15" si="0">I15+1</f>
        <v>44289</v>
      </c>
      <c r="K15" s="21">
        <f t="shared" si="0"/>
        <v>44290</v>
      </c>
      <c r="L15" s="21">
        <f t="shared" si="0"/>
        <v>44291</v>
      </c>
      <c r="M15" s="21">
        <f t="shared" si="0"/>
        <v>44292</v>
      </c>
      <c r="N15" s="21">
        <f t="shared" si="0"/>
        <v>44293</v>
      </c>
      <c r="O15" s="21">
        <f t="shared" si="0"/>
        <v>44294</v>
      </c>
      <c r="P15" s="21">
        <f t="shared" si="0"/>
        <v>44295</v>
      </c>
      <c r="Q15" s="21">
        <f t="shared" si="0"/>
        <v>44296</v>
      </c>
      <c r="R15" s="21">
        <f t="shared" si="0"/>
        <v>44297</v>
      </c>
      <c r="S15" s="21">
        <f t="shared" si="0"/>
        <v>44298</v>
      </c>
      <c r="T15" s="21">
        <f t="shared" si="0"/>
        <v>44299</v>
      </c>
      <c r="U15" s="21">
        <f t="shared" si="0"/>
        <v>44300</v>
      </c>
      <c r="V15" s="21">
        <f t="shared" si="0"/>
        <v>44301</v>
      </c>
      <c r="W15" s="21">
        <f t="shared" si="0"/>
        <v>44302</v>
      </c>
      <c r="X15" s="21">
        <f t="shared" si="0"/>
        <v>44303</v>
      </c>
      <c r="Y15" s="21">
        <f t="shared" si="0"/>
        <v>44304</v>
      </c>
      <c r="Z15" s="21">
        <f t="shared" si="0"/>
        <v>44305</v>
      </c>
      <c r="AA15" s="21">
        <f t="shared" si="0"/>
        <v>44306</v>
      </c>
      <c r="AB15" s="21">
        <f t="shared" si="0"/>
        <v>44307</v>
      </c>
      <c r="AC15" s="21">
        <f t="shared" si="0"/>
        <v>44308</v>
      </c>
      <c r="AD15" s="21">
        <f t="shared" si="0"/>
        <v>44309</v>
      </c>
      <c r="AE15" s="21">
        <f t="shared" si="0"/>
        <v>44310</v>
      </c>
      <c r="AF15" s="21">
        <f t="shared" si="0"/>
        <v>44311</v>
      </c>
      <c r="AG15" s="21">
        <f t="shared" si="0"/>
        <v>44312</v>
      </c>
      <c r="AH15" s="21">
        <f t="shared" si="0"/>
        <v>44313</v>
      </c>
      <c r="AI15" s="21">
        <f t="shared" si="0"/>
        <v>44314</v>
      </c>
      <c r="AJ15" s="21">
        <f>IFERROR(IF(MONTH(AI15)&lt;&gt;MONTH(AI15+1),"",AI15+1),"")</f>
        <v>44315</v>
      </c>
      <c r="AK15" s="21">
        <f>IFERROR(IF(MONTH(AJ15)&lt;&gt;MONTH(AJ15+1),"",AJ15+1),"")</f>
        <v>44316</v>
      </c>
      <c r="AL15" s="21" t="str">
        <f>IFERROR(IF(MONTH(AK15)&lt;&gt;MONTH(AK15+1),"",AK15+1),"")</f>
        <v/>
      </c>
      <c r="AM15" s="195" t="s">
        <v>169</v>
      </c>
      <c r="AN15" s="195" t="s">
        <v>170</v>
      </c>
      <c r="AO15" s="284" t="s">
        <v>85</v>
      </c>
      <c r="AQ15" s="217" t="s">
        <v>30</v>
      </c>
      <c r="AR15" s="286"/>
      <c r="AS15" s="217" t="s">
        <v>32</v>
      </c>
      <c r="AT15" s="287"/>
      <c r="AU15" s="287"/>
      <c r="AV15" s="287"/>
      <c r="AW15" s="288"/>
      <c r="AX15" s="217" t="s">
        <v>15</v>
      </c>
      <c r="AY15" s="219"/>
    </row>
    <row r="16" spans="1:51" s="6" customFormat="1" ht="18" customHeight="1">
      <c r="A16" s="190"/>
      <c r="B16" s="191"/>
      <c r="C16" s="193"/>
      <c r="D16" s="193"/>
      <c r="E16" s="193"/>
      <c r="F16" s="191"/>
      <c r="G16" s="194"/>
      <c r="H16" s="22">
        <f>H15</f>
        <v>44287</v>
      </c>
      <c r="I16" s="22">
        <f>I15</f>
        <v>44288</v>
      </c>
      <c r="J16" s="22">
        <f t="shared" ref="J16:AL16" si="1">J15</f>
        <v>44289</v>
      </c>
      <c r="K16" s="22">
        <f t="shared" si="1"/>
        <v>44290</v>
      </c>
      <c r="L16" s="22">
        <f t="shared" si="1"/>
        <v>44291</v>
      </c>
      <c r="M16" s="22">
        <f t="shared" si="1"/>
        <v>44292</v>
      </c>
      <c r="N16" s="22">
        <f t="shared" si="1"/>
        <v>44293</v>
      </c>
      <c r="O16" s="22">
        <f t="shared" si="1"/>
        <v>44294</v>
      </c>
      <c r="P16" s="22">
        <f t="shared" si="1"/>
        <v>44295</v>
      </c>
      <c r="Q16" s="22">
        <f t="shared" si="1"/>
        <v>44296</v>
      </c>
      <c r="R16" s="22">
        <f t="shared" si="1"/>
        <v>44297</v>
      </c>
      <c r="S16" s="22">
        <f t="shared" si="1"/>
        <v>44298</v>
      </c>
      <c r="T16" s="22">
        <f t="shared" si="1"/>
        <v>44299</v>
      </c>
      <c r="U16" s="22">
        <f t="shared" si="1"/>
        <v>44300</v>
      </c>
      <c r="V16" s="22">
        <f t="shared" si="1"/>
        <v>44301</v>
      </c>
      <c r="W16" s="22">
        <f t="shared" si="1"/>
        <v>44302</v>
      </c>
      <c r="X16" s="22">
        <f t="shared" si="1"/>
        <v>44303</v>
      </c>
      <c r="Y16" s="22">
        <f t="shared" si="1"/>
        <v>44304</v>
      </c>
      <c r="Z16" s="22">
        <f t="shared" si="1"/>
        <v>44305</v>
      </c>
      <c r="AA16" s="22">
        <f t="shared" si="1"/>
        <v>44306</v>
      </c>
      <c r="AB16" s="22">
        <f t="shared" si="1"/>
        <v>44307</v>
      </c>
      <c r="AC16" s="22">
        <f t="shared" si="1"/>
        <v>44308</v>
      </c>
      <c r="AD16" s="22">
        <f t="shared" si="1"/>
        <v>44309</v>
      </c>
      <c r="AE16" s="22">
        <f t="shared" si="1"/>
        <v>44310</v>
      </c>
      <c r="AF16" s="22">
        <f t="shared" si="1"/>
        <v>44311</v>
      </c>
      <c r="AG16" s="22">
        <f t="shared" si="1"/>
        <v>44312</v>
      </c>
      <c r="AH16" s="22">
        <f t="shared" si="1"/>
        <v>44313</v>
      </c>
      <c r="AI16" s="22">
        <f t="shared" si="1"/>
        <v>44314</v>
      </c>
      <c r="AJ16" s="22">
        <f t="shared" si="1"/>
        <v>44315</v>
      </c>
      <c r="AK16" s="22">
        <f t="shared" si="1"/>
        <v>44316</v>
      </c>
      <c r="AL16" s="22" t="str">
        <f t="shared" si="1"/>
        <v/>
      </c>
      <c r="AM16" s="195"/>
      <c r="AN16" s="195"/>
      <c r="AO16" s="285"/>
      <c r="AQ16" s="182"/>
      <c r="AR16" s="184"/>
      <c r="AS16" s="182"/>
      <c r="AT16" s="183"/>
      <c r="AU16" s="183"/>
      <c r="AV16" s="183"/>
      <c r="AW16" s="184"/>
      <c r="AX16" s="182"/>
      <c r="AY16" s="184"/>
    </row>
    <row r="17" spans="1:57" s="6" customFormat="1" ht="13.5" customHeight="1">
      <c r="A17" s="189">
        <v>41365</v>
      </c>
      <c r="B17" s="238" t="s">
        <v>4</v>
      </c>
      <c r="C17" s="240"/>
      <c r="D17" s="242">
        <f>IF(A17="","",DATEDIF(A17,$AT$11,"m"))</f>
        <v>96</v>
      </c>
      <c r="E17" s="244" t="s">
        <v>79</v>
      </c>
      <c r="F17" s="235" t="s">
        <v>149</v>
      </c>
      <c r="G17" s="85" t="s">
        <v>30</v>
      </c>
      <c r="H17" s="102" t="s">
        <v>164</v>
      </c>
      <c r="I17" s="102" t="s">
        <v>126</v>
      </c>
      <c r="J17" s="102" t="s">
        <v>127</v>
      </c>
      <c r="K17" s="43" t="s">
        <v>128</v>
      </c>
      <c r="L17" s="102" t="s">
        <v>120</v>
      </c>
      <c r="M17" s="102"/>
      <c r="N17" s="102"/>
      <c r="O17" s="102" t="s">
        <v>120</v>
      </c>
      <c r="P17" s="102" t="s">
        <v>126</v>
      </c>
      <c r="Q17" s="102" t="s">
        <v>127</v>
      </c>
      <c r="R17" s="126" t="s">
        <v>8</v>
      </c>
      <c r="S17" s="102" t="s">
        <v>120</v>
      </c>
      <c r="T17" s="102"/>
      <c r="U17" s="102"/>
      <c r="V17" s="102" t="s">
        <v>120</v>
      </c>
      <c r="W17" s="102" t="s">
        <v>126</v>
      </c>
      <c r="X17" s="43" t="s">
        <v>130</v>
      </c>
      <c r="Y17" s="102" t="s">
        <v>120</v>
      </c>
      <c r="Z17" s="102" t="s">
        <v>120</v>
      </c>
      <c r="AA17" s="102"/>
      <c r="AB17" s="102"/>
      <c r="AC17" s="102" t="s">
        <v>120</v>
      </c>
      <c r="AD17" s="102" t="s">
        <v>126</v>
      </c>
      <c r="AE17" s="102" t="s">
        <v>127</v>
      </c>
      <c r="AF17" s="102" t="s">
        <v>127</v>
      </c>
      <c r="AG17" s="102" t="s">
        <v>127</v>
      </c>
      <c r="AH17" s="102"/>
      <c r="AI17" s="102"/>
      <c r="AJ17" s="102" t="s">
        <v>120</v>
      </c>
      <c r="AK17" s="102" t="s">
        <v>126</v>
      </c>
      <c r="AL17" s="102"/>
      <c r="AM17" s="262">
        <f>SUM(H18:AL18)</f>
        <v>86</v>
      </c>
      <c r="AN17" s="294" t="s">
        <v>39</v>
      </c>
      <c r="AO17" s="257" t="s">
        <v>133</v>
      </c>
      <c r="AQ17" s="263" t="s">
        <v>12</v>
      </c>
      <c r="AR17" s="278"/>
      <c r="AS17" s="273" t="s">
        <v>108</v>
      </c>
      <c r="AT17" s="289"/>
      <c r="AU17" s="15" t="s">
        <v>22</v>
      </c>
      <c r="AV17" s="274" t="s">
        <v>109</v>
      </c>
      <c r="AW17" s="275"/>
      <c r="AX17" s="67">
        <v>8</v>
      </c>
      <c r="AY17" s="14" t="s">
        <v>29</v>
      </c>
      <c r="BA17" s="47" t="s">
        <v>72</v>
      </c>
      <c r="BC17" s="47" t="s">
        <v>72</v>
      </c>
      <c r="BE17" s="47" t="s">
        <v>72</v>
      </c>
    </row>
    <row r="18" spans="1:57" ht="13.5" customHeight="1" thickBot="1">
      <c r="A18" s="237"/>
      <c r="B18" s="239"/>
      <c r="C18" s="241"/>
      <c r="D18" s="243"/>
      <c r="E18" s="245"/>
      <c r="F18" s="246"/>
      <c r="G18" s="87" t="s">
        <v>15</v>
      </c>
      <c r="H18" s="40">
        <v>2</v>
      </c>
      <c r="I18" s="40">
        <v>2</v>
      </c>
      <c r="J18" s="40">
        <v>2</v>
      </c>
      <c r="K18" s="114">
        <v>8</v>
      </c>
      <c r="L18" s="40">
        <v>8</v>
      </c>
      <c r="M18" s="40"/>
      <c r="N18" s="40"/>
      <c r="O18" s="40">
        <v>2</v>
      </c>
      <c r="P18" s="40">
        <v>2</v>
      </c>
      <c r="Q18" s="40">
        <v>2</v>
      </c>
      <c r="R18" s="40">
        <v>2</v>
      </c>
      <c r="S18" s="40">
        <v>8</v>
      </c>
      <c r="T18" s="40"/>
      <c r="U18" s="40"/>
      <c r="V18" s="40">
        <v>2</v>
      </c>
      <c r="W18" s="40">
        <v>2</v>
      </c>
      <c r="X18" s="114">
        <v>8</v>
      </c>
      <c r="Y18" s="40">
        <v>8</v>
      </c>
      <c r="Z18" s="40">
        <v>8</v>
      </c>
      <c r="AA18" s="40"/>
      <c r="AB18" s="40"/>
      <c r="AC18" s="40">
        <v>2</v>
      </c>
      <c r="AD18" s="40">
        <v>2</v>
      </c>
      <c r="AE18" s="40">
        <v>2</v>
      </c>
      <c r="AF18" s="40">
        <v>8</v>
      </c>
      <c r="AG18" s="40">
        <v>2</v>
      </c>
      <c r="AH18" s="40"/>
      <c r="AI18" s="40"/>
      <c r="AJ18" s="40">
        <v>2</v>
      </c>
      <c r="AK18" s="40">
        <v>2</v>
      </c>
      <c r="AL18" s="40"/>
      <c r="AM18" s="293"/>
      <c r="AN18" s="295"/>
      <c r="AO18" s="296"/>
      <c r="AQ18" s="263" t="s">
        <v>8</v>
      </c>
      <c r="AR18" s="278"/>
      <c r="AS18" s="273" t="s">
        <v>110</v>
      </c>
      <c r="AT18" s="289"/>
      <c r="AU18" s="15" t="s">
        <v>22</v>
      </c>
      <c r="AV18" s="274" t="s">
        <v>111</v>
      </c>
      <c r="AW18" s="275"/>
      <c r="AX18" s="67">
        <v>8</v>
      </c>
      <c r="AY18" s="14" t="s">
        <v>29</v>
      </c>
      <c r="BA18" s="13" t="s">
        <v>56</v>
      </c>
      <c r="BB18" s="74"/>
      <c r="BC18" s="119" t="s">
        <v>153</v>
      </c>
      <c r="BE18" s="138" t="s">
        <v>153</v>
      </c>
    </row>
    <row r="19" spans="1:57" ht="13.5" customHeight="1" thickTop="1">
      <c r="A19" s="225">
        <v>41365</v>
      </c>
      <c r="B19" s="226" t="s">
        <v>100</v>
      </c>
      <c r="C19" s="228" t="str">
        <f>IF(AO19="介護福祉士","〇","")</f>
        <v>〇</v>
      </c>
      <c r="D19" s="230">
        <f>IF(A19="","",DATEDIF(A19,$AT$11,"m"))</f>
        <v>96</v>
      </c>
      <c r="E19" s="232" t="s">
        <v>79</v>
      </c>
      <c r="F19" s="234" t="s">
        <v>150</v>
      </c>
      <c r="G19" s="88" t="s">
        <v>30</v>
      </c>
      <c r="H19" s="102" t="s">
        <v>120</v>
      </c>
      <c r="I19" s="102" t="s">
        <v>126</v>
      </c>
      <c r="J19" s="102" t="s">
        <v>127</v>
      </c>
      <c r="K19" s="102"/>
      <c r="L19" s="102"/>
      <c r="M19" s="41"/>
      <c r="N19" s="41"/>
      <c r="O19" s="102" t="s">
        <v>120</v>
      </c>
      <c r="P19" s="102" t="s">
        <v>126</v>
      </c>
      <c r="Q19" s="102" t="s">
        <v>127</v>
      </c>
      <c r="R19" s="126" t="s">
        <v>8</v>
      </c>
      <c r="S19" s="102"/>
      <c r="T19" s="41"/>
      <c r="U19" s="41"/>
      <c r="V19" s="102" t="s">
        <v>120</v>
      </c>
      <c r="W19" s="102" t="s">
        <v>126</v>
      </c>
      <c r="X19" s="102"/>
      <c r="Y19" s="102"/>
      <c r="Z19" s="102"/>
      <c r="AA19" s="41"/>
      <c r="AB19" s="41"/>
      <c r="AC19" s="102" t="s">
        <v>120</v>
      </c>
      <c r="AD19" s="102" t="s">
        <v>126</v>
      </c>
      <c r="AE19" s="102" t="s">
        <v>127</v>
      </c>
      <c r="AF19" s="102"/>
      <c r="AG19" s="102" t="s">
        <v>127</v>
      </c>
      <c r="AH19" s="41"/>
      <c r="AI19" s="41"/>
      <c r="AJ19" s="102" t="s">
        <v>120</v>
      </c>
      <c r="AK19" s="102" t="s">
        <v>120</v>
      </c>
      <c r="AL19" s="41"/>
      <c r="AM19" s="290">
        <f>SUM(H20:AL20)</f>
        <v>90</v>
      </c>
      <c r="AN19" s="255">
        <f>IFERROR(IF(OR(E19="Ａ",AM19&gt;$AF$52),1,ROUNDDOWN(AM19/$AF$52,1)),"")</f>
        <v>0.5</v>
      </c>
      <c r="AO19" s="292" t="s">
        <v>134</v>
      </c>
      <c r="AQ19" s="263" t="s">
        <v>11</v>
      </c>
      <c r="AR19" s="264"/>
      <c r="AS19" s="273" t="s">
        <v>67</v>
      </c>
      <c r="AT19" s="274"/>
      <c r="AU19" s="15" t="s">
        <v>22</v>
      </c>
      <c r="AV19" s="274" t="s">
        <v>113</v>
      </c>
      <c r="AW19" s="275"/>
      <c r="AX19" s="101">
        <v>4</v>
      </c>
      <c r="AY19" s="14" t="s">
        <v>29</v>
      </c>
      <c r="BA19" s="84" t="s">
        <v>163</v>
      </c>
      <c r="BB19" s="74"/>
      <c r="BC19" s="84" t="s">
        <v>162</v>
      </c>
      <c r="BE19" s="84" t="s">
        <v>98</v>
      </c>
    </row>
    <row r="20" spans="1:57" ht="13.5" customHeight="1">
      <c r="A20" s="190"/>
      <c r="B20" s="227"/>
      <c r="C20" s="229"/>
      <c r="D20" s="231"/>
      <c r="E20" s="233"/>
      <c r="F20" s="235"/>
      <c r="G20" s="86" t="s">
        <v>34</v>
      </c>
      <c r="H20" s="39">
        <v>6</v>
      </c>
      <c r="I20" s="39">
        <v>6</v>
      </c>
      <c r="J20" s="39">
        <v>6</v>
      </c>
      <c r="K20" s="39"/>
      <c r="L20" s="39"/>
      <c r="M20" s="39"/>
      <c r="N20" s="39"/>
      <c r="O20" s="39">
        <v>6</v>
      </c>
      <c r="P20" s="39">
        <v>6</v>
      </c>
      <c r="Q20" s="39">
        <v>6</v>
      </c>
      <c r="R20" s="39">
        <v>6</v>
      </c>
      <c r="S20" s="39"/>
      <c r="T20" s="39"/>
      <c r="U20" s="39"/>
      <c r="V20" s="39">
        <v>6</v>
      </c>
      <c r="W20" s="39">
        <v>6</v>
      </c>
      <c r="X20" s="39"/>
      <c r="Y20" s="39"/>
      <c r="Z20" s="39"/>
      <c r="AA20" s="39"/>
      <c r="AB20" s="39"/>
      <c r="AC20" s="39">
        <v>6</v>
      </c>
      <c r="AD20" s="39">
        <v>6</v>
      </c>
      <c r="AE20" s="39">
        <v>6</v>
      </c>
      <c r="AF20" s="39"/>
      <c r="AG20" s="39">
        <v>6</v>
      </c>
      <c r="AH20" s="39"/>
      <c r="AI20" s="39"/>
      <c r="AJ20" s="39">
        <v>6</v>
      </c>
      <c r="AK20" s="39">
        <v>6</v>
      </c>
      <c r="AL20" s="39"/>
      <c r="AM20" s="291"/>
      <c r="AN20" s="256"/>
      <c r="AO20" s="258"/>
      <c r="AQ20" s="263" t="s">
        <v>43</v>
      </c>
      <c r="AR20" s="264"/>
      <c r="AS20" s="273" t="s">
        <v>112</v>
      </c>
      <c r="AT20" s="274"/>
      <c r="AU20" s="15" t="s">
        <v>22</v>
      </c>
      <c r="AV20" s="274" t="s">
        <v>114</v>
      </c>
      <c r="AW20" s="276"/>
      <c r="AX20" s="101">
        <v>4</v>
      </c>
      <c r="AY20" s="14" t="s">
        <v>29</v>
      </c>
      <c r="BA20" s="84" t="s">
        <v>54</v>
      </c>
      <c r="BB20" s="74"/>
      <c r="BC20" s="84" t="s">
        <v>155</v>
      </c>
      <c r="BE20" s="84" t="s">
        <v>155</v>
      </c>
    </row>
    <row r="21" spans="1:57" ht="13.5" customHeight="1">
      <c r="A21" s="189">
        <v>42095</v>
      </c>
      <c r="B21" s="247" t="s">
        <v>100</v>
      </c>
      <c r="C21" s="249" t="str">
        <f t="shared" ref="C21" si="2">IF(AO21="介護福祉士","〇","")</f>
        <v>〇</v>
      </c>
      <c r="D21" s="242">
        <f>IF(A21="","",DATEDIF(A21,$AT$11,"m"))</f>
        <v>72</v>
      </c>
      <c r="E21" s="251" t="s">
        <v>104</v>
      </c>
      <c r="F21" s="253" t="s">
        <v>151</v>
      </c>
      <c r="G21" s="85" t="s">
        <v>30</v>
      </c>
      <c r="H21" s="102"/>
      <c r="I21" s="102"/>
      <c r="J21" s="102"/>
      <c r="K21" s="102" t="s">
        <v>120</v>
      </c>
      <c r="L21" s="102" t="s">
        <v>120</v>
      </c>
      <c r="M21" s="102"/>
      <c r="N21" s="102"/>
      <c r="O21" s="102"/>
      <c r="P21" s="102"/>
      <c r="Q21" s="102"/>
      <c r="R21" s="102"/>
      <c r="S21" s="102" t="s">
        <v>120</v>
      </c>
      <c r="T21" s="102"/>
      <c r="U21" s="102"/>
      <c r="V21" s="102"/>
      <c r="W21" s="102"/>
      <c r="X21" s="126" t="s">
        <v>8</v>
      </c>
      <c r="Y21" s="102" t="s">
        <v>120</v>
      </c>
      <c r="Z21" s="102" t="s">
        <v>120</v>
      </c>
      <c r="AA21" s="102"/>
      <c r="AB21" s="102"/>
      <c r="AC21" s="102"/>
      <c r="AD21" s="102"/>
      <c r="AE21" s="102"/>
      <c r="AF21" s="102" t="s">
        <v>120</v>
      </c>
      <c r="AG21" s="102"/>
      <c r="AH21" s="102"/>
      <c r="AI21" s="102"/>
      <c r="AJ21" s="102"/>
      <c r="AK21" s="102"/>
      <c r="AL21" s="102"/>
      <c r="AM21" s="254">
        <f>SUM(H22:AL22)</f>
        <v>56</v>
      </c>
      <c r="AN21" s="255">
        <f>IFERROR(IF(OR(E21="Ａ",AM21&gt;$AF$52),1,ROUNDDOWN(AM21/$AF$52,1)),"")</f>
        <v>0.3</v>
      </c>
      <c r="AO21" s="257" t="s">
        <v>7</v>
      </c>
      <c r="AQ21" s="263" t="s">
        <v>107</v>
      </c>
      <c r="AR21" s="264"/>
      <c r="AS21" s="273" t="s">
        <v>124</v>
      </c>
      <c r="AT21" s="274"/>
      <c r="AU21" s="15" t="s">
        <v>22</v>
      </c>
      <c r="AV21" s="274" t="s">
        <v>125</v>
      </c>
      <c r="AW21" s="276"/>
      <c r="AX21" s="101">
        <v>3</v>
      </c>
      <c r="AY21" s="14" t="s">
        <v>29</v>
      </c>
      <c r="BA21" s="84" t="s">
        <v>14</v>
      </c>
      <c r="BB21" s="74"/>
    </row>
    <row r="22" spans="1:57" ht="13.5" customHeight="1">
      <c r="A22" s="190"/>
      <c r="B22" s="248"/>
      <c r="C22" s="250"/>
      <c r="D22" s="231"/>
      <c r="E22" s="252"/>
      <c r="F22" s="234"/>
      <c r="G22" s="85" t="s">
        <v>34</v>
      </c>
      <c r="H22" s="38"/>
      <c r="I22" s="38"/>
      <c r="J22" s="38"/>
      <c r="K22" s="38">
        <v>8</v>
      </c>
      <c r="L22" s="38">
        <v>8</v>
      </c>
      <c r="M22" s="38"/>
      <c r="N22" s="38"/>
      <c r="O22" s="38"/>
      <c r="P22" s="38"/>
      <c r="Q22" s="38"/>
      <c r="R22" s="38"/>
      <c r="S22" s="38">
        <v>8</v>
      </c>
      <c r="T22" s="38"/>
      <c r="U22" s="38"/>
      <c r="V22" s="38"/>
      <c r="W22" s="38"/>
      <c r="X22" s="38">
        <v>8</v>
      </c>
      <c r="Y22" s="38">
        <v>8</v>
      </c>
      <c r="Z22" s="38">
        <v>8</v>
      </c>
      <c r="AA22" s="38"/>
      <c r="AB22" s="38"/>
      <c r="AC22" s="38"/>
      <c r="AD22" s="38"/>
      <c r="AE22" s="38"/>
      <c r="AF22" s="38">
        <v>8</v>
      </c>
      <c r="AG22" s="38"/>
      <c r="AH22" s="38"/>
      <c r="AI22" s="38"/>
      <c r="AJ22" s="38"/>
      <c r="AK22" s="38"/>
      <c r="AL22" s="38"/>
      <c r="AM22" s="254"/>
      <c r="AN22" s="256"/>
      <c r="AO22" s="258"/>
      <c r="AQ22" s="263"/>
      <c r="AR22" s="264"/>
      <c r="AS22" s="273"/>
      <c r="AT22" s="274"/>
      <c r="AU22" s="15" t="s">
        <v>22</v>
      </c>
      <c r="AV22" s="274"/>
      <c r="AW22" s="276"/>
      <c r="AX22" s="101"/>
      <c r="AY22" s="14" t="s">
        <v>29</v>
      </c>
      <c r="BA22" s="84" t="s">
        <v>55</v>
      </c>
      <c r="BB22" s="74"/>
    </row>
    <row r="23" spans="1:57" ht="13.5" customHeight="1">
      <c r="A23" s="189"/>
      <c r="B23" s="236"/>
      <c r="C23" s="249" t="str">
        <f t="shared" ref="C23" si="3">IF(AO23="介護福祉士","〇","")</f>
        <v/>
      </c>
      <c r="D23" s="242" t="str">
        <f t="shared" ref="D23" si="4">IF(A23="","",DATEDIF(A23,$AT$11,"m"))</f>
        <v/>
      </c>
      <c r="E23" s="251"/>
      <c r="F23" s="253"/>
      <c r="G23" s="85" t="s">
        <v>30</v>
      </c>
      <c r="H23" s="102"/>
      <c r="I23" s="102"/>
      <c r="J23" s="102"/>
      <c r="K23" s="102"/>
      <c r="L23" s="102"/>
      <c r="M23" s="102"/>
      <c r="N23" s="102"/>
      <c r="O23" s="43"/>
      <c r="P23" s="102"/>
      <c r="Q23" s="102"/>
      <c r="R23" s="102"/>
      <c r="S23" s="102"/>
      <c r="T23" s="102"/>
      <c r="U23" s="41"/>
      <c r="V23" s="41"/>
      <c r="W23" s="102"/>
      <c r="X23" s="102"/>
      <c r="Y23" s="102"/>
      <c r="Z23" s="102"/>
      <c r="AA23" s="102"/>
      <c r="AB23" s="102"/>
      <c r="AC23" s="102"/>
      <c r="AD23" s="102"/>
      <c r="AE23" s="102"/>
      <c r="AF23" s="102"/>
      <c r="AG23" s="102"/>
      <c r="AH23" s="102"/>
      <c r="AI23" s="102"/>
      <c r="AJ23" s="102"/>
      <c r="AK23" s="102"/>
      <c r="AL23" s="102"/>
      <c r="AM23" s="262">
        <f t="shared" ref="AM23" si="5">SUM(H24:AL24)</f>
        <v>0</v>
      </c>
      <c r="AN23" s="255">
        <f>IFERROR(IF(OR(E23="Ａ",AM23&gt;$AF$52),1,ROUNDDOWN(AM23/$AF$52,1)),"")</f>
        <v>0</v>
      </c>
      <c r="AO23" s="257"/>
      <c r="AP23" s="8"/>
      <c r="AQ23" s="263"/>
      <c r="AR23" s="278"/>
      <c r="AS23" s="273"/>
      <c r="AT23" s="274"/>
      <c r="AU23" s="15" t="s">
        <v>22</v>
      </c>
      <c r="AV23" s="274"/>
      <c r="AW23" s="276"/>
      <c r="AX23" s="101"/>
      <c r="AY23" s="104" t="s">
        <v>29</v>
      </c>
    </row>
    <row r="24" spans="1:57" ht="13.5" customHeight="1">
      <c r="A24" s="190"/>
      <c r="B24" s="226"/>
      <c r="C24" s="250"/>
      <c r="D24" s="231"/>
      <c r="E24" s="252"/>
      <c r="F24" s="234"/>
      <c r="G24" s="85" t="s">
        <v>34</v>
      </c>
      <c r="H24" s="38"/>
      <c r="I24" s="38"/>
      <c r="J24" s="38"/>
      <c r="K24" s="38"/>
      <c r="L24" s="38"/>
      <c r="M24" s="38"/>
      <c r="N24" s="38"/>
      <c r="O24" s="56"/>
      <c r="P24" s="38"/>
      <c r="Q24" s="38"/>
      <c r="R24" s="38"/>
      <c r="S24" s="38"/>
      <c r="T24" s="38"/>
      <c r="U24" s="38"/>
      <c r="V24" s="38"/>
      <c r="W24" s="38"/>
      <c r="X24" s="38"/>
      <c r="Y24" s="38"/>
      <c r="Z24" s="38"/>
      <c r="AA24" s="38"/>
      <c r="AB24" s="38"/>
      <c r="AC24" s="38"/>
      <c r="AD24" s="38"/>
      <c r="AE24" s="38"/>
      <c r="AF24" s="38"/>
      <c r="AG24" s="42"/>
      <c r="AH24" s="38"/>
      <c r="AI24" s="38"/>
      <c r="AJ24" s="38"/>
      <c r="AK24" s="38"/>
      <c r="AL24" s="38"/>
      <c r="AM24" s="262"/>
      <c r="AN24" s="256"/>
      <c r="AO24" s="258"/>
      <c r="AP24" s="8"/>
      <c r="AQ24" s="263"/>
      <c r="AR24" s="278"/>
      <c r="AS24" s="273"/>
      <c r="AT24" s="274"/>
      <c r="AU24" s="15" t="s">
        <v>22</v>
      </c>
      <c r="AV24" s="274"/>
      <c r="AW24" s="276"/>
      <c r="AX24" s="101"/>
      <c r="AY24" s="104" t="s">
        <v>29</v>
      </c>
    </row>
    <row r="25" spans="1:57" ht="13.5" customHeight="1">
      <c r="A25" s="189">
        <v>43191</v>
      </c>
      <c r="B25" s="236" t="s">
        <v>102</v>
      </c>
      <c r="C25" s="249" t="str">
        <f t="shared" ref="C25" si="6">IF(AO25="介護福祉士","〇","")</f>
        <v/>
      </c>
      <c r="D25" s="242">
        <f t="shared" ref="D25" si="7">IF(A25="","",DATEDIF(A25,$AT$11,"m"))</f>
        <v>36</v>
      </c>
      <c r="E25" s="261" t="s">
        <v>121</v>
      </c>
      <c r="F25" s="253" t="s">
        <v>152</v>
      </c>
      <c r="G25" s="85" t="s">
        <v>30</v>
      </c>
      <c r="H25" s="102" t="s">
        <v>106</v>
      </c>
      <c r="I25" s="102" t="s">
        <v>106</v>
      </c>
      <c r="J25" s="102" t="s">
        <v>106</v>
      </c>
      <c r="K25" s="102" t="s">
        <v>106</v>
      </c>
      <c r="L25" s="102"/>
      <c r="M25" s="102"/>
      <c r="N25" s="102"/>
      <c r="O25" s="102" t="s">
        <v>106</v>
      </c>
      <c r="P25" s="102" t="s">
        <v>106</v>
      </c>
      <c r="Q25" s="102" t="s">
        <v>106</v>
      </c>
      <c r="R25" s="109" t="s">
        <v>106</v>
      </c>
      <c r="S25" s="102"/>
      <c r="T25" s="102"/>
      <c r="U25" s="41"/>
      <c r="V25" s="102" t="s">
        <v>106</v>
      </c>
      <c r="W25" s="102" t="s">
        <v>106</v>
      </c>
      <c r="X25" s="102" t="s">
        <v>106</v>
      </c>
      <c r="Y25" s="102"/>
      <c r="Z25" s="102"/>
      <c r="AA25" s="102"/>
      <c r="AB25" s="102"/>
      <c r="AC25" s="102" t="s">
        <v>106</v>
      </c>
      <c r="AD25" s="102"/>
      <c r="AE25" s="102" t="s">
        <v>106</v>
      </c>
      <c r="AF25" s="102"/>
      <c r="AG25" s="102" t="s">
        <v>106</v>
      </c>
      <c r="AH25" s="102"/>
      <c r="AI25" s="102"/>
      <c r="AJ25" s="102" t="s">
        <v>106</v>
      </c>
      <c r="AK25" s="102" t="s">
        <v>106</v>
      </c>
      <c r="AL25" s="102"/>
      <c r="AM25" s="262">
        <f t="shared" ref="AM25" si="8">SUM(H26:AL26)</f>
        <v>48</v>
      </c>
      <c r="AN25" s="255">
        <f t="shared" ref="AN25" si="9">IFERROR(IF(OR(E25="Ａ",AM25&gt;$AF$52),1,ROUNDDOWN(AM25/$AF$52,1)),"")</f>
        <v>0.2</v>
      </c>
      <c r="AO25" s="257" t="s">
        <v>5</v>
      </c>
      <c r="AP25" s="8"/>
      <c r="AQ25" s="263"/>
      <c r="AR25" s="278"/>
      <c r="AS25" s="273"/>
      <c r="AT25" s="274"/>
      <c r="AU25" s="15" t="s">
        <v>22</v>
      </c>
      <c r="AV25" s="274"/>
      <c r="AW25" s="276"/>
      <c r="AX25" s="101"/>
      <c r="AY25" s="104" t="s">
        <v>29</v>
      </c>
    </row>
    <row r="26" spans="1:57" ht="13.5" customHeight="1">
      <c r="A26" s="190"/>
      <c r="B26" s="226"/>
      <c r="C26" s="250"/>
      <c r="D26" s="231"/>
      <c r="E26" s="232"/>
      <c r="F26" s="234"/>
      <c r="G26" s="85" t="s">
        <v>34</v>
      </c>
      <c r="H26" s="38">
        <v>3</v>
      </c>
      <c r="I26" s="38">
        <v>3</v>
      </c>
      <c r="J26" s="38">
        <v>3</v>
      </c>
      <c r="K26" s="38">
        <v>3</v>
      </c>
      <c r="L26" s="38"/>
      <c r="M26" s="38"/>
      <c r="N26" s="38"/>
      <c r="O26" s="38">
        <v>3</v>
      </c>
      <c r="P26" s="38">
        <v>3</v>
      </c>
      <c r="Q26" s="38">
        <v>3</v>
      </c>
      <c r="R26" s="38">
        <v>3</v>
      </c>
      <c r="S26" s="38"/>
      <c r="T26" s="38"/>
      <c r="U26" s="38"/>
      <c r="V26" s="38">
        <v>3</v>
      </c>
      <c r="W26" s="38">
        <v>3</v>
      </c>
      <c r="X26" s="38">
        <v>3</v>
      </c>
      <c r="Y26" s="38"/>
      <c r="Z26" s="38"/>
      <c r="AA26" s="38"/>
      <c r="AB26" s="38"/>
      <c r="AC26" s="38">
        <v>3</v>
      </c>
      <c r="AD26" s="38"/>
      <c r="AE26" s="38">
        <v>3</v>
      </c>
      <c r="AF26" s="38"/>
      <c r="AG26" s="38">
        <v>3</v>
      </c>
      <c r="AH26" s="38"/>
      <c r="AI26" s="38"/>
      <c r="AJ26" s="38">
        <v>3</v>
      </c>
      <c r="AK26" s="38">
        <v>3</v>
      </c>
      <c r="AL26" s="38"/>
      <c r="AM26" s="262"/>
      <c r="AN26" s="256"/>
      <c r="AO26" s="258"/>
      <c r="AP26" s="8"/>
      <c r="AQ26" s="263"/>
      <c r="AR26" s="278"/>
      <c r="AS26" s="273"/>
      <c r="AT26" s="274"/>
      <c r="AU26" s="15" t="s">
        <v>22</v>
      </c>
      <c r="AV26" s="274"/>
      <c r="AW26" s="276"/>
      <c r="AX26" s="101"/>
      <c r="AY26" s="104" t="s">
        <v>29</v>
      </c>
    </row>
    <row r="27" spans="1:57" ht="13.5" customHeight="1">
      <c r="A27" s="189">
        <v>42278</v>
      </c>
      <c r="B27" s="247" t="s">
        <v>102</v>
      </c>
      <c r="C27" s="249" t="str">
        <f t="shared" ref="C27" si="10">IF(AO27="介護福祉士","〇","")</f>
        <v/>
      </c>
      <c r="D27" s="242">
        <f t="shared" ref="D27" si="11">IF(A27="","",DATEDIF(A27,$AT$11,"m"))</f>
        <v>66</v>
      </c>
      <c r="E27" s="261" t="s">
        <v>121</v>
      </c>
      <c r="F27" s="253" t="s">
        <v>135</v>
      </c>
      <c r="G27" s="85" t="s">
        <v>30</v>
      </c>
      <c r="H27" s="102"/>
      <c r="I27" s="102"/>
      <c r="J27" s="102"/>
      <c r="K27" s="102"/>
      <c r="L27" s="102" t="s">
        <v>106</v>
      </c>
      <c r="M27" s="102"/>
      <c r="N27" s="102"/>
      <c r="O27" s="43"/>
      <c r="P27" s="102"/>
      <c r="Q27" s="102"/>
      <c r="R27" s="102"/>
      <c r="S27" s="102" t="s">
        <v>106</v>
      </c>
      <c r="T27" s="102"/>
      <c r="U27" s="41"/>
      <c r="V27" s="41"/>
      <c r="W27" s="102"/>
      <c r="X27" s="102"/>
      <c r="Y27" s="102" t="s">
        <v>106</v>
      </c>
      <c r="Z27" s="102" t="s">
        <v>106</v>
      </c>
      <c r="AA27" s="102"/>
      <c r="AB27" s="102"/>
      <c r="AC27" s="102"/>
      <c r="AD27" s="102" t="s">
        <v>106</v>
      </c>
      <c r="AE27" s="102"/>
      <c r="AF27" s="102" t="s">
        <v>106</v>
      </c>
      <c r="AG27" s="102"/>
      <c r="AH27" s="102"/>
      <c r="AI27" s="102"/>
      <c r="AJ27" s="102"/>
      <c r="AK27" s="102"/>
      <c r="AL27" s="102"/>
      <c r="AM27" s="262">
        <f t="shared" ref="AM27" si="12">SUM(H28:AL28)</f>
        <v>18</v>
      </c>
      <c r="AN27" s="255">
        <f t="shared" ref="AN27" si="13">IFERROR(IF(OR(E27="Ａ",AM27&gt;$AF$52),1,ROUNDDOWN(AM27/$AF$52,1)),"")</f>
        <v>0.1</v>
      </c>
      <c r="AO27" s="257" t="s">
        <v>116</v>
      </c>
      <c r="AP27" s="8"/>
      <c r="AQ27" s="263"/>
      <c r="AR27" s="278"/>
      <c r="AS27" s="273"/>
      <c r="AT27" s="274"/>
      <c r="AU27" s="15" t="s">
        <v>22</v>
      </c>
      <c r="AV27" s="274"/>
      <c r="AW27" s="276"/>
      <c r="AX27" s="101"/>
      <c r="AY27" s="104" t="s">
        <v>29</v>
      </c>
    </row>
    <row r="28" spans="1:57" ht="13.5" customHeight="1">
      <c r="A28" s="190"/>
      <c r="B28" s="248"/>
      <c r="C28" s="250"/>
      <c r="D28" s="231"/>
      <c r="E28" s="232"/>
      <c r="F28" s="234"/>
      <c r="G28" s="85" t="s">
        <v>34</v>
      </c>
      <c r="H28" s="38"/>
      <c r="I28" s="38"/>
      <c r="J28" s="38"/>
      <c r="K28" s="38"/>
      <c r="L28" s="38">
        <v>3</v>
      </c>
      <c r="M28" s="38"/>
      <c r="N28" s="38"/>
      <c r="O28" s="56"/>
      <c r="P28" s="38"/>
      <c r="Q28" s="38"/>
      <c r="R28" s="38"/>
      <c r="S28" s="38">
        <v>3</v>
      </c>
      <c r="T28" s="38"/>
      <c r="U28" s="38"/>
      <c r="V28" s="38"/>
      <c r="W28" s="38"/>
      <c r="X28" s="38"/>
      <c r="Y28" s="38">
        <v>3</v>
      </c>
      <c r="Z28" s="38">
        <v>3</v>
      </c>
      <c r="AA28" s="38"/>
      <c r="AB28" s="38"/>
      <c r="AC28" s="38"/>
      <c r="AD28" s="38">
        <v>3</v>
      </c>
      <c r="AE28" s="38"/>
      <c r="AF28" s="38">
        <v>3</v>
      </c>
      <c r="AG28" s="38"/>
      <c r="AH28" s="38"/>
      <c r="AI28" s="38"/>
      <c r="AJ28" s="38"/>
      <c r="AK28" s="38"/>
      <c r="AL28" s="38"/>
      <c r="AM28" s="262"/>
      <c r="AN28" s="256"/>
      <c r="AO28" s="258"/>
      <c r="AP28" s="8"/>
      <c r="AQ28" s="263"/>
      <c r="AR28" s="278"/>
      <c r="AS28" s="273"/>
      <c r="AT28" s="274"/>
      <c r="AU28" s="15" t="s">
        <v>22</v>
      </c>
      <c r="AV28" s="274"/>
      <c r="AW28" s="276"/>
      <c r="AX28" s="101"/>
      <c r="AY28" s="104" t="s">
        <v>29</v>
      </c>
    </row>
    <row r="29" spans="1:57" ht="13.5" customHeight="1">
      <c r="A29" s="189">
        <v>42826</v>
      </c>
      <c r="B29" s="259" t="s">
        <v>101</v>
      </c>
      <c r="C29" s="249" t="str">
        <f t="shared" ref="C29" si="14">IF(AO29="介護福祉士","〇","")</f>
        <v/>
      </c>
      <c r="D29" s="242">
        <f t="shared" ref="D29" si="15">IF(A29="","",DATEDIF(A29,$AT$11,"m"))</f>
        <v>48</v>
      </c>
      <c r="E29" s="261" t="s">
        <v>122</v>
      </c>
      <c r="F29" s="253" t="s">
        <v>136</v>
      </c>
      <c r="G29" s="85" t="s">
        <v>30</v>
      </c>
      <c r="H29" s="96"/>
      <c r="I29" s="96" t="s">
        <v>123</v>
      </c>
      <c r="J29" s="96"/>
      <c r="K29" s="96"/>
      <c r="L29" s="96"/>
      <c r="M29" s="96"/>
      <c r="N29" s="96"/>
      <c r="O29" s="43"/>
      <c r="P29" s="102" t="s">
        <v>123</v>
      </c>
      <c r="Q29" s="102"/>
      <c r="R29" s="102"/>
      <c r="S29" s="102" t="s">
        <v>123</v>
      </c>
      <c r="T29" s="96"/>
      <c r="U29" s="41"/>
      <c r="V29" s="41"/>
      <c r="W29" s="102" t="s">
        <v>123</v>
      </c>
      <c r="X29" s="102"/>
      <c r="Y29" s="102"/>
      <c r="Z29" s="102" t="s">
        <v>123</v>
      </c>
      <c r="AA29" s="96"/>
      <c r="AB29" s="96"/>
      <c r="AC29" s="96"/>
      <c r="AD29" s="102"/>
      <c r="AE29" s="102"/>
      <c r="AF29" s="102"/>
      <c r="AG29" s="102" t="s">
        <v>123</v>
      </c>
      <c r="AH29" s="96"/>
      <c r="AI29" s="96"/>
      <c r="AJ29" s="96"/>
      <c r="AK29" s="96" t="s">
        <v>123</v>
      </c>
      <c r="AL29" s="96"/>
      <c r="AM29" s="262">
        <f>SUM(H30:AL30)</f>
        <v>28</v>
      </c>
      <c r="AN29" s="255">
        <f t="shared" ref="AN29" si="16">IFERROR(IF(OR(E29="Ａ",AM29&gt;$AF$52),1,ROUNDDOWN(AM29/$AF$52,1)),"")</f>
        <v>0.1</v>
      </c>
      <c r="AO29" s="257" t="s">
        <v>115</v>
      </c>
      <c r="AP29" s="8"/>
      <c r="AQ29" s="263"/>
      <c r="AR29" s="278"/>
      <c r="AS29" s="273"/>
      <c r="AT29" s="274"/>
      <c r="AU29" s="15" t="s">
        <v>22</v>
      </c>
      <c r="AV29" s="274"/>
      <c r="AW29" s="276"/>
      <c r="AX29" s="67"/>
      <c r="AY29" s="14" t="s">
        <v>29</v>
      </c>
    </row>
    <row r="30" spans="1:57" ht="13.5" customHeight="1">
      <c r="A30" s="190"/>
      <c r="B30" s="260"/>
      <c r="C30" s="250"/>
      <c r="D30" s="231"/>
      <c r="E30" s="232"/>
      <c r="F30" s="234"/>
      <c r="G30" s="85" t="s">
        <v>34</v>
      </c>
      <c r="H30" s="38"/>
      <c r="I30" s="38">
        <v>4</v>
      </c>
      <c r="J30" s="38"/>
      <c r="K30" s="38"/>
      <c r="L30" s="38"/>
      <c r="M30" s="38"/>
      <c r="N30" s="38"/>
      <c r="O30" s="56"/>
      <c r="P30" s="38">
        <v>4</v>
      </c>
      <c r="Q30" s="38"/>
      <c r="R30" s="38"/>
      <c r="S30" s="38">
        <v>4</v>
      </c>
      <c r="T30" s="38"/>
      <c r="U30" s="38"/>
      <c r="V30" s="38"/>
      <c r="W30" s="38">
        <v>4</v>
      </c>
      <c r="X30" s="38"/>
      <c r="Y30" s="38"/>
      <c r="Z30" s="38">
        <v>4</v>
      </c>
      <c r="AA30" s="38"/>
      <c r="AB30" s="38"/>
      <c r="AC30" s="38"/>
      <c r="AD30" s="38"/>
      <c r="AE30" s="38"/>
      <c r="AF30" s="38"/>
      <c r="AG30" s="38">
        <v>4</v>
      </c>
      <c r="AH30" s="38"/>
      <c r="AI30" s="38"/>
      <c r="AJ30" s="38"/>
      <c r="AK30" s="38">
        <v>4</v>
      </c>
      <c r="AL30" s="38"/>
      <c r="AM30" s="262"/>
      <c r="AN30" s="256"/>
      <c r="AO30" s="258"/>
      <c r="AP30" s="8"/>
      <c r="AQ30" s="263"/>
      <c r="AR30" s="278"/>
      <c r="AS30" s="273"/>
      <c r="AT30" s="274"/>
      <c r="AU30" s="15" t="s">
        <v>22</v>
      </c>
      <c r="AV30" s="274"/>
      <c r="AW30" s="276"/>
      <c r="AX30" s="67"/>
      <c r="AY30" s="14" t="s">
        <v>29</v>
      </c>
    </row>
    <row r="31" spans="1:57" ht="13.5" customHeight="1">
      <c r="A31" s="189">
        <v>43191</v>
      </c>
      <c r="B31" s="259" t="s">
        <v>101</v>
      </c>
      <c r="C31" s="249" t="str">
        <f t="shared" ref="C31" si="17">IF(AO31="介護福祉士","〇","")</f>
        <v/>
      </c>
      <c r="D31" s="242">
        <f t="shared" ref="D31" si="18">IF(A31="","",DATEDIF(A31,$AT$11,"m"))</f>
        <v>36</v>
      </c>
      <c r="E31" s="261" t="s">
        <v>121</v>
      </c>
      <c r="F31" s="253" t="s">
        <v>152</v>
      </c>
      <c r="G31" s="85" t="s">
        <v>30</v>
      </c>
      <c r="H31" s="96"/>
      <c r="I31" s="96"/>
      <c r="J31" s="96"/>
      <c r="K31" s="96"/>
      <c r="L31" s="96" t="s">
        <v>123</v>
      </c>
      <c r="M31" s="96"/>
      <c r="N31" s="96"/>
      <c r="O31" s="96"/>
      <c r="P31" s="96"/>
      <c r="Q31" s="43"/>
      <c r="R31" s="96"/>
      <c r="S31" s="96"/>
      <c r="T31" s="96"/>
      <c r="U31" s="96"/>
      <c r="V31" s="96"/>
      <c r="W31" s="96"/>
      <c r="X31" s="96"/>
      <c r="Y31" s="96"/>
      <c r="Z31" s="96"/>
      <c r="AA31" s="96"/>
      <c r="AB31" s="96"/>
      <c r="AC31" s="96"/>
      <c r="AD31" s="96" t="s">
        <v>123</v>
      </c>
      <c r="AE31" s="43"/>
      <c r="AF31" s="96"/>
      <c r="AG31" s="96"/>
      <c r="AH31" s="96"/>
      <c r="AI31" s="96"/>
      <c r="AJ31" s="96"/>
      <c r="AK31" s="96"/>
      <c r="AL31" s="96"/>
      <c r="AM31" s="262">
        <f>SUM(H32:AL32)</f>
        <v>8</v>
      </c>
      <c r="AN31" s="255">
        <f t="shared" ref="AN31" si="19">IFERROR(IF(OR(E31="Ａ",AM31&gt;$AF$52),1,ROUNDDOWN(AM31/$AF$52,1)),"")</f>
        <v>0</v>
      </c>
      <c r="AO31" s="257" t="s">
        <v>5</v>
      </c>
      <c r="AP31" s="8"/>
      <c r="AQ31" s="263" t="s">
        <v>16</v>
      </c>
      <c r="AR31" s="264"/>
      <c r="AS31" s="279" t="s">
        <v>17</v>
      </c>
      <c r="AT31" s="280"/>
      <c r="AU31" s="280"/>
      <c r="AV31" s="280"/>
      <c r="AW31" s="280"/>
      <c r="AX31" s="280"/>
      <c r="AY31" s="281"/>
    </row>
    <row r="32" spans="1:57" ht="13.5" customHeight="1">
      <c r="A32" s="190"/>
      <c r="B32" s="260"/>
      <c r="C32" s="250"/>
      <c r="D32" s="231"/>
      <c r="E32" s="232"/>
      <c r="F32" s="234"/>
      <c r="G32" s="85" t="s">
        <v>34</v>
      </c>
      <c r="H32" s="38"/>
      <c r="I32" s="38"/>
      <c r="J32" s="38"/>
      <c r="K32" s="38"/>
      <c r="L32" s="38">
        <v>4</v>
      </c>
      <c r="M32" s="38"/>
      <c r="N32" s="38"/>
      <c r="O32" s="38"/>
      <c r="P32" s="38"/>
      <c r="Q32" s="56"/>
      <c r="R32" s="38"/>
      <c r="S32" s="38"/>
      <c r="T32" s="38"/>
      <c r="U32" s="38"/>
      <c r="V32" s="38"/>
      <c r="W32" s="38"/>
      <c r="X32" s="38"/>
      <c r="Y32" s="38"/>
      <c r="Z32" s="38"/>
      <c r="AA32" s="38"/>
      <c r="AB32" s="38"/>
      <c r="AC32" s="38"/>
      <c r="AD32" s="38">
        <v>4</v>
      </c>
      <c r="AE32" s="56"/>
      <c r="AF32" s="38"/>
      <c r="AG32" s="38"/>
      <c r="AH32" s="38"/>
      <c r="AI32" s="38"/>
      <c r="AJ32" s="38"/>
      <c r="AK32" s="38"/>
      <c r="AL32" s="38"/>
      <c r="AM32" s="262"/>
      <c r="AN32" s="256"/>
      <c r="AO32" s="258"/>
      <c r="AP32" s="8"/>
      <c r="AQ32" s="263" t="s">
        <v>24</v>
      </c>
      <c r="AR32" s="264"/>
      <c r="AS32" s="279" t="s">
        <v>25</v>
      </c>
      <c r="AT32" s="280"/>
      <c r="AU32" s="280"/>
      <c r="AV32" s="280"/>
      <c r="AW32" s="280"/>
      <c r="AX32" s="280"/>
      <c r="AY32" s="281"/>
    </row>
    <row r="33" spans="1:54" ht="13.5" customHeight="1">
      <c r="A33" s="189">
        <v>40269</v>
      </c>
      <c r="B33" s="236" t="s">
        <v>103</v>
      </c>
      <c r="C33" s="249" t="str">
        <f t="shared" ref="C33" si="20">IF(AO33="介護福祉士","〇","")</f>
        <v>〇</v>
      </c>
      <c r="D33" s="242">
        <f t="shared" ref="D33" si="21">IF(A33="","",DATEDIF(A33,$AT$11,"m"))</f>
        <v>132</v>
      </c>
      <c r="E33" s="261" t="s">
        <v>117</v>
      </c>
      <c r="F33" s="253" t="s">
        <v>118</v>
      </c>
      <c r="G33" s="85" t="s">
        <v>30</v>
      </c>
      <c r="H33" s="96" t="s">
        <v>119</v>
      </c>
      <c r="I33" s="102" t="s">
        <v>119</v>
      </c>
      <c r="J33" s="102" t="s">
        <v>119</v>
      </c>
      <c r="K33" s="43" t="s">
        <v>10</v>
      </c>
      <c r="L33" s="102" t="s">
        <v>119</v>
      </c>
      <c r="M33" s="96"/>
      <c r="N33" s="96"/>
      <c r="O33" s="102" t="s">
        <v>119</v>
      </c>
      <c r="P33" s="102" t="s">
        <v>119</v>
      </c>
      <c r="Q33" s="102" t="s">
        <v>119</v>
      </c>
      <c r="R33" s="102" t="s">
        <v>119</v>
      </c>
      <c r="S33" s="102" t="s">
        <v>119</v>
      </c>
      <c r="T33" s="96"/>
      <c r="U33" s="96"/>
      <c r="V33" s="43" t="s">
        <v>130</v>
      </c>
      <c r="W33" s="102" t="s">
        <v>119</v>
      </c>
      <c r="X33" s="102" t="s">
        <v>119</v>
      </c>
      <c r="Y33" s="102" t="s">
        <v>119</v>
      </c>
      <c r="Z33" s="102" t="s">
        <v>119</v>
      </c>
      <c r="AA33" s="96"/>
      <c r="AB33" s="96"/>
      <c r="AC33" s="102" t="s">
        <v>119</v>
      </c>
      <c r="AD33" s="102" t="s">
        <v>119</v>
      </c>
      <c r="AE33" s="102" t="s">
        <v>119</v>
      </c>
      <c r="AF33" s="102" t="s">
        <v>119</v>
      </c>
      <c r="AG33" s="43" t="s">
        <v>128</v>
      </c>
      <c r="AH33" s="96"/>
      <c r="AI33" s="96"/>
      <c r="AJ33" s="102" t="s">
        <v>119</v>
      </c>
      <c r="AK33" s="102" t="s">
        <v>119</v>
      </c>
      <c r="AL33" s="96"/>
      <c r="AM33" s="262">
        <f>SUM(H34:AL34)</f>
        <v>176</v>
      </c>
      <c r="AN33" s="255">
        <f t="shared" ref="AN33" si="22">IFERROR(IF(OR(E33="Ａ",AM33&gt;$AF$52),1,ROUNDDOWN(AM33/$AF$52,1)),"")</f>
        <v>1</v>
      </c>
      <c r="AO33" s="257" t="s">
        <v>7</v>
      </c>
      <c r="AP33" s="8"/>
      <c r="AQ33" s="263" t="s">
        <v>10</v>
      </c>
      <c r="AR33" s="264"/>
      <c r="AS33" s="279" t="s">
        <v>26</v>
      </c>
      <c r="AT33" s="280"/>
      <c r="AU33" s="280"/>
      <c r="AV33" s="280"/>
      <c r="AW33" s="280"/>
      <c r="AX33" s="280"/>
      <c r="AY33" s="281"/>
    </row>
    <row r="34" spans="1:54" ht="13.5" customHeight="1">
      <c r="A34" s="190"/>
      <c r="B34" s="272"/>
      <c r="C34" s="250"/>
      <c r="D34" s="231"/>
      <c r="E34" s="232"/>
      <c r="F34" s="234"/>
      <c r="G34" s="85" t="s">
        <v>34</v>
      </c>
      <c r="H34" s="38">
        <v>8</v>
      </c>
      <c r="I34" s="38">
        <v>8</v>
      </c>
      <c r="J34" s="38">
        <v>8</v>
      </c>
      <c r="K34" s="56">
        <v>8</v>
      </c>
      <c r="L34" s="38">
        <v>8</v>
      </c>
      <c r="M34" s="38"/>
      <c r="N34" s="38"/>
      <c r="O34" s="38">
        <v>8</v>
      </c>
      <c r="P34" s="38">
        <v>8</v>
      </c>
      <c r="Q34" s="38">
        <v>8</v>
      </c>
      <c r="R34" s="38">
        <v>8</v>
      </c>
      <c r="S34" s="38">
        <v>8</v>
      </c>
      <c r="T34" s="38"/>
      <c r="U34" s="38"/>
      <c r="V34" s="56">
        <v>8</v>
      </c>
      <c r="W34" s="38">
        <v>8</v>
      </c>
      <c r="X34" s="38">
        <v>8</v>
      </c>
      <c r="Y34" s="38">
        <v>8</v>
      </c>
      <c r="Z34" s="38">
        <v>8</v>
      </c>
      <c r="AA34" s="38"/>
      <c r="AB34" s="38"/>
      <c r="AC34" s="38">
        <v>8</v>
      </c>
      <c r="AD34" s="38">
        <v>8</v>
      </c>
      <c r="AE34" s="38">
        <v>8</v>
      </c>
      <c r="AF34" s="38">
        <v>8</v>
      </c>
      <c r="AG34" s="56">
        <v>8</v>
      </c>
      <c r="AH34" s="38"/>
      <c r="AI34" s="38"/>
      <c r="AJ34" s="38">
        <v>8</v>
      </c>
      <c r="AK34" s="38">
        <v>8</v>
      </c>
      <c r="AL34" s="38"/>
      <c r="AM34" s="262"/>
      <c r="AN34" s="256"/>
      <c r="AO34" s="258"/>
      <c r="AP34" s="8"/>
      <c r="AQ34" s="67"/>
      <c r="AR34" s="68"/>
      <c r="AS34" s="279"/>
      <c r="AT34" s="280"/>
      <c r="AU34" s="280"/>
      <c r="AV34" s="280"/>
      <c r="AW34" s="280"/>
      <c r="AX34" s="280"/>
      <c r="AY34" s="281"/>
    </row>
    <row r="35" spans="1:54" ht="13.5" customHeight="1">
      <c r="A35" s="189">
        <v>42826</v>
      </c>
      <c r="B35" s="272"/>
      <c r="C35" s="249" t="str">
        <f t="shared" ref="C35" si="23">IF(AO35="介護福祉士","〇","")</f>
        <v>〇</v>
      </c>
      <c r="D35" s="242">
        <f t="shared" ref="D35" si="24">IF(A35="","",DATEDIF(A35,$AT$11,"m"))</f>
        <v>48</v>
      </c>
      <c r="E35" s="261" t="s">
        <v>105</v>
      </c>
      <c r="F35" s="253" t="s">
        <v>151</v>
      </c>
      <c r="G35" s="85" t="s">
        <v>30</v>
      </c>
      <c r="H35" s="102" t="s">
        <v>12</v>
      </c>
      <c r="I35" s="102" t="s">
        <v>12</v>
      </c>
      <c r="J35" s="102" t="s">
        <v>12</v>
      </c>
      <c r="K35" s="41"/>
      <c r="L35" s="109"/>
      <c r="M35" s="102"/>
      <c r="N35" s="102"/>
      <c r="O35" s="102" t="s">
        <v>12</v>
      </c>
      <c r="P35" s="102" t="s">
        <v>12</v>
      </c>
      <c r="Q35" s="102" t="s">
        <v>137</v>
      </c>
      <c r="R35" s="43" t="s">
        <v>130</v>
      </c>
      <c r="S35" s="102"/>
      <c r="T35" s="102"/>
      <c r="U35" s="102"/>
      <c r="V35" s="41" t="s">
        <v>12</v>
      </c>
      <c r="W35" s="102" t="s">
        <v>137</v>
      </c>
      <c r="X35" s="126"/>
      <c r="Y35" s="102"/>
      <c r="Z35" s="102"/>
      <c r="AA35" s="102"/>
      <c r="AB35" s="102"/>
      <c r="AC35" s="102" t="s">
        <v>139</v>
      </c>
      <c r="AD35" s="102" t="s">
        <v>129</v>
      </c>
      <c r="AE35" s="102" t="s">
        <v>129</v>
      </c>
      <c r="AF35" s="102"/>
      <c r="AG35" s="102" t="s">
        <v>129</v>
      </c>
      <c r="AH35" s="102"/>
      <c r="AI35" s="102"/>
      <c r="AJ35" s="102" t="s">
        <v>129</v>
      </c>
      <c r="AK35" s="102" t="s">
        <v>129</v>
      </c>
      <c r="AL35" s="96"/>
      <c r="AM35" s="262">
        <f>SUM(H36:AL36)</f>
        <v>120</v>
      </c>
      <c r="AN35" s="255">
        <f t="shared" ref="AN35" si="25">IFERROR(IF(OR(E35="Ａ",AM35&gt;$AF$52),1,ROUNDDOWN(AM35/$AF$52,1)),"")</f>
        <v>0.6</v>
      </c>
      <c r="AO35" s="257" t="s">
        <v>7</v>
      </c>
      <c r="AP35" s="8"/>
      <c r="AQ35" s="263"/>
      <c r="AR35" s="264"/>
      <c r="AS35" s="279"/>
      <c r="AT35" s="280"/>
      <c r="AU35" s="280"/>
      <c r="AV35" s="280"/>
      <c r="AW35" s="280"/>
      <c r="AX35" s="280"/>
      <c r="AY35" s="281"/>
    </row>
    <row r="36" spans="1:54" ht="13.5" customHeight="1">
      <c r="A36" s="190"/>
      <c r="B36" s="272"/>
      <c r="C36" s="250"/>
      <c r="D36" s="231"/>
      <c r="E36" s="232"/>
      <c r="F36" s="234"/>
      <c r="G36" s="85" t="s">
        <v>34</v>
      </c>
      <c r="H36" s="38">
        <v>8</v>
      </c>
      <c r="I36" s="38">
        <v>8</v>
      </c>
      <c r="J36" s="38">
        <v>8</v>
      </c>
      <c r="K36" s="38"/>
      <c r="L36" s="38"/>
      <c r="M36" s="38"/>
      <c r="N36" s="38"/>
      <c r="O36" s="38">
        <v>8</v>
      </c>
      <c r="P36" s="38">
        <v>8</v>
      </c>
      <c r="Q36" s="38">
        <v>8</v>
      </c>
      <c r="R36" s="56">
        <v>8</v>
      </c>
      <c r="S36" s="38"/>
      <c r="T36" s="38"/>
      <c r="U36" s="38"/>
      <c r="V36" s="38">
        <v>8</v>
      </c>
      <c r="W36" s="38">
        <v>8</v>
      </c>
      <c r="X36" s="38"/>
      <c r="Y36" s="38"/>
      <c r="Z36" s="38"/>
      <c r="AA36" s="38"/>
      <c r="AB36" s="38"/>
      <c r="AC36" s="38">
        <v>8</v>
      </c>
      <c r="AD36" s="38">
        <v>8</v>
      </c>
      <c r="AE36" s="38">
        <v>8</v>
      </c>
      <c r="AF36" s="38"/>
      <c r="AG36" s="38">
        <v>8</v>
      </c>
      <c r="AH36" s="38"/>
      <c r="AI36" s="38"/>
      <c r="AJ36" s="38">
        <v>8</v>
      </c>
      <c r="AK36" s="38">
        <v>8</v>
      </c>
      <c r="AL36" s="38"/>
      <c r="AM36" s="262"/>
      <c r="AN36" s="256"/>
      <c r="AO36" s="258"/>
      <c r="AP36" s="8"/>
      <c r="AQ36" s="67"/>
      <c r="AR36" s="68"/>
      <c r="AS36" s="69"/>
      <c r="AT36" s="70"/>
      <c r="AU36" s="70"/>
      <c r="AV36" s="70"/>
      <c r="AW36" s="70"/>
      <c r="AX36" s="70"/>
      <c r="AY36" s="71"/>
    </row>
    <row r="37" spans="1:54" ht="13.5" customHeight="1">
      <c r="A37" s="189">
        <v>41548</v>
      </c>
      <c r="B37" s="272"/>
      <c r="C37" s="249" t="str">
        <f t="shared" ref="C37" si="26">IF(AO37="介護福祉士","〇","")</f>
        <v/>
      </c>
      <c r="D37" s="242">
        <f t="shared" ref="D37" si="27">IF(A37="","",DATEDIF(A37,$AT$11,"m"))</f>
        <v>90</v>
      </c>
      <c r="E37" s="261" t="s">
        <v>122</v>
      </c>
      <c r="F37" s="253" t="s">
        <v>131</v>
      </c>
      <c r="G37" s="85" t="s">
        <v>30</v>
      </c>
      <c r="H37" s="109"/>
      <c r="I37" s="109"/>
      <c r="J37" s="109"/>
      <c r="K37" s="109" t="s">
        <v>132</v>
      </c>
      <c r="L37" s="109" t="s">
        <v>12</v>
      </c>
      <c r="M37" s="109"/>
      <c r="N37" s="109"/>
      <c r="O37" s="109"/>
      <c r="P37" s="109"/>
      <c r="Q37" s="109"/>
      <c r="R37" s="109" t="s">
        <v>12</v>
      </c>
      <c r="S37" s="109" t="s">
        <v>138</v>
      </c>
      <c r="T37" s="109"/>
      <c r="U37" s="109"/>
      <c r="V37" s="109" t="s">
        <v>12</v>
      </c>
      <c r="W37" s="109"/>
      <c r="X37" s="126" t="s">
        <v>12</v>
      </c>
      <c r="Y37" s="109" t="s">
        <v>12</v>
      </c>
      <c r="Z37" s="109" t="s">
        <v>12</v>
      </c>
      <c r="AA37" s="109"/>
      <c r="AB37" s="109"/>
      <c r="AC37" s="109"/>
      <c r="AD37" s="109"/>
      <c r="AE37" s="126" t="s">
        <v>166</v>
      </c>
      <c r="AF37" s="109" t="s">
        <v>139</v>
      </c>
      <c r="AG37" s="109"/>
      <c r="AH37" s="109"/>
      <c r="AI37" s="109"/>
      <c r="AJ37" s="109"/>
      <c r="AK37" s="109"/>
      <c r="AL37" s="109"/>
      <c r="AM37" s="262">
        <f t="shared" ref="AM37" si="28">SUM(H38:AL38)</f>
        <v>76</v>
      </c>
      <c r="AN37" s="255">
        <f t="shared" ref="AN37" si="29">IFERROR(IF(OR(E37="Ａ",AM37&gt;$AF$52),1,ROUNDDOWN(AM37/$AF$52,1)),"")</f>
        <v>0.4</v>
      </c>
      <c r="AO37" s="257" t="s">
        <v>13</v>
      </c>
      <c r="AP37" s="8"/>
    </row>
    <row r="38" spans="1:54" ht="13.5" customHeight="1">
      <c r="A38" s="190"/>
      <c r="B38" s="272"/>
      <c r="C38" s="250"/>
      <c r="D38" s="231"/>
      <c r="E38" s="232"/>
      <c r="F38" s="234"/>
      <c r="G38" s="85" t="s">
        <v>34</v>
      </c>
      <c r="H38" s="38"/>
      <c r="I38" s="38"/>
      <c r="J38" s="38"/>
      <c r="K38" s="38">
        <v>8</v>
      </c>
      <c r="L38" s="38">
        <v>8</v>
      </c>
      <c r="M38" s="38"/>
      <c r="N38" s="38"/>
      <c r="O38" s="38"/>
      <c r="P38" s="38"/>
      <c r="Q38" s="38"/>
      <c r="R38" s="38">
        <v>8</v>
      </c>
      <c r="S38" s="38">
        <v>8</v>
      </c>
      <c r="T38" s="38"/>
      <c r="U38" s="38"/>
      <c r="V38" s="38">
        <v>8</v>
      </c>
      <c r="W38" s="38"/>
      <c r="X38" s="38">
        <v>8</v>
      </c>
      <c r="Y38" s="38">
        <v>8</v>
      </c>
      <c r="Z38" s="38">
        <v>8</v>
      </c>
      <c r="AA38" s="38"/>
      <c r="AB38" s="38"/>
      <c r="AC38" s="38"/>
      <c r="AD38" s="38"/>
      <c r="AE38" s="38">
        <v>4</v>
      </c>
      <c r="AF38" s="38">
        <v>8</v>
      </c>
      <c r="AG38" s="38"/>
      <c r="AH38" s="38"/>
      <c r="AI38" s="38"/>
      <c r="AJ38" s="126" t="s">
        <v>166</v>
      </c>
      <c r="AK38" s="126" t="s">
        <v>166</v>
      </c>
      <c r="AL38" s="38"/>
      <c r="AM38" s="262"/>
      <c r="AN38" s="256"/>
      <c r="AO38" s="258"/>
      <c r="AP38" s="8"/>
      <c r="AQ38" s="176" t="s">
        <v>197</v>
      </c>
      <c r="AR38" s="177"/>
      <c r="AS38" s="178"/>
      <c r="AT38" s="173" t="s">
        <v>198</v>
      </c>
      <c r="AU38" s="174"/>
      <c r="AV38" s="174"/>
      <c r="AW38" s="173" t="s">
        <v>199</v>
      </c>
      <c r="AX38" s="174"/>
      <c r="AY38" s="174"/>
    </row>
    <row r="39" spans="1:54" ht="13.5" customHeight="1">
      <c r="A39" s="189">
        <v>42552</v>
      </c>
      <c r="B39" s="272"/>
      <c r="C39" s="249" t="str">
        <f t="shared" ref="C39" si="30">IF(AO39="介護福祉士","〇","")</f>
        <v/>
      </c>
      <c r="D39" s="242">
        <f>IF(A39="","",DATEDIF(A39,$AT$11,"m"))</f>
        <v>57</v>
      </c>
      <c r="E39" s="261" t="s">
        <v>14</v>
      </c>
      <c r="F39" s="253" t="s">
        <v>165</v>
      </c>
      <c r="G39" s="85" t="s">
        <v>30</v>
      </c>
      <c r="H39" s="109" t="s">
        <v>166</v>
      </c>
      <c r="I39" s="126" t="s">
        <v>166</v>
      </c>
      <c r="J39" s="109"/>
      <c r="K39" s="126" t="s">
        <v>166</v>
      </c>
      <c r="L39" s="126" t="s">
        <v>166</v>
      </c>
      <c r="M39" s="109"/>
      <c r="N39" s="109"/>
      <c r="O39" s="126" t="s">
        <v>166</v>
      </c>
      <c r="P39" s="126"/>
      <c r="Q39" s="109"/>
      <c r="R39" s="126" t="s">
        <v>166</v>
      </c>
      <c r="S39" s="126" t="s">
        <v>166</v>
      </c>
      <c r="T39" s="109"/>
      <c r="U39" s="109"/>
      <c r="V39" s="126" t="s">
        <v>166</v>
      </c>
      <c r="W39" s="126" t="s">
        <v>166</v>
      </c>
      <c r="X39" s="126"/>
      <c r="Y39" s="126" t="s">
        <v>166</v>
      </c>
      <c r="Z39" s="126" t="s">
        <v>166</v>
      </c>
      <c r="AA39" s="109"/>
      <c r="AB39" s="109"/>
      <c r="AC39" s="126" t="s">
        <v>166</v>
      </c>
      <c r="AD39" s="126" t="s">
        <v>166</v>
      </c>
      <c r="AE39" s="109"/>
      <c r="AF39" s="126" t="s">
        <v>166</v>
      </c>
      <c r="AG39" s="109" t="s">
        <v>12</v>
      </c>
      <c r="AH39" s="109"/>
      <c r="AI39" s="109"/>
      <c r="AJ39" s="38">
        <v>4</v>
      </c>
      <c r="AK39" s="38">
        <v>4</v>
      </c>
      <c r="AL39" s="109"/>
      <c r="AM39" s="262">
        <f t="shared" ref="AM39" si="31">SUM(H40:AL40)</f>
        <v>64</v>
      </c>
      <c r="AN39" s="255">
        <f t="shared" ref="AN39" si="32">IFERROR(IF(OR(E39="Ａ",AM39&gt;$AF$52),1,ROUNDDOWN(AM39/$AF$52,1)),"")</f>
        <v>0.3</v>
      </c>
      <c r="AO39" s="257" t="s">
        <v>13</v>
      </c>
      <c r="AP39" s="8"/>
      <c r="AQ39" s="179"/>
      <c r="AR39" s="180"/>
      <c r="AS39" s="181"/>
      <c r="AT39" s="175"/>
      <c r="AU39" s="175"/>
      <c r="AV39" s="175"/>
      <c r="AW39" s="175"/>
      <c r="AX39" s="175"/>
      <c r="AY39" s="175"/>
    </row>
    <row r="40" spans="1:54" ht="13.5" customHeight="1">
      <c r="A40" s="190"/>
      <c r="B40" s="272"/>
      <c r="C40" s="250"/>
      <c r="D40" s="231"/>
      <c r="E40" s="232"/>
      <c r="F40" s="234"/>
      <c r="G40" s="85" t="s">
        <v>34</v>
      </c>
      <c r="H40" s="38">
        <v>4</v>
      </c>
      <c r="I40" s="38">
        <v>4</v>
      </c>
      <c r="J40" s="38"/>
      <c r="K40" s="38">
        <v>4</v>
      </c>
      <c r="L40" s="38">
        <v>4</v>
      </c>
      <c r="M40" s="38"/>
      <c r="N40" s="38"/>
      <c r="O40" s="38">
        <v>4</v>
      </c>
      <c r="P40" s="38"/>
      <c r="Q40" s="38"/>
      <c r="R40" s="38">
        <v>4</v>
      </c>
      <c r="S40" s="38">
        <v>4</v>
      </c>
      <c r="T40" s="38"/>
      <c r="U40" s="38"/>
      <c r="V40" s="38">
        <v>4</v>
      </c>
      <c r="W40" s="38">
        <v>4</v>
      </c>
      <c r="X40" s="38"/>
      <c r="Y40" s="38">
        <v>4</v>
      </c>
      <c r="Z40" s="38">
        <v>4</v>
      </c>
      <c r="AA40" s="38"/>
      <c r="AB40" s="38"/>
      <c r="AC40" s="38">
        <v>4</v>
      </c>
      <c r="AD40" s="38">
        <v>4</v>
      </c>
      <c r="AE40" s="38"/>
      <c r="AF40" s="38">
        <v>4</v>
      </c>
      <c r="AG40" s="38">
        <v>8</v>
      </c>
      <c r="AH40" s="38"/>
      <c r="AI40" s="38"/>
      <c r="AJ40" s="38"/>
      <c r="AK40" s="38"/>
      <c r="AL40" s="38"/>
      <c r="AM40" s="262"/>
      <c r="AN40" s="256"/>
      <c r="AO40" s="277"/>
      <c r="AP40" s="8"/>
      <c r="AQ40" s="182"/>
      <c r="AR40" s="183"/>
      <c r="AS40" s="184"/>
      <c r="AT40" s="185" t="s">
        <v>172</v>
      </c>
      <c r="AU40" s="186"/>
      <c r="AV40" s="145"/>
      <c r="AW40" s="185" t="s">
        <v>173</v>
      </c>
      <c r="AX40" s="187"/>
      <c r="AY40" s="188"/>
    </row>
    <row r="41" spans="1:54" ht="13.5" customHeight="1">
      <c r="A41" s="189">
        <v>43922</v>
      </c>
      <c r="B41" s="272"/>
      <c r="C41" s="249" t="str">
        <f t="shared" ref="C41" si="33">IF(AO41="介護福祉士","〇","")</f>
        <v/>
      </c>
      <c r="D41" s="242">
        <f t="shared" ref="D41" si="34">IF(A41="","",DATEDIF(A41,$AT$11,"m"))</f>
        <v>12</v>
      </c>
      <c r="E41" s="261" t="s">
        <v>55</v>
      </c>
      <c r="F41" s="253" t="s">
        <v>135</v>
      </c>
      <c r="G41" s="85" t="s">
        <v>30</v>
      </c>
      <c r="H41" s="126"/>
      <c r="I41" s="126"/>
      <c r="J41" s="126" t="s">
        <v>166</v>
      </c>
      <c r="K41" s="126" t="s">
        <v>119</v>
      </c>
      <c r="L41" s="126"/>
      <c r="M41" s="126"/>
      <c r="N41" s="126"/>
      <c r="O41" s="126"/>
      <c r="P41" s="126" t="s">
        <v>166</v>
      </c>
      <c r="Q41" s="126" t="s">
        <v>166</v>
      </c>
      <c r="R41" s="126"/>
      <c r="S41" s="126"/>
      <c r="T41" s="126"/>
      <c r="U41" s="126"/>
      <c r="V41" s="126"/>
      <c r="W41" s="126"/>
      <c r="X41" s="126" t="s">
        <v>166</v>
      </c>
      <c r="Y41" s="126"/>
      <c r="Z41" s="126"/>
      <c r="AA41" s="126"/>
      <c r="AB41" s="126"/>
      <c r="AC41" s="126"/>
      <c r="AD41" s="126"/>
      <c r="AE41" s="126"/>
      <c r="AF41" s="126"/>
      <c r="AG41" s="126" t="s">
        <v>12</v>
      </c>
      <c r="AH41" s="126"/>
      <c r="AI41" s="126"/>
      <c r="AJ41" s="126"/>
      <c r="AK41" s="126"/>
      <c r="AL41" s="126"/>
      <c r="AM41" s="262">
        <f>SUM(H42:AL42)</f>
        <v>32</v>
      </c>
      <c r="AN41" s="255">
        <f t="shared" ref="AN41" si="35">IFERROR(IF(OR(E41="Ａ",AM41&gt;$AF$52),1,ROUNDDOWN(AM41/$AF$52,1)),"")</f>
        <v>0.1</v>
      </c>
      <c r="AO41" s="257" t="s">
        <v>116</v>
      </c>
      <c r="AP41" s="8"/>
      <c r="AQ41" s="163" t="s">
        <v>207</v>
      </c>
      <c r="AR41" s="164"/>
      <c r="AS41" s="165"/>
      <c r="AT41" s="169">
        <f>ROUNDDOWN(SUMIF(C33:C50,"〇",AN33:AN50),1)</f>
        <v>1.6</v>
      </c>
      <c r="AU41" s="170"/>
      <c r="AV41" s="170"/>
      <c r="AW41" s="171">
        <f>AT41/AN51</f>
        <v>0.66666666666666674</v>
      </c>
      <c r="AX41" s="172"/>
      <c r="AY41" s="172"/>
    </row>
    <row r="42" spans="1:54" ht="13.5" customHeight="1">
      <c r="A42" s="190"/>
      <c r="B42" s="272"/>
      <c r="C42" s="250"/>
      <c r="D42" s="231"/>
      <c r="E42" s="232"/>
      <c r="F42" s="234"/>
      <c r="G42" s="85" t="s">
        <v>34</v>
      </c>
      <c r="H42" s="38"/>
      <c r="I42" s="38"/>
      <c r="J42" s="38">
        <v>4</v>
      </c>
      <c r="K42" s="38">
        <v>8</v>
      </c>
      <c r="L42" s="38"/>
      <c r="M42" s="38"/>
      <c r="N42" s="38"/>
      <c r="O42" s="38"/>
      <c r="P42" s="38">
        <v>4</v>
      </c>
      <c r="Q42" s="38">
        <v>4</v>
      </c>
      <c r="R42" s="38"/>
      <c r="S42" s="38"/>
      <c r="T42" s="38"/>
      <c r="U42" s="38"/>
      <c r="V42" s="38"/>
      <c r="W42" s="38"/>
      <c r="X42" s="38">
        <v>4</v>
      </c>
      <c r="Y42" s="38"/>
      <c r="Z42" s="38"/>
      <c r="AA42" s="38"/>
      <c r="AB42" s="38"/>
      <c r="AC42" s="38"/>
      <c r="AD42" s="38"/>
      <c r="AE42" s="38"/>
      <c r="AF42" s="38"/>
      <c r="AG42" s="38">
        <v>8</v>
      </c>
      <c r="AH42" s="38"/>
      <c r="AI42" s="38"/>
      <c r="AJ42" s="38"/>
      <c r="AK42" s="38"/>
      <c r="AL42" s="38"/>
      <c r="AM42" s="262"/>
      <c r="AN42" s="256"/>
      <c r="AO42" s="258"/>
      <c r="AP42" s="8"/>
      <c r="AQ42" s="166" t="s">
        <v>201</v>
      </c>
      <c r="AR42" s="167"/>
      <c r="AS42" s="168"/>
      <c r="AT42" s="170"/>
      <c r="AU42" s="170"/>
      <c r="AV42" s="170"/>
      <c r="AW42" s="172"/>
      <c r="AX42" s="172"/>
      <c r="AY42" s="172"/>
    </row>
    <row r="43" spans="1:54" ht="13.5" customHeight="1">
      <c r="A43" s="189"/>
      <c r="B43" s="272"/>
      <c r="C43" s="249" t="str">
        <f t="shared" ref="C43" si="36">IF(AO43="介護福祉士","〇","")</f>
        <v/>
      </c>
      <c r="D43" s="242" t="str">
        <f t="shared" ref="D43" si="37">IF(A43="","",DATEDIF(A43,$AT$11,"m"))</f>
        <v/>
      </c>
      <c r="E43" s="261"/>
      <c r="F43" s="253"/>
      <c r="G43" s="85" t="s">
        <v>30</v>
      </c>
      <c r="H43" s="72"/>
      <c r="I43" s="72"/>
      <c r="J43" s="109"/>
      <c r="K43" s="109"/>
      <c r="L43" s="109"/>
      <c r="M43" s="109"/>
      <c r="N43" s="109"/>
      <c r="O43" s="109"/>
      <c r="P43" s="109"/>
      <c r="Q43" s="109"/>
      <c r="R43" s="109"/>
      <c r="S43" s="109"/>
      <c r="T43" s="109"/>
      <c r="U43" s="109"/>
      <c r="V43" s="109"/>
      <c r="W43" s="109"/>
      <c r="X43" s="109"/>
      <c r="Y43" s="109"/>
      <c r="Z43" s="109"/>
      <c r="AA43" s="109"/>
      <c r="AB43" s="109"/>
      <c r="AC43" s="109"/>
      <c r="AD43" s="72"/>
      <c r="AE43" s="72"/>
      <c r="AF43" s="72"/>
      <c r="AG43" s="72"/>
      <c r="AH43" s="72"/>
      <c r="AI43" s="72"/>
      <c r="AJ43" s="72"/>
      <c r="AK43" s="72"/>
      <c r="AL43" s="72"/>
      <c r="AM43" s="262">
        <f>SUM(H44:AL44)</f>
        <v>0</v>
      </c>
      <c r="AN43" s="255">
        <f t="shared" ref="AN43" si="38">IFERROR(IF(OR(E43="Ａ",AM43&gt;$AF$52),1,ROUNDDOWN(AM43/$AF$52,1)),"")</f>
        <v>0</v>
      </c>
      <c r="AO43" s="257"/>
      <c r="AP43" s="8"/>
      <c r="AQ43" s="163" t="s">
        <v>200</v>
      </c>
      <c r="AR43" s="164"/>
      <c r="AS43" s="165"/>
      <c r="AT43" s="169">
        <f>ROUNDDOWN(SUMIFS(AN33:AN50,C33:C50,"〇",D33:D50,"&gt;="&amp;BA43),1)</f>
        <v>1</v>
      </c>
      <c r="AU43" s="170"/>
      <c r="AV43" s="170"/>
      <c r="AW43" s="171">
        <f>AT43/AN51</f>
        <v>0.41666666666666669</v>
      </c>
      <c r="AX43" s="172"/>
      <c r="AY43" s="172"/>
      <c r="BA43" s="159">
        <f>【算定要件集計】!T7</f>
        <v>120</v>
      </c>
      <c r="BB43" s="1" t="s">
        <v>206</v>
      </c>
    </row>
    <row r="44" spans="1:54" ht="13.5" customHeight="1">
      <c r="A44" s="190"/>
      <c r="B44" s="272"/>
      <c r="C44" s="250"/>
      <c r="D44" s="231"/>
      <c r="E44" s="232"/>
      <c r="F44" s="234"/>
      <c r="G44" s="85" t="s">
        <v>34</v>
      </c>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262"/>
      <c r="AN44" s="256"/>
      <c r="AO44" s="258"/>
      <c r="AP44" s="8"/>
      <c r="AQ44" s="166" t="s">
        <v>202</v>
      </c>
      <c r="AR44" s="167"/>
      <c r="AS44" s="168"/>
      <c r="AT44" s="170"/>
      <c r="AU44" s="170"/>
      <c r="AV44" s="170"/>
      <c r="AW44" s="172"/>
      <c r="AX44" s="172"/>
      <c r="AY44" s="172"/>
      <c r="BA44" s="160"/>
    </row>
    <row r="45" spans="1:54" ht="13.5" customHeight="1">
      <c r="A45" s="189"/>
      <c r="B45" s="272"/>
      <c r="C45" s="249" t="str">
        <f t="shared" ref="C45" si="39">IF(AO45="介護福祉士","〇","")</f>
        <v/>
      </c>
      <c r="D45" s="242" t="str">
        <f t="shared" ref="D45" si="40">IF(A45="","",DATEDIF(A45,$AT$11,"m"))</f>
        <v/>
      </c>
      <c r="E45" s="270"/>
      <c r="F45" s="253"/>
      <c r="G45" s="85" t="s">
        <v>30</v>
      </c>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262">
        <f>SUM(H46:AL46)</f>
        <v>0</v>
      </c>
      <c r="AN45" s="255">
        <f t="shared" ref="AN45" si="41">IFERROR(IF(OR(E45="Ａ",AM45&gt;$AF$52),1,ROUNDDOWN(AM45/$AF$52,1)),"")</f>
        <v>0</v>
      </c>
      <c r="AO45" s="257"/>
      <c r="AP45" s="8"/>
      <c r="AQ45" s="163" t="s">
        <v>203</v>
      </c>
      <c r="AR45" s="164"/>
      <c r="AS45" s="165"/>
      <c r="AT45" s="169">
        <f>ROUNDDOWN(SUMIF(D19:D50,"&gt;="&amp;BA45,AN19:AN50),1)</f>
        <v>1.9</v>
      </c>
      <c r="AU45" s="170"/>
      <c r="AV45" s="170"/>
      <c r="AW45" s="171">
        <f>AT45/AN51</f>
        <v>0.79166666666666663</v>
      </c>
      <c r="AX45" s="172"/>
      <c r="AY45" s="172"/>
      <c r="BA45" s="159">
        <f>【算定要件集計】!T10</f>
        <v>84</v>
      </c>
      <c r="BB45" s="1" t="s">
        <v>205</v>
      </c>
    </row>
    <row r="46" spans="1:54" ht="13.5" customHeight="1">
      <c r="A46" s="190"/>
      <c r="B46" s="272"/>
      <c r="C46" s="250"/>
      <c r="D46" s="231"/>
      <c r="E46" s="233"/>
      <c r="F46" s="271"/>
      <c r="G46" s="85" t="s">
        <v>34</v>
      </c>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262"/>
      <c r="AN46" s="256"/>
      <c r="AO46" s="258"/>
      <c r="AP46" s="8"/>
      <c r="AQ46" s="166" t="s">
        <v>204</v>
      </c>
      <c r="AR46" s="167"/>
      <c r="AS46" s="168"/>
      <c r="AT46" s="170"/>
      <c r="AU46" s="170"/>
      <c r="AV46" s="170"/>
      <c r="AW46" s="172"/>
      <c r="AX46" s="172"/>
      <c r="AY46" s="172"/>
      <c r="BA46" s="160"/>
    </row>
    <row r="47" spans="1:54" ht="13.5" customHeight="1">
      <c r="A47" s="189"/>
      <c r="B47" s="272"/>
      <c r="C47" s="249" t="str">
        <f t="shared" ref="C47" si="42">IF(AO47="介護福祉士","〇","")</f>
        <v/>
      </c>
      <c r="D47" s="242" t="str">
        <f t="shared" ref="D47" si="43">IF(A47="","",DATEDIF(A47,$AT$11,"m"))</f>
        <v/>
      </c>
      <c r="E47" s="270"/>
      <c r="F47" s="253"/>
      <c r="G47" s="85" t="s">
        <v>30</v>
      </c>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262">
        <f>SUM(H48:AL48)</f>
        <v>0</v>
      </c>
      <c r="AN47" s="255">
        <f t="shared" ref="AN47" si="44">IFERROR(IF(OR(E47="Ａ",AM47&gt;$AF$52),1,ROUNDDOWN(AM47/$AF$52,1)),"")</f>
        <v>0</v>
      </c>
      <c r="AO47" s="257"/>
      <c r="AP47" s="8"/>
      <c r="AQ47" s="161"/>
      <c r="AR47" s="162"/>
      <c r="AS47" s="162"/>
      <c r="AT47" s="161"/>
      <c r="AU47" s="162"/>
      <c r="AV47" s="162"/>
      <c r="AW47" s="161"/>
      <c r="AX47" s="162"/>
      <c r="AY47" s="162"/>
    </row>
    <row r="48" spans="1:54" ht="13.5" customHeight="1">
      <c r="A48" s="190"/>
      <c r="B48" s="272"/>
      <c r="C48" s="250"/>
      <c r="D48" s="231"/>
      <c r="E48" s="233"/>
      <c r="F48" s="271"/>
      <c r="G48" s="85" t="s">
        <v>34</v>
      </c>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262"/>
      <c r="AN48" s="256"/>
      <c r="AO48" s="258"/>
      <c r="AP48" s="8"/>
      <c r="AQ48" s="162"/>
      <c r="AR48" s="162"/>
      <c r="AS48" s="162"/>
      <c r="AT48" s="162"/>
      <c r="AU48" s="162"/>
      <c r="AV48" s="162"/>
      <c r="AW48" s="162"/>
      <c r="AX48" s="162"/>
      <c r="AY48" s="162"/>
    </row>
    <row r="49" spans="1:51" ht="13.5" customHeight="1">
      <c r="A49" s="189"/>
      <c r="B49" s="272"/>
      <c r="C49" s="249" t="str">
        <f t="shared" ref="C49" si="45">IF(AO49="介護福祉士","〇","")</f>
        <v/>
      </c>
      <c r="D49" s="242" t="str">
        <f t="shared" ref="D49" si="46">IF(A49="","",DATEDIF(A49,$AT$11,"m"))</f>
        <v/>
      </c>
      <c r="E49" s="270"/>
      <c r="F49" s="253"/>
      <c r="G49" s="85" t="s">
        <v>30</v>
      </c>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262">
        <f>SUM(H50:AL50)</f>
        <v>0</v>
      </c>
      <c r="AN49" s="255">
        <f t="shared" ref="AN49" si="47">IFERROR(IF(OR(E49="Ａ",AM49&gt;$AF$52),1,ROUNDDOWN(AM49/$AF$52,1)),"")</f>
        <v>0</v>
      </c>
      <c r="AO49" s="257"/>
      <c r="AP49" s="8"/>
      <c r="AQ49" s="161"/>
      <c r="AR49" s="162"/>
      <c r="AS49" s="162"/>
      <c r="AT49" s="161"/>
      <c r="AU49" s="162"/>
      <c r="AV49" s="162"/>
      <c r="AW49" s="161"/>
      <c r="AX49" s="162"/>
      <c r="AY49" s="162"/>
    </row>
    <row r="50" spans="1:51" ht="13.5" customHeight="1">
      <c r="A50" s="190"/>
      <c r="B50" s="160"/>
      <c r="C50" s="250"/>
      <c r="D50" s="231"/>
      <c r="E50" s="233"/>
      <c r="F50" s="271"/>
      <c r="G50" s="85" t="s">
        <v>34</v>
      </c>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262"/>
      <c r="AN50" s="256"/>
      <c r="AO50" s="258"/>
      <c r="AP50" s="8"/>
      <c r="AQ50" s="162"/>
      <c r="AR50" s="162"/>
      <c r="AS50" s="162"/>
      <c r="AT50" s="162"/>
      <c r="AU50" s="162"/>
      <c r="AV50" s="162"/>
      <c r="AW50" s="162"/>
      <c r="AX50" s="162"/>
      <c r="AY50" s="162"/>
    </row>
    <row r="51" spans="1:51" ht="13.5" customHeight="1">
      <c r="B51" s="176" t="s">
        <v>42</v>
      </c>
      <c r="C51" s="218"/>
      <c r="D51" s="218"/>
      <c r="E51" s="218"/>
      <c r="F51" s="218"/>
      <c r="G51" s="28" t="s">
        <v>40</v>
      </c>
      <c r="H51" s="26"/>
      <c r="I51" s="18"/>
      <c r="J51" s="176" t="s">
        <v>37</v>
      </c>
      <c r="K51" s="177"/>
      <c r="L51" s="177"/>
      <c r="M51" s="177"/>
      <c r="N51" s="177"/>
      <c r="O51" s="177"/>
      <c r="P51" s="177"/>
      <c r="Q51" s="177"/>
      <c r="R51" s="177"/>
      <c r="S51" s="17"/>
      <c r="T51" s="29" t="s">
        <v>41</v>
      </c>
      <c r="U51" s="27"/>
      <c r="V51" s="176" t="s">
        <v>38</v>
      </c>
      <c r="W51" s="177"/>
      <c r="X51" s="177"/>
      <c r="Y51" s="177"/>
      <c r="Z51" s="177"/>
      <c r="AA51" s="177"/>
      <c r="AB51" s="177"/>
      <c r="AC51" s="218"/>
      <c r="AD51" s="218"/>
      <c r="AE51" s="218"/>
      <c r="AF51" s="17" t="s">
        <v>168</v>
      </c>
      <c r="AH51" s="30"/>
      <c r="AI51" s="30"/>
      <c r="AJ51" s="30"/>
      <c r="AK51" s="30"/>
      <c r="AM51" s="135" t="s">
        <v>171</v>
      </c>
      <c r="AN51" s="131">
        <f>ROUNDDOWN(SUM(AN33:AN50),1)</f>
        <v>2.4</v>
      </c>
      <c r="AO51" s="123" t="s">
        <v>140</v>
      </c>
      <c r="AP51" s="11"/>
      <c r="AQ51" s="161"/>
      <c r="AR51" s="162"/>
      <c r="AS51" s="162"/>
      <c r="AT51" s="161"/>
      <c r="AU51" s="162"/>
      <c r="AV51" s="162"/>
      <c r="AW51" s="161"/>
      <c r="AX51" s="162"/>
      <c r="AY51" s="162"/>
    </row>
    <row r="52" spans="1:51" ht="13.5" customHeight="1">
      <c r="B52" s="182"/>
      <c r="C52" s="183"/>
      <c r="D52" s="183"/>
      <c r="E52" s="183"/>
      <c r="F52" s="183"/>
      <c r="G52" s="44">
        <f>AF14</f>
        <v>8</v>
      </c>
      <c r="H52" s="24" t="s">
        <v>15</v>
      </c>
      <c r="I52" s="23"/>
      <c r="J52" s="265"/>
      <c r="K52" s="266"/>
      <c r="L52" s="266"/>
      <c r="M52" s="266"/>
      <c r="N52" s="266"/>
      <c r="O52" s="266"/>
      <c r="P52" s="266"/>
      <c r="Q52" s="266"/>
      <c r="R52" s="266"/>
      <c r="S52" s="267">
        <f>IFERROR(IF(COUNTIF(X12:AD12,"〇")=AM14/AF14,AD10,(AM14/AF14*4)+(COUNT(H16:AL16)-28)*(AM14/AF14/7)),0)</f>
        <v>22</v>
      </c>
      <c r="T52" s="268"/>
      <c r="U52" s="25" t="s">
        <v>6</v>
      </c>
      <c r="V52" s="265"/>
      <c r="W52" s="266"/>
      <c r="X52" s="266"/>
      <c r="Y52" s="266"/>
      <c r="Z52" s="266"/>
      <c r="AA52" s="266"/>
      <c r="AB52" s="266"/>
      <c r="AC52" s="183"/>
      <c r="AD52" s="183"/>
      <c r="AE52" s="183"/>
      <c r="AF52" s="269">
        <f>ROUNDDOWN(G52*S52,0)</f>
        <v>176</v>
      </c>
      <c r="AG52" s="269"/>
      <c r="AH52" s="24" t="s">
        <v>15</v>
      </c>
      <c r="AI52" s="24"/>
      <c r="AJ52" s="24"/>
      <c r="AK52" s="24"/>
      <c r="AL52" s="25"/>
      <c r="AM52" s="115"/>
      <c r="AN52" s="132">
        <f>ROUNDDOWN(SUM(AN19:AN50),1)</f>
        <v>3.6</v>
      </c>
      <c r="AO52" s="124" t="s">
        <v>141</v>
      </c>
      <c r="AP52" s="11"/>
      <c r="AQ52" s="162"/>
      <c r="AR52" s="162"/>
      <c r="AS52" s="162"/>
      <c r="AT52" s="162"/>
      <c r="AU52" s="162"/>
      <c r="AV52" s="162"/>
      <c r="AW52" s="162"/>
      <c r="AX52" s="162"/>
      <c r="AY52" s="162"/>
    </row>
    <row r="53" spans="1:51" ht="13.5" customHeight="1">
      <c r="B53" s="45"/>
      <c r="C53" s="45"/>
      <c r="D53" s="45"/>
      <c r="E53" s="7" t="s">
        <v>71</v>
      </c>
      <c r="F53" s="45"/>
      <c r="G53" s="57"/>
      <c r="H53" s="7"/>
      <c r="I53" s="58"/>
      <c r="J53" s="58"/>
      <c r="K53" s="58"/>
      <c r="L53" s="58"/>
      <c r="M53" s="58"/>
      <c r="N53" s="58"/>
      <c r="O53" s="58"/>
      <c r="P53" s="58"/>
      <c r="Q53" s="58"/>
      <c r="R53" s="58"/>
      <c r="S53" s="59"/>
      <c r="T53" s="59"/>
      <c r="U53" s="7"/>
      <c r="V53" s="58"/>
      <c r="W53" s="58"/>
      <c r="X53" s="58"/>
      <c r="Y53" s="58"/>
      <c r="Z53" s="58"/>
      <c r="AA53" s="58"/>
      <c r="AB53" s="58"/>
      <c r="AC53" s="45"/>
      <c r="AD53" s="45"/>
      <c r="AE53" s="45"/>
      <c r="AF53" s="60"/>
      <c r="AG53" s="60"/>
      <c r="AH53" s="7"/>
      <c r="AI53" s="7"/>
      <c r="AJ53" s="7"/>
      <c r="AK53" s="7"/>
      <c r="AL53" s="7"/>
      <c r="AM53" s="117" t="s">
        <v>143</v>
      </c>
      <c r="AN53" s="62"/>
      <c r="AP53" s="11"/>
      <c r="AQ53" s="161"/>
      <c r="AR53" s="162"/>
      <c r="AS53" s="162"/>
      <c r="AT53" s="161"/>
      <c r="AU53" s="162"/>
      <c r="AV53" s="162"/>
      <c r="AW53" s="161"/>
      <c r="AX53" s="162"/>
      <c r="AY53" s="162"/>
    </row>
    <row r="54" spans="1:51" ht="13.5" customHeight="1">
      <c r="B54" s="45"/>
      <c r="C54" s="45"/>
      <c r="D54" s="45"/>
      <c r="E54" s="7"/>
      <c r="F54" s="45"/>
      <c r="G54" s="57"/>
      <c r="H54" s="7"/>
      <c r="I54" s="58"/>
      <c r="J54" s="58"/>
      <c r="K54" s="58"/>
      <c r="L54" s="58"/>
      <c r="M54" s="58"/>
      <c r="N54" s="58"/>
      <c r="O54" s="58"/>
      <c r="P54" s="58"/>
      <c r="Q54" s="58"/>
      <c r="R54" s="58"/>
      <c r="S54" s="59"/>
      <c r="T54" s="59"/>
      <c r="U54" s="7"/>
      <c r="V54" s="58"/>
      <c r="W54" s="58"/>
      <c r="X54" s="58"/>
      <c r="Y54" s="58"/>
      <c r="Z54" s="58"/>
      <c r="AA54" s="58"/>
      <c r="AB54" s="58"/>
      <c r="AC54" s="45"/>
      <c r="AD54" s="45"/>
      <c r="AE54" s="45"/>
      <c r="AF54" s="60"/>
      <c r="AG54" s="60"/>
      <c r="AH54" s="7"/>
      <c r="AI54" s="7"/>
      <c r="AJ54" s="7"/>
      <c r="AK54" s="7"/>
      <c r="AL54" s="7"/>
      <c r="AM54" s="61"/>
      <c r="AN54" s="62"/>
      <c r="AO54" s="63"/>
      <c r="AP54" s="11"/>
      <c r="AQ54" s="162"/>
      <c r="AR54" s="162"/>
      <c r="AS54" s="162"/>
      <c r="AT54" s="162"/>
      <c r="AU54" s="162"/>
      <c r="AV54" s="162"/>
      <c r="AW54" s="162"/>
      <c r="AX54" s="162"/>
      <c r="AY54" s="162"/>
    </row>
    <row r="55" spans="1:51">
      <c r="G55" s="5" t="s">
        <v>158</v>
      </c>
      <c r="H55" s="121">
        <f>IFERROR(WEEKDAY(H16),"")</f>
        <v>5</v>
      </c>
      <c r="I55" s="121">
        <f t="shared" ref="I55:AL55" si="48">IFERROR(WEEKDAY(I16),"")</f>
        <v>6</v>
      </c>
      <c r="J55" s="121">
        <f t="shared" si="48"/>
        <v>7</v>
      </c>
      <c r="K55" s="121">
        <f t="shared" si="48"/>
        <v>1</v>
      </c>
      <c r="L55" s="121">
        <f t="shared" si="48"/>
        <v>2</v>
      </c>
      <c r="M55" s="121">
        <f t="shared" si="48"/>
        <v>3</v>
      </c>
      <c r="N55" s="121">
        <f t="shared" si="48"/>
        <v>4</v>
      </c>
      <c r="O55" s="121">
        <f t="shared" si="48"/>
        <v>5</v>
      </c>
      <c r="P55" s="121">
        <f t="shared" si="48"/>
        <v>6</v>
      </c>
      <c r="Q55" s="121">
        <f t="shared" si="48"/>
        <v>7</v>
      </c>
      <c r="R55" s="121">
        <f t="shared" si="48"/>
        <v>1</v>
      </c>
      <c r="S55" s="121">
        <f t="shared" si="48"/>
        <v>2</v>
      </c>
      <c r="T55" s="121">
        <f t="shared" si="48"/>
        <v>3</v>
      </c>
      <c r="U55" s="121">
        <f t="shared" si="48"/>
        <v>4</v>
      </c>
      <c r="V55" s="121">
        <f t="shared" si="48"/>
        <v>5</v>
      </c>
      <c r="W55" s="121">
        <f t="shared" si="48"/>
        <v>6</v>
      </c>
      <c r="X55" s="121">
        <f t="shared" si="48"/>
        <v>7</v>
      </c>
      <c r="Y55" s="121">
        <f t="shared" si="48"/>
        <v>1</v>
      </c>
      <c r="Z55" s="121">
        <f t="shared" si="48"/>
        <v>2</v>
      </c>
      <c r="AA55" s="121">
        <f t="shared" si="48"/>
        <v>3</v>
      </c>
      <c r="AB55" s="121">
        <f t="shared" si="48"/>
        <v>4</v>
      </c>
      <c r="AC55" s="121">
        <f t="shared" si="48"/>
        <v>5</v>
      </c>
      <c r="AD55" s="121">
        <f t="shared" si="48"/>
        <v>6</v>
      </c>
      <c r="AE55" s="121">
        <f t="shared" si="48"/>
        <v>7</v>
      </c>
      <c r="AF55" s="121">
        <f t="shared" si="48"/>
        <v>1</v>
      </c>
      <c r="AG55" s="121">
        <f t="shared" si="48"/>
        <v>2</v>
      </c>
      <c r="AH55" s="121">
        <f t="shared" si="48"/>
        <v>3</v>
      </c>
      <c r="AI55" s="121">
        <f t="shared" si="48"/>
        <v>4</v>
      </c>
      <c r="AJ55" s="121">
        <f t="shared" si="48"/>
        <v>5</v>
      </c>
      <c r="AK55" s="121">
        <f t="shared" si="48"/>
        <v>6</v>
      </c>
      <c r="AL55" s="121" t="str">
        <f t="shared" si="48"/>
        <v/>
      </c>
    </row>
    <row r="56" spans="1:51" ht="12" customHeight="1"/>
    <row r="57" spans="1:51" ht="12" customHeight="1"/>
    <row r="58" spans="1:51" ht="12" customHeight="1"/>
    <row r="60" spans="1:51" ht="13.5" customHeight="1"/>
    <row r="61" spans="1:51" ht="12" customHeight="1"/>
    <row r="62" spans="1:51" ht="12" customHeight="1"/>
    <row r="63" spans="1:51" ht="12" customHeight="1"/>
    <row r="64" spans="1:51" ht="13.5" customHeight="1"/>
    <row r="65" ht="12" customHeight="1"/>
    <row r="66" ht="12" customHeight="1"/>
    <row r="67" ht="12.75" customHeight="1"/>
  </sheetData>
  <sheetProtection sheet="1" objects="1" scenarios="1"/>
  <mergeCells count="266">
    <mergeCell ref="AS27:AT27"/>
    <mergeCell ref="AV27:AW27"/>
    <mergeCell ref="AS28:AT28"/>
    <mergeCell ref="AV28:AW28"/>
    <mergeCell ref="AS23:AT23"/>
    <mergeCell ref="AV23:AW23"/>
    <mergeCell ref="AS24:AT24"/>
    <mergeCell ref="AV24:AW24"/>
    <mergeCell ref="C23:C24"/>
    <mergeCell ref="D23:D24"/>
    <mergeCell ref="E23:E24"/>
    <mergeCell ref="F23:F24"/>
    <mergeCell ref="AS25:AT25"/>
    <mergeCell ref="AV25:AW25"/>
    <mergeCell ref="AM23:AM24"/>
    <mergeCell ref="AN23:AN24"/>
    <mergeCell ref="AO23:AO24"/>
    <mergeCell ref="A25:A26"/>
    <mergeCell ref="B25:B26"/>
    <mergeCell ref="C25:C26"/>
    <mergeCell ref="D25:D26"/>
    <mergeCell ref="E25:E26"/>
    <mergeCell ref="F25:F26"/>
    <mergeCell ref="AM25:AM26"/>
    <mergeCell ref="AN25:AN26"/>
    <mergeCell ref="AO25:AO26"/>
    <mergeCell ref="A27:A28"/>
    <mergeCell ref="C27:C28"/>
    <mergeCell ref="D27:D28"/>
    <mergeCell ref="E27:E28"/>
    <mergeCell ref="F27:F28"/>
    <mergeCell ref="A29:A30"/>
    <mergeCell ref="B29:B30"/>
    <mergeCell ref="C29:C30"/>
    <mergeCell ref="D29:D30"/>
    <mergeCell ref="E29:E30"/>
    <mergeCell ref="F29:F30"/>
    <mergeCell ref="B27:B28"/>
    <mergeCell ref="A31:A32"/>
    <mergeCell ref="AQ29:AR29"/>
    <mergeCell ref="AQ30:AR30"/>
    <mergeCell ref="AS29:AT29"/>
    <mergeCell ref="AS33:AY33"/>
    <mergeCell ref="AS34:AY34"/>
    <mergeCell ref="AS35:AY35"/>
    <mergeCell ref="AQ31:AR31"/>
    <mergeCell ref="AS32:AY32"/>
    <mergeCell ref="AO31:AO32"/>
    <mergeCell ref="AO29:AO30"/>
    <mergeCell ref="AV29:AW29"/>
    <mergeCell ref="AS30:AT30"/>
    <mergeCell ref="AV30:AW30"/>
    <mergeCell ref="AM33:AM34"/>
    <mergeCell ref="AN33:AN34"/>
    <mergeCell ref="AO33:AO34"/>
    <mergeCell ref="A35:A36"/>
    <mergeCell ref="AQ33:AR33"/>
    <mergeCell ref="C35:C36"/>
    <mergeCell ref="D35:D36"/>
    <mergeCell ref="E35:E36"/>
    <mergeCell ref="F35:F36"/>
    <mergeCell ref="AM35:AM36"/>
    <mergeCell ref="B2:AY2"/>
    <mergeCell ref="B3:AY3"/>
    <mergeCell ref="B4:AY4"/>
    <mergeCell ref="B5:AY5"/>
    <mergeCell ref="B6:AY6"/>
    <mergeCell ref="B7:AY7"/>
    <mergeCell ref="AQ17:AR17"/>
    <mergeCell ref="AQ18:AR18"/>
    <mergeCell ref="AQ19:AR19"/>
    <mergeCell ref="AN15:AN16"/>
    <mergeCell ref="AO15:AO16"/>
    <mergeCell ref="AQ15:AR16"/>
    <mergeCell ref="AS15:AW16"/>
    <mergeCell ref="AX15:AY16"/>
    <mergeCell ref="AS17:AT17"/>
    <mergeCell ref="AV17:AW17"/>
    <mergeCell ref="AS18:AT18"/>
    <mergeCell ref="AV18:AW18"/>
    <mergeCell ref="AM19:AM20"/>
    <mergeCell ref="AN19:AN20"/>
    <mergeCell ref="AO19:AO20"/>
    <mergeCell ref="AM17:AM18"/>
    <mergeCell ref="AN17:AN18"/>
    <mergeCell ref="AO17:AO18"/>
    <mergeCell ref="AO49:AO50"/>
    <mergeCell ref="AQ20:AR20"/>
    <mergeCell ref="AQ21:AR21"/>
    <mergeCell ref="AS19:AT19"/>
    <mergeCell ref="AV19:AW19"/>
    <mergeCell ref="AS20:AT20"/>
    <mergeCell ref="AV20:AW20"/>
    <mergeCell ref="AS21:AT21"/>
    <mergeCell ref="AV21:AW21"/>
    <mergeCell ref="AS22:AT22"/>
    <mergeCell ref="AV22:AW22"/>
    <mergeCell ref="AQ22:AR22"/>
    <mergeCell ref="AO39:AO40"/>
    <mergeCell ref="AO37:AO38"/>
    <mergeCell ref="AQ23:AR23"/>
    <mergeCell ref="AQ24:AR24"/>
    <mergeCell ref="AQ25:AR25"/>
    <mergeCell ref="AS31:AY31"/>
    <mergeCell ref="AQ32:AR32"/>
    <mergeCell ref="AQ27:AR27"/>
    <mergeCell ref="AQ28:AR28"/>
    <mergeCell ref="AQ26:AR26"/>
    <mergeCell ref="AS26:AT26"/>
    <mergeCell ref="AV26:AW26"/>
    <mergeCell ref="AM49:AM50"/>
    <mergeCell ref="AN49:AN50"/>
    <mergeCell ref="AM39:AM40"/>
    <mergeCell ref="AN39:AN40"/>
    <mergeCell ref="AM47:AM48"/>
    <mergeCell ref="C37:C38"/>
    <mergeCell ref="D37:D38"/>
    <mergeCell ref="E37:E38"/>
    <mergeCell ref="F37:F38"/>
    <mergeCell ref="E41:E42"/>
    <mergeCell ref="F41:F42"/>
    <mergeCell ref="AM43:AM44"/>
    <mergeCell ref="AN43:AN44"/>
    <mergeCell ref="E47:E48"/>
    <mergeCell ref="F47:F48"/>
    <mergeCell ref="AN47:AN48"/>
    <mergeCell ref="D41:D42"/>
    <mergeCell ref="AM41:AM42"/>
    <mergeCell ref="AN41:AN42"/>
    <mergeCell ref="AO47:AO48"/>
    <mergeCell ref="A47:A48"/>
    <mergeCell ref="C47:C48"/>
    <mergeCell ref="D47:D48"/>
    <mergeCell ref="A43:A44"/>
    <mergeCell ref="C43:C44"/>
    <mergeCell ref="D43:D44"/>
    <mergeCell ref="E43:E44"/>
    <mergeCell ref="A45:A46"/>
    <mergeCell ref="F45:F46"/>
    <mergeCell ref="AM45:AM46"/>
    <mergeCell ref="AN45:AN46"/>
    <mergeCell ref="AO45:AO46"/>
    <mergeCell ref="B51:F52"/>
    <mergeCell ref="J51:R52"/>
    <mergeCell ref="V51:AE52"/>
    <mergeCell ref="S52:T52"/>
    <mergeCell ref="AF52:AG52"/>
    <mergeCell ref="A49:A50"/>
    <mergeCell ref="C49:C50"/>
    <mergeCell ref="D49:D50"/>
    <mergeCell ref="E49:E50"/>
    <mergeCell ref="F49:F50"/>
    <mergeCell ref="B33:B50"/>
    <mergeCell ref="F43:F44"/>
    <mergeCell ref="A39:A40"/>
    <mergeCell ref="C39:C40"/>
    <mergeCell ref="D39:D40"/>
    <mergeCell ref="E39:E40"/>
    <mergeCell ref="F39:F40"/>
    <mergeCell ref="A33:A34"/>
    <mergeCell ref="F33:F34"/>
    <mergeCell ref="A37:A38"/>
    <mergeCell ref="A41:A42"/>
    <mergeCell ref="C45:C46"/>
    <mergeCell ref="D45:D46"/>
    <mergeCell ref="E45:E46"/>
    <mergeCell ref="AO41:AO42"/>
    <mergeCell ref="AO43:AO44"/>
    <mergeCell ref="C41:C42"/>
    <mergeCell ref="AN35:AN36"/>
    <mergeCell ref="AO35:AO36"/>
    <mergeCell ref="AQ35:AR35"/>
    <mergeCell ref="C33:C34"/>
    <mergeCell ref="D33:D34"/>
    <mergeCell ref="E33:E34"/>
    <mergeCell ref="AM37:AM38"/>
    <mergeCell ref="AN37:AN38"/>
    <mergeCell ref="AM21:AM22"/>
    <mergeCell ref="AN21:AN22"/>
    <mergeCell ref="AO21:AO22"/>
    <mergeCell ref="B31:B32"/>
    <mergeCell ref="C31:C32"/>
    <mergeCell ref="D31:D32"/>
    <mergeCell ref="E31:E32"/>
    <mergeCell ref="F31:F32"/>
    <mergeCell ref="AM31:AM32"/>
    <mergeCell ref="AN31:AN32"/>
    <mergeCell ref="AN27:AN28"/>
    <mergeCell ref="AO27:AO28"/>
    <mergeCell ref="AM29:AM30"/>
    <mergeCell ref="AN29:AN30"/>
    <mergeCell ref="AM27:AM28"/>
    <mergeCell ref="A19:A20"/>
    <mergeCell ref="B19:B20"/>
    <mergeCell ref="C19:C20"/>
    <mergeCell ref="D19:D20"/>
    <mergeCell ref="E19:E20"/>
    <mergeCell ref="F19:F20"/>
    <mergeCell ref="A23:A24"/>
    <mergeCell ref="B23:B24"/>
    <mergeCell ref="A17:A18"/>
    <mergeCell ref="B17:B18"/>
    <mergeCell ref="C17:C18"/>
    <mergeCell ref="D17:D18"/>
    <mergeCell ref="E17:E18"/>
    <mergeCell ref="F17:F18"/>
    <mergeCell ref="A21:A22"/>
    <mergeCell ref="B21:B22"/>
    <mergeCell ref="C21:C22"/>
    <mergeCell ref="D21:D22"/>
    <mergeCell ref="E21:E22"/>
    <mergeCell ref="F21:F22"/>
    <mergeCell ref="A15:A16"/>
    <mergeCell ref="B15:B16"/>
    <mergeCell ref="C15:C16"/>
    <mergeCell ref="D15:D16"/>
    <mergeCell ref="E15:E16"/>
    <mergeCell ref="F15:F16"/>
    <mergeCell ref="G15:G16"/>
    <mergeCell ref="AM15:AM16"/>
    <mergeCell ref="B8:AY8"/>
    <mergeCell ref="B9:E9"/>
    <mergeCell ref="B11:C11"/>
    <mergeCell ref="D11:K11"/>
    <mergeCell ref="L11:N11"/>
    <mergeCell ref="O11:Q11"/>
    <mergeCell ref="R11:T11"/>
    <mergeCell ref="U11:V11"/>
    <mergeCell ref="AO11:AS11"/>
    <mergeCell ref="AT11:AY11"/>
    <mergeCell ref="AF14:AG14"/>
    <mergeCell ref="AE11:AG11"/>
    <mergeCell ref="AE12:AG12"/>
    <mergeCell ref="AE13:AG13"/>
    <mergeCell ref="AD10:AG10"/>
    <mergeCell ref="AT38:AV39"/>
    <mergeCell ref="AW38:AY39"/>
    <mergeCell ref="AT41:AV42"/>
    <mergeCell ref="AW41:AY42"/>
    <mergeCell ref="AT43:AV44"/>
    <mergeCell ref="AW43:AY44"/>
    <mergeCell ref="AQ38:AS40"/>
    <mergeCell ref="AT40:AV40"/>
    <mergeCell ref="AW40:AY40"/>
    <mergeCell ref="BA43:BA44"/>
    <mergeCell ref="BA45:BA46"/>
    <mergeCell ref="AQ51:AS52"/>
    <mergeCell ref="AT51:AV52"/>
    <mergeCell ref="AW51:AY52"/>
    <mergeCell ref="AQ53:AS54"/>
    <mergeCell ref="AT53:AV54"/>
    <mergeCell ref="AW53:AY54"/>
    <mergeCell ref="AQ41:AS41"/>
    <mergeCell ref="AQ42:AS42"/>
    <mergeCell ref="AQ43:AS43"/>
    <mergeCell ref="AQ44:AS44"/>
    <mergeCell ref="AQ45:AS45"/>
    <mergeCell ref="AQ46:AS46"/>
    <mergeCell ref="AT45:AV46"/>
    <mergeCell ref="AW45:AY46"/>
    <mergeCell ref="AQ47:AS48"/>
    <mergeCell ref="AT47:AV48"/>
    <mergeCell ref="AW47:AY48"/>
    <mergeCell ref="AQ49:AS50"/>
    <mergeCell ref="AT49:AV50"/>
    <mergeCell ref="AW49:AY50"/>
  </mergeCells>
  <phoneticPr fontId="2"/>
  <dataValidations count="2">
    <dataValidation type="list" allowBlank="1" showInputMessage="1" showErrorMessage="1" sqref="E17:E50">
      <formula1>$BA$19:$BA$22</formula1>
    </dataValidation>
    <dataValidation type="list" allowBlank="1" showInputMessage="1" showErrorMessage="1" sqref="X12:AE12">
      <formula1>$BC$19:$BC$20</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cellComments="asDisplayed" r:id="rId1"/>
  <headerFooter alignWithMargins="0"/>
  <rowBreaks count="1" manualBreakCount="1">
    <brk id="8" min="1" max="5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【算定要件集計】!B5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IFERROR(INDEX(【従業者名簿】!F:F,MATCH('4月'!F9:F10,【従業者名簿】!C:C,)),"")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IFERROR(INDEX(【従業者名簿】!F:F,MATCH('4月'!F11:F12,【従業者名簿】!C:C,)),"")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IFERROR(INDEX(【従業者名簿】!F:F,MATCH('4月'!F13:F14,【従業者名簿】!C:C,)),"")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IFERROR(INDEX(【従業者名簿】!F:F,MATCH('4月'!F15:F16,【従業者名簿】!C:C,)),"")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IFERROR(INDEX(【従業者名簿】!F:F,MATCH('4月'!F17:F18,【従業者名簿】!C:C,)),"")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IFERROR(INDEX(【従業者名簿】!F:F,MATCH('4月'!F19:F20,【従業者名簿】!C:C,)),"")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IFERROR(INDEX(【従業者名簿】!F:F,MATCH('4月'!F21:F22,【従業者名簿】!C:C,)),"")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IFERROR(INDEX(【従業者名簿】!F:F,MATCH('4月'!F23:F24,【従業者名簿】!C:C,)),"")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IFERROR(INDEX(【従業者名簿】!F:F,MATCH('4月'!F25:F26,【従業者名簿】!C:C,)),"")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IFERROR(INDEX(【従業者名簿】!F:F,MATCH('4月'!F27:F28,【従業者名簿】!C:C,)),"")</f>
        <v/>
      </c>
      <c r="B27" s="316"/>
      <c r="C27" s="249" t="str">
        <f t="shared" ref="C27" si="23">IF(AO27="介護福祉士","〇","")</f>
        <v/>
      </c>
      <c r="D27" s="242" t="str">
        <f t="shared" ref="D27" si="24">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5">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IFERROR(INDEX(【従業者名簿】!F:F,MATCH('4月'!F29:F30,【従業者名簿】!C:C,)),"")</f>
        <v/>
      </c>
      <c r="B29" s="316"/>
      <c r="C29" s="249" t="str">
        <f t="shared" ref="C29" si="26">IF(AO29="介護福祉士","〇","")</f>
        <v/>
      </c>
      <c r="D29" s="242" t="str">
        <f t="shared" ref="D29" si="27">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8">SUM(H30:AL30)</f>
        <v>0</v>
      </c>
      <c r="AN29" s="303" t="str">
        <f t="shared" ref="AN29" si="29">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IFERROR(INDEX(【従業者名簿】!F:F,MATCH('4月'!F31:F32,【従業者名簿】!C:C,)),"")</f>
        <v/>
      </c>
      <c r="B31" s="316"/>
      <c r="C31" s="249" t="str">
        <f t="shared" ref="C31" si="30">IF(AO31="介護福祉士","〇","")</f>
        <v/>
      </c>
      <c r="D31" s="242" t="str">
        <f>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1">SUM(H32:AL32)</f>
        <v>0</v>
      </c>
      <c r="AN31" s="303" t="str">
        <f t="shared" ref="AN31" si="32">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IFERROR(INDEX(【従業者名簿】!F:F,MATCH('4月'!F33:F34,【従業者名簿】!C:C,)),"")</f>
        <v/>
      </c>
      <c r="B33" s="316"/>
      <c r="C33" s="249" t="str">
        <f t="shared" ref="C33" si="33">IF(AO33="介護福祉士","〇","")</f>
        <v/>
      </c>
      <c r="D33" s="242" t="str">
        <f t="shared" ref="D33" si="34">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5">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IFERROR(INDEX(【従業者名簿】!F:F,MATCH('4月'!F35:F36,【従業者名簿】!C:C,)),"")</f>
        <v/>
      </c>
      <c r="B35" s="316"/>
      <c r="C35" s="249" t="str">
        <f t="shared" ref="C35" si="36">IF(AO35="介護福祉士","〇","")</f>
        <v/>
      </c>
      <c r="D35" s="242" t="str">
        <f t="shared" ref="D35" si="37">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38">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IFERROR(INDEX(【従業者名簿】!F:F,MATCH('4月'!F37:F38,【従業者名簿】!C:C,)),"")</f>
        <v/>
      </c>
      <c r="B37" s="316"/>
      <c r="C37" s="249" t="str">
        <f t="shared" ref="C37" si="39">IF(AO37="介護福祉士","〇","")</f>
        <v/>
      </c>
      <c r="D37" s="242" t="str">
        <f t="shared" ref="D37" si="40">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1">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IFERROR(INDEX(【従業者名簿】!F:F,MATCH('4月'!F39:F40,【従業者名簿】!C:C,)),"")</f>
        <v/>
      </c>
      <c r="B39" s="316"/>
      <c r="C39" s="249" t="str">
        <f t="shared" ref="C39" si="42">IF(AO39="介護福祉士","〇","")</f>
        <v/>
      </c>
      <c r="D39" s="242" t="str">
        <f t="shared" ref="D39" si="43">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4">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IFERROR(INDEX(【従業者名簿】!F:F,MATCH('4月'!F41:F42,【従業者名簿】!C:C,)),"")</f>
        <v/>
      </c>
      <c r="B41" s="316"/>
      <c r="C41" s="249" t="str">
        <f t="shared" ref="C41" si="45">IF(AO41="介護福祉士","〇","")</f>
        <v/>
      </c>
      <c r="D41" s="242" t="str">
        <f t="shared" ref="D41" si="46">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7">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174</v>
      </c>
      <c r="AH43" s="30"/>
      <c r="AI43" s="30"/>
      <c r="AJ43" s="30"/>
      <c r="AK43" s="30"/>
      <c r="AL43" s="137"/>
      <c r="AM43" s="136" t="s">
        <v>176</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48">X4</f>
        <v>0</v>
      </c>
      <c r="Y50" s="122">
        <f t="shared" si="48"/>
        <v>0</v>
      </c>
      <c r="Z50" s="122">
        <f t="shared" si="48"/>
        <v>0</v>
      </c>
      <c r="AA50" s="122">
        <f t="shared" si="48"/>
        <v>0</v>
      </c>
      <c r="AB50" s="122">
        <f t="shared" si="48"/>
        <v>0</v>
      </c>
      <c r="AC50" s="122">
        <f t="shared" si="48"/>
        <v>0</v>
      </c>
      <c r="AD50" s="122">
        <f t="shared" si="48"/>
        <v>0</v>
      </c>
      <c r="AE50" s="310">
        <f t="shared" si="48"/>
        <v>0</v>
      </c>
      <c r="AF50" s="311"/>
      <c r="AG50" s="312"/>
      <c r="AJ50" s="7"/>
      <c r="AL50" s="5"/>
      <c r="AM50" s="55"/>
      <c r="AN50" s="7"/>
    </row>
    <row r="51" spans="1:54" ht="18" customHeight="1">
      <c r="G51" s="5"/>
      <c r="U51" s="7"/>
      <c r="V51" s="7"/>
      <c r="W51" s="7"/>
      <c r="X51" s="122">
        <f t="shared" si="48"/>
        <v>0</v>
      </c>
      <c r="Y51" s="122">
        <f t="shared" si="48"/>
        <v>0</v>
      </c>
      <c r="Z51" s="122">
        <f t="shared" si="48"/>
        <v>0</v>
      </c>
      <c r="AA51" s="122">
        <f t="shared" si="48"/>
        <v>0</v>
      </c>
      <c r="AB51" s="122">
        <f t="shared" si="48"/>
        <v>0</v>
      </c>
      <c r="AC51" s="122">
        <f t="shared" si="48"/>
        <v>0</v>
      </c>
      <c r="AD51" s="122">
        <f t="shared" si="48"/>
        <v>0</v>
      </c>
      <c r="AE51" s="313">
        <f t="shared" si="48"/>
        <v>0</v>
      </c>
      <c r="AF51" s="314"/>
      <c r="AG51" s="312"/>
      <c r="AJ51" s="7"/>
      <c r="AL51" s="5"/>
      <c r="AM51" s="55"/>
      <c r="AN51" s="7"/>
    </row>
    <row r="52" spans="1:54" ht="18" customHeight="1">
      <c r="AE52" s="5" t="s">
        <v>35</v>
      </c>
      <c r="AF52" s="215">
        <f>AF6</f>
        <v>0</v>
      </c>
      <c r="AG52" s="216"/>
      <c r="AH52" s="7" t="s">
        <v>27</v>
      </c>
      <c r="AI52" s="7"/>
      <c r="AJ52" s="7"/>
      <c r="AL52" s="5" t="s">
        <v>28</v>
      </c>
      <c r="AM52" s="55">
        <f>AM6</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49">IFERROR(I53+1,"")</f>
        <v/>
      </c>
      <c r="K53" s="21" t="str">
        <f t="shared" si="49"/>
        <v/>
      </c>
      <c r="L53" s="21" t="str">
        <f t="shared" si="49"/>
        <v/>
      </c>
      <c r="M53" s="21" t="str">
        <f t="shared" si="49"/>
        <v/>
      </c>
      <c r="N53" s="21" t="str">
        <f t="shared" si="49"/>
        <v/>
      </c>
      <c r="O53" s="21" t="str">
        <f t="shared" si="49"/>
        <v/>
      </c>
      <c r="P53" s="21" t="str">
        <f t="shared" si="49"/>
        <v/>
      </c>
      <c r="Q53" s="21" t="str">
        <f t="shared" si="49"/>
        <v/>
      </c>
      <c r="R53" s="21" t="str">
        <f t="shared" si="49"/>
        <v/>
      </c>
      <c r="S53" s="21" t="str">
        <f t="shared" si="49"/>
        <v/>
      </c>
      <c r="T53" s="21" t="str">
        <f t="shared" si="49"/>
        <v/>
      </c>
      <c r="U53" s="21" t="str">
        <f t="shared" si="49"/>
        <v/>
      </c>
      <c r="V53" s="21" t="str">
        <f t="shared" si="49"/>
        <v/>
      </c>
      <c r="W53" s="21" t="str">
        <f t="shared" si="49"/>
        <v/>
      </c>
      <c r="X53" s="21" t="str">
        <f t="shared" si="49"/>
        <v/>
      </c>
      <c r="Y53" s="21" t="str">
        <f t="shared" si="49"/>
        <v/>
      </c>
      <c r="Z53" s="21" t="str">
        <f t="shared" si="49"/>
        <v/>
      </c>
      <c r="AA53" s="21" t="str">
        <f t="shared" si="49"/>
        <v/>
      </c>
      <c r="AB53" s="21" t="str">
        <f t="shared" si="49"/>
        <v/>
      </c>
      <c r="AC53" s="21" t="str">
        <f t="shared" si="49"/>
        <v/>
      </c>
      <c r="AD53" s="21" t="str">
        <f t="shared" si="49"/>
        <v/>
      </c>
      <c r="AE53" s="21" t="str">
        <f t="shared" si="49"/>
        <v/>
      </c>
      <c r="AF53" s="21" t="str">
        <f t="shared" si="49"/>
        <v/>
      </c>
      <c r="AG53" s="21" t="str">
        <f t="shared" si="49"/>
        <v/>
      </c>
      <c r="AH53" s="21" t="str">
        <f t="shared" si="49"/>
        <v/>
      </c>
      <c r="AI53" s="21" t="str">
        <f t="shared" si="49"/>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0">J53</f>
        <v/>
      </c>
      <c r="K54" s="22" t="str">
        <f t="shared" si="50"/>
        <v/>
      </c>
      <c r="L54" s="22" t="str">
        <f t="shared" si="50"/>
        <v/>
      </c>
      <c r="M54" s="22" t="str">
        <f t="shared" si="50"/>
        <v/>
      </c>
      <c r="N54" s="22" t="str">
        <f t="shared" si="50"/>
        <v/>
      </c>
      <c r="O54" s="22" t="str">
        <f t="shared" si="50"/>
        <v/>
      </c>
      <c r="P54" s="22" t="str">
        <f t="shared" si="50"/>
        <v/>
      </c>
      <c r="Q54" s="22" t="str">
        <f t="shared" si="50"/>
        <v/>
      </c>
      <c r="R54" s="22" t="str">
        <f t="shared" si="50"/>
        <v/>
      </c>
      <c r="S54" s="22" t="str">
        <f t="shared" si="50"/>
        <v/>
      </c>
      <c r="T54" s="22" t="str">
        <f t="shared" si="50"/>
        <v/>
      </c>
      <c r="U54" s="22" t="str">
        <f t="shared" si="50"/>
        <v/>
      </c>
      <c r="V54" s="22" t="str">
        <f t="shared" si="50"/>
        <v/>
      </c>
      <c r="W54" s="22" t="str">
        <f t="shared" si="50"/>
        <v/>
      </c>
      <c r="X54" s="22" t="str">
        <f t="shared" si="50"/>
        <v/>
      </c>
      <c r="Y54" s="22" t="str">
        <f t="shared" si="50"/>
        <v/>
      </c>
      <c r="Z54" s="22" t="str">
        <f t="shared" si="50"/>
        <v/>
      </c>
      <c r="AA54" s="22" t="str">
        <f t="shared" si="50"/>
        <v/>
      </c>
      <c r="AB54" s="22" t="str">
        <f t="shared" si="50"/>
        <v/>
      </c>
      <c r="AC54" s="22" t="str">
        <f t="shared" si="50"/>
        <v/>
      </c>
      <c r="AD54" s="22" t="str">
        <f t="shared" si="50"/>
        <v/>
      </c>
      <c r="AE54" s="22" t="str">
        <f t="shared" si="50"/>
        <v/>
      </c>
      <c r="AF54" s="22" t="str">
        <f t="shared" si="50"/>
        <v/>
      </c>
      <c r="AG54" s="22" t="str">
        <f t="shared" si="50"/>
        <v/>
      </c>
      <c r="AH54" s="22" t="str">
        <f t="shared" si="50"/>
        <v/>
      </c>
      <c r="AI54" s="22" t="str">
        <f t="shared" si="50"/>
        <v/>
      </c>
      <c r="AJ54" s="22" t="str">
        <f t="shared" si="50"/>
        <v/>
      </c>
      <c r="AK54" s="22" t="str">
        <f t="shared" si="50"/>
        <v/>
      </c>
      <c r="AL54" s="22" t="str">
        <f t="shared" si="50"/>
        <v/>
      </c>
      <c r="AM54" s="195"/>
      <c r="AN54" s="195"/>
      <c r="AO54" s="285"/>
      <c r="AQ54" s="182"/>
      <c r="AR54" s="184"/>
      <c r="AS54" s="182"/>
      <c r="AT54" s="183"/>
      <c r="AU54" s="183"/>
      <c r="AV54" s="183"/>
      <c r="AW54" s="184"/>
      <c r="AX54" s="182"/>
      <c r="AY54" s="184"/>
    </row>
    <row r="55" spans="1:54" s="6" customFormat="1" ht="13.5" customHeight="1">
      <c r="A55" s="189" t="str">
        <f>IFERROR(INDEX(【従業者名簿】!F:F,MATCH('4月'!F55:F56,【従業者名簿】!C:C,)),"")</f>
        <v/>
      </c>
      <c r="B55" s="238" t="s">
        <v>4</v>
      </c>
      <c r="C55" s="240"/>
      <c r="D55" s="242" t="str">
        <f>IF(A55="","",DATEDIF(A55,$AT$49,"m"))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278"/>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278"/>
      <c r="AS56" s="273"/>
      <c r="AT56" s="289"/>
      <c r="AU56" s="15" t="s">
        <v>22</v>
      </c>
      <c r="AV56" s="274"/>
      <c r="AW56" s="275"/>
      <c r="AX56" s="108"/>
      <c r="AY56" s="105" t="s">
        <v>29</v>
      </c>
      <c r="BA56" s="6"/>
      <c r="BB56" s="74"/>
    </row>
    <row r="57" spans="1:54" ht="13.5" customHeight="1" thickTop="1">
      <c r="A57" s="225" t="str">
        <f>IFERROR(INDEX(【従業者名簿】!F:F,MATCH('4月'!F57:F58,【従業者名簿】!C:C,)),"")</f>
        <v/>
      </c>
      <c r="B57" s="226" t="s">
        <v>100</v>
      </c>
      <c r="C57" s="228" t="str">
        <f>IF(AO57="介護福祉士","〇","")</f>
        <v/>
      </c>
      <c r="D57" s="230" t="str">
        <f t="shared" ref="D57" si="51">IF(A57="","",DATEDIF(A57,$AT$49,"m"))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IFERROR(INDEX(【従業者名簿】!F:F,MATCH('4月'!F59:F60,【従業者名簿】!C:C,)),"")</f>
        <v/>
      </c>
      <c r="B59" s="247"/>
      <c r="C59" s="249" t="str">
        <f t="shared" ref="C59" si="52">IF(AO59="介護福祉士","〇","")</f>
        <v/>
      </c>
      <c r="D59" s="242" t="str">
        <f t="shared" ref="D59" si="53">IF(A59="","",DATEDIF(A59,$AT$49,"m"))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IFERROR(INDEX(【従業者名簿】!F:F,MATCH('4月'!F61:F62,【従業者名簿】!C:C,)),"")</f>
        <v/>
      </c>
      <c r="B61" s="236"/>
      <c r="C61" s="249" t="str">
        <f t="shared" ref="C61" si="54">IF(AO61="介護福祉士","〇","")</f>
        <v/>
      </c>
      <c r="D61" s="242" t="str">
        <f t="shared" ref="D61" si="55">IF(A61="","",DATEDIF(A61,$AT$49,"m"))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278"/>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278"/>
      <c r="AS62" s="273"/>
      <c r="AT62" s="274"/>
      <c r="AU62" s="15" t="s">
        <v>22</v>
      </c>
      <c r="AV62" s="274"/>
      <c r="AW62" s="276"/>
      <c r="AX62" s="108"/>
      <c r="AY62" s="105" t="s">
        <v>29</v>
      </c>
      <c r="BA62" s="6"/>
    </row>
    <row r="63" spans="1:54" ht="13.5" customHeight="1">
      <c r="A63" s="189" t="str">
        <f>IFERROR(INDEX(【従業者名簿】!F:F,MATCH('4月'!F63:F64,【従業者名簿】!C:C,)),"")</f>
        <v/>
      </c>
      <c r="B63" s="236" t="s">
        <v>102</v>
      </c>
      <c r="C63" s="249" t="str">
        <f t="shared" ref="C63" si="57">IF(AO63="介護福祉士","〇","")</f>
        <v/>
      </c>
      <c r="D63" s="242" t="str">
        <f t="shared" ref="D63" si="58">IF(A63="","",DATEDIF(A63,$AT$49,"m"))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9">SUM(H64:AL64)</f>
        <v>0</v>
      </c>
      <c r="AN63" s="303" t="str">
        <f t="shared" ref="AN63" si="60">IFERROR(IF(OR(E63="Ａ",AM63&gt;$AF$90),1,ROUNDDOWN(AM63/$AF$90,1)),"")</f>
        <v/>
      </c>
      <c r="AO63" s="257"/>
      <c r="AP63" s="8"/>
      <c r="AQ63" s="263"/>
      <c r="AR63" s="278"/>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278"/>
      <c r="AS64" s="273"/>
      <c r="AT64" s="274"/>
      <c r="AU64" s="15" t="s">
        <v>22</v>
      </c>
      <c r="AV64" s="274"/>
      <c r="AW64" s="276"/>
      <c r="AX64" s="108"/>
      <c r="AY64" s="105" t="s">
        <v>29</v>
      </c>
    </row>
    <row r="65" spans="1:51" ht="13.5" customHeight="1">
      <c r="A65" s="189" t="str">
        <f>IFERROR(INDEX(【従業者名簿】!F:F,MATCH('4月'!F65:F66,【従業者名簿】!C:C,)),"")</f>
        <v/>
      </c>
      <c r="B65" s="247"/>
      <c r="C65" s="249" t="str">
        <f t="shared" ref="C65" si="61">IF(AO65="介護福祉士","〇","")</f>
        <v/>
      </c>
      <c r="D65" s="242" t="str">
        <f t="shared" ref="D65" si="62">IF(A65="","",DATEDIF(A65,$AT$49,"m"))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3">SUM(H66:AL66)</f>
        <v>0</v>
      </c>
      <c r="AN65" s="303" t="str">
        <f t="shared" ref="AN65" si="64">IFERROR(IF(OR(E65="Ａ",AM65&gt;$AF$90),1,ROUNDDOWN(AM65/$AF$90,1)),"")</f>
        <v/>
      </c>
      <c r="AO65" s="257"/>
      <c r="AP65" s="8"/>
      <c r="AQ65" s="263"/>
      <c r="AR65" s="278"/>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278"/>
      <c r="AS66" s="273"/>
      <c r="AT66" s="274"/>
      <c r="AU66" s="15" t="s">
        <v>22</v>
      </c>
      <c r="AV66" s="274"/>
      <c r="AW66" s="276"/>
      <c r="AX66" s="108"/>
      <c r="AY66" s="105" t="s">
        <v>29</v>
      </c>
    </row>
    <row r="67" spans="1:51" ht="13.5" customHeight="1">
      <c r="A67" s="189" t="str">
        <f>IFERROR(INDEX(【従業者名簿】!F:F,MATCH('4月'!F67:F68,【従業者名簿】!C:C,)),"")</f>
        <v/>
      </c>
      <c r="B67" s="259" t="s">
        <v>101</v>
      </c>
      <c r="C67" s="249" t="str">
        <f t="shared" ref="C67" si="65">IF(AO67="介護福祉士","〇","")</f>
        <v/>
      </c>
      <c r="D67" s="242" t="str">
        <f t="shared" ref="D67" si="66">IF(A67="","",DATEDIF(A67,$AT$49,"m"))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7">IFERROR(IF(OR(E67="Ａ",AM67&gt;$AF$90),1,ROUNDDOWN(AM67/$AF$90,1)),"")</f>
        <v/>
      </c>
      <c r="AO67" s="257"/>
      <c r="AP67" s="8"/>
      <c r="AQ67" s="263"/>
      <c r="AR67" s="278"/>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278"/>
      <c r="AS68" s="273"/>
      <c r="AT68" s="274"/>
      <c r="AU68" s="15" t="s">
        <v>22</v>
      </c>
      <c r="AV68" s="274"/>
      <c r="AW68" s="276"/>
      <c r="AX68" s="108"/>
      <c r="AY68" s="105" t="s">
        <v>29</v>
      </c>
    </row>
    <row r="69" spans="1:51" ht="13.5" customHeight="1">
      <c r="A69" s="189" t="str">
        <f>IFERROR(INDEX(【従業者名簿】!F:F,MATCH('4月'!F69:F70,【従業者名簿】!C:C,)),"")</f>
        <v/>
      </c>
      <c r="B69" s="259"/>
      <c r="C69" s="249" t="str">
        <f t="shared" ref="C69" si="68">IF(AO69="介護福祉士","〇","")</f>
        <v/>
      </c>
      <c r="D69" s="242" t="str">
        <f t="shared" ref="D69" si="69">IF(A69="","",DATEDIF(A69,$AT$49,"m"))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70">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IFERROR(INDEX(【従業者名簿】!F:F,MATCH('4月'!F71:F72,【従業者名簿】!C:C,)),"")</f>
        <v/>
      </c>
      <c r="B71" s="236" t="s">
        <v>103</v>
      </c>
      <c r="C71" s="249" t="str">
        <f t="shared" ref="C71" si="71">IF(AO71="介護福祉士","〇","")</f>
        <v/>
      </c>
      <c r="D71" s="242" t="str">
        <f t="shared" ref="D71" si="72">IF(A71="","",DATEDIF(A71,$AT$49,"m"))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3">IFERROR(IF(OR(E71="Ａ",AM71&gt;$AF$90),1,ROUNDDOWN(AM71/$AF$90,1)),"")</f>
        <v/>
      </c>
      <c r="AO71" s="257"/>
      <c r="AP71" s="8"/>
      <c r="AQ71" s="263" t="s">
        <v>10</v>
      </c>
      <c r="AR71" s="264"/>
      <c r="AS71" s="279" t="s">
        <v>26</v>
      </c>
      <c r="AT71" s="280"/>
      <c r="AU71" s="280"/>
      <c r="AV71" s="280"/>
      <c r="AW71" s="280"/>
      <c r="AX71" s="280"/>
      <c r="AY71" s="281"/>
    </row>
    <row r="72" spans="1:51" ht="13.5" customHeight="1">
      <c r="A72" s="190"/>
      <c r="B72" s="272"/>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IFERROR(INDEX(【従業者名簿】!F:F,MATCH('4月'!F73:F74,【従業者名簿】!C:C,)),"")</f>
        <v/>
      </c>
      <c r="B73" s="272"/>
      <c r="C73" s="249" t="str">
        <f t="shared" ref="C73" si="74">IF(AO73="介護福祉士","〇","")</f>
        <v/>
      </c>
      <c r="D73" s="242" t="str">
        <f t="shared" ref="D73" si="75">IF(A73="","",DATEDIF(A73,$AT$49,"m"))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6">IFERROR(IF(OR(E73="Ａ",AM73&gt;$AF$90),1,ROUNDDOWN(AM73/$AF$90,1)),"")</f>
        <v/>
      </c>
      <c r="AO73" s="257"/>
      <c r="AP73" s="8"/>
      <c r="AQ73" s="263"/>
      <c r="AR73" s="264"/>
      <c r="AS73" s="279"/>
      <c r="AT73" s="280"/>
      <c r="AU73" s="280"/>
      <c r="AV73" s="280"/>
      <c r="AW73" s="280"/>
      <c r="AX73" s="280"/>
      <c r="AY73" s="281"/>
    </row>
    <row r="74" spans="1:51" ht="13.5" customHeight="1">
      <c r="A74" s="190"/>
      <c r="B74" s="272"/>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IFERROR(INDEX(【従業者名簿】!F:F,MATCH('4月'!F75:F76,【従業者名簿】!C:C,)),"")</f>
        <v/>
      </c>
      <c r="B75" s="272"/>
      <c r="C75" s="249" t="str">
        <f t="shared" ref="C75" si="77">IF(AO75="介護福祉士","〇","")</f>
        <v/>
      </c>
      <c r="D75" s="242" t="str">
        <f t="shared" ref="D75" si="78">IF(A75="","",DATEDIF(A75,$AT$49,"m"))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9">SUM(H76:AL76)</f>
        <v>0</v>
      </c>
      <c r="AN75" s="303" t="str">
        <f t="shared" ref="AN75" si="80">IFERROR(IF(OR(E75="Ａ",AM75&gt;$AF$90),1,ROUNDDOWN(AM75/$AF$90,1)),"")</f>
        <v/>
      </c>
      <c r="AO75" s="257"/>
      <c r="AP75" s="8"/>
    </row>
    <row r="76" spans="1:51" ht="13.5" customHeight="1">
      <c r="A76" s="190"/>
      <c r="B76" s="272"/>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305"/>
      <c r="AP76" s="8"/>
      <c r="AQ76" s="176" t="s">
        <v>197</v>
      </c>
      <c r="AR76" s="177"/>
      <c r="AS76" s="178"/>
      <c r="AT76" s="173" t="s">
        <v>198</v>
      </c>
      <c r="AU76" s="174"/>
      <c r="AV76" s="174"/>
      <c r="AW76" s="173" t="s">
        <v>199</v>
      </c>
      <c r="AX76" s="174"/>
      <c r="AY76" s="174"/>
    </row>
    <row r="77" spans="1:51" ht="13.5" customHeight="1">
      <c r="A77" s="189" t="str">
        <f>IFERROR(INDEX(【従業者名簿】!F:F,MATCH('4月'!F77:F78,【従業者名簿】!C:C,)),"")</f>
        <v/>
      </c>
      <c r="B77" s="272"/>
      <c r="C77" s="249" t="str">
        <f t="shared" ref="C77" si="81">IF(AO77="介護福祉士","〇","")</f>
        <v/>
      </c>
      <c r="D77" s="242" t="str">
        <f t="shared" ref="D77" si="82">IF(A77="","",DATEDIF(A77,$AT$49,"m"))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3">SUM(H78:AL78)</f>
        <v>0</v>
      </c>
      <c r="AN77" s="303" t="str">
        <f t="shared" ref="AN77" si="84">IFERROR(IF(OR(E77="Ａ",AM77&gt;$AF$90),1,ROUNDDOWN(AM77/$AF$90,1)),"")</f>
        <v/>
      </c>
      <c r="AO77" s="257"/>
      <c r="AP77" s="8"/>
      <c r="AQ77" s="179"/>
      <c r="AR77" s="180"/>
      <c r="AS77" s="181"/>
      <c r="AT77" s="175"/>
      <c r="AU77" s="175"/>
      <c r="AV77" s="175"/>
      <c r="AW77" s="175"/>
      <c r="AX77" s="175"/>
      <c r="AY77" s="175"/>
    </row>
    <row r="78" spans="1:51" ht="13.5" customHeight="1">
      <c r="A78" s="190"/>
      <c r="B78" s="272"/>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IFERROR(INDEX(【従業者名簿】!F:F,MATCH('4月'!F79:F80,【従業者名簿】!C:C,)),"")</f>
        <v/>
      </c>
      <c r="B79" s="272"/>
      <c r="C79" s="249" t="str">
        <f t="shared" ref="C79" si="85">IF(AO79="介護福祉士","〇","")</f>
        <v/>
      </c>
      <c r="D79" s="242" t="str">
        <f t="shared" ref="D79" si="86">IF(A79="","",DATEDIF(A79,$AT$49,"m"))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7">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272"/>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IFERROR(INDEX(【従業者名簿】!F:F,MATCH('4月'!F81:F82,【従業者名簿】!C:C,)),"")</f>
        <v/>
      </c>
      <c r="B81" s="272"/>
      <c r="C81" s="249" t="str">
        <f t="shared" ref="C81" si="88">IF(AO81="介護福祉士","〇","")</f>
        <v/>
      </c>
      <c r="D81" s="242" t="str">
        <f t="shared" ref="D81" si="89">IF(A81="","",DATEDIF(A81,$AT$49,"m"))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90">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272"/>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IFERROR(INDEX(【従業者名簿】!F:F,MATCH('4月'!F83:F84,【従業者名簿】!C:C,)),"")</f>
        <v/>
      </c>
      <c r="B83" s="272"/>
      <c r="C83" s="249" t="str">
        <f t="shared" ref="C83" si="91">IF(AO83="介護福祉士","〇","")</f>
        <v/>
      </c>
      <c r="D83" s="242" t="str">
        <f t="shared" ref="D83" si="92">IF(A83="","",DATEDIF(A83,$AT$49,"m"))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3">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272"/>
      <c r="C84" s="250"/>
      <c r="D84" s="231"/>
      <c r="E84" s="233"/>
      <c r="F84" s="271"/>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IFERROR(INDEX(【従業者名簿】!F:F,MATCH('4月'!F85:F86,【従業者名簿】!C:C,)),"")</f>
        <v/>
      </c>
      <c r="B85" s="272"/>
      <c r="C85" s="249" t="str">
        <f t="shared" ref="C85" si="94">IF(AO85="介護福祉士","〇","")</f>
        <v/>
      </c>
      <c r="D85" s="242" t="str">
        <f t="shared" ref="D85" si="95">IF(A85="","",DATEDIF(A85,$AT$49,"m"))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6">IFERROR(IF(OR(E85="Ａ",AM85&gt;$AF$90),1,ROUNDDOWN(AM85/$AF$90,1)),"")</f>
        <v/>
      </c>
      <c r="AO85" s="257"/>
      <c r="AP85" s="8"/>
      <c r="AQ85" s="161"/>
      <c r="AR85" s="162"/>
      <c r="AS85" s="162"/>
      <c r="AT85" s="161"/>
      <c r="AU85" s="162"/>
      <c r="AV85" s="162"/>
      <c r="AW85" s="161"/>
      <c r="AX85" s="162"/>
      <c r="AY85" s="162"/>
    </row>
    <row r="86" spans="1:54" ht="13.5" customHeight="1">
      <c r="A86" s="190"/>
      <c r="B86" s="272"/>
      <c r="C86" s="250"/>
      <c r="D86" s="231"/>
      <c r="E86" s="233"/>
      <c r="F86" s="271"/>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IFERROR(INDEX(【従業者名簿】!F:F,MATCH('4月'!F87:F88,【従業者名簿】!C:C,)),"")</f>
        <v/>
      </c>
      <c r="B87" s="272"/>
      <c r="C87" s="249" t="str">
        <f t="shared" ref="C87" si="97">IF(AO87="介護福祉士","〇","")</f>
        <v/>
      </c>
      <c r="D87" s="242" t="str">
        <f t="shared" ref="D87" si="98">IF(A87="","",DATEDIF(A87,$AT$49,"m"))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160"/>
      <c r="C88" s="250"/>
      <c r="D88" s="231"/>
      <c r="E88" s="233"/>
      <c r="F88" s="271"/>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182</v>
      </c>
      <c r="AH89" s="30"/>
      <c r="AI89" s="30"/>
      <c r="AJ89" s="30"/>
      <c r="AK89" s="30"/>
      <c r="AL89" s="137"/>
      <c r="AM89" s="136" t="s">
        <v>176</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9">IFERROR(WEEKDAY(I8),"")</f>
        <v/>
      </c>
      <c r="J93" s="121" t="str">
        <f t="shared" si="99"/>
        <v/>
      </c>
      <c r="K93" s="121" t="str">
        <f t="shared" si="99"/>
        <v/>
      </c>
      <c r="L93" s="121" t="str">
        <f t="shared" si="99"/>
        <v/>
      </c>
      <c r="M93" s="121" t="str">
        <f t="shared" si="99"/>
        <v/>
      </c>
      <c r="N93" s="121" t="str">
        <f t="shared" si="99"/>
        <v/>
      </c>
      <c r="O93" s="121" t="str">
        <f t="shared" si="99"/>
        <v/>
      </c>
      <c r="P93" s="121" t="str">
        <f t="shared" si="99"/>
        <v/>
      </c>
      <c r="Q93" s="121" t="str">
        <f t="shared" si="99"/>
        <v/>
      </c>
      <c r="R93" s="121" t="str">
        <f t="shared" si="99"/>
        <v/>
      </c>
      <c r="S93" s="121" t="str">
        <f t="shared" si="99"/>
        <v/>
      </c>
      <c r="T93" s="121" t="str">
        <f t="shared" si="99"/>
        <v/>
      </c>
      <c r="U93" s="121" t="str">
        <f t="shared" si="99"/>
        <v/>
      </c>
      <c r="V93" s="121" t="str">
        <f t="shared" si="99"/>
        <v/>
      </c>
      <c r="W93" s="121" t="str">
        <f t="shared" si="99"/>
        <v/>
      </c>
      <c r="X93" s="121" t="str">
        <f t="shared" si="99"/>
        <v/>
      </c>
      <c r="Y93" s="121" t="str">
        <f t="shared" si="99"/>
        <v/>
      </c>
      <c r="Z93" s="121" t="str">
        <f t="shared" si="99"/>
        <v/>
      </c>
      <c r="AA93" s="121" t="str">
        <f t="shared" si="99"/>
        <v/>
      </c>
      <c r="AB93" s="121" t="str">
        <f t="shared" si="99"/>
        <v/>
      </c>
      <c r="AC93" s="121" t="str">
        <f t="shared" si="99"/>
        <v/>
      </c>
      <c r="AD93" s="121" t="str">
        <f t="shared" si="99"/>
        <v/>
      </c>
      <c r="AE93" s="121" t="str">
        <f t="shared" si="99"/>
        <v/>
      </c>
      <c r="AF93" s="121" t="str">
        <f t="shared" si="99"/>
        <v/>
      </c>
      <c r="AG93" s="121" t="str">
        <f t="shared" si="99"/>
        <v/>
      </c>
      <c r="AH93" s="121" t="str">
        <f t="shared" si="99"/>
        <v/>
      </c>
      <c r="AI93" s="121" t="str">
        <f t="shared" si="99"/>
        <v/>
      </c>
      <c r="AJ93" s="121" t="str">
        <f t="shared" si="99"/>
        <v/>
      </c>
      <c r="AK93" s="121" t="str">
        <f t="shared" si="99"/>
        <v/>
      </c>
      <c r="AL93" s="121" t="str">
        <f t="shared" si="99"/>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C39:C40"/>
    <mergeCell ref="D39:D40"/>
    <mergeCell ref="E39:E40"/>
    <mergeCell ref="F39:F40"/>
    <mergeCell ref="AO3:AS3"/>
    <mergeCell ref="AT3:AY3"/>
    <mergeCell ref="AD2:AG2"/>
    <mergeCell ref="AE3:AG3"/>
    <mergeCell ref="AQ7:AR8"/>
    <mergeCell ref="AS7:AW8"/>
    <mergeCell ref="AX7:AY8"/>
    <mergeCell ref="AF6:AG6"/>
    <mergeCell ref="A7:A8"/>
    <mergeCell ref="B7:B8"/>
    <mergeCell ref="C7:C8"/>
    <mergeCell ref="D7:D8"/>
    <mergeCell ref="E7:E8"/>
    <mergeCell ref="F7:F8"/>
    <mergeCell ref="G7:G8"/>
    <mergeCell ref="AE4:AG4"/>
    <mergeCell ref="AE5:AG5"/>
    <mergeCell ref="A9:A10"/>
    <mergeCell ref="B9:B10"/>
    <mergeCell ref="C9:C10"/>
    <mergeCell ref="D9:D10"/>
    <mergeCell ref="E9:E10"/>
    <mergeCell ref="F9:F10"/>
    <mergeCell ref="AM7:AM8"/>
    <mergeCell ref="AN7:AN8"/>
    <mergeCell ref="AO7:AO8"/>
    <mergeCell ref="AM9:AM10"/>
    <mergeCell ref="AN9:AN10"/>
    <mergeCell ref="AO9:AO10"/>
    <mergeCell ref="AQ9:AR9"/>
    <mergeCell ref="AS9:AT9"/>
    <mergeCell ref="AV9:AW9"/>
    <mergeCell ref="AQ10:AR10"/>
    <mergeCell ref="AS10:AT10"/>
    <mergeCell ref="AV10:AW10"/>
    <mergeCell ref="AQ11:AR11"/>
    <mergeCell ref="AS11:AT11"/>
    <mergeCell ref="AV11:AW11"/>
    <mergeCell ref="AQ12:AR12"/>
    <mergeCell ref="AS12:AT12"/>
    <mergeCell ref="AV12:AW12"/>
    <mergeCell ref="A11:A12"/>
    <mergeCell ref="B11:B12"/>
    <mergeCell ref="C11:C12"/>
    <mergeCell ref="D11:D12"/>
    <mergeCell ref="E11:E12"/>
    <mergeCell ref="F11:F12"/>
    <mergeCell ref="A13:A14"/>
    <mergeCell ref="B13:B14"/>
    <mergeCell ref="C13:C14"/>
    <mergeCell ref="D13:D14"/>
    <mergeCell ref="E13:E14"/>
    <mergeCell ref="F13:F14"/>
    <mergeCell ref="AM11:AM12"/>
    <mergeCell ref="AN11:AN12"/>
    <mergeCell ref="AO11:AO12"/>
    <mergeCell ref="AM13:AM14"/>
    <mergeCell ref="AN13:AN14"/>
    <mergeCell ref="AO13:AO14"/>
    <mergeCell ref="AQ13:AR13"/>
    <mergeCell ref="AS13:AT13"/>
    <mergeCell ref="AV13:AW13"/>
    <mergeCell ref="AQ14:AR14"/>
    <mergeCell ref="AS14:AT14"/>
    <mergeCell ref="AV14:AW14"/>
    <mergeCell ref="AQ15:AR15"/>
    <mergeCell ref="AS15:AT15"/>
    <mergeCell ref="AV15:AW15"/>
    <mergeCell ref="AQ16:AR16"/>
    <mergeCell ref="AS16:AT16"/>
    <mergeCell ref="AV16:AW16"/>
    <mergeCell ref="A15:A16"/>
    <mergeCell ref="B15:B16"/>
    <mergeCell ref="C15:C16"/>
    <mergeCell ref="D15:D16"/>
    <mergeCell ref="E15:E16"/>
    <mergeCell ref="F15:F16"/>
    <mergeCell ref="A17:A18"/>
    <mergeCell ref="B17:B18"/>
    <mergeCell ref="C17:C18"/>
    <mergeCell ref="D17:D18"/>
    <mergeCell ref="E17:E18"/>
    <mergeCell ref="F17:F18"/>
    <mergeCell ref="AM15:AM16"/>
    <mergeCell ref="AN15:AN16"/>
    <mergeCell ref="AO15:AO16"/>
    <mergeCell ref="AM17:AM18"/>
    <mergeCell ref="AN17:AN18"/>
    <mergeCell ref="AO17:AO18"/>
    <mergeCell ref="AQ17:AR17"/>
    <mergeCell ref="AS17:AT17"/>
    <mergeCell ref="AV17:AW17"/>
    <mergeCell ref="AQ18:AR18"/>
    <mergeCell ref="AS18:AT18"/>
    <mergeCell ref="AV18:AW18"/>
    <mergeCell ref="AQ19:AR19"/>
    <mergeCell ref="AS19:AT19"/>
    <mergeCell ref="AV19:AW19"/>
    <mergeCell ref="AQ20:AR20"/>
    <mergeCell ref="AS20:AT20"/>
    <mergeCell ref="AV20:AW20"/>
    <mergeCell ref="A19:A20"/>
    <mergeCell ref="B19:B20"/>
    <mergeCell ref="C19:C20"/>
    <mergeCell ref="D19:D20"/>
    <mergeCell ref="E19:E20"/>
    <mergeCell ref="F19:F20"/>
    <mergeCell ref="A21:A22"/>
    <mergeCell ref="B21:B22"/>
    <mergeCell ref="C21:C22"/>
    <mergeCell ref="D21:D22"/>
    <mergeCell ref="E21:E22"/>
    <mergeCell ref="F21:F22"/>
    <mergeCell ref="AM19:AM20"/>
    <mergeCell ref="AN19:AN20"/>
    <mergeCell ref="AO19:AO20"/>
    <mergeCell ref="AM21:AM22"/>
    <mergeCell ref="AN21:AN22"/>
    <mergeCell ref="AO21:AO22"/>
    <mergeCell ref="AQ21:AR21"/>
    <mergeCell ref="AS21:AT21"/>
    <mergeCell ref="AV21:AW21"/>
    <mergeCell ref="AQ22:AR22"/>
    <mergeCell ref="AS22:AT22"/>
    <mergeCell ref="AV22:AW22"/>
    <mergeCell ref="AM23:AM24"/>
    <mergeCell ref="AN23:AN24"/>
    <mergeCell ref="AO23:AO24"/>
    <mergeCell ref="AQ23:AR23"/>
    <mergeCell ref="AS23:AY23"/>
    <mergeCell ref="AQ24:AR24"/>
    <mergeCell ref="AS24:AY24"/>
    <mergeCell ref="A23:A24"/>
    <mergeCell ref="B23:B24"/>
    <mergeCell ref="C23:C24"/>
    <mergeCell ref="D23:D24"/>
    <mergeCell ref="E23:E24"/>
    <mergeCell ref="F23:F24"/>
    <mergeCell ref="A25:A26"/>
    <mergeCell ref="B25:B42"/>
    <mergeCell ref="C25:C26"/>
    <mergeCell ref="D25:D26"/>
    <mergeCell ref="E25:E26"/>
    <mergeCell ref="F25:F26"/>
    <mergeCell ref="A27:A28"/>
    <mergeCell ref="C27:C28"/>
    <mergeCell ref="D27:D28"/>
    <mergeCell ref="E27:E28"/>
    <mergeCell ref="F27:F28"/>
    <mergeCell ref="A37:A38"/>
    <mergeCell ref="C37:C38"/>
    <mergeCell ref="D37:D38"/>
    <mergeCell ref="E37:E38"/>
    <mergeCell ref="F37:F38"/>
    <mergeCell ref="A41:A42"/>
    <mergeCell ref="C41:C42"/>
    <mergeCell ref="AM27:AM28"/>
    <mergeCell ref="AN27:AN28"/>
    <mergeCell ref="AO27:AO28"/>
    <mergeCell ref="AQ27:AR27"/>
    <mergeCell ref="AS27:AY27"/>
    <mergeCell ref="AQ28:AR28"/>
    <mergeCell ref="AS28:AY28"/>
    <mergeCell ref="AM25:AM26"/>
    <mergeCell ref="AN25:AN26"/>
    <mergeCell ref="AO25:AO26"/>
    <mergeCell ref="AQ25:AR25"/>
    <mergeCell ref="AS25:AY25"/>
    <mergeCell ref="AS26:AY26"/>
    <mergeCell ref="AQ26:AR26"/>
    <mergeCell ref="AN29:AN30"/>
    <mergeCell ref="AO29:AO30"/>
    <mergeCell ref="A31:A32"/>
    <mergeCell ref="C31:C32"/>
    <mergeCell ref="D31:D32"/>
    <mergeCell ref="E31:E32"/>
    <mergeCell ref="F31:F32"/>
    <mergeCell ref="AM31:AM32"/>
    <mergeCell ref="AN31:AN32"/>
    <mergeCell ref="AO31:AO32"/>
    <mergeCell ref="A29:A30"/>
    <mergeCell ref="C29:C30"/>
    <mergeCell ref="D29:D30"/>
    <mergeCell ref="E29:E30"/>
    <mergeCell ref="F29:F30"/>
    <mergeCell ref="AM29:AM30"/>
    <mergeCell ref="AM37:AM38"/>
    <mergeCell ref="AN37:AN38"/>
    <mergeCell ref="AO37:AO38"/>
    <mergeCell ref="AQ37:AS37"/>
    <mergeCell ref="AN39:AN40"/>
    <mergeCell ref="AO39:AO40"/>
    <mergeCell ref="AN33:AN34"/>
    <mergeCell ref="AO33:AO34"/>
    <mergeCell ref="A35:A36"/>
    <mergeCell ref="C35:C36"/>
    <mergeCell ref="D35:D36"/>
    <mergeCell ref="E35:E36"/>
    <mergeCell ref="F35:F36"/>
    <mergeCell ref="A33:A34"/>
    <mergeCell ref="C33:C34"/>
    <mergeCell ref="D33:D34"/>
    <mergeCell ref="E33:E34"/>
    <mergeCell ref="F33:F34"/>
    <mergeCell ref="AM33:AM34"/>
    <mergeCell ref="AM35:AM36"/>
    <mergeCell ref="AN35:AN36"/>
    <mergeCell ref="AO35:AO36"/>
    <mergeCell ref="AQ35:AS35"/>
    <mergeCell ref="A39:A40"/>
    <mergeCell ref="AM39:AM40"/>
    <mergeCell ref="B46:E46"/>
    <mergeCell ref="B49:C49"/>
    <mergeCell ref="D49:K49"/>
    <mergeCell ref="L49:N49"/>
    <mergeCell ref="O49:Q49"/>
    <mergeCell ref="R49:T49"/>
    <mergeCell ref="B47:E47"/>
    <mergeCell ref="U49:V49"/>
    <mergeCell ref="AD48:AG48"/>
    <mergeCell ref="AE49:AG49"/>
    <mergeCell ref="B43:F44"/>
    <mergeCell ref="J43:R44"/>
    <mergeCell ref="V43:AE44"/>
    <mergeCell ref="S44:T44"/>
    <mergeCell ref="AF44:AG44"/>
    <mergeCell ref="AN41:AN42"/>
    <mergeCell ref="AO41:AO42"/>
    <mergeCell ref="AM41:AM42"/>
    <mergeCell ref="AQ41:AS42"/>
    <mergeCell ref="AQ43:AS44"/>
    <mergeCell ref="AO49:AS49"/>
    <mergeCell ref="AT49:AY49"/>
    <mergeCell ref="AF52:AG52"/>
    <mergeCell ref="A53:A54"/>
    <mergeCell ref="B53:B54"/>
    <mergeCell ref="C53:C54"/>
    <mergeCell ref="D53:D54"/>
    <mergeCell ref="E53:E54"/>
    <mergeCell ref="F53:F54"/>
    <mergeCell ref="AE50:AG50"/>
    <mergeCell ref="AE51:AG51"/>
    <mergeCell ref="AQ55:AR55"/>
    <mergeCell ref="AS55:AT55"/>
    <mergeCell ref="AV55:AW55"/>
    <mergeCell ref="AQ56:AR56"/>
    <mergeCell ref="AS56:AT56"/>
    <mergeCell ref="AV56:AW56"/>
    <mergeCell ref="AX53:AY54"/>
    <mergeCell ref="A55:A56"/>
    <mergeCell ref="B55:B56"/>
    <mergeCell ref="C55:C56"/>
    <mergeCell ref="D55:D56"/>
    <mergeCell ref="E55:E56"/>
    <mergeCell ref="F55:F56"/>
    <mergeCell ref="AM55:AM56"/>
    <mergeCell ref="AN55:AN56"/>
    <mergeCell ref="AO55:AO56"/>
    <mergeCell ref="G53:G54"/>
    <mergeCell ref="AM53:AM54"/>
    <mergeCell ref="AN53:AN54"/>
    <mergeCell ref="AO53:AO54"/>
    <mergeCell ref="AQ53:AR54"/>
    <mergeCell ref="AS53:AW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S72:AY72"/>
    <mergeCell ref="AQ72:AR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T41:AV42"/>
    <mergeCell ref="AW41:AY42"/>
    <mergeCell ref="AT43:AV44"/>
    <mergeCell ref="AW43:AY44"/>
    <mergeCell ref="AT89:AV90"/>
    <mergeCell ref="AQ67:AR67"/>
    <mergeCell ref="AS67:AT67"/>
    <mergeCell ref="AV67:AW67"/>
    <mergeCell ref="BA35:BA36"/>
    <mergeCell ref="AQ36:AS36"/>
    <mergeCell ref="AT37:AV38"/>
    <mergeCell ref="AW37:AY38"/>
    <mergeCell ref="BA37:BA38"/>
    <mergeCell ref="AQ38:AS38"/>
    <mergeCell ref="AQ39:AS40"/>
    <mergeCell ref="AT39:AV40"/>
    <mergeCell ref="AW39:AY40"/>
    <mergeCell ref="AT35:AV36"/>
    <mergeCell ref="AW35:AY36"/>
  </mergeCells>
  <phoneticPr fontId="2"/>
  <dataValidations count="2">
    <dataValidation type="list" allowBlank="1" showInputMessage="1" showErrorMessage="1" sqref="E9:E42 E55:E88">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【算定要件集計】!C5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IFERROR(INDEX(【従業者名簿】!F:F,MATCH('5月'!F9:F10,【従業者名簿】!C:C,)),"")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IFERROR(INDEX(【従業者名簿】!F:F,MATCH('5月'!F11:F12,【従業者名簿】!C:C,)),"")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IFERROR(INDEX(【従業者名簿】!F:F,MATCH('5月'!F13:F14,【従業者名簿】!C:C,)),"")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IFERROR(INDEX(【従業者名簿】!F:F,MATCH('5月'!F15:F16,【従業者名簿】!C:C,)),"")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IFERROR(INDEX(【従業者名簿】!F:F,MATCH('5月'!F17:F18,【従業者名簿】!C:C,)),"")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IFERROR(INDEX(【従業者名簿】!F:F,MATCH('5月'!F19:F20,【従業者名簿】!C:C,)),"")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IFERROR(INDEX(【従業者名簿】!F:F,MATCH('5月'!F21:F22,【従業者名簿】!C:C,)),"")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IFERROR(INDEX(【従業者名簿】!F:F,MATCH('5月'!F23:F24,【従業者名簿】!C:C,)),"")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IFERROR(INDEX(【従業者名簿】!F:F,MATCH('5月'!F25:F26,【従業者名簿】!C:C,)),"")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IFERROR(INDEX(【従業者名簿】!F:F,MATCH('5月'!F27:F28,【従業者名簿】!C:C,)),"")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IFERROR(INDEX(【従業者名簿】!F:F,MATCH('5月'!F29:F30,【従業者名簿】!C:C,)),"")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IFERROR(INDEX(【従業者名簿】!F:F,MATCH('5月'!F31:F32,【従業者名簿】!C:C,)),"")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IFERROR(INDEX(【従業者名簿】!F:F,MATCH('5月'!F33:F34,【従業者名簿】!C:C,)),"")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IFERROR(INDEX(【従業者名簿】!F:F,MATCH('5月'!F35:F36,【従業者名簿】!C:C,)),"")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IFERROR(INDEX(【従業者名簿】!F:F,MATCH('5月'!F37:F38,【従業者名簿】!C:C,)),"")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IFERROR(INDEX(【従業者名簿】!F:F,MATCH('5月'!F39:F40,【従業者名簿】!C:C,)),"")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IFERROR(INDEX(【従業者名簿】!F:F,MATCH('5月'!F41:F42,【従業者名簿】!C:C,)),"")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175</v>
      </c>
      <c r="AH43" s="30"/>
      <c r="AI43" s="30"/>
      <c r="AJ43" s="30"/>
      <c r="AK43" s="30"/>
      <c r="AL43" s="137"/>
      <c r="AM43" s="136" t="s">
        <v>176</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IFERROR(INDEX(【従業者名簿】!F:F,MATCH('5月'!F55:F56,【従業者名簿】!C:C,)),"")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IFERROR(INDEX(【従業者名簿】!F:F,MATCH('5月'!F57:F58,【従業者名簿】!C:C,)),"")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IFERROR(INDEX(【従業者名簿】!F:F,MATCH('5月'!F59:F60,【従業者名簿】!C:C,)),"")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IFERROR(INDEX(【従業者名簿】!F:F,MATCH('5月'!F61:F62,【従業者名簿】!C:C,)),"")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IFERROR(INDEX(【従業者名簿】!F:F,MATCH('5月'!F63:F64,【従業者名簿】!C:C,)),"")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IFERROR(INDEX(【従業者名簿】!F:F,MATCH('5月'!F65:F66,【従業者名簿】!C:C,)),"")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IFERROR(INDEX(【従業者名簿】!F:F,MATCH('5月'!F67:F68,【従業者名簿】!C:C,)),"")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IFERROR(INDEX(【従業者名簿】!F:F,MATCH('5月'!F69:F70,【従業者名簿】!C:C,)),"")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IFERROR(INDEX(【従業者名簿】!F:F,MATCH('5月'!F71:F72,【従業者名簿】!C:C,)),"")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IFERROR(INDEX(【従業者名簿】!F:F,MATCH('5月'!F73:F74,【従業者名簿】!C:C,)),"")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IFERROR(INDEX(【従業者名簿】!F:F,MATCH('5月'!F75:F76,【従業者名簿】!C:C,)),"")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IFERROR(INDEX(【従業者名簿】!F:F,MATCH('5月'!F77:F78,【従業者名簿】!C:C,)),"")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IFERROR(INDEX(【従業者名簿】!F:F,MATCH('5月'!F79:F80,【従業者名簿】!C:C,)),"")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IFERROR(INDEX(【従業者名簿】!F:F,MATCH('5月'!F81:F82,【従業者名簿】!C:C,)),"")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IFERROR(INDEX(【従業者名簿】!F:F,MATCH('5月'!F83:F84,【従業者名簿】!C:C,)),"")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IFERROR(INDEX(【従業者名簿】!F:F,MATCH('5月'!F85:F86,【従業者名簿】!C:C,)),"")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IFERROR(INDEX(【従業者名簿】!F:F,MATCH('5月'!F87:F88,【従業者名簿】!C:C,)),"")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183</v>
      </c>
      <c r="AH89" s="30"/>
      <c r="AI89" s="30"/>
      <c r="AJ89" s="30"/>
      <c r="AK89" s="30"/>
      <c r="AL89" s="137"/>
      <c r="AM89" s="136" t="s">
        <v>181</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S26:AY26"/>
    <mergeCell ref="AQ26:AR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S72:AY72"/>
    <mergeCell ref="AQ72:AR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【算定要件集計】!D5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IFERROR(INDEX(【従業者名簿】!F:F,MATCH('6月'!F9:F10,【従業者名簿】!C:C,)),"")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IFERROR(INDEX(【従業者名簿】!F:F,MATCH('6月'!F11:F12,【従業者名簿】!C:C,)),"")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IFERROR(INDEX(【従業者名簿】!F:F,MATCH('6月'!F13:F14,【従業者名簿】!C:C,)),"")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IFERROR(INDEX(【従業者名簿】!F:F,MATCH('6月'!F15:F16,【従業者名簿】!C:C,)),"")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IFERROR(INDEX(【従業者名簿】!F:F,MATCH('6月'!F17:F18,【従業者名簿】!C:C,)),"")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IFERROR(INDEX(【従業者名簿】!F:F,MATCH('6月'!F19:F20,【従業者名簿】!C:C,)),"")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IFERROR(INDEX(【従業者名簿】!F:F,MATCH('6月'!F21:F22,【従業者名簿】!C:C,)),"")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IFERROR(INDEX(【従業者名簿】!F:F,MATCH('6月'!F23:F24,【従業者名簿】!C:C,)),"")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IFERROR(INDEX(【従業者名簿】!F:F,MATCH('6月'!F25:F26,【従業者名簿】!C:C,)),"")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IFERROR(INDEX(【従業者名簿】!F:F,MATCH('6月'!F27:F28,【従業者名簿】!C:C,)),"")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IFERROR(INDEX(【従業者名簿】!F:F,MATCH('6月'!F29:F30,【従業者名簿】!C:C,)),"")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IFERROR(INDEX(【従業者名簿】!F:F,MATCH('6月'!F31:F32,【従業者名簿】!C:C,)),"")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IFERROR(INDEX(【従業者名簿】!F:F,MATCH('6月'!F33:F34,【従業者名簿】!C:C,)),"")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IFERROR(INDEX(【従業者名簿】!F:F,MATCH('6月'!F35:F36,【従業者名簿】!C:C,)),"")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IFERROR(INDEX(【従業者名簿】!F:F,MATCH('6月'!F37:F38,【従業者名簿】!C:C,)),"")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IFERROR(INDEX(【従業者名簿】!F:F,MATCH('6月'!F39:F40,【従業者名簿】!C:C,)),"")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IFERROR(INDEX(【従業者名簿】!F:F,MATCH('6月'!F41:F42,【従業者名簿】!C:C,)),"")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168</v>
      </c>
      <c r="AH43" s="30"/>
      <c r="AI43" s="30"/>
      <c r="AJ43" s="30"/>
      <c r="AK43" s="30"/>
      <c r="AL43" s="137"/>
      <c r="AM43" s="136" t="s">
        <v>177</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IFERROR(INDEX(【従業者名簿】!F:F,MATCH('6月'!F55:F56,【従業者名簿】!C:C,)),"")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IFERROR(INDEX(【従業者名簿】!F:F,MATCH('6月'!F57:F58,【従業者名簿】!C:C,)),"")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IFERROR(INDEX(【従業者名簿】!F:F,MATCH('6月'!F59:F60,【従業者名簿】!C:C,)),"")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IFERROR(INDEX(【従業者名簿】!F:F,MATCH('6月'!F61:F62,【従業者名簿】!C:C,)),"")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IFERROR(INDEX(【従業者名簿】!F:F,MATCH('6月'!F63:F64,【従業者名簿】!C:C,)),"")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IFERROR(INDEX(【従業者名簿】!F:F,MATCH('6月'!F65:F66,【従業者名簿】!C:C,)),"")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IFERROR(INDEX(【従業者名簿】!F:F,MATCH('6月'!F67:F68,【従業者名簿】!C:C,)),"")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IFERROR(INDEX(【従業者名簿】!F:F,MATCH('6月'!F69:F70,【従業者名簿】!C:C,)),"")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IFERROR(INDEX(【従業者名簿】!F:F,MATCH('6月'!F71:F72,【従業者名簿】!C:C,)),"")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IFERROR(INDEX(【従業者名簿】!F:F,MATCH('6月'!F73:F74,【従業者名簿】!C:C,)),"")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IFERROR(INDEX(【従業者名簿】!F:F,MATCH('6月'!F75:F76,【従業者名簿】!C:C,)),"")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IFERROR(INDEX(【従業者名簿】!F:F,MATCH('6月'!F77:F78,【従業者名簿】!C:C,)),"")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IFERROR(INDEX(【従業者名簿】!F:F,MATCH('6月'!F79:F80,【従業者名簿】!C:C,)),"")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IFERROR(INDEX(【従業者名簿】!F:F,MATCH('6月'!F81:F82,【従業者名簿】!C:C,)),"")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IFERROR(INDEX(【従業者名簿】!F:F,MATCH('6月'!F83:F84,【従業者名簿】!C:C,)),"")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IFERROR(INDEX(【従業者名簿】!F:F,MATCH('6月'!F85:F86,【従業者名簿】!C:C,)),"")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IFERROR(INDEX(【従業者名簿】!F:F,MATCH('6月'!F87:F88,【従業者名簿】!C:C,)),"")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186</v>
      </c>
      <c r="AH89" s="30"/>
      <c r="AI89" s="30"/>
      <c r="AJ89" s="30"/>
      <c r="AK89" s="30"/>
      <c r="AL89" s="137"/>
      <c r="AM89" s="136" t="s">
        <v>176</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【算定要件集計】!E5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IFERROR(INDEX(【従業者名簿】!F:F,MATCH('7月'!F9:F10,【従業者名簿】!C:C,)),"")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IFERROR(INDEX(【従業者名簿】!F:F,MATCH('7月'!F11:F12,【従業者名簿】!C:C,)),"")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IFERROR(INDEX(【従業者名簿】!F:F,MATCH('7月'!F13:F14,【従業者名簿】!C:C,)),"")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IFERROR(INDEX(【従業者名簿】!F:F,MATCH('7月'!F15:F16,【従業者名簿】!C:C,)),"")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IFERROR(INDEX(【従業者名簿】!F:F,MATCH('7月'!F17:F18,【従業者名簿】!C:C,)),"")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IFERROR(INDEX(【従業者名簿】!F:F,MATCH('7月'!F19:F20,【従業者名簿】!C:C,)),"")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IFERROR(INDEX(【従業者名簿】!F:F,MATCH('7月'!F21:F22,【従業者名簿】!C:C,)),"")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IFERROR(INDEX(【従業者名簿】!F:F,MATCH('7月'!F23:F24,【従業者名簿】!C:C,)),"")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IFERROR(INDEX(【従業者名簿】!F:F,MATCH('7月'!F25:F26,【従業者名簿】!C:C,)),"")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IFERROR(INDEX(【従業者名簿】!F:F,MATCH('7月'!F27:F28,【従業者名簿】!C:C,)),"")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IFERROR(INDEX(【従業者名簿】!F:F,MATCH('7月'!F29:F30,【従業者名簿】!C:C,)),"")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IFERROR(INDEX(【従業者名簿】!F:F,MATCH('7月'!F31:F32,【従業者名簿】!C:C,)),"")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IFERROR(INDEX(【従業者名簿】!F:F,MATCH('7月'!F33:F34,【従業者名簿】!C:C,)),"")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IFERROR(INDEX(【従業者名簿】!F:F,MATCH('7月'!F35:F36,【従業者名簿】!C:C,)),"")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IFERROR(INDEX(【従業者名簿】!F:F,MATCH('7月'!F37:F38,【従業者名簿】!C:C,)),"")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IFERROR(INDEX(【従業者名簿】!F:F,MATCH('7月'!F39:F40,【従業者名簿】!C:C,)),"")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IFERROR(INDEX(【従業者名簿】!F:F,MATCH('7月'!F41:F42,【従業者名簿】!C:C,)),"")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168</v>
      </c>
      <c r="AH43" s="30"/>
      <c r="AI43" s="30"/>
      <c r="AJ43" s="30"/>
      <c r="AK43" s="30"/>
      <c r="AL43" s="137"/>
      <c r="AM43" s="136" t="s">
        <v>176</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IFERROR(INDEX(【従業者名簿】!F:F,MATCH('7月'!F55:F56,【従業者名簿】!C:C,)),"")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IFERROR(INDEX(【従業者名簿】!F:F,MATCH('7月'!F57:F58,【従業者名簿】!C:C,)),"")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IFERROR(INDEX(【従業者名簿】!F:F,MATCH('7月'!F59:F60,【従業者名簿】!C:C,)),"")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IFERROR(INDEX(【従業者名簿】!F:F,MATCH('7月'!F61:F62,【従業者名簿】!C:C,)),"")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IFERROR(INDEX(【従業者名簿】!F:F,MATCH('7月'!F63:F64,【従業者名簿】!C:C,)),"")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IFERROR(INDEX(【従業者名簿】!F:F,MATCH('7月'!F65:F66,【従業者名簿】!C:C,)),"")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IFERROR(INDEX(【従業者名簿】!F:F,MATCH('7月'!F67:F68,【従業者名簿】!C:C,)),"")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IFERROR(INDEX(【従業者名簿】!F:F,MATCH('7月'!F69:F70,【従業者名簿】!C:C,)),"")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IFERROR(INDEX(【従業者名簿】!F:F,MATCH('7月'!F71:F72,【従業者名簿】!C:C,)),"")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IFERROR(INDEX(【従業者名簿】!F:F,MATCH('7月'!F73:F74,【従業者名簿】!C:C,)),"")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IFERROR(INDEX(【従業者名簿】!F:F,MATCH('7月'!F75:F76,【従業者名簿】!C:C,)),"")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IFERROR(INDEX(【従業者名簿】!F:F,MATCH('7月'!F77:F78,【従業者名簿】!C:C,)),"")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IFERROR(INDEX(【従業者名簿】!F:F,MATCH('7月'!F79:F80,【従業者名簿】!C:C,)),"")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IFERROR(INDEX(【従業者名簿】!F:F,MATCH('7月'!F81:F82,【従業者名簿】!C:C,)),"")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IFERROR(INDEX(【従業者名簿】!F:F,MATCH('7月'!F83:F84,【従業者名簿】!C:C,)),"")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IFERROR(INDEX(【従業者名簿】!F:F,MATCH('7月'!F85:F86,【従業者名簿】!C:C,)),"")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IFERROR(INDEX(【従業者名簿】!F:F,MATCH('7月'!F87:F88,【従業者名簿】!C:C,)),"")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174</v>
      </c>
      <c r="AH89" s="30"/>
      <c r="AI89" s="30"/>
      <c r="AJ89" s="30"/>
      <c r="AK89" s="30"/>
      <c r="AL89" s="137"/>
      <c r="AM89" s="136" t="s">
        <v>176</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【算定要件集計】!F5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IFERROR(INDEX(【従業者名簿】!F:F,MATCH('8月'!F9:F10,【従業者名簿】!C:C,)),"")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IFERROR(INDEX(【従業者名簿】!F:F,MATCH('8月'!F11:F12,【従業者名簿】!C:C,)),"")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IFERROR(INDEX(【従業者名簿】!F:F,MATCH('8月'!F13:F14,【従業者名簿】!C:C,)),"")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IFERROR(INDEX(【従業者名簿】!F:F,MATCH('8月'!F15:F16,【従業者名簿】!C:C,)),"")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IFERROR(INDEX(【従業者名簿】!F:F,MATCH('8月'!F17:F18,【従業者名簿】!C:C,)),"")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IFERROR(INDEX(【従業者名簿】!F:F,MATCH('8月'!F19:F20,【従業者名簿】!C:C,)),"")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IFERROR(INDEX(【従業者名簿】!F:F,MATCH('8月'!F21:F22,【従業者名簿】!C:C,)),"")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IFERROR(INDEX(【従業者名簿】!F:F,MATCH('8月'!F23:F24,【従業者名簿】!C:C,)),"")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IFERROR(INDEX(【従業者名簿】!F:F,MATCH('8月'!F25:F26,【従業者名簿】!C:C,)),"")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IFERROR(INDEX(【従業者名簿】!F:F,MATCH('8月'!F27:F28,【従業者名簿】!C:C,)),"")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IFERROR(INDEX(【従業者名簿】!F:F,MATCH('8月'!F29:F30,【従業者名簿】!C:C,)),"")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IFERROR(INDEX(【従業者名簿】!F:F,MATCH('8月'!F31:F32,【従業者名簿】!C:C,)),"")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IFERROR(INDEX(【従業者名簿】!F:F,MATCH('8月'!F33:F34,【従業者名簿】!C:C,)),"")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IFERROR(INDEX(【従業者名簿】!F:F,MATCH('8月'!F35:F36,【従業者名簿】!C:C,)),"")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IFERROR(INDEX(【従業者名簿】!F:F,MATCH('8月'!F37:F38,【従業者名簿】!C:C,)),"")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IFERROR(INDEX(【従業者名簿】!F:F,MATCH('8月'!F39:F40,【従業者名簿】!C:C,)),"")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IFERROR(INDEX(【従業者名簿】!F:F,MATCH('8月'!F41:F42,【従業者名簿】!C:C,)),"")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174</v>
      </c>
      <c r="AH43" s="30"/>
      <c r="AI43" s="30"/>
      <c r="AJ43" s="30"/>
      <c r="AK43" s="30"/>
      <c r="AL43" s="137"/>
      <c r="AM43" s="136" t="s">
        <v>177</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IFERROR(INDEX(【従業者名簿】!F:F,MATCH('8月'!F55:F56,【従業者名簿】!C:C,)),"")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IFERROR(INDEX(【従業者名簿】!F:F,MATCH('8月'!F57:F58,【従業者名簿】!C:C,)),"")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IFERROR(INDEX(【従業者名簿】!F:F,MATCH('8月'!F59:F60,【従業者名簿】!C:C,)),"")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IFERROR(INDEX(【従業者名簿】!F:F,MATCH('8月'!F61:F62,【従業者名簿】!C:C,)),"")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IFERROR(INDEX(【従業者名簿】!F:F,MATCH('8月'!F63:F64,【従業者名簿】!C:C,)),"")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IFERROR(INDEX(【従業者名簿】!F:F,MATCH('8月'!F65:F66,【従業者名簿】!C:C,)),"")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IFERROR(INDEX(【従業者名簿】!F:F,MATCH('8月'!F67:F68,【従業者名簿】!C:C,)),"")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IFERROR(INDEX(【従業者名簿】!F:F,MATCH('8月'!F69:F70,【従業者名簿】!C:C,)),"")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IFERROR(INDEX(【従業者名簿】!F:F,MATCH('8月'!F71:F72,【従業者名簿】!C:C,)),"")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IFERROR(INDEX(【従業者名簿】!F:F,MATCH('8月'!F73:F74,【従業者名簿】!C:C,)),"")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IFERROR(INDEX(【従業者名簿】!F:F,MATCH('8月'!F75:F76,【従業者名簿】!C:C,)),"")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IFERROR(INDEX(【従業者名簿】!F:F,MATCH('8月'!F77:F78,【従業者名簿】!C:C,)),"")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IFERROR(INDEX(【従業者名簿】!F:F,MATCH('8月'!F79:F80,【従業者名簿】!C:C,)),"")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IFERROR(INDEX(【従業者名簿】!F:F,MATCH('8月'!F81:F82,【従業者名簿】!C:C,)),"")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IFERROR(INDEX(【従業者名簿】!F:F,MATCH('8月'!F83:F84,【従業者名簿】!C:C,)),"")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IFERROR(INDEX(【従業者名簿】!F:F,MATCH('8月'!F85:F86,【従業者名簿】!C:C,)),"")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IFERROR(INDEX(【従業者名簿】!F:F,MATCH('8月'!F87:F88,【従業者名簿】!C:C,)),"")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185</v>
      </c>
      <c r="AH89" s="30"/>
      <c r="AI89" s="30"/>
      <c r="AJ89" s="30"/>
      <c r="AK89" s="30"/>
      <c r="AL89" s="137"/>
      <c r="AM89" s="136" t="s">
        <v>176</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9">
        <f>S44</f>
        <v>0</v>
      </c>
      <c r="T90" s="269"/>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【算定要件集計】!G5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IFERROR(INDEX(【従業者名簿】!F:F,MATCH('9月'!F9:F10,【従業者名簿】!C:C,)),"")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IFERROR(INDEX(【従業者名簿】!F:F,MATCH('9月'!F11:F12,【従業者名簿】!C:C,)),"")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IFERROR(INDEX(【従業者名簿】!F:F,MATCH('9月'!F13:F14,【従業者名簿】!C:C,)),"")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IFERROR(INDEX(【従業者名簿】!F:F,MATCH('9月'!F15:F16,【従業者名簿】!C:C,)),"")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IFERROR(INDEX(【従業者名簿】!F:F,MATCH('9月'!F17:F18,【従業者名簿】!C:C,)),"")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IFERROR(INDEX(【従業者名簿】!F:F,MATCH('9月'!F19:F20,【従業者名簿】!C:C,)),"")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IFERROR(INDEX(【従業者名簿】!F:F,MATCH('9月'!F21:F22,【従業者名簿】!C:C,)),"")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IFERROR(INDEX(【従業者名簿】!F:F,MATCH('9月'!F23:F24,【従業者名簿】!C:C,)),"")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IFERROR(INDEX(【従業者名簿】!F:F,MATCH('9月'!F25:F26,【従業者名簿】!C:C,)),"")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IFERROR(INDEX(【従業者名簿】!F:F,MATCH('9月'!F27:F28,【従業者名簿】!C:C,)),"")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IFERROR(INDEX(【従業者名簿】!F:F,MATCH('9月'!F29:F30,【従業者名簿】!C:C,)),"")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IFERROR(INDEX(【従業者名簿】!F:F,MATCH('9月'!F31:F32,【従業者名簿】!C:C,)),"")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IFERROR(INDEX(【従業者名簿】!F:F,MATCH('9月'!F33:F34,【従業者名簿】!C:C,)),"")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IFERROR(INDEX(【従業者名簿】!F:F,MATCH('9月'!F35:F36,【従業者名簿】!C:C,)),"")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IFERROR(INDEX(【従業者名簿】!F:F,MATCH('9月'!F37:F38,【従業者名簿】!C:C,)),"")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IFERROR(INDEX(【従業者名簿】!F:F,MATCH('9月'!F39:F40,【従業者名簿】!C:C,)),"")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IFERROR(INDEX(【従業者名簿】!F:F,MATCH('9月'!F41:F42,【従業者名簿】!C:C,)),"")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168</v>
      </c>
      <c r="AH43" s="30"/>
      <c r="AI43" s="30"/>
      <c r="AJ43" s="30"/>
      <c r="AK43" s="30"/>
      <c r="AL43" s="137"/>
      <c r="AM43" s="136" t="s">
        <v>177</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IFERROR(INDEX(【従業者名簿】!F:F,MATCH('9月'!F55:F56,【従業者名簿】!C:C,)),"")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IFERROR(INDEX(【従業者名簿】!F:F,MATCH('9月'!F57:F58,【従業者名簿】!C:C,)),"")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IFERROR(INDEX(【従業者名簿】!F:F,MATCH('9月'!F59:F60,【従業者名簿】!C:C,)),"")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IFERROR(INDEX(【従業者名簿】!F:F,MATCH('9月'!F61:F62,【従業者名簿】!C:C,)),"")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IFERROR(INDEX(【従業者名簿】!F:F,MATCH('9月'!F63:F64,【従業者名簿】!C:C,)),"")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IFERROR(INDEX(【従業者名簿】!F:F,MATCH('9月'!F65:F66,【従業者名簿】!C:C,)),"")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IFERROR(INDEX(【従業者名簿】!F:F,MATCH('9月'!F67:F68,【従業者名簿】!C:C,)),"")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IFERROR(INDEX(【従業者名簿】!F:F,MATCH('9月'!F69:F70,【従業者名簿】!C:C,)),"")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IFERROR(INDEX(【従業者名簿】!F:F,MATCH('9月'!F71:F72,【従業者名簿】!C:C,)),"")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IFERROR(INDEX(【従業者名簿】!F:F,MATCH('9月'!F73:F74,【従業者名簿】!C:C,)),"")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IFERROR(INDEX(【従業者名簿】!F:F,MATCH('9月'!F75:F76,【従業者名簿】!C:C,)),"")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IFERROR(INDEX(【従業者名簿】!F:F,MATCH('9月'!F77:F78,【従業者名簿】!C:C,)),"")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IFERROR(INDEX(【従業者名簿】!F:F,MATCH('9月'!F79:F80,【従業者名簿】!C:C,)),"")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IFERROR(INDEX(【従業者名簿】!F:F,MATCH('9月'!F81:F82,【従業者名簿】!C:C,)),"")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IFERROR(INDEX(【従業者名簿】!F:F,MATCH('9月'!F83:F84,【従業者名簿】!C:C,)),"")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IFERROR(INDEX(【従業者名簿】!F:F,MATCH('9月'!F85:F86,【従業者名簿】!C:C,)),"")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IFERROR(INDEX(【従業者名簿】!F:F,MATCH('9月'!F87:F88,【従業者名簿】!C:C,)),"")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183</v>
      </c>
      <c r="AH89" s="30"/>
      <c r="AI89" s="30"/>
      <c r="AJ89" s="30"/>
      <c r="AK89" s="30"/>
      <c r="AL89" s="137"/>
      <c r="AM89" s="136" t="s">
        <v>176</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【算定要件集計】!H5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IFERROR(INDEX(【従業者名簿】!F:F,MATCH('10月'!F9:F10,【従業者名簿】!C:C,)),"")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IFERROR(INDEX(【従業者名簿】!F:F,MATCH('10月'!F11:F12,【従業者名簿】!C:C,)),"")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IFERROR(INDEX(【従業者名簿】!F:F,MATCH('10月'!F13:F14,【従業者名簿】!C:C,)),"")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IFERROR(INDEX(【従業者名簿】!F:F,MATCH('10月'!F15:F16,【従業者名簿】!C:C,)),"")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IFERROR(INDEX(【従業者名簿】!F:F,MATCH('10月'!F17:F18,【従業者名簿】!C:C,)),"")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IFERROR(INDEX(【従業者名簿】!F:F,MATCH('10月'!F19:F20,【従業者名簿】!C:C,)),"")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IFERROR(INDEX(【従業者名簿】!F:F,MATCH('10月'!F21:F22,【従業者名簿】!C:C,)),"")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IFERROR(INDEX(【従業者名簿】!F:F,MATCH('10月'!F23:F24,【従業者名簿】!C:C,)),"")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IFERROR(INDEX(【従業者名簿】!F:F,MATCH('10月'!F25:F26,【従業者名簿】!C:C,)),"")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IFERROR(INDEX(【従業者名簿】!F:F,MATCH('10月'!F27:F28,【従業者名簿】!C:C,)),"")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IFERROR(INDEX(【従業者名簿】!F:F,MATCH('10月'!F29:F30,【従業者名簿】!C:C,)),"")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IFERROR(INDEX(【従業者名簿】!F:F,MATCH('10月'!F31:F32,【従業者名簿】!C:C,)),"")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IFERROR(INDEX(【従業者名簿】!F:F,MATCH('10月'!F33:F34,【従業者名簿】!C:C,)),"")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IFERROR(INDEX(【従業者名簿】!F:F,MATCH('10月'!F35:F36,【従業者名簿】!C:C,)),"")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IFERROR(INDEX(【従業者名簿】!F:F,MATCH('10月'!F37:F38,【従業者名簿】!C:C,)),"")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IFERROR(INDEX(【従業者名簿】!F:F,MATCH('10月'!F39:F40,【従業者名簿】!C:C,)),"")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IFERROR(INDEX(【従業者名簿】!F:F,MATCH('10月'!F41:F42,【従業者名簿】!C:C,)),"")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168</v>
      </c>
      <c r="AH43" s="30"/>
      <c r="AI43" s="30"/>
      <c r="AJ43" s="30"/>
      <c r="AK43" s="30"/>
      <c r="AL43" s="137"/>
      <c r="AM43" s="136" t="s">
        <v>178</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IFERROR(INDEX(【従業者名簿】!F:F,MATCH('10月'!F55:F56,【従業者名簿】!C:C,)),"")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IFERROR(INDEX(【従業者名簿】!F:F,MATCH('10月'!F57:F58,【従業者名簿】!C:C,)),"")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IFERROR(INDEX(【従業者名簿】!F:F,MATCH('10月'!F59:F60,【従業者名簿】!C:C,)),"")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IFERROR(INDEX(【従業者名簿】!F:F,MATCH('10月'!F61:F62,【従業者名簿】!C:C,)),"")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IFERROR(INDEX(【従業者名簿】!F:F,MATCH('10月'!F63:F64,【従業者名簿】!C:C,)),"")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IFERROR(INDEX(【従業者名簿】!F:F,MATCH('10月'!F65:F66,【従業者名簿】!C:C,)),"")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IFERROR(INDEX(【従業者名簿】!F:F,MATCH('10月'!F67:F68,【従業者名簿】!C:C,)),"")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IFERROR(INDEX(【従業者名簿】!F:F,MATCH('10月'!F69:F70,【従業者名簿】!C:C,)),"")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IFERROR(INDEX(【従業者名簿】!F:F,MATCH('10月'!F71:F72,【従業者名簿】!C:C,)),"")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IFERROR(INDEX(【従業者名簿】!F:F,MATCH('10月'!F73:F74,【従業者名簿】!C:C,)),"")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IFERROR(INDEX(【従業者名簿】!F:F,MATCH('10月'!F75:F76,【従業者名簿】!C:C,)),"")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IFERROR(INDEX(【従業者名簿】!F:F,MATCH('10月'!F77:F78,【従業者名簿】!C:C,)),"")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IFERROR(INDEX(【従業者名簿】!F:F,MATCH('10月'!F79:F80,【従業者名簿】!C:C,)),"")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IFERROR(INDEX(【従業者名簿】!F:F,MATCH('10月'!F81:F82,【従業者名簿】!C:C,)),"")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IFERROR(INDEX(【従業者名簿】!F:F,MATCH('10月'!F83:F84,【従業者名簿】!C:C,)),"")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IFERROR(INDEX(【従業者名簿】!F:F,MATCH('10月'!F85:F86,【従業者名簿】!C:C,)),"")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IFERROR(INDEX(【従業者名簿】!F:F,MATCH('10月'!F87:F88,【従業者名簿】!C:C,)),"")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174</v>
      </c>
      <c r="AH89" s="30"/>
      <c r="AI89" s="30"/>
      <c r="AJ89" s="30"/>
      <c r="AK89" s="30"/>
      <c r="AL89" s="137"/>
      <c r="AM89" s="136" t="s">
        <v>176</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【算定要件集計】!I5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IFERROR(INDEX(【従業者名簿】!F:F,MATCH('11月'!F9:F10,【従業者名簿】!C:C,)),"")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IFERROR(INDEX(【従業者名簿】!F:F,MATCH('11月'!F11:F12,【従業者名簿】!C:C,)),"")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IFERROR(INDEX(【従業者名簿】!F:F,MATCH('11月'!F13:F14,【従業者名簿】!C:C,)),"")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IFERROR(INDEX(【従業者名簿】!F:F,MATCH('11月'!F15:F16,【従業者名簿】!C:C,)),"")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IFERROR(INDEX(【従業者名簿】!F:F,MATCH('11月'!F17:F18,【従業者名簿】!C:C,)),"")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IFERROR(INDEX(【従業者名簿】!F:F,MATCH('11月'!F19:F20,【従業者名簿】!C:C,)),"")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IFERROR(INDEX(【従業者名簿】!F:F,MATCH('11月'!F21:F22,【従業者名簿】!C:C,)),"")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IFERROR(INDEX(【従業者名簿】!F:F,MATCH('11月'!F23:F24,【従業者名簿】!C:C,)),"")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IFERROR(INDEX(【従業者名簿】!F:F,MATCH('11月'!F25:F26,【従業者名簿】!C:C,)),"")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IFERROR(INDEX(【従業者名簿】!F:F,MATCH('11月'!F27:F28,【従業者名簿】!C:C,)),"")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IFERROR(INDEX(【従業者名簿】!F:F,MATCH('11月'!F29:F30,【従業者名簿】!C:C,)),"")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IFERROR(INDEX(【従業者名簿】!F:F,MATCH('11月'!F31:F32,【従業者名簿】!C:C,)),"")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IFERROR(INDEX(【従業者名簿】!F:F,MATCH('11月'!F33:F34,【従業者名簿】!C:C,)),"")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IFERROR(INDEX(【従業者名簿】!F:F,MATCH('11月'!F35:F36,【従業者名簿】!C:C,)),"")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IFERROR(INDEX(【従業者名簿】!F:F,MATCH('11月'!F37:F38,【従業者名簿】!C:C,)),"")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IFERROR(INDEX(【従業者名簿】!F:F,MATCH('11月'!F39:F40,【従業者名簿】!C:C,)),"")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IFERROR(INDEX(【従業者名簿】!F:F,MATCH('11月'!F41:F42,【従業者名簿】!C:C,)),"")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168</v>
      </c>
      <c r="AH43" s="30"/>
      <c r="AI43" s="30"/>
      <c r="AJ43" s="30"/>
      <c r="AK43" s="30"/>
      <c r="AL43" s="137"/>
      <c r="AM43" s="136" t="s">
        <v>176</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IFERROR(INDEX(【従業者名簿】!F:F,MATCH('11月'!F55:F56,【従業者名簿】!C:C,)),"")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IFERROR(INDEX(【従業者名簿】!F:F,MATCH('11月'!F57:F58,【従業者名簿】!C:C,)),"")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IFERROR(INDEX(【従業者名簿】!F:F,MATCH('11月'!F59:F60,【従業者名簿】!C:C,)),"")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IFERROR(INDEX(【従業者名簿】!F:F,MATCH('11月'!F61:F62,【従業者名簿】!C:C,)),"")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IFERROR(INDEX(【従業者名簿】!F:F,MATCH('11月'!F63:F64,【従業者名簿】!C:C,)),"")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IFERROR(INDEX(【従業者名簿】!F:F,MATCH('11月'!F65:F66,【従業者名簿】!C:C,)),"")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IFERROR(INDEX(【従業者名簿】!F:F,MATCH('11月'!F67:F68,【従業者名簿】!C:C,)),"")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IFERROR(INDEX(【従業者名簿】!F:F,MATCH('11月'!F69:F70,【従業者名簿】!C:C,)),"")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IFERROR(INDEX(【従業者名簿】!F:F,MATCH('11月'!F71:F72,【従業者名簿】!C:C,)),"")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IFERROR(INDEX(【従業者名簿】!F:F,MATCH('11月'!F73:F74,【従業者名簿】!C:C,)),"")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IFERROR(INDEX(【従業者名簿】!F:F,MATCH('11月'!F75:F76,【従業者名簿】!C:C,)),"")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IFERROR(INDEX(【従業者名簿】!F:F,MATCH('11月'!F77:F78,【従業者名簿】!C:C,)),"")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IFERROR(INDEX(【従業者名簿】!F:F,MATCH('11月'!F79:F80,【従業者名簿】!C:C,)),"")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IFERROR(INDEX(【従業者名簿】!F:F,MATCH('11月'!F81:F82,【従業者名簿】!C:C,)),"")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IFERROR(INDEX(【従業者名簿】!F:F,MATCH('11月'!F83:F84,【従業者名簿】!C:C,)),"")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IFERROR(INDEX(【従業者名簿】!F:F,MATCH('11月'!F85:F86,【従業者名簿】!C:C,)),"")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IFERROR(INDEX(【従業者名簿】!F:F,MATCH('11月'!F87:F88,【従業者名簿】!C:C,)),"")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174</v>
      </c>
      <c r="AH89" s="30"/>
      <c r="AI89" s="30"/>
      <c r="AJ89" s="30"/>
      <c r="AK89" s="30"/>
      <c r="AL89" s="137"/>
      <c r="AM89" s="136" t="s">
        <v>176</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【算定要件集計】!J5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IFERROR(INDEX(【従業者名簿】!F:F,MATCH('12月'!F9:F10,【従業者名簿】!C:C,)),"")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IFERROR(INDEX(【従業者名簿】!F:F,MATCH('12月'!F11:F12,【従業者名簿】!C:C,)),"")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IFERROR(INDEX(【従業者名簿】!F:F,MATCH('12月'!F13:F14,【従業者名簿】!C:C,)),"")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IFERROR(INDEX(【従業者名簿】!F:F,MATCH('12月'!F15:F16,【従業者名簿】!C:C,)),"")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IFERROR(INDEX(【従業者名簿】!F:F,MATCH('12月'!F17:F18,【従業者名簿】!C:C,)),"")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IFERROR(INDEX(【従業者名簿】!F:F,MATCH('12月'!F19:F20,【従業者名簿】!C:C,)),"")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IFERROR(INDEX(【従業者名簿】!F:F,MATCH('12月'!F21:F22,【従業者名簿】!C:C,)),"")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IFERROR(INDEX(【従業者名簿】!F:F,MATCH('12月'!F23:F24,【従業者名簿】!C:C,)),"")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IFERROR(INDEX(【従業者名簿】!F:F,MATCH('12月'!F25:F26,【従業者名簿】!C:C,)),"")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IFERROR(INDEX(【従業者名簿】!F:F,MATCH('12月'!F27:F28,【従業者名簿】!C:C,)),"")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IFERROR(INDEX(【従業者名簿】!F:F,MATCH('12月'!F29:F30,【従業者名簿】!C:C,)),"")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IFERROR(INDEX(【従業者名簿】!F:F,MATCH('12月'!F31:F32,【従業者名簿】!C:C,)),"")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IFERROR(INDEX(【従業者名簿】!F:F,MATCH('12月'!F33:F34,【従業者名簿】!C:C,)),"")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IFERROR(INDEX(【従業者名簿】!F:F,MATCH('12月'!F35:F36,【従業者名簿】!C:C,)),"")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IFERROR(INDEX(【従業者名簿】!F:F,MATCH('12月'!F37:F38,【従業者名簿】!C:C,)),"")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IFERROR(INDEX(【従業者名簿】!F:F,MATCH('12月'!F39:F40,【従業者名簿】!C:C,)),"")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IFERROR(INDEX(【従業者名簿】!F:F,MATCH('12月'!F41:F42,【従業者名簿】!C:C,)),"")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168</v>
      </c>
      <c r="AH43" s="30"/>
      <c r="AI43" s="30"/>
      <c r="AJ43" s="30"/>
      <c r="AK43" s="30"/>
      <c r="AL43" s="137"/>
      <c r="AM43" s="136" t="s">
        <v>177</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IFERROR(INDEX(【従業者名簿】!F:F,MATCH('12月'!F55:F56,【従業者名簿】!C:C,)),"")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IFERROR(INDEX(【従業者名簿】!F:F,MATCH('12月'!F57:F58,【従業者名簿】!C:C,)),"")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IFERROR(INDEX(【従業者名簿】!F:F,MATCH('12月'!F59:F60,【従業者名簿】!C:C,)),"")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IFERROR(INDEX(【従業者名簿】!F:F,MATCH('12月'!F61:F62,【従業者名簿】!C:C,)),"")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IFERROR(INDEX(【従業者名簿】!F:F,MATCH('12月'!F63:F64,【従業者名簿】!C:C,)),"")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IFERROR(INDEX(【従業者名簿】!F:F,MATCH('12月'!F65:F66,【従業者名簿】!C:C,)),"")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IFERROR(INDEX(【従業者名簿】!F:F,MATCH('12月'!F67:F68,【従業者名簿】!C:C,)),"")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IFERROR(INDEX(【従業者名簿】!F:F,MATCH('12月'!F69:F70,【従業者名簿】!C:C,)),"")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IFERROR(INDEX(【従業者名簿】!F:F,MATCH('12月'!F71:F72,【従業者名簿】!C:C,)),"")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IFERROR(INDEX(【従業者名簿】!F:F,MATCH('12月'!F73:F74,【従業者名簿】!C:C,)),"")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IFERROR(INDEX(【従業者名簿】!F:F,MATCH('12月'!F75:F76,【従業者名簿】!C:C,)),"")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IFERROR(INDEX(【従業者名簿】!F:F,MATCH('12月'!F77:F78,【従業者名簿】!C:C,)),"")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IFERROR(INDEX(【従業者名簿】!F:F,MATCH('12月'!F79:F80,【従業者名簿】!C:C,)),"")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IFERROR(INDEX(【従業者名簿】!F:F,MATCH('12月'!F81:F82,【従業者名簿】!C:C,)),"")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IFERROR(INDEX(【従業者名簿】!F:F,MATCH('12月'!F83:F84,【従業者名簿】!C:C,)),"")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IFERROR(INDEX(【従業者名簿】!F:F,MATCH('12月'!F85:F86,【従業者名簿】!C:C,)),"")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IFERROR(INDEX(【従業者名簿】!F:F,MATCH('12月'!F87:F88,【従業者名簿】!C:C,)),"")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168</v>
      </c>
      <c r="AH89" s="30"/>
      <c r="AI89" s="30"/>
      <c r="AJ89" s="30"/>
      <c r="AK89" s="30"/>
      <c r="AL89" s="137"/>
      <c r="AM89" s="136" t="s">
        <v>176</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【算定要件集計】!K5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IFERROR(INDEX(【従業者名簿】!F:F,MATCH('1月'!F9:F10,【従業者名簿】!C:C,)),"")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IFERROR(INDEX(【従業者名簿】!F:F,MATCH('1月'!F11:F12,【従業者名簿】!C:C,)),"")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IFERROR(INDEX(【従業者名簿】!F:F,MATCH('1月'!F13:F14,【従業者名簿】!C:C,)),"")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IFERROR(INDEX(【従業者名簿】!F:F,MATCH('1月'!F15:F16,【従業者名簿】!C:C,)),"")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IFERROR(INDEX(【従業者名簿】!F:F,MATCH('1月'!F17:F18,【従業者名簿】!C:C,)),"")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IFERROR(INDEX(【従業者名簿】!F:F,MATCH('1月'!F19:F20,【従業者名簿】!C:C,)),"")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IFERROR(INDEX(【従業者名簿】!F:F,MATCH('1月'!F21:F22,【従業者名簿】!C:C,)),"")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IFERROR(INDEX(【従業者名簿】!F:F,MATCH('1月'!F23:F24,【従業者名簿】!C:C,)),"")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IFERROR(INDEX(【従業者名簿】!F:F,MATCH('1月'!F25:F26,【従業者名簿】!C:C,)),"")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IFERROR(INDEX(【従業者名簿】!F:F,MATCH('1月'!F27:F28,【従業者名簿】!C:C,)),"")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IFERROR(INDEX(【従業者名簿】!F:F,MATCH('1月'!F29:F30,【従業者名簿】!C:C,)),"")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IFERROR(INDEX(【従業者名簿】!F:F,MATCH('1月'!F31:F32,【従業者名簿】!C:C,)),"")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IFERROR(INDEX(【従業者名簿】!F:F,MATCH('1月'!F33:F34,【従業者名簿】!C:C,)),"")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IFERROR(INDEX(【従業者名簿】!F:F,MATCH('1月'!F35:F36,【従業者名簿】!C:C,)),"")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IFERROR(INDEX(【従業者名簿】!F:F,MATCH('1月'!F37:F38,【従業者名簿】!C:C,)),"")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IFERROR(INDEX(【従業者名簿】!F:F,MATCH('1月'!F39:F40,【従業者名簿】!C:C,)),"")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IFERROR(INDEX(【従業者名簿】!F:F,MATCH('1月'!F41:F42,【従業者名簿】!C:C,)),"")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168</v>
      </c>
      <c r="AH43" s="30"/>
      <c r="AI43" s="30"/>
      <c r="AJ43" s="30"/>
      <c r="AK43" s="30"/>
      <c r="AL43" s="137"/>
      <c r="AM43" s="136" t="s">
        <v>177</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IFERROR(INDEX(【従業者名簿】!F:F,MATCH('1月'!F55:F56,【従業者名簿】!C:C,)),"")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IFERROR(INDEX(【従業者名簿】!F:F,MATCH('1月'!F57:F58,【従業者名簿】!C:C,)),"")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IFERROR(INDEX(【従業者名簿】!F:F,MATCH('1月'!F59:F60,【従業者名簿】!C:C,)),"")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IFERROR(INDEX(【従業者名簿】!F:F,MATCH('1月'!F61:F62,【従業者名簿】!C:C,)),"")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IFERROR(INDEX(【従業者名簿】!F:F,MATCH('1月'!F63:F64,【従業者名簿】!C:C,)),"")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IFERROR(INDEX(【従業者名簿】!F:F,MATCH('1月'!F65:F66,【従業者名簿】!C:C,)),"")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IFERROR(INDEX(【従業者名簿】!F:F,MATCH('1月'!F67:F68,【従業者名簿】!C:C,)),"")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IFERROR(INDEX(【従業者名簿】!F:F,MATCH('1月'!F69:F70,【従業者名簿】!C:C,)),"")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IFERROR(INDEX(【従業者名簿】!F:F,MATCH('1月'!F71:F72,【従業者名簿】!C:C,)),"")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IFERROR(INDEX(【従業者名簿】!F:F,MATCH('1月'!F73:F74,【従業者名簿】!C:C,)),"")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IFERROR(INDEX(【従業者名簿】!F:F,MATCH('1月'!F75:F76,【従業者名簿】!C:C,)),"")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IFERROR(INDEX(【従業者名簿】!F:F,MATCH('1月'!F77:F78,【従業者名簿】!C:C,)),"")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IFERROR(INDEX(【従業者名簿】!F:F,MATCH('1月'!F79:F80,【従業者名簿】!C:C,)),"")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IFERROR(INDEX(【従業者名簿】!F:F,MATCH('1月'!F81:F82,【従業者名簿】!C:C,)),"")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IFERROR(INDEX(【従業者名簿】!F:F,MATCH('1月'!F83:F84,【従業者名簿】!C:C,)),"")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IFERROR(INDEX(【従業者名簿】!F:F,MATCH('1月'!F85:F86,【従業者名簿】!C:C,)),"")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IFERROR(INDEX(【従業者名簿】!F:F,MATCH('1月'!F87:F88,【従業者名簿】!C:C,)),"")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184</v>
      </c>
      <c r="AH89" s="30"/>
      <c r="AI89" s="30"/>
      <c r="AJ89" s="30"/>
      <c r="AK89" s="30"/>
      <c r="AL89" s="137"/>
      <c r="AM89" s="136" t="s">
        <v>180</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93"/>
  <sheetViews>
    <sheetView view="pageBreakPreview" zoomScaleNormal="130" zoomScaleSheetLayoutView="100" zoomScalePageLayoutView="115" workbookViewId="0">
      <selection activeCell="F9" sqref="F9:F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2.625" style="1" customWidth="1"/>
    <col min="42" max="42" width="0.875" style="1" customWidth="1"/>
    <col min="43" max="51" width="2.625" style="1" customWidth="1"/>
    <col min="52" max="52" width="1.625" style="1" customWidth="1"/>
    <col min="53" max="54" width="9" style="1"/>
    <col min="55" max="55" width="12.625" style="1" customWidth="1"/>
    <col min="56" max="16384" width="9" style="1"/>
  </cols>
  <sheetData>
    <row r="1" spans="1:55" ht="18" customHeight="1">
      <c r="B1" s="198"/>
      <c r="C1" s="198"/>
      <c r="D1" s="198"/>
      <c r="E1" s="198"/>
      <c r="AP1" s="12"/>
      <c r="AQ1" s="12"/>
      <c r="AR1" s="12"/>
      <c r="AY1" s="16"/>
    </row>
    <row r="2" spans="1:55" ht="18" customHeight="1">
      <c r="B2" s="120" t="s">
        <v>2</v>
      </c>
      <c r="C2" s="120"/>
      <c r="D2" s="120"/>
      <c r="E2" s="120"/>
      <c r="F2" s="120"/>
      <c r="G2" s="120"/>
      <c r="H2" s="120"/>
      <c r="I2" s="120"/>
      <c r="J2" s="120"/>
      <c r="X2" s="1" t="s">
        <v>91</v>
      </c>
      <c r="AD2" s="224">
        <f>SUMIF(X4:AD4,"〇",X5:AD5)-SUMIF(AE4,"休",AE5)</f>
        <v>0</v>
      </c>
      <c r="AE2" s="183"/>
      <c r="AF2" s="183"/>
      <c r="AG2" s="183"/>
      <c r="AO2" s="3"/>
      <c r="AY2" s="3" t="s">
        <v>86</v>
      </c>
    </row>
    <row r="3" spans="1:55" ht="18" customHeight="1">
      <c r="B3" s="199" t="s">
        <v>18</v>
      </c>
      <c r="C3" s="200"/>
      <c r="D3" s="315">
        <f>【算定要件集計】!B3</f>
        <v>0</v>
      </c>
      <c r="E3" s="311"/>
      <c r="F3" s="311"/>
      <c r="G3" s="311"/>
      <c r="H3" s="311"/>
      <c r="I3" s="311"/>
      <c r="J3" s="311"/>
      <c r="K3" s="312"/>
      <c r="L3" s="191" t="s">
        <v>87</v>
      </c>
      <c r="M3" s="194"/>
      <c r="N3" s="194"/>
      <c r="O3" s="204"/>
      <c r="P3" s="205"/>
      <c r="Q3" s="205"/>
      <c r="R3" s="199" t="s">
        <v>19</v>
      </c>
      <c r="S3" s="206"/>
      <c r="T3" s="156"/>
      <c r="U3" s="207"/>
      <c r="V3" s="208"/>
      <c r="X3" s="119" t="s">
        <v>92</v>
      </c>
      <c r="Y3" s="119" t="s">
        <v>93</v>
      </c>
      <c r="Z3" s="119" t="s">
        <v>94</v>
      </c>
      <c r="AA3" s="119" t="s">
        <v>95</v>
      </c>
      <c r="AB3" s="119" t="s">
        <v>96</v>
      </c>
      <c r="AC3" s="119" t="s">
        <v>97</v>
      </c>
      <c r="AD3" s="119" t="s">
        <v>6</v>
      </c>
      <c r="AE3" s="217" t="s">
        <v>156</v>
      </c>
      <c r="AF3" s="218"/>
      <c r="AG3" s="219"/>
      <c r="AO3" s="199" t="s">
        <v>33</v>
      </c>
      <c r="AP3" s="209"/>
      <c r="AQ3" s="209"/>
      <c r="AR3" s="209"/>
      <c r="AS3" s="210"/>
      <c r="AT3" s="306" t="str">
        <f>【算定要件集計】!L5</f>
        <v/>
      </c>
      <c r="AU3" s="307"/>
      <c r="AV3" s="307"/>
      <c r="AW3" s="307"/>
      <c r="AX3" s="308"/>
      <c r="AY3" s="309"/>
    </row>
    <row r="4" spans="1:55" ht="18" customHeight="1">
      <c r="G4" s="5" t="s">
        <v>88</v>
      </c>
      <c r="H4" s="54"/>
      <c r="I4" s="1" t="s">
        <v>36</v>
      </c>
      <c r="J4" s="54"/>
      <c r="K4" s="1" t="s">
        <v>20</v>
      </c>
      <c r="M4" s="54"/>
      <c r="N4" s="1" t="s">
        <v>36</v>
      </c>
      <c r="O4" s="54"/>
      <c r="P4" s="1" t="s">
        <v>21</v>
      </c>
      <c r="R4" s="113">
        <v>6</v>
      </c>
      <c r="S4" s="1" t="s">
        <v>15</v>
      </c>
      <c r="U4" s="7"/>
      <c r="V4" s="7"/>
      <c r="W4" s="7"/>
      <c r="X4" s="116"/>
      <c r="Y4" s="116"/>
      <c r="Z4" s="116"/>
      <c r="AA4" s="116"/>
      <c r="AB4" s="116"/>
      <c r="AC4" s="116"/>
      <c r="AD4" s="116"/>
      <c r="AE4" s="220"/>
      <c r="AF4" s="221"/>
      <c r="AG4" s="152"/>
      <c r="AJ4" s="7"/>
      <c r="AL4" s="5"/>
      <c r="AM4" s="55"/>
      <c r="AN4" s="7"/>
    </row>
    <row r="5" spans="1:55" ht="18" customHeight="1">
      <c r="U5" s="7"/>
      <c r="V5" s="7"/>
      <c r="W5" s="7"/>
      <c r="X5" s="121">
        <f>COUNTIF($H$93:$AL$93,2)</f>
        <v>0</v>
      </c>
      <c r="Y5" s="121">
        <f>COUNTIF($H$93:$AL$93,3)</f>
        <v>0</v>
      </c>
      <c r="Z5" s="121">
        <f>COUNTIF($H$93:$AL$93,4)</f>
        <v>0</v>
      </c>
      <c r="AA5" s="121">
        <f>COUNTIF($H$93:$AL$93,5)</f>
        <v>0</v>
      </c>
      <c r="AB5" s="121">
        <f>COUNTIF($H$93:$AL$93,6)</f>
        <v>0</v>
      </c>
      <c r="AC5" s="121">
        <f>COUNTIF($H$93:$AL$93,7)</f>
        <v>0</v>
      </c>
      <c r="AD5" s="121">
        <f>COUNTIF($H$93:$AL$93,1)</f>
        <v>0</v>
      </c>
      <c r="AE5" s="222"/>
      <c r="AF5" s="223"/>
      <c r="AG5" s="152"/>
      <c r="AJ5" s="7"/>
      <c r="AL5" s="5"/>
      <c r="AM5" s="55"/>
      <c r="AN5" s="7"/>
    </row>
    <row r="6" spans="1:55" ht="18" customHeight="1">
      <c r="AE6" s="125" t="s">
        <v>35</v>
      </c>
      <c r="AF6" s="320">
        <f>【算定要件集計】!$I$4</f>
        <v>0</v>
      </c>
      <c r="AG6" s="321"/>
      <c r="AH6" s="7" t="s">
        <v>27</v>
      </c>
      <c r="AI6" s="7"/>
      <c r="AJ6" s="7"/>
      <c r="AK6" s="7"/>
      <c r="AL6" s="125" t="s">
        <v>28</v>
      </c>
      <c r="AM6" s="55">
        <f>【算定要件集計】!$L$4</f>
        <v>0</v>
      </c>
      <c r="AN6" s="7" t="s">
        <v>27</v>
      </c>
      <c r="AQ6" s="1" t="s">
        <v>23</v>
      </c>
    </row>
    <row r="7" spans="1:55" s="6" customFormat="1" ht="18" customHeight="1">
      <c r="A7" s="189" t="s">
        <v>51</v>
      </c>
      <c r="B7" s="191" t="s">
        <v>0</v>
      </c>
      <c r="C7" s="192" t="s">
        <v>208</v>
      </c>
      <c r="D7" s="192" t="s">
        <v>53</v>
      </c>
      <c r="E7" s="192" t="s">
        <v>1</v>
      </c>
      <c r="F7" s="191" t="s">
        <v>3</v>
      </c>
      <c r="G7" s="173" t="s">
        <v>31</v>
      </c>
      <c r="H7" s="21" t="str">
        <f>AT3</f>
        <v/>
      </c>
      <c r="I7" s="21" t="str">
        <f>IFERROR(H7+1,"")</f>
        <v/>
      </c>
      <c r="J7" s="21" t="str">
        <f t="shared" ref="J7:AI7" si="0">IFERROR(I7+1,"")</f>
        <v/>
      </c>
      <c r="K7" s="21" t="str">
        <f t="shared" si="0"/>
        <v/>
      </c>
      <c r="L7" s="21" t="str">
        <f t="shared" si="0"/>
        <v/>
      </c>
      <c r="M7" s="21" t="str">
        <f t="shared" si="0"/>
        <v/>
      </c>
      <c r="N7" s="21" t="str">
        <f t="shared" si="0"/>
        <v/>
      </c>
      <c r="O7" s="21" t="str">
        <f t="shared" si="0"/>
        <v/>
      </c>
      <c r="P7" s="21" t="str">
        <f t="shared" si="0"/>
        <v/>
      </c>
      <c r="Q7" s="21" t="str">
        <f t="shared" si="0"/>
        <v/>
      </c>
      <c r="R7" s="21" t="str">
        <f t="shared" si="0"/>
        <v/>
      </c>
      <c r="S7" s="21" t="str">
        <f t="shared" si="0"/>
        <v/>
      </c>
      <c r="T7" s="21" t="str">
        <f t="shared" si="0"/>
        <v/>
      </c>
      <c r="U7" s="21" t="str">
        <f t="shared" si="0"/>
        <v/>
      </c>
      <c r="V7" s="21" t="str">
        <f t="shared" si="0"/>
        <v/>
      </c>
      <c r="W7" s="21" t="str">
        <f t="shared" si="0"/>
        <v/>
      </c>
      <c r="X7" s="21" t="str">
        <f t="shared" si="0"/>
        <v/>
      </c>
      <c r="Y7" s="21" t="str">
        <f t="shared" si="0"/>
        <v/>
      </c>
      <c r="Z7" s="21" t="str">
        <f t="shared" si="0"/>
        <v/>
      </c>
      <c r="AA7" s="21" t="str">
        <f t="shared" si="0"/>
        <v/>
      </c>
      <c r="AB7" s="21" t="str">
        <f t="shared" si="0"/>
        <v/>
      </c>
      <c r="AC7" s="21" t="str">
        <f t="shared" si="0"/>
        <v/>
      </c>
      <c r="AD7" s="21" t="str">
        <f t="shared" si="0"/>
        <v/>
      </c>
      <c r="AE7" s="21" t="str">
        <f t="shared" si="0"/>
        <v/>
      </c>
      <c r="AF7" s="21" t="str">
        <f t="shared" si="0"/>
        <v/>
      </c>
      <c r="AG7" s="21" t="str">
        <f t="shared" si="0"/>
        <v/>
      </c>
      <c r="AH7" s="21" t="str">
        <f t="shared" si="0"/>
        <v/>
      </c>
      <c r="AI7" s="21" t="str">
        <f t="shared" si="0"/>
        <v/>
      </c>
      <c r="AJ7" s="21" t="str">
        <f>IFERROR(IF(MONTH(AI7)&lt;&gt;MONTH(AI7+1),"",AI7+1),"")</f>
        <v/>
      </c>
      <c r="AK7" s="21" t="str">
        <f>IFERROR(IF(MONTH(AJ7)&lt;&gt;MONTH(AJ7+1),"",AJ7+1),"")</f>
        <v/>
      </c>
      <c r="AL7" s="21" t="str">
        <f>IFERROR(IF(MONTH(AK7)&lt;&gt;MONTH(AK7+1),"",AK7+1),"")</f>
        <v/>
      </c>
      <c r="AM7" s="195" t="s">
        <v>169</v>
      </c>
      <c r="AN7" s="195" t="s">
        <v>179</v>
      </c>
      <c r="AO7" s="284" t="s">
        <v>85</v>
      </c>
      <c r="AQ7" s="217" t="s">
        <v>30</v>
      </c>
      <c r="AR7" s="286"/>
      <c r="AS7" s="217" t="s">
        <v>32</v>
      </c>
      <c r="AT7" s="287"/>
      <c r="AU7" s="287"/>
      <c r="AV7" s="287"/>
      <c r="AW7" s="288"/>
      <c r="AX7" s="217" t="s">
        <v>15</v>
      </c>
      <c r="AY7" s="219"/>
    </row>
    <row r="8" spans="1:55" s="6" customFormat="1" ht="18" customHeight="1">
      <c r="A8" s="190"/>
      <c r="B8" s="191"/>
      <c r="C8" s="193"/>
      <c r="D8" s="193"/>
      <c r="E8" s="193"/>
      <c r="F8" s="191"/>
      <c r="G8" s="194"/>
      <c r="H8" s="22" t="str">
        <f>H7</f>
        <v/>
      </c>
      <c r="I8" s="22" t="str">
        <f>I7</f>
        <v/>
      </c>
      <c r="J8" s="22" t="str">
        <f t="shared" ref="J8:AL8" si="1">J7</f>
        <v/>
      </c>
      <c r="K8" s="22" t="str">
        <f t="shared" si="1"/>
        <v/>
      </c>
      <c r="L8" s="22" t="str">
        <f t="shared" si="1"/>
        <v/>
      </c>
      <c r="M8" s="22" t="str">
        <f t="shared" si="1"/>
        <v/>
      </c>
      <c r="N8" s="22" t="str">
        <f t="shared" si="1"/>
        <v/>
      </c>
      <c r="O8" s="22" t="str">
        <f t="shared" si="1"/>
        <v/>
      </c>
      <c r="P8" s="22" t="str">
        <f t="shared" si="1"/>
        <v/>
      </c>
      <c r="Q8" s="22" t="str">
        <f t="shared" si="1"/>
        <v/>
      </c>
      <c r="R8" s="22" t="str">
        <f t="shared" si="1"/>
        <v/>
      </c>
      <c r="S8" s="22" t="str">
        <f t="shared" si="1"/>
        <v/>
      </c>
      <c r="T8" s="22" t="str">
        <f t="shared" si="1"/>
        <v/>
      </c>
      <c r="U8" s="22" t="str">
        <f t="shared" si="1"/>
        <v/>
      </c>
      <c r="V8" s="22" t="str">
        <f t="shared" si="1"/>
        <v/>
      </c>
      <c r="W8" s="22" t="str">
        <f t="shared" si="1"/>
        <v/>
      </c>
      <c r="X8" s="22" t="str">
        <f t="shared" si="1"/>
        <v/>
      </c>
      <c r="Y8" s="22" t="str">
        <f t="shared" si="1"/>
        <v/>
      </c>
      <c r="Z8" s="22" t="str">
        <f t="shared" si="1"/>
        <v/>
      </c>
      <c r="AA8" s="22" t="str">
        <f t="shared" si="1"/>
        <v/>
      </c>
      <c r="AB8" s="22" t="str">
        <f t="shared" si="1"/>
        <v/>
      </c>
      <c r="AC8" s="22" t="str">
        <f t="shared" si="1"/>
        <v/>
      </c>
      <c r="AD8" s="22" t="str">
        <f t="shared" si="1"/>
        <v/>
      </c>
      <c r="AE8" s="22" t="str">
        <f t="shared" si="1"/>
        <v/>
      </c>
      <c r="AF8" s="22" t="str">
        <f t="shared" si="1"/>
        <v/>
      </c>
      <c r="AG8" s="22" t="str">
        <f t="shared" si="1"/>
        <v/>
      </c>
      <c r="AH8" s="22" t="str">
        <f t="shared" si="1"/>
        <v/>
      </c>
      <c r="AI8" s="22" t="str">
        <f t="shared" si="1"/>
        <v/>
      </c>
      <c r="AJ8" s="22" t="str">
        <f t="shared" si="1"/>
        <v/>
      </c>
      <c r="AK8" s="22" t="str">
        <f t="shared" si="1"/>
        <v/>
      </c>
      <c r="AL8" s="22" t="str">
        <f t="shared" si="1"/>
        <v/>
      </c>
      <c r="AM8" s="195"/>
      <c r="AN8" s="195"/>
      <c r="AO8" s="285"/>
      <c r="AQ8" s="182"/>
      <c r="AR8" s="184"/>
      <c r="AS8" s="182"/>
      <c r="AT8" s="183"/>
      <c r="AU8" s="183"/>
      <c r="AV8" s="183"/>
      <c r="AW8" s="184"/>
      <c r="AX8" s="182"/>
      <c r="AY8" s="184"/>
    </row>
    <row r="9" spans="1:55" s="6" customFormat="1" ht="13.5" customHeight="1">
      <c r="A9" s="189" t="str">
        <f>IFERROR(INDEX(【従業者名簿】!F:F,MATCH('2月'!F9:F10,【従業者名簿】!C:C,)),"")</f>
        <v/>
      </c>
      <c r="B9" s="238" t="s">
        <v>4</v>
      </c>
      <c r="C9" s="240"/>
      <c r="D9" s="242" t="str">
        <f>IF(A9="","",DATEDIF(A9,$AT$3,"m"))</f>
        <v/>
      </c>
      <c r="E9" s="244"/>
      <c r="F9" s="235"/>
      <c r="G9" s="85" t="s">
        <v>30</v>
      </c>
      <c r="H9" s="109"/>
      <c r="I9" s="109"/>
      <c r="J9" s="109"/>
      <c r="K9" s="43"/>
      <c r="L9" s="109"/>
      <c r="M9" s="109"/>
      <c r="N9" s="109"/>
      <c r="O9" s="109"/>
      <c r="P9" s="109"/>
      <c r="Q9" s="109"/>
      <c r="R9" s="109"/>
      <c r="S9" s="109"/>
      <c r="T9" s="109"/>
      <c r="U9" s="109"/>
      <c r="V9" s="109"/>
      <c r="W9" s="109"/>
      <c r="X9" s="43"/>
      <c r="Y9" s="109"/>
      <c r="Z9" s="109"/>
      <c r="AA9" s="109"/>
      <c r="AB9" s="109"/>
      <c r="AC9" s="109"/>
      <c r="AD9" s="109"/>
      <c r="AE9" s="109"/>
      <c r="AF9" s="109"/>
      <c r="AG9" s="109"/>
      <c r="AH9" s="109"/>
      <c r="AI9" s="109"/>
      <c r="AJ9" s="109"/>
      <c r="AK9" s="109"/>
      <c r="AL9" s="109"/>
      <c r="AM9" s="262">
        <f>SUM(H10:AL10)</f>
        <v>0</v>
      </c>
      <c r="AN9" s="294" t="s">
        <v>39</v>
      </c>
      <c r="AO9" s="257"/>
      <c r="AQ9" s="263"/>
      <c r="AR9" s="319"/>
      <c r="AS9" s="273"/>
      <c r="AT9" s="289"/>
      <c r="AU9" s="15" t="s">
        <v>22</v>
      </c>
      <c r="AV9" s="274"/>
      <c r="AW9" s="275"/>
      <c r="AX9" s="108"/>
      <c r="AY9" s="105" t="s">
        <v>29</v>
      </c>
      <c r="BA9" s="47" t="s">
        <v>72</v>
      </c>
      <c r="BC9" s="47" t="s">
        <v>72</v>
      </c>
    </row>
    <row r="10" spans="1:55" ht="13.5" customHeight="1" thickBot="1">
      <c r="A10" s="237"/>
      <c r="B10" s="239"/>
      <c r="C10" s="241"/>
      <c r="D10" s="243"/>
      <c r="E10" s="245"/>
      <c r="F10" s="246"/>
      <c r="G10" s="87" t="s">
        <v>15</v>
      </c>
      <c r="H10" s="40"/>
      <c r="I10" s="40"/>
      <c r="J10" s="40"/>
      <c r="K10" s="114"/>
      <c r="L10" s="40"/>
      <c r="M10" s="40"/>
      <c r="N10" s="40"/>
      <c r="O10" s="40"/>
      <c r="P10" s="40"/>
      <c r="Q10" s="40"/>
      <c r="R10" s="40"/>
      <c r="S10" s="40"/>
      <c r="T10" s="40"/>
      <c r="U10" s="40"/>
      <c r="V10" s="40"/>
      <c r="W10" s="40"/>
      <c r="X10" s="114"/>
      <c r="Y10" s="40"/>
      <c r="Z10" s="40"/>
      <c r="AA10" s="40"/>
      <c r="AB10" s="40"/>
      <c r="AC10" s="40"/>
      <c r="AD10" s="40"/>
      <c r="AE10" s="40"/>
      <c r="AF10" s="40"/>
      <c r="AG10" s="40"/>
      <c r="AH10" s="40"/>
      <c r="AI10" s="40"/>
      <c r="AJ10" s="40"/>
      <c r="AK10" s="40"/>
      <c r="AL10" s="40"/>
      <c r="AM10" s="293"/>
      <c r="AN10" s="295"/>
      <c r="AO10" s="296"/>
      <c r="AQ10" s="263"/>
      <c r="AR10" s="319"/>
      <c r="AS10" s="273"/>
      <c r="AT10" s="289"/>
      <c r="AU10" s="15" t="s">
        <v>22</v>
      </c>
      <c r="AV10" s="274"/>
      <c r="AW10" s="275"/>
      <c r="AX10" s="108"/>
      <c r="AY10" s="105" t="s">
        <v>29</v>
      </c>
      <c r="BA10" s="106" t="s">
        <v>56</v>
      </c>
      <c r="BB10" s="74"/>
      <c r="BC10" s="119" t="s">
        <v>153</v>
      </c>
    </row>
    <row r="11" spans="1:55" ht="13.5" customHeight="1" thickTop="1">
      <c r="A11" s="225" t="str">
        <f>IFERROR(INDEX(【従業者名簿】!F:F,MATCH('2月'!F11:F12,【従業者名簿】!C:C,)),"")</f>
        <v/>
      </c>
      <c r="B11" s="226" t="s">
        <v>100</v>
      </c>
      <c r="C11" s="228" t="str">
        <f>IF(AO11="介護福祉士","〇","")</f>
        <v/>
      </c>
      <c r="D11" s="230" t="str">
        <f>IF(A11="","",DATEDIF(A11,$AT$3,"m"))</f>
        <v/>
      </c>
      <c r="E11" s="232"/>
      <c r="F11" s="234"/>
      <c r="G11" s="88" t="s">
        <v>30</v>
      </c>
      <c r="H11" s="109"/>
      <c r="I11" s="109"/>
      <c r="J11" s="109"/>
      <c r="K11" s="109"/>
      <c r="L11" s="109"/>
      <c r="M11" s="41"/>
      <c r="N11" s="41"/>
      <c r="O11" s="109"/>
      <c r="P11" s="109"/>
      <c r="Q11" s="109"/>
      <c r="R11" s="109"/>
      <c r="S11" s="109"/>
      <c r="T11" s="41"/>
      <c r="U11" s="41"/>
      <c r="V11" s="109"/>
      <c r="W11" s="109"/>
      <c r="X11" s="109"/>
      <c r="Y11" s="109"/>
      <c r="Z11" s="109"/>
      <c r="AA11" s="41"/>
      <c r="AB11" s="41"/>
      <c r="AC11" s="109"/>
      <c r="AD11" s="109"/>
      <c r="AE11" s="109"/>
      <c r="AF11" s="109"/>
      <c r="AG11" s="109"/>
      <c r="AH11" s="41"/>
      <c r="AI11" s="41"/>
      <c r="AJ11" s="109"/>
      <c r="AK11" s="109"/>
      <c r="AL11" s="41"/>
      <c r="AM11" s="290">
        <f>SUM(H12:AL12)</f>
        <v>0</v>
      </c>
      <c r="AN11" s="303" t="str">
        <f>IFERROR(IF(OR(E11="Ａ",AM11&gt;$AF$44),1,ROUNDDOWN(AM11/$AF$44,1)),"")</f>
        <v/>
      </c>
      <c r="AO11" s="292"/>
      <c r="AQ11" s="263"/>
      <c r="AR11" s="264"/>
      <c r="AS11" s="273"/>
      <c r="AT11" s="274"/>
      <c r="AU11" s="15" t="s">
        <v>22</v>
      </c>
      <c r="AV11" s="274"/>
      <c r="AW11" s="275"/>
      <c r="AX11" s="108"/>
      <c r="AY11" s="105" t="s">
        <v>29</v>
      </c>
      <c r="BA11" s="84" t="s">
        <v>9</v>
      </c>
      <c r="BB11" s="74"/>
      <c r="BC11" s="84" t="s">
        <v>154</v>
      </c>
    </row>
    <row r="12" spans="1:55" ht="13.5" customHeight="1">
      <c r="A12" s="190"/>
      <c r="B12" s="227"/>
      <c r="C12" s="229"/>
      <c r="D12" s="231"/>
      <c r="E12" s="233"/>
      <c r="F12" s="235"/>
      <c r="G12" s="86" t="s">
        <v>34</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91"/>
      <c r="AN12" s="304"/>
      <c r="AO12" s="258"/>
      <c r="AQ12" s="263"/>
      <c r="AR12" s="264"/>
      <c r="AS12" s="273"/>
      <c r="AT12" s="274"/>
      <c r="AU12" s="15" t="s">
        <v>22</v>
      </c>
      <c r="AV12" s="274"/>
      <c r="AW12" s="276"/>
      <c r="AX12" s="108"/>
      <c r="AY12" s="105" t="s">
        <v>29</v>
      </c>
      <c r="BA12" s="84" t="s">
        <v>54</v>
      </c>
      <c r="BB12" s="74"/>
      <c r="BC12" s="84" t="s">
        <v>155</v>
      </c>
    </row>
    <row r="13" spans="1:55" ht="13.5" customHeight="1">
      <c r="A13" s="189" t="str">
        <f>IFERROR(INDEX(【従業者名簿】!F:F,MATCH('2月'!F13:F14,【従業者名簿】!C:C,)),"")</f>
        <v/>
      </c>
      <c r="B13" s="247"/>
      <c r="C13" s="249" t="str">
        <f t="shared" ref="C13" si="2">IF(AO13="介護福祉士","〇","")</f>
        <v/>
      </c>
      <c r="D13" s="242" t="str">
        <f>IF(A13="","",DATEDIF(A13,$AT$3,"m"))</f>
        <v/>
      </c>
      <c r="E13" s="251"/>
      <c r="F13" s="253"/>
      <c r="G13" s="85" t="s">
        <v>30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254">
        <f>SUM(H14:AL14)</f>
        <v>0</v>
      </c>
      <c r="AN13" s="303" t="str">
        <f>IFERROR(IF(OR(E13="Ａ",AM13&gt;$AF$44),1,ROUNDDOWN(AM13/$AF$44,1)),"")</f>
        <v/>
      </c>
      <c r="AO13" s="257"/>
      <c r="AQ13" s="263"/>
      <c r="AR13" s="264"/>
      <c r="AS13" s="273"/>
      <c r="AT13" s="274"/>
      <c r="AU13" s="15" t="s">
        <v>22</v>
      </c>
      <c r="AV13" s="274"/>
      <c r="AW13" s="276"/>
      <c r="AX13" s="108"/>
      <c r="AY13" s="105" t="s">
        <v>29</v>
      </c>
      <c r="BA13" s="84" t="s">
        <v>14</v>
      </c>
      <c r="BB13" s="74"/>
    </row>
    <row r="14" spans="1:55" ht="13.5" customHeight="1">
      <c r="A14" s="190"/>
      <c r="B14" s="248"/>
      <c r="C14" s="250"/>
      <c r="D14" s="231"/>
      <c r="E14" s="252"/>
      <c r="F14" s="234"/>
      <c r="G14" s="85" t="s">
        <v>34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254"/>
      <c r="AN14" s="304"/>
      <c r="AO14" s="258"/>
      <c r="AQ14" s="263"/>
      <c r="AR14" s="264"/>
      <c r="AS14" s="273"/>
      <c r="AT14" s="274"/>
      <c r="AU14" s="15" t="s">
        <v>22</v>
      </c>
      <c r="AV14" s="274"/>
      <c r="AW14" s="276"/>
      <c r="AX14" s="108"/>
      <c r="AY14" s="105" t="s">
        <v>29</v>
      </c>
      <c r="BA14" s="84" t="s">
        <v>55</v>
      </c>
      <c r="BB14" s="74"/>
    </row>
    <row r="15" spans="1:55" ht="13.5" customHeight="1">
      <c r="A15" s="189" t="str">
        <f>IFERROR(INDEX(【従業者名簿】!F:F,MATCH('2月'!F15:F16,【従業者名簿】!C:C,)),"")</f>
        <v/>
      </c>
      <c r="B15" s="236"/>
      <c r="C15" s="249" t="str">
        <f t="shared" ref="C15" si="3">IF(AO15="介護福祉士","〇","")</f>
        <v/>
      </c>
      <c r="D15" s="242" t="str">
        <f t="shared" ref="D15" si="4">IF(A15="","",DATEDIF(A15,$AT$3,"m"))</f>
        <v/>
      </c>
      <c r="E15" s="251"/>
      <c r="F15" s="253"/>
      <c r="G15" s="85" t="s">
        <v>30</v>
      </c>
      <c r="H15" s="109"/>
      <c r="I15" s="109"/>
      <c r="J15" s="109"/>
      <c r="K15" s="109"/>
      <c r="L15" s="109"/>
      <c r="M15" s="109"/>
      <c r="N15" s="109"/>
      <c r="O15" s="43"/>
      <c r="P15" s="109"/>
      <c r="Q15" s="109"/>
      <c r="R15" s="109"/>
      <c r="S15" s="109"/>
      <c r="T15" s="109"/>
      <c r="U15" s="41"/>
      <c r="V15" s="41"/>
      <c r="W15" s="109"/>
      <c r="X15" s="109"/>
      <c r="Y15" s="109"/>
      <c r="Z15" s="109"/>
      <c r="AA15" s="109"/>
      <c r="AB15" s="109"/>
      <c r="AC15" s="109"/>
      <c r="AD15" s="109"/>
      <c r="AE15" s="109"/>
      <c r="AF15" s="109"/>
      <c r="AG15" s="109"/>
      <c r="AH15" s="109"/>
      <c r="AI15" s="109"/>
      <c r="AJ15" s="109"/>
      <c r="AK15" s="109"/>
      <c r="AL15" s="109"/>
      <c r="AM15" s="262">
        <f t="shared" ref="AM15" si="5">SUM(H16:AL16)</f>
        <v>0</v>
      </c>
      <c r="AN15" s="303" t="str">
        <f t="shared" ref="AN15" si="6">IFERROR(IF(OR(E15="Ａ",AM15&gt;$AF$44),1,ROUNDDOWN(AM15/$AF$44,1)),"")</f>
        <v/>
      </c>
      <c r="AO15" s="257"/>
      <c r="AP15" s="8"/>
      <c r="AQ15" s="263"/>
      <c r="AR15" s="319"/>
      <c r="AS15" s="273"/>
      <c r="AT15" s="274"/>
      <c r="AU15" s="15" t="s">
        <v>22</v>
      </c>
      <c r="AV15" s="274"/>
      <c r="AW15" s="276"/>
      <c r="AX15" s="108"/>
      <c r="AY15" s="105" t="s">
        <v>29</v>
      </c>
    </row>
    <row r="16" spans="1:55" ht="13.5" customHeight="1">
      <c r="A16" s="190"/>
      <c r="B16" s="226"/>
      <c r="C16" s="250"/>
      <c r="D16" s="231"/>
      <c r="E16" s="252"/>
      <c r="F16" s="234"/>
      <c r="G16" s="85" t="s">
        <v>34</v>
      </c>
      <c r="H16" s="38"/>
      <c r="I16" s="38"/>
      <c r="J16" s="38"/>
      <c r="K16" s="38"/>
      <c r="L16" s="38"/>
      <c r="M16" s="38"/>
      <c r="N16" s="38"/>
      <c r="O16" s="56"/>
      <c r="P16" s="38"/>
      <c r="Q16" s="38"/>
      <c r="R16" s="38"/>
      <c r="S16" s="38"/>
      <c r="T16" s="38"/>
      <c r="U16" s="38"/>
      <c r="V16" s="38"/>
      <c r="W16" s="38"/>
      <c r="X16" s="38"/>
      <c r="Y16" s="38"/>
      <c r="Z16" s="38"/>
      <c r="AA16" s="38"/>
      <c r="AB16" s="38"/>
      <c r="AC16" s="38"/>
      <c r="AD16" s="38"/>
      <c r="AE16" s="38"/>
      <c r="AF16" s="38"/>
      <c r="AG16" s="42"/>
      <c r="AH16" s="38"/>
      <c r="AI16" s="38"/>
      <c r="AJ16" s="38"/>
      <c r="AK16" s="38"/>
      <c r="AL16" s="38"/>
      <c r="AM16" s="262"/>
      <c r="AN16" s="304"/>
      <c r="AO16" s="258"/>
      <c r="AP16" s="8"/>
      <c r="AQ16" s="263"/>
      <c r="AR16" s="319"/>
      <c r="AS16" s="273"/>
      <c r="AT16" s="274"/>
      <c r="AU16" s="15" t="s">
        <v>22</v>
      </c>
      <c r="AV16" s="274"/>
      <c r="AW16" s="276"/>
      <c r="AX16" s="108"/>
      <c r="AY16" s="105" t="s">
        <v>29</v>
      </c>
    </row>
    <row r="17" spans="1:51" ht="13.5" customHeight="1">
      <c r="A17" s="189" t="str">
        <f>IFERROR(INDEX(【従業者名簿】!F:F,MATCH('2月'!F17:F18,【従業者名簿】!C:C,)),"")</f>
        <v/>
      </c>
      <c r="B17" s="236" t="s">
        <v>102</v>
      </c>
      <c r="C17" s="249" t="str">
        <f t="shared" ref="C17" si="7">IF(AO17="介護福祉士","〇","")</f>
        <v/>
      </c>
      <c r="D17" s="242" t="str">
        <f t="shared" ref="D17" si="8">IF(A17="","",DATEDIF(A17,$AT$3,"m"))</f>
        <v/>
      </c>
      <c r="E17" s="261"/>
      <c r="F17" s="253"/>
      <c r="G17" s="85" t="s">
        <v>30</v>
      </c>
      <c r="H17" s="109"/>
      <c r="I17" s="109"/>
      <c r="J17" s="109"/>
      <c r="K17" s="109"/>
      <c r="L17" s="109"/>
      <c r="M17" s="109"/>
      <c r="N17" s="109"/>
      <c r="O17" s="109"/>
      <c r="P17" s="109"/>
      <c r="Q17" s="109"/>
      <c r="R17" s="109"/>
      <c r="S17" s="109"/>
      <c r="T17" s="109"/>
      <c r="U17" s="41"/>
      <c r="V17" s="109"/>
      <c r="W17" s="109"/>
      <c r="X17" s="109"/>
      <c r="Y17" s="109"/>
      <c r="Z17" s="109"/>
      <c r="AA17" s="109"/>
      <c r="AB17" s="109"/>
      <c r="AC17" s="109"/>
      <c r="AD17" s="109"/>
      <c r="AE17" s="109"/>
      <c r="AF17" s="109"/>
      <c r="AG17" s="109"/>
      <c r="AH17" s="109"/>
      <c r="AI17" s="109"/>
      <c r="AJ17" s="109"/>
      <c r="AK17" s="109"/>
      <c r="AL17" s="109"/>
      <c r="AM17" s="262">
        <f t="shared" ref="AM17" si="9">SUM(H18:AL18)</f>
        <v>0</v>
      </c>
      <c r="AN17" s="303" t="str">
        <f t="shared" ref="AN17" si="10">IFERROR(IF(OR(E17="Ａ",AM17&gt;$AF$44),1,ROUNDDOWN(AM17/$AF$44,1)),"")</f>
        <v/>
      </c>
      <c r="AO17" s="257"/>
      <c r="AP17" s="8"/>
      <c r="AQ17" s="263"/>
      <c r="AR17" s="319"/>
      <c r="AS17" s="273"/>
      <c r="AT17" s="274"/>
      <c r="AU17" s="15" t="s">
        <v>22</v>
      </c>
      <c r="AV17" s="274"/>
      <c r="AW17" s="276"/>
      <c r="AX17" s="108"/>
      <c r="AY17" s="105" t="s">
        <v>29</v>
      </c>
    </row>
    <row r="18" spans="1:51" ht="13.5" customHeight="1">
      <c r="A18" s="190"/>
      <c r="B18" s="226"/>
      <c r="C18" s="250"/>
      <c r="D18" s="231"/>
      <c r="E18" s="232"/>
      <c r="F18" s="234"/>
      <c r="G18" s="85" t="s">
        <v>34</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262"/>
      <c r="AN18" s="304"/>
      <c r="AO18" s="258"/>
      <c r="AP18" s="8"/>
      <c r="AQ18" s="263"/>
      <c r="AR18" s="319"/>
      <c r="AS18" s="273"/>
      <c r="AT18" s="274"/>
      <c r="AU18" s="15" t="s">
        <v>22</v>
      </c>
      <c r="AV18" s="274"/>
      <c r="AW18" s="276"/>
      <c r="AX18" s="108"/>
      <c r="AY18" s="105" t="s">
        <v>29</v>
      </c>
    </row>
    <row r="19" spans="1:51" ht="13.5" customHeight="1">
      <c r="A19" s="189" t="str">
        <f>IFERROR(INDEX(【従業者名簿】!F:F,MATCH('2月'!F19:F20,【従業者名簿】!C:C,)),"")</f>
        <v/>
      </c>
      <c r="B19" s="247"/>
      <c r="C19" s="249" t="str">
        <f t="shared" ref="C19" si="11">IF(AO19="介護福祉士","〇","")</f>
        <v/>
      </c>
      <c r="D19" s="242" t="str">
        <f t="shared" ref="D19" si="12">IF(A19="","",DATEDIF(A19,$AT$3,"m"))</f>
        <v/>
      </c>
      <c r="E19" s="261"/>
      <c r="F19" s="253"/>
      <c r="G19" s="85" t="s">
        <v>30</v>
      </c>
      <c r="H19" s="109"/>
      <c r="I19" s="109"/>
      <c r="J19" s="109"/>
      <c r="K19" s="109"/>
      <c r="L19" s="109"/>
      <c r="M19" s="109"/>
      <c r="N19" s="109"/>
      <c r="O19" s="43"/>
      <c r="P19" s="109"/>
      <c r="Q19" s="109"/>
      <c r="R19" s="109"/>
      <c r="S19" s="109"/>
      <c r="T19" s="109"/>
      <c r="U19" s="41"/>
      <c r="V19" s="41"/>
      <c r="W19" s="109"/>
      <c r="X19" s="109"/>
      <c r="Y19" s="109"/>
      <c r="Z19" s="109"/>
      <c r="AA19" s="109"/>
      <c r="AB19" s="109"/>
      <c r="AC19" s="109"/>
      <c r="AD19" s="109"/>
      <c r="AE19" s="109"/>
      <c r="AF19" s="109"/>
      <c r="AG19" s="109"/>
      <c r="AH19" s="109"/>
      <c r="AI19" s="109"/>
      <c r="AJ19" s="109"/>
      <c r="AK19" s="109"/>
      <c r="AL19" s="109"/>
      <c r="AM19" s="262">
        <f t="shared" ref="AM19" si="13">SUM(H20:AL20)</f>
        <v>0</v>
      </c>
      <c r="AN19" s="303" t="str">
        <f t="shared" ref="AN19" si="14">IFERROR(IF(OR(E19="Ａ",AM19&gt;$AF$44),1,ROUNDDOWN(AM19/$AF$44,1)),"")</f>
        <v/>
      </c>
      <c r="AO19" s="257"/>
      <c r="AP19" s="8"/>
      <c r="AQ19" s="263"/>
      <c r="AR19" s="319"/>
      <c r="AS19" s="273"/>
      <c r="AT19" s="274"/>
      <c r="AU19" s="15" t="s">
        <v>22</v>
      </c>
      <c r="AV19" s="274"/>
      <c r="AW19" s="276"/>
      <c r="AX19" s="108"/>
      <c r="AY19" s="105" t="s">
        <v>29</v>
      </c>
    </row>
    <row r="20" spans="1:51" ht="13.5" customHeight="1">
      <c r="A20" s="190"/>
      <c r="B20" s="248"/>
      <c r="C20" s="250"/>
      <c r="D20" s="231"/>
      <c r="E20" s="232"/>
      <c r="F20" s="234"/>
      <c r="G20" s="85" t="s">
        <v>34</v>
      </c>
      <c r="H20" s="38"/>
      <c r="I20" s="38"/>
      <c r="J20" s="38"/>
      <c r="K20" s="38"/>
      <c r="L20" s="38"/>
      <c r="M20" s="38"/>
      <c r="N20" s="38"/>
      <c r="O20" s="56"/>
      <c r="P20" s="38"/>
      <c r="Q20" s="38"/>
      <c r="R20" s="38"/>
      <c r="S20" s="38"/>
      <c r="T20" s="38"/>
      <c r="U20" s="38"/>
      <c r="V20" s="38"/>
      <c r="W20" s="38"/>
      <c r="X20" s="38"/>
      <c r="Y20" s="38"/>
      <c r="Z20" s="38"/>
      <c r="AA20" s="38"/>
      <c r="AB20" s="38"/>
      <c r="AC20" s="38"/>
      <c r="AD20" s="38"/>
      <c r="AE20" s="38"/>
      <c r="AF20" s="38"/>
      <c r="AG20" s="38"/>
      <c r="AH20" s="38"/>
      <c r="AI20" s="38"/>
      <c r="AJ20" s="38"/>
      <c r="AK20" s="38"/>
      <c r="AL20" s="38"/>
      <c r="AM20" s="262"/>
      <c r="AN20" s="304"/>
      <c r="AO20" s="258"/>
      <c r="AP20" s="8"/>
      <c r="AQ20" s="263"/>
      <c r="AR20" s="319"/>
      <c r="AS20" s="273"/>
      <c r="AT20" s="274"/>
      <c r="AU20" s="15" t="s">
        <v>22</v>
      </c>
      <c r="AV20" s="274"/>
      <c r="AW20" s="276"/>
      <c r="AX20" s="108"/>
      <c r="AY20" s="105" t="s">
        <v>29</v>
      </c>
    </row>
    <row r="21" spans="1:51" ht="13.5" customHeight="1">
      <c r="A21" s="189" t="str">
        <f>IFERROR(INDEX(【従業者名簿】!F:F,MATCH('2月'!F21:F22,【従業者名簿】!C:C,)),"")</f>
        <v/>
      </c>
      <c r="B21" s="259" t="s">
        <v>101</v>
      </c>
      <c r="C21" s="249" t="str">
        <f t="shared" ref="C21" si="15">IF(AO21="介護福祉士","〇","")</f>
        <v/>
      </c>
      <c r="D21" s="242" t="str">
        <f t="shared" ref="D21" si="16">IF(A21="","",DATEDIF(A21,$AT$3,"m"))</f>
        <v/>
      </c>
      <c r="E21" s="261"/>
      <c r="F21" s="253"/>
      <c r="G21" s="85" t="s">
        <v>30</v>
      </c>
      <c r="H21" s="109"/>
      <c r="I21" s="109"/>
      <c r="J21" s="109"/>
      <c r="K21" s="109"/>
      <c r="L21" s="109"/>
      <c r="M21" s="109"/>
      <c r="N21" s="109"/>
      <c r="O21" s="43"/>
      <c r="P21" s="109"/>
      <c r="Q21" s="109"/>
      <c r="R21" s="109"/>
      <c r="S21" s="109"/>
      <c r="T21" s="109"/>
      <c r="U21" s="41"/>
      <c r="V21" s="41"/>
      <c r="W21" s="109"/>
      <c r="X21" s="109"/>
      <c r="Y21" s="109"/>
      <c r="Z21" s="109"/>
      <c r="AA21" s="109"/>
      <c r="AB21" s="109"/>
      <c r="AC21" s="109"/>
      <c r="AD21" s="109"/>
      <c r="AE21" s="109"/>
      <c r="AF21" s="109"/>
      <c r="AG21" s="109"/>
      <c r="AH21" s="109"/>
      <c r="AI21" s="109"/>
      <c r="AJ21" s="109"/>
      <c r="AK21" s="109"/>
      <c r="AL21" s="109"/>
      <c r="AM21" s="262">
        <f>SUM(H22:AL22)</f>
        <v>0</v>
      </c>
      <c r="AN21" s="303" t="str">
        <f t="shared" ref="AN21" si="17">IFERROR(IF(OR(E21="Ａ",AM21&gt;$AF$44),1,ROUNDDOWN(AM21/$AF$44,1)),"")</f>
        <v/>
      </c>
      <c r="AO21" s="257"/>
      <c r="AP21" s="8"/>
      <c r="AQ21" s="263"/>
      <c r="AR21" s="319"/>
      <c r="AS21" s="273"/>
      <c r="AT21" s="274"/>
      <c r="AU21" s="15" t="s">
        <v>22</v>
      </c>
      <c r="AV21" s="274"/>
      <c r="AW21" s="276"/>
      <c r="AX21" s="108"/>
      <c r="AY21" s="105" t="s">
        <v>29</v>
      </c>
    </row>
    <row r="22" spans="1:51" ht="13.5" customHeight="1">
      <c r="A22" s="190"/>
      <c r="B22" s="260"/>
      <c r="C22" s="250"/>
      <c r="D22" s="231"/>
      <c r="E22" s="232"/>
      <c r="F22" s="234"/>
      <c r="G22" s="85" t="s">
        <v>34</v>
      </c>
      <c r="H22" s="38"/>
      <c r="I22" s="38"/>
      <c r="J22" s="38"/>
      <c r="K22" s="38"/>
      <c r="L22" s="38"/>
      <c r="M22" s="38"/>
      <c r="N22" s="38"/>
      <c r="O22" s="56"/>
      <c r="P22" s="38"/>
      <c r="Q22" s="38"/>
      <c r="R22" s="38"/>
      <c r="S22" s="38"/>
      <c r="T22" s="38"/>
      <c r="U22" s="38"/>
      <c r="V22" s="38"/>
      <c r="W22" s="38"/>
      <c r="X22" s="38"/>
      <c r="Y22" s="38"/>
      <c r="Z22" s="38"/>
      <c r="AA22" s="38"/>
      <c r="AB22" s="38"/>
      <c r="AC22" s="38"/>
      <c r="AD22" s="38"/>
      <c r="AE22" s="38"/>
      <c r="AF22" s="38"/>
      <c r="AG22" s="38"/>
      <c r="AH22" s="38"/>
      <c r="AI22" s="38"/>
      <c r="AJ22" s="38"/>
      <c r="AK22" s="38"/>
      <c r="AL22" s="38"/>
      <c r="AM22" s="262"/>
      <c r="AN22" s="304"/>
      <c r="AO22" s="258"/>
      <c r="AP22" s="8"/>
      <c r="AQ22" s="263"/>
      <c r="AR22" s="319"/>
      <c r="AS22" s="273"/>
      <c r="AT22" s="274"/>
      <c r="AU22" s="15" t="s">
        <v>22</v>
      </c>
      <c r="AV22" s="274"/>
      <c r="AW22" s="276"/>
      <c r="AX22" s="108"/>
      <c r="AY22" s="105" t="s">
        <v>29</v>
      </c>
    </row>
    <row r="23" spans="1:51" ht="13.5" customHeight="1">
      <c r="A23" s="189" t="str">
        <f>IFERROR(INDEX(【従業者名簿】!F:F,MATCH('2月'!F23:F24,【従業者名簿】!C:C,)),"")</f>
        <v/>
      </c>
      <c r="B23" s="259"/>
      <c r="C23" s="249" t="str">
        <f t="shared" ref="C23" si="18">IF(AO23="介護福祉士","〇","")</f>
        <v/>
      </c>
      <c r="D23" s="242" t="str">
        <f t="shared" ref="D23" si="19">IF(A23="","",DATEDIF(A23,$AT$3,"m"))</f>
        <v/>
      </c>
      <c r="E23" s="261"/>
      <c r="F23" s="253"/>
      <c r="G23" s="85" t="s">
        <v>30</v>
      </c>
      <c r="H23" s="109"/>
      <c r="I23" s="109"/>
      <c r="J23" s="109"/>
      <c r="K23" s="109"/>
      <c r="L23" s="109"/>
      <c r="M23" s="109"/>
      <c r="N23" s="109"/>
      <c r="O23" s="109"/>
      <c r="P23" s="109"/>
      <c r="Q23" s="43"/>
      <c r="R23" s="109"/>
      <c r="S23" s="109"/>
      <c r="T23" s="109"/>
      <c r="U23" s="109"/>
      <c r="V23" s="109"/>
      <c r="W23" s="109"/>
      <c r="X23" s="109"/>
      <c r="Y23" s="109"/>
      <c r="Z23" s="109"/>
      <c r="AA23" s="109"/>
      <c r="AB23" s="109"/>
      <c r="AC23" s="109"/>
      <c r="AD23" s="109"/>
      <c r="AE23" s="43"/>
      <c r="AF23" s="109"/>
      <c r="AG23" s="109"/>
      <c r="AH23" s="109"/>
      <c r="AI23" s="109"/>
      <c r="AJ23" s="109"/>
      <c r="AK23" s="109"/>
      <c r="AL23" s="109"/>
      <c r="AM23" s="262">
        <f>SUM(H24:AL24)</f>
        <v>0</v>
      </c>
      <c r="AN23" s="303" t="str">
        <f t="shared" ref="AN23" si="20">IFERROR(IF(OR(E23="Ａ",AM23&gt;$AF$44),1,ROUNDDOWN(AM23/$AF$44,1)),"")</f>
        <v/>
      </c>
      <c r="AO23" s="257"/>
      <c r="AP23" s="8"/>
      <c r="AQ23" s="263" t="s">
        <v>16</v>
      </c>
      <c r="AR23" s="264"/>
      <c r="AS23" s="279" t="s">
        <v>17</v>
      </c>
      <c r="AT23" s="280"/>
      <c r="AU23" s="280"/>
      <c r="AV23" s="280"/>
      <c r="AW23" s="280"/>
      <c r="AX23" s="280"/>
      <c r="AY23" s="281"/>
    </row>
    <row r="24" spans="1:51" ht="13.5" customHeight="1">
      <c r="A24" s="190"/>
      <c r="B24" s="260"/>
      <c r="C24" s="250"/>
      <c r="D24" s="231"/>
      <c r="E24" s="232"/>
      <c r="F24" s="234"/>
      <c r="G24" s="85" t="s">
        <v>34</v>
      </c>
      <c r="H24" s="38"/>
      <c r="I24" s="38"/>
      <c r="J24" s="38"/>
      <c r="K24" s="38"/>
      <c r="L24" s="38"/>
      <c r="M24" s="38"/>
      <c r="N24" s="38"/>
      <c r="O24" s="38"/>
      <c r="P24" s="38"/>
      <c r="Q24" s="56"/>
      <c r="R24" s="38"/>
      <c r="S24" s="38"/>
      <c r="T24" s="38"/>
      <c r="U24" s="38"/>
      <c r="V24" s="38"/>
      <c r="W24" s="38"/>
      <c r="X24" s="38"/>
      <c r="Y24" s="38"/>
      <c r="Z24" s="38"/>
      <c r="AA24" s="38"/>
      <c r="AB24" s="38"/>
      <c r="AC24" s="38"/>
      <c r="AD24" s="38"/>
      <c r="AE24" s="56"/>
      <c r="AF24" s="38"/>
      <c r="AG24" s="38"/>
      <c r="AH24" s="38"/>
      <c r="AI24" s="38"/>
      <c r="AJ24" s="38"/>
      <c r="AK24" s="38"/>
      <c r="AL24" s="38"/>
      <c r="AM24" s="262"/>
      <c r="AN24" s="304"/>
      <c r="AO24" s="258"/>
      <c r="AP24" s="8"/>
      <c r="AQ24" s="263" t="s">
        <v>24</v>
      </c>
      <c r="AR24" s="264"/>
      <c r="AS24" s="279" t="s">
        <v>25</v>
      </c>
      <c r="AT24" s="280"/>
      <c r="AU24" s="280"/>
      <c r="AV24" s="280"/>
      <c r="AW24" s="280"/>
      <c r="AX24" s="280"/>
      <c r="AY24" s="281"/>
    </row>
    <row r="25" spans="1:51" ht="13.5" customHeight="1">
      <c r="A25" s="189" t="str">
        <f>IFERROR(INDEX(【従業者名簿】!F:F,MATCH('2月'!F25:F26,【従業者名簿】!C:C,)),"")</f>
        <v/>
      </c>
      <c r="B25" s="236" t="s">
        <v>103</v>
      </c>
      <c r="C25" s="249" t="str">
        <f t="shared" ref="C25" si="21">IF(AO25="介護福祉士","〇","")</f>
        <v/>
      </c>
      <c r="D25" s="242" t="str">
        <f t="shared" ref="D25" si="22">IF(A25="","",DATEDIF(A25,$AT$3,"m"))</f>
        <v/>
      </c>
      <c r="E25" s="261"/>
      <c r="F25" s="253"/>
      <c r="G25" s="85" t="s">
        <v>30</v>
      </c>
      <c r="H25" s="109"/>
      <c r="I25" s="109"/>
      <c r="J25" s="109"/>
      <c r="K25" s="43"/>
      <c r="L25" s="109"/>
      <c r="M25" s="109"/>
      <c r="N25" s="109"/>
      <c r="O25" s="109"/>
      <c r="P25" s="109"/>
      <c r="Q25" s="109"/>
      <c r="R25" s="109"/>
      <c r="S25" s="109"/>
      <c r="T25" s="109"/>
      <c r="U25" s="109"/>
      <c r="V25" s="43"/>
      <c r="W25" s="109"/>
      <c r="X25" s="109"/>
      <c r="Y25" s="109"/>
      <c r="Z25" s="109"/>
      <c r="AA25" s="109"/>
      <c r="AB25" s="109"/>
      <c r="AC25" s="109"/>
      <c r="AD25" s="109"/>
      <c r="AE25" s="109"/>
      <c r="AF25" s="109"/>
      <c r="AG25" s="43"/>
      <c r="AH25" s="109"/>
      <c r="AI25" s="109"/>
      <c r="AJ25" s="109"/>
      <c r="AK25" s="109"/>
      <c r="AL25" s="109"/>
      <c r="AM25" s="262">
        <f>SUM(H26:AL26)</f>
        <v>0</v>
      </c>
      <c r="AN25" s="303" t="str">
        <f t="shared" ref="AN25" si="23">IFERROR(IF(OR(E25="Ａ",AM25&gt;$AF$44),1,ROUNDDOWN(AM25/$AF$44,1)),"")</f>
        <v/>
      </c>
      <c r="AO25" s="257"/>
      <c r="AP25" s="8"/>
      <c r="AQ25" s="263" t="s">
        <v>10</v>
      </c>
      <c r="AR25" s="264"/>
      <c r="AS25" s="279" t="s">
        <v>26</v>
      </c>
      <c r="AT25" s="280"/>
      <c r="AU25" s="280"/>
      <c r="AV25" s="280"/>
      <c r="AW25" s="280"/>
      <c r="AX25" s="280"/>
      <c r="AY25" s="281"/>
    </row>
    <row r="26" spans="1:51" ht="13.5" customHeight="1">
      <c r="A26" s="190"/>
      <c r="B26" s="316"/>
      <c r="C26" s="250"/>
      <c r="D26" s="231"/>
      <c r="E26" s="232"/>
      <c r="F26" s="234"/>
      <c r="G26" s="85" t="s">
        <v>34</v>
      </c>
      <c r="H26" s="38"/>
      <c r="I26" s="38"/>
      <c r="J26" s="38"/>
      <c r="K26" s="56"/>
      <c r="L26" s="38"/>
      <c r="M26" s="38"/>
      <c r="N26" s="38"/>
      <c r="O26" s="38"/>
      <c r="P26" s="38"/>
      <c r="Q26" s="38"/>
      <c r="R26" s="38"/>
      <c r="S26" s="38"/>
      <c r="T26" s="38"/>
      <c r="U26" s="38"/>
      <c r="V26" s="56"/>
      <c r="W26" s="38"/>
      <c r="X26" s="38"/>
      <c r="Y26" s="38"/>
      <c r="Z26" s="38"/>
      <c r="AA26" s="38"/>
      <c r="AB26" s="38"/>
      <c r="AC26" s="38"/>
      <c r="AD26" s="38"/>
      <c r="AE26" s="38"/>
      <c r="AF26" s="38"/>
      <c r="AG26" s="56"/>
      <c r="AH26" s="38"/>
      <c r="AI26" s="38"/>
      <c r="AJ26" s="38"/>
      <c r="AK26" s="38"/>
      <c r="AL26" s="38"/>
      <c r="AM26" s="262"/>
      <c r="AN26" s="304"/>
      <c r="AO26" s="258"/>
      <c r="AP26" s="8"/>
      <c r="AQ26" s="263"/>
      <c r="AR26" s="264"/>
      <c r="AS26" s="279"/>
      <c r="AT26" s="280"/>
      <c r="AU26" s="280"/>
      <c r="AV26" s="280"/>
      <c r="AW26" s="280"/>
      <c r="AX26" s="280"/>
      <c r="AY26" s="281"/>
    </row>
    <row r="27" spans="1:51" ht="13.5" customHeight="1">
      <c r="A27" s="189" t="str">
        <f>IFERROR(INDEX(【従業者名簿】!F:F,MATCH('2月'!F27:F28,【従業者名簿】!C:C,)),"")</f>
        <v/>
      </c>
      <c r="B27" s="316"/>
      <c r="C27" s="249" t="str">
        <f t="shared" ref="C27" si="24">IF(AO27="介護福祉士","〇","")</f>
        <v/>
      </c>
      <c r="D27" s="242" t="str">
        <f t="shared" ref="D27" si="25">IF(A27="","",DATEDIF(A27,$AT$3,"m"))</f>
        <v/>
      </c>
      <c r="E27" s="261"/>
      <c r="F27" s="253"/>
      <c r="G27" s="85" t="s">
        <v>30</v>
      </c>
      <c r="H27" s="109"/>
      <c r="I27" s="109"/>
      <c r="J27" s="109"/>
      <c r="K27" s="41"/>
      <c r="L27" s="109"/>
      <c r="M27" s="109"/>
      <c r="N27" s="109"/>
      <c r="O27" s="109"/>
      <c r="P27" s="109"/>
      <c r="Q27" s="109"/>
      <c r="R27" s="43"/>
      <c r="S27" s="109"/>
      <c r="T27" s="109"/>
      <c r="U27" s="109"/>
      <c r="V27" s="41"/>
      <c r="W27" s="109"/>
      <c r="X27" s="109"/>
      <c r="Y27" s="109"/>
      <c r="Z27" s="109"/>
      <c r="AA27" s="109"/>
      <c r="AB27" s="109"/>
      <c r="AC27" s="109"/>
      <c r="AD27" s="109"/>
      <c r="AE27" s="109"/>
      <c r="AF27" s="109"/>
      <c r="AG27" s="109"/>
      <c r="AH27" s="109"/>
      <c r="AI27" s="109"/>
      <c r="AJ27" s="109"/>
      <c r="AK27" s="109"/>
      <c r="AL27" s="109"/>
      <c r="AM27" s="262">
        <f>SUM(H28:AL28)</f>
        <v>0</v>
      </c>
      <c r="AN27" s="303" t="str">
        <f t="shared" ref="AN27" si="26">IFERROR(IF(OR(E27="Ａ",AM27&gt;$AF$44),1,ROUNDDOWN(AM27/$AF$44,1)),"")</f>
        <v/>
      </c>
      <c r="AO27" s="257"/>
      <c r="AP27" s="8"/>
      <c r="AQ27" s="263"/>
      <c r="AR27" s="264"/>
      <c r="AS27" s="279"/>
      <c r="AT27" s="280"/>
      <c r="AU27" s="280"/>
      <c r="AV27" s="280"/>
      <c r="AW27" s="280"/>
      <c r="AX27" s="280"/>
      <c r="AY27" s="281"/>
    </row>
    <row r="28" spans="1:51" ht="13.5" customHeight="1">
      <c r="A28" s="190"/>
      <c r="B28" s="316"/>
      <c r="C28" s="250"/>
      <c r="D28" s="231"/>
      <c r="E28" s="232"/>
      <c r="F28" s="234"/>
      <c r="G28" s="85" t="s">
        <v>34</v>
      </c>
      <c r="H28" s="38"/>
      <c r="I28" s="38"/>
      <c r="J28" s="38"/>
      <c r="K28" s="38"/>
      <c r="L28" s="38"/>
      <c r="M28" s="38"/>
      <c r="N28" s="38"/>
      <c r="O28" s="38"/>
      <c r="P28" s="38"/>
      <c r="Q28" s="38"/>
      <c r="R28" s="56"/>
      <c r="S28" s="38"/>
      <c r="T28" s="38"/>
      <c r="U28" s="38"/>
      <c r="V28" s="38"/>
      <c r="W28" s="38"/>
      <c r="X28" s="38"/>
      <c r="Y28" s="38"/>
      <c r="Z28" s="38"/>
      <c r="AA28" s="38"/>
      <c r="AB28" s="38"/>
      <c r="AC28" s="38"/>
      <c r="AD28" s="38"/>
      <c r="AE28" s="38"/>
      <c r="AF28" s="38"/>
      <c r="AG28" s="38"/>
      <c r="AH28" s="38"/>
      <c r="AI28" s="38"/>
      <c r="AJ28" s="38"/>
      <c r="AK28" s="38"/>
      <c r="AL28" s="38"/>
      <c r="AM28" s="262"/>
      <c r="AN28" s="304"/>
      <c r="AO28" s="258"/>
      <c r="AP28" s="8"/>
      <c r="AQ28" s="263"/>
      <c r="AR28" s="264"/>
      <c r="AS28" s="279"/>
      <c r="AT28" s="280"/>
      <c r="AU28" s="280"/>
      <c r="AV28" s="280"/>
      <c r="AW28" s="280"/>
      <c r="AX28" s="280"/>
      <c r="AY28" s="281"/>
    </row>
    <row r="29" spans="1:51" ht="13.5" customHeight="1">
      <c r="A29" s="189" t="str">
        <f>IFERROR(INDEX(【従業者名簿】!F:F,MATCH('2月'!F29:F30,【従業者名簿】!C:C,)),"")</f>
        <v/>
      </c>
      <c r="B29" s="316"/>
      <c r="C29" s="249" t="str">
        <f t="shared" ref="C29" si="27">IF(AO29="介護福祉士","〇","")</f>
        <v/>
      </c>
      <c r="D29" s="242" t="str">
        <f t="shared" ref="D29" si="28">IF(A29="","",DATEDIF(A29,$AT$3,"m"))</f>
        <v/>
      </c>
      <c r="E29" s="261"/>
      <c r="F29" s="253"/>
      <c r="G29" s="85" t="s">
        <v>30</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262">
        <f t="shared" ref="AM29" si="29">SUM(H30:AL30)</f>
        <v>0</v>
      </c>
      <c r="AN29" s="303" t="str">
        <f t="shared" ref="AN29" si="30">IFERROR(IF(OR(E29="Ａ",AM29&gt;$AF$44),1,ROUNDDOWN(AM29/$AF$44,1)),"")</f>
        <v/>
      </c>
      <c r="AO29" s="257"/>
      <c r="AP29" s="8"/>
    </row>
    <row r="30" spans="1:51" ht="13.5" customHeight="1">
      <c r="A30" s="190"/>
      <c r="B30" s="316"/>
      <c r="C30" s="250"/>
      <c r="D30" s="231"/>
      <c r="E30" s="232"/>
      <c r="F30" s="234"/>
      <c r="G30" s="85" t="s">
        <v>34</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262"/>
      <c r="AN30" s="304"/>
      <c r="AO30" s="277"/>
      <c r="AP30" s="8"/>
      <c r="AQ30" s="176" t="s">
        <v>197</v>
      </c>
      <c r="AR30" s="177"/>
      <c r="AS30" s="178"/>
      <c r="AT30" s="173" t="s">
        <v>198</v>
      </c>
      <c r="AU30" s="174"/>
      <c r="AV30" s="174"/>
      <c r="AW30" s="173" t="s">
        <v>199</v>
      </c>
      <c r="AX30" s="174"/>
      <c r="AY30" s="174"/>
    </row>
    <row r="31" spans="1:51" ht="13.5" customHeight="1">
      <c r="A31" s="189" t="str">
        <f>IFERROR(INDEX(【従業者名簿】!F:F,MATCH('2月'!F31:F32,【従業者名簿】!C:C,)),"")</f>
        <v/>
      </c>
      <c r="B31" s="316"/>
      <c r="C31" s="249" t="str">
        <f t="shared" ref="C31" si="31">IF(AO31="介護福祉士","〇","")</f>
        <v/>
      </c>
      <c r="D31" s="242" t="str">
        <f t="shared" ref="D31" si="32">IF(A31="","",DATEDIF(A31,$AT$3,"m"))</f>
        <v/>
      </c>
      <c r="E31" s="261"/>
      <c r="F31" s="253"/>
      <c r="G31" s="85" t="s">
        <v>30</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262">
        <f t="shared" ref="AM31" si="33">SUM(H32:AL32)</f>
        <v>0</v>
      </c>
      <c r="AN31" s="303" t="str">
        <f t="shared" ref="AN31" si="34">IFERROR(IF(OR(E31="Ａ",AM31&gt;$AF$44),1,ROUNDDOWN(AM31/$AF$44,1)),"")</f>
        <v/>
      </c>
      <c r="AO31" s="257"/>
      <c r="AP31" s="8"/>
      <c r="AQ31" s="179"/>
      <c r="AR31" s="180"/>
      <c r="AS31" s="181"/>
      <c r="AT31" s="175"/>
      <c r="AU31" s="175"/>
      <c r="AV31" s="175"/>
      <c r="AW31" s="175"/>
      <c r="AX31" s="175"/>
      <c r="AY31" s="175"/>
    </row>
    <row r="32" spans="1:51" ht="13.5" customHeight="1">
      <c r="A32" s="190"/>
      <c r="B32" s="316"/>
      <c r="C32" s="250"/>
      <c r="D32" s="231"/>
      <c r="E32" s="232"/>
      <c r="F32" s="234"/>
      <c r="G32" s="85" t="s">
        <v>34</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262"/>
      <c r="AN32" s="304"/>
      <c r="AO32" s="258"/>
      <c r="AP32" s="8"/>
      <c r="AQ32" s="182"/>
      <c r="AR32" s="183"/>
      <c r="AS32" s="184"/>
      <c r="AT32" s="185" t="s">
        <v>172</v>
      </c>
      <c r="AU32" s="186"/>
      <c r="AV32" s="145"/>
      <c r="AW32" s="185" t="s">
        <v>173</v>
      </c>
      <c r="AX32" s="187"/>
      <c r="AY32" s="188"/>
    </row>
    <row r="33" spans="1:54" ht="13.5" customHeight="1">
      <c r="A33" s="189" t="str">
        <f>IFERROR(INDEX(【従業者名簿】!F:F,MATCH('2月'!F33:F34,【従業者名簿】!C:C,)),"")</f>
        <v/>
      </c>
      <c r="B33" s="316"/>
      <c r="C33" s="249" t="str">
        <f t="shared" ref="C33" si="35">IF(AO33="介護福祉士","〇","")</f>
        <v/>
      </c>
      <c r="D33" s="242" t="str">
        <f t="shared" ref="D33" si="36">IF(A33="","",DATEDIF(A33,$AT$3,"m"))</f>
        <v/>
      </c>
      <c r="E33" s="261"/>
      <c r="F33" s="253"/>
      <c r="G33" s="85" t="s">
        <v>30</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262">
        <f>SUM(H34:AL34)</f>
        <v>0</v>
      </c>
      <c r="AN33" s="303" t="str">
        <f t="shared" ref="AN33" si="37">IFERROR(IF(OR(E33="Ａ",AM33&gt;$AF$44),1,ROUNDDOWN(AM33/$AF$44,1)),"")</f>
        <v/>
      </c>
      <c r="AO33" s="257"/>
      <c r="AP33" s="8"/>
      <c r="AQ33" s="163" t="s">
        <v>207</v>
      </c>
      <c r="AR33" s="164"/>
      <c r="AS33" s="165"/>
      <c r="AT33" s="169">
        <f>ROUNDDOWN(SUMIF(C25:C42,"〇",AN25:AN42),1)</f>
        <v>0</v>
      </c>
      <c r="AU33" s="170"/>
      <c r="AV33" s="170"/>
      <c r="AW33" s="171" t="e">
        <f>AT33/AN43</f>
        <v>#DIV/0!</v>
      </c>
      <c r="AX33" s="172"/>
      <c r="AY33" s="172"/>
    </row>
    <row r="34" spans="1:54" ht="13.5" customHeight="1">
      <c r="A34" s="190"/>
      <c r="B34" s="316"/>
      <c r="C34" s="250"/>
      <c r="D34" s="231"/>
      <c r="E34" s="232"/>
      <c r="F34" s="234"/>
      <c r="G34" s="85" t="s">
        <v>34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262"/>
      <c r="AN34" s="304"/>
      <c r="AO34" s="258"/>
      <c r="AP34" s="8"/>
      <c r="AQ34" s="166" t="s">
        <v>201</v>
      </c>
      <c r="AR34" s="167"/>
      <c r="AS34" s="168"/>
      <c r="AT34" s="170"/>
      <c r="AU34" s="170"/>
      <c r="AV34" s="170"/>
      <c r="AW34" s="172"/>
      <c r="AX34" s="172"/>
      <c r="AY34" s="172"/>
    </row>
    <row r="35" spans="1:54" ht="13.5" customHeight="1">
      <c r="A35" s="189" t="str">
        <f>IFERROR(INDEX(【従業者名簿】!F:F,MATCH('2月'!F35:F36,【従業者名簿】!C:C,)),"")</f>
        <v/>
      </c>
      <c r="B35" s="316"/>
      <c r="C35" s="249" t="str">
        <f t="shared" ref="C35" si="38">IF(AO35="介護福祉士","〇","")</f>
        <v/>
      </c>
      <c r="D35" s="242" t="str">
        <f t="shared" ref="D35" si="39">IF(A35="","",DATEDIF(A35,$AT$3,"m"))</f>
        <v/>
      </c>
      <c r="E35" s="261"/>
      <c r="F35" s="253"/>
      <c r="G35" s="85" t="s">
        <v>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262">
        <f>SUM(H36:AL36)</f>
        <v>0</v>
      </c>
      <c r="AN35" s="303" t="str">
        <f t="shared" ref="AN35" si="40">IFERROR(IF(OR(E35="Ａ",AM35&gt;$AF$44),1,ROUNDDOWN(AM35/$AF$44,1)),"")</f>
        <v/>
      </c>
      <c r="AO35" s="257"/>
      <c r="AP35" s="8"/>
      <c r="AQ35" s="163" t="s">
        <v>200</v>
      </c>
      <c r="AR35" s="164"/>
      <c r="AS35" s="165"/>
      <c r="AT35" s="169">
        <f>ROUNDDOWN(SUMIFS(AN25:AN42,C25:C42,"〇",D25:D42,"&gt;="&amp;BA35),1)</f>
        <v>0</v>
      </c>
      <c r="AU35" s="170"/>
      <c r="AV35" s="170"/>
      <c r="AW35" s="171" t="e">
        <f>AT35/AN43</f>
        <v>#DIV/0!</v>
      </c>
      <c r="AX35" s="172"/>
      <c r="AY35" s="172"/>
      <c r="BA35" s="159">
        <f>【算定要件集計】!$T$7</f>
        <v>120</v>
      </c>
      <c r="BB35" s="1" t="s">
        <v>206</v>
      </c>
    </row>
    <row r="36" spans="1:54" ht="13.5" customHeight="1">
      <c r="A36" s="190"/>
      <c r="B36" s="316"/>
      <c r="C36" s="250"/>
      <c r="D36" s="231"/>
      <c r="E36" s="232"/>
      <c r="F36" s="234"/>
      <c r="G36" s="85" t="s">
        <v>34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262"/>
      <c r="AN36" s="304"/>
      <c r="AO36" s="258"/>
      <c r="AP36" s="8"/>
      <c r="AQ36" s="166" t="s">
        <v>202</v>
      </c>
      <c r="AR36" s="167"/>
      <c r="AS36" s="168"/>
      <c r="AT36" s="170"/>
      <c r="AU36" s="170"/>
      <c r="AV36" s="170"/>
      <c r="AW36" s="172"/>
      <c r="AX36" s="172"/>
      <c r="AY36" s="172"/>
      <c r="BA36" s="160"/>
    </row>
    <row r="37" spans="1:54" ht="13.5" customHeight="1">
      <c r="A37" s="189" t="str">
        <f>IFERROR(INDEX(【従業者名簿】!F:F,MATCH('2月'!F37:F38,【従業者名簿】!C:C,)),"")</f>
        <v/>
      </c>
      <c r="B37" s="316"/>
      <c r="C37" s="249" t="str">
        <f t="shared" ref="C37" si="41">IF(AO37="介護福祉士","〇","")</f>
        <v/>
      </c>
      <c r="D37" s="242" t="str">
        <f t="shared" ref="D37" si="42">IF(A37="","",DATEDIF(A37,$AT$3,"m"))</f>
        <v/>
      </c>
      <c r="E37" s="270"/>
      <c r="F37" s="253"/>
      <c r="G37" s="85" t="s">
        <v>30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262">
        <f>SUM(H38:AL38)</f>
        <v>0</v>
      </c>
      <c r="AN37" s="303" t="str">
        <f t="shared" ref="AN37" si="43">IFERROR(IF(OR(E37="Ａ",AM37&gt;$AF$44),1,ROUNDDOWN(AM37/$AF$44,1)),"")</f>
        <v/>
      </c>
      <c r="AO37" s="257"/>
      <c r="AP37" s="8"/>
      <c r="AQ37" s="163" t="s">
        <v>203</v>
      </c>
      <c r="AR37" s="164"/>
      <c r="AS37" s="165"/>
      <c r="AT37" s="169">
        <f>ROUNDDOWN(SUMIF(D11:D42,"&gt;="&amp;BA37,AN11:AN42),1)</f>
        <v>0</v>
      </c>
      <c r="AU37" s="170"/>
      <c r="AV37" s="170"/>
      <c r="AW37" s="297" t="e">
        <f>AT37/AN44</f>
        <v>#DIV/0!</v>
      </c>
      <c r="AX37" s="298"/>
      <c r="AY37" s="299"/>
      <c r="BA37" s="159">
        <f>【算定要件集計】!$T$10</f>
        <v>84</v>
      </c>
      <c r="BB37" s="1" t="s">
        <v>205</v>
      </c>
    </row>
    <row r="38" spans="1:54" ht="13.5" customHeight="1">
      <c r="A38" s="190"/>
      <c r="B38" s="316"/>
      <c r="C38" s="250"/>
      <c r="D38" s="231"/>
      <c r="E38" s="233"/>
      <c r="F38" s="318"/>
      <c r="G38" s="85" t="s">
        <v>34</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262"/>
      <c r="AN38" s="304"/>
      <c r="AO38" s="258"/>
      <c r="AP38" s="8"/>
      <c r="AQ38" s="166" t="s">
        <v>204</v>
      </c>
      <c r="AR38" s="167"/>
      <c r="AS38" s="168"/>
      <c r="AT38" s="170"/>
      <c r="AU38" s="170"/>
      <c r="AV38" s="170"/>
      <c r="AW38" s="300"/>
      <c r="AX38" s="301"/>
      <c r="AY38" s="302"/>
      <c r="BA38" s="160"/>
    </row>
    <row r="39" spans="1:54" ht="13.5" customHeight="1">
      <c r="A39" s="189" t="str">
        <f>IFERROR(INDEX(【従業者名簿】!F:F,MATCH('2月'!F39:F40,【従業者名簿】!C:C,)),"")</f>
        <v/>
      </c>
      <c r="B39" s="316"/>
      <c r="C39" s="249" t="str">
        <f t="shared" ref="C39" si="44">IF(AO39="介護福祉士","〇","")</f>
        <v/>
      </c>
      <c r="D39" s="242" t="str">
        <f t="shared" ref="D39" si="45">IF(A39="","",DATEDIF(A39,$AT$3,"m"))</f>
        <v/>
      </c>
      <c r="E39" s="270"/>
      <c r="F39" s="253"/>
      <c r="G39" s="85" t="s">
        <v>30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262">
        <f>SUM(H40:AL40)</f>
        <v>0</v>
      </c>
      <c r="AN39" s="303" t="str">
        <f t="shared" ref="AN39" si="46">IFERROR(IF(OR(E39="Ａ",AM39&gt;$AF$44),1,ROUNDDOWN(AM39/$AF$44,1)),"")</f>
        <v/>
      </c>
      <c r="AO39" s="257"/>
      <c r="AP39" s="8"/>
      <c r="AQ39" s="161"/>
      <c r="AR39" s="162"/>
      <c r="AS39" s="162"/>
      <c r="AT39" s="161"/>
      <c r="AU39" s="162"/>
      <c r="AV39" s="162"/>
      <c r="AW39" s="161"/>
      <c r="AX39" s="162"/>
      <c r="AY39" s="162"/>
    </row>
    <row r="40" spans="1:54" ht="13.5" customHeight="1">
      <c r="A40" s="190"/>
      <c r="B40" s="316"/>
      <c r="C40" s="250"/>
      <c r="D40" s="231"/>
      <c r="E40" s="233"/>
      <c r="F40" s="318"/>
      <c r="G40" s="85" t="s">
        <v>34</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262"/>
      <c r="AN40" s="304"/>
      <c r="AO40" s="258"/>
      <c r="AP40" s="8"/>
      <c r="AQ40" s="162"/>
      <c r="AR40" s="162"/>
      <c r="AS40" s="162"/>
      <c r="AT40" s="162"/>
      <c r="AU40" s="162"/>
      <c r="AV40" s="162"/>
      <c r="AW40" s="162"/>
      <c r="AX40" s="162"/>
      <c r="AY40" s="162"/>
    </row>
    <row r="41" spans="1:54" ht="13.5" customHeight="1">
      <c r="A41" s="189" t="str">
        <f>IFERROR(INDEX(【従業者名簿】!F:F,MATCH('2月'!F41:F42,【従業者名簿】!C:C,)),"")</f>
        <v/>
      </c>
      <c r="B41" s="316"/>
      <c r="C41" s="249" t="str">
        <f t="shared" ref="C41" si="47">IF(AO41="介護福祉士","〇","")</f>
        <v/>
      </c>
      <c r="D41" s="242" t="str">
        <f t="shared" ref="D41" si="48">IF(A41="","",DATEDIF(A41,$AT$3,"m"))</f>
        <v/>
      </c>
      <c r="E41" s="270"/>
      <c r="F41" s="253"/>
      <c r="G41" s="85" t="s">
        <v>30</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262">
        <f>SUM(H42:AL42)</f>
        <v>0</v>
      </c>
      <c r="AN41" s="303" t="str">
        <f t="shared" ref="AN41" si="49">IFERROR(IF(OR(E41="Ａ",AM41&gt;$AF$44),1,ROUNDDOWN(AM41/$AF$44,1)),"")</f>
        <v/>
      </c>
      <c r="AO41" s="257"/>
      <c r="AP41" s="8"/>
      <c r="AQ41" s="161"/>
      <c r="AR41" s="162"/>
      <c r="AS41" s="162"/>
      <c r="AT41" s="161"/>
      <c r="AU41" s="162"/>
      <c r="AV41" s="162"/>
      <c r="AW41" s="161"/>
      <c r="AX41" s="162"/>
      <c r="AY41" s="162"/>
    </row>
    <row r="42" spans="1:54" ht="13.5" customHeight="1">
      <c r="A42" s="190"/>
      <c r="B42" s="317"/>
      <c r="C42" s="250"/>
      <c r="D42" s="231"/>
      <c r="E42" s="233"/>
      <c r="F42" s="318"/>
      <c r="G42" s="85" t="s">
        <v>34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262"/>
      <c r="AN42" s="304"/>
      <c r="AO42" s="258"/>
      <c r="AP42" s="8"/>
      <c r="AQ42" s="162"/>
      <c r="AR42" s="162"/>
      <c r="AS42" s="162"/>
      <c r="AT42" s="162"/>
      <c r="AU42" s="162"/>
      <c r="AV42" s="162"/>
      <c r="AW42" s="162"/>
      <c r="AX42" s="162"/>
      <c r="AY42" s="162"/>
    </row>
    <row r="43" spans="1:54" ht="13.5" customHeight="1">
      <c r="B43" s="176" t="s">
        <v>42</v>
      </c>
      <c r="C43" s="218"/>
      <c r="D43" s="218"/>
      <c r="E43" s="218"/>
      <c r="F43" s="218"/>
      <c r="G43" s="28" t="s">
        <v>40</v>
      </c>
      <c r="H43" s="26"/>
      <c r="I43" s="111"/>
      <c r="J43" s="176" t="s">
        <v>37</v>
      </c>
      <c r="K43" s="177"/>
      <c r="L43" s="177"/>
      <c r="M43" s="177"/>
      <c r="N43" s="177"/>
      <c r="O43" s="177"/>
      <c r="P43" s="177"/>
      <c r="Q43" s="177"/>
      <c r="R43" s="177"/>
      <c r="S43" s="17"/>
      <c r="T43" s="29" t="s">
        <v>41</v>
      </c>
      <c r="U43" s="27"/>
      <c r="V43" s="176" t="s">
        <v>38</v>
      </c>
      <c r="W43" s="177"/>
      <c r="X43" s="177"/>
      <c r="Y43" s="177"/>
      <c r="Z43" s="177"/>
      <c r="AA43" s="177"/>
      <c r="AB43" s="177"/>
      <c r="AC43" s="218"/>
      <c r="AD43" s="218"/>
      <c r="AE43" s="218"/>
      <c r="AF43" s="17" t="s">
        <v>174</v>
      </c>
      <c r="AH43" s="30"/>
      <c r="AI43" s="30"/>
      <c r="AJ43" s="30"/>
      <c r="AK43" s="30"/>
      <c r="AL43" s="137"/>
      <c r="AM43" s="136" t="s">
        <v>177</v>
      </c>
      <c r="AN43" s="133">
        <f>ROUNDDOWN(SUM(AN25:AN42),1)</f>
        <v>0</v>
      </c>
      <c r="AO43" s="123" t="s">
        <v>140</v>
      </c>
      <c r="AP43" s="11"/>
      <c r="AQ43" s="161"/>
      <c r="AR43" s="162"/>
      <c r="AS43" s="162"/>
      <c r="AT43" s="161"/>
      <c r="AU43" s="162"/>
      <c r="AV43" s="162"/>
      <c r="AW43" s="161"/>
      <c r="AX43" s="162"/>
      <c r="AY43" s="162"/>
    </row>
    <row r="44" spans="1:54" ht="13.5" customHeight="1">
      <c r="B44" s="182"/>
      <c r="C44" s="183"/>
      <c r="D44" s="183"/>
      <c r="E44" s="183"/>
      <c r="F44" s="183"/>
      <c r="G44" s="44">
        <f>AF6</f>
        <v>0</v>
      </c>
      <c r="H44" s="24" t="s">
        <v>15</v>
      </c>
      <c r="I44" s="112"/>
      <c r="J44" s="265"/>
      <c r="K44" s="266"/>
      <c r="L44" s="266"/>
      <c r="M44" s="266"/>
      <c r="N44" s="266"/>
      <c r="O44" s="266"/>
      <c r="P44" s="266"/>
      <c r="Q44" s="266"/>
      <c r="R44" s="266"/>
      <c r="S44" s="268">
        <f>IFERROR(IF(COUNTIF(X4:AD4,"〇")=AM6/AF6,AD2,(AM6/AF6*4)+(COUNT(H8:AL8)-28)*(AM6/AF6/7)),0)</f>
        <v>0</v>
      </c>
      <c r="T44" s="268"/>
      <c r="U44" s="25" t="s">
        <v>6</v>
      </c>
      <c r="V44" s="265"/>
      <c r="W44" s="266"/>
      <c r="X44" s="266"/>
      <c r="Y44" s="266"/>
      <c r="Z44" s="266"/>
      <c r="AA44" s="266"/>
      <c r="AB44" s="266"/>
      <c r="AC44" s="183"/>
      <c r="AD44" s="183"/>
      <c r="AE44" s="183"/>
      <c r="AF44" s="269">
        <f>ROUNDDOWN(G44*S44,0)</f>
        <v>0</v>
      </c>
      <c r="AG44" s="269"/>
      <c r="AH44" s="24" t="s">
        <v>15</v>
      </c>
      <c r="AI44" s="24"/>
      <c r="AJ44" s="24"/>
      <c r="AK44" s="24"/>
      <c r="AL44" s="25"/>
      <c r="AM44" s="115"/>
      <c r="AN44" s="134">
        <f>ROUNDDOWN(SUM(AN11:AN42),1)</f>
        <v>0</v>
      </c>
      <c r="AO44" s="124" t="s">
        <v>141</v>
      </c>
      <c r="AP44" s="11"/>
      <c r="AQ44" s="162"/>
      <c r="AR44" s="162"/>
      <c r="AS44" s="162"/>
      <c r="AT44" s="162"/>
      <c r="AU44" s="162"/>
      <c r="AV44" s="162"/>
      <c r="AW44" s="162"/>
      <c r="AX44" s="162"/>
      <c r="AY44" s="162"/>
    </row>
    <row r="45" spans="1:54" ht="13.5" customHeight="1">
      <c r="B45" s="110"/>
      <c r="C45" s="110"/>
      <c r="D45" s="110"/>
      <c r="E45" s="7" t="s">
        <v>71</v>
      </c>
      <c r="F45" s="110"/>
      <c r="G45" s="57"/>
      <c r="H45" s="7"/>
      <c r="I45" s="58"/>
      <c r="J45" s="58"/>
      <c r="K45" s="58"/>
      <c r="L45" s="58"/>
      <c r="M45" s="58"/>
      <c r="N45" s="58"/>
      <c r="O45" s="58"/>
      <c r="P45" s="58"/>
      <c r="Q45" s="58"/>
      <c r="R45" s="58"/>
      <c r="S45" s="59"/>
      <c r="T45" s="59"/>
      <c r="U45" s="7"/>
      <c r="V45" s="58"/>
      <c r="W45" s="58"/>
      <c r="X45" s="58"/>
      <c r="Y45" s="58"/>
      <c r="Z45" s="58"/>
      <c r="AA45" s="58"/>
      <c r="AB45" s="58"/>
      <c r="AC45" s="110"/>
      <c r="AD45" s="110"/>
      <c r="AE45" s="110"/>
      <c r="AF45" s="60"/>
      <c r="AG45" s="60"/>
      <c r="AH45" s="7"/>
      <c r="AI45" s="7"/>
      <c r="AJ45" s="7"/>
      <c r="AK45" s="7"/>
      <c r="AL45" s="7"/>
      <c r="AM45" s="117" t="s">
        <v>143</v>
      </c>
      <c r="AN45" s="62"/>
      <c r="AO45" s="63"/>
      <c r="AP45" s="11"/>
      <c r="AQ45" s="161"/>
      <c r="AR45" s="162"/>
      <c r="AS45" s="162"/>
      <c r="AT45" s="161"/>
      <c r="AU45" s="162"/>
      <c r="AV45" s="162"/>
      <c r="AW45" s="161"/>
      <c r="AX45" s="162"/>
      <c r="AY45" s="162"/>
    </row>
    <row r="46" spans="1:54" ht="13.5" customHeight="1">
      <c r="B46" s="198"/>
      <c r="C46" s="198"/>
      <c r="D46" s="198"/>
      <c r="E46" s="198"/>
      <c r="AP46" s="12"/>
      <c r="AQ46" s="162"/>
      <c r="AR46" s="162"/>
      <c r="AS46" s="162"/>
      <c r="AT46" s="162"/>
      <c r="AU46" s="162"/>
      <c r="AV46" s="162"/>
      <c r="AW46" s="162"/>
      <c r="AX46" s="162"/>
      <c r="AY46" s="162"/>
    </row>
    <row r="47" spans="1:54" ht="18" customHeight="1">
      <c r="B47" s="198"/>
      <c r="C47" s="198"/>
      <c r="D47" s="198"/>
      <c r="E47" s="198"/>
      <c r="AP47" s="12"/>
      <c r="AQ47" s="12"/>
      <c r="AR47" s="12"/>
      <c r="AY47" s="16"/>
    </row>
    <row r="48" spans="1:54" ht="18" customHeight="1">
      <c r="B48" s="120" t="s">
        <v>2</v>
      </c>
      <c r="C48" s="120"/>
      <c r="D48" s="120"/>
      <c r="E48" s="120"/>
      <c r="F48" s="120"/>
      <c r="G48" s="120"/>
      <c r="H48" s="120"/>
      <c r="I48" s="120"/>
      <c r="J48" s="120"/>
      <c r="X48" s="1" t="s">
        <v>91</v>
      </c>
      <c r="AD48" s="224">
        <f>AD2</f>
        <v>0</v>
      </c>
      <c r="AE48" s="183"/>
      <c r="AF48" s="183"/>
      <c r="AG48" s="183"/>
      <c r="AO48" s="3"/>
      <c r="AY48" s="3" t="s">
        <v>86</v>
      </c>
    </row>
    <row r="49" spans="1:54" ht="18" customHeight="1">
      <c r="B49" s="199" t="s">
        <v>18</v>
      </c>
      <c r="C49" s="200"/>
      <c r="D49" s="315">
        <f>D3</f>
        <v>0</v>
      </c>
      <c r="E49" s="311"/>
      <c r="F49" s="311"/>
      <c r="G49" s="311"/>
      <c r="H49" s="311"/>
      <c r="I49" s="311"/>
      <c r="J49" s="311"/>
      <c r="K49" s="312"/>
      <c r="L49" s="191" t="s">
        <v>87</v>
      </c>
      <c r="M49" s="194"/>
      <c r="N49" s="194"/>
      <c r="O49" s="204"/>
      <c r="P49" s="205"/>
      <c r="Q49" s="205"/>
      <c r="R49" s="199" t="s">
        <v>19</v>
      </c>
      <c r="S49" s="206"/>
      <c r="T49" s="156"/>
      <c r="U49" s="207"/>
      <c r="V49" s="208"/>
      <c r="X49" s="119" t="s">
        <v>92</v>
      </c>
      <c r="Y49" s="119" t="s">
        <v>93</v>
      </c>
      <c r="Z49" s="119" t="s">
        <v>94</v>
      </c>
      <c r="AA49" s="119" t="s">
        <v>95</v>
      </c>
      <c r="AB49" s="119" t="s">
        <v>96</v>
      </c>
      <c r="AC49" s="119" t="s">
        <v>97</v>
      </c>
      <c r="AD49" s="119" t="s">
        <v>6</v>
      </c>
      <c r="AE49" s="217" t="s">
        <v>156</v>
      </c>
      <c r="AF49" s="218"/>
      <c r="AG49" s="219"/>
      <c r="AO49" s="199" t="s">
        <v>33</v>
      </c>
      <c r="AP49" s="209"/>
      <c r="AQ49" s="209"/>
      <c r="AR49" s="209"/>
      <c r="AS49" s="210"/>
      <c r="AT49" s="306" t="str">
        <f>AT3</f>
        <v/>
      </c>
      <c r="AU49" s="307"/>
      <c r="AV49" s="307"/>
      <c r="AW49" s="307"/>
      <c r="AX49" s="308"/>
      <c r="AY49" s="309"/>
    </row>
    <row r="50" spans="1:54" ht="18" customHeight="1">
      <c r="G50" s="5" t="s">
        <v>88</v>
      </c>
      <c r="H50" s="54"/>
      <c r="I50" s="1" t="s">
        <v>36</v>
      </c>
      <c r="J50" s="54"/>
      <c r="K50" s="1" t="s">
        <v>20</v>
      </c>
      <c r="M50" s="54"/>
      <c r="N50" s="1" t="s">
        <v>36</v>
      </c>
      <c r="O50" s="54"/>
      <c r="P50" s="1" t="s">
        <v>21</v>
      </c>
      <c r="R50" s="113"/>
      <c r="S50" s="1" t="s">
        <v>15</v>
      </c>
      <c r="U50" s="7"/>
      <c r="V50" s="7"/>
      <c r="W50" s="7"/>
      <c r="X50" s="122">
        <f t="shared" ref="X50:AE51" si="50">X4</f>
        <v>0</v>
      </c>
      <c r="Y50" s="122">
        <f t="shared" si="50"/>
        <v>0</v>
      </c>
      <c r="Z50" s="122">
        <f t="shared" si="50"/>
        <v>0</v>
      </c>
      <c r="AA50" s="122">
        <f t="shared" si="50"/>
        <v>0</v>
      </c>
      <c r="AB50" s="122">
        <f t="shared" si="50"/>
        <v>0</v>
      </c>
      <c r="AC50" s="122">
        <f t="shared" si="50"/>
        <v>0</v>
      </c>
      <c r="AD50" s="122">
        <f t="shared" si="50"/>
        <v>0</v>
      </c>
      <c r="AE50" s="310">
        <f t="shared" si="50"/>
        <v>0</v>
      </c>
      <c r="AF50" s="311"/>
      <c r="AG50" s="312"/>
      <c r="AJ50" s="7"/>
      <c r="AL50" s="5"/>
      <c r="AM50" s="55"/>
      <c r="AN50" s="7"/>
    </row>
    <row r="51" spans="1:54" ht="13.5">
      <c r="G51" s="5"/>
      <c r="U51" s="7"/>
      <c r="V51" s="7"/>
      <c r="W51" s="7"/>
      <c r="X51" s="122">
        <f t="shared" si="50"/>
        <v>0</v>
      </c>
      <c r="Y51" s="122">
        <f t="shared" si="50"/>
        <v>0</v>
      </c>
      <c r="Z51" s="122">
        <f t="shared" si="50"/>
        <v>0</v>
      </c>
      <c r="AA51" s="122">
        <f t="shared" si="50"/>
        <v>0</v>
      </c>
      <c r="AB51" s="122">
        <f t="shared" si="50"/>
        <v>0</v>
      </c>
      <c r="AC51" s="122">
        <f t="shared" si="50"/>
        <v>0</v>
      </c>
      <c r="AD51" s="122">
        <f t="shared" si="50"/>
        <v>0</v>
      </c>
      <c r="AE51" s="313">
        <f t="shared" si="50"/>
        <v>0</v>
      </c>
      <c r="AF51" s="314"/>
      <c r="AG51" s="312"/>
    </row>
    <row r="52" spans="1:54" ht="18" customHeight="1">
      <c r="AE52" s="5" t="s">
        <v>35</v>
      </c>
      <c r="AF52" s="215">
        <f>【算定要件集計】!$I$4</f>
        <v>0</v>
      </c>
      <c r="AG52" s="216"/>
      <c r="AH52" s="7" t="s">
        <v>27</v>
      </c>
      <c r="AI52" s="7"/>
      <c r="AJ52" s="7"/>
      <c r="AL52" s="5" t="s">
        <v>28</v>
      </c>
      <c r="AM52" s="55">
        <f>【算定要件集計】!$L$4</f>
        <v>0</v>
      </c>
      <c r="AN52" s="7" t="s">
        <v>27</v>
      </c>
      <c r="AQ52" s="1" t="s">
        <v>23</v>
      </c>
    </row>
    <row r="53" spans="1:54" s="6" customFormat="1" ht="18" customHeight="1">
      <c r="A53" s="189" t="s">
        <v>51</v>
      </c>
      <c r="B53" s="191" t="s">
        <v>0</v>
      </c>
      <c r="C53" s="192" t="s">
        <v>208</v>
      </c>
      <c r="D53" s="192" t="s">
        <v>53</v>
      </c>
      <c r="E53" s="192" t="s">
        <v>1</v>
      </c>
      <c r="F53" s="191" t="s">
        <v>3</v>
      </c>
      <c r="G53" s="173" t="s">
        <v>31</v>
      </c>
      <c r="H53" s="21" t="str">
        <f>AT49</f>
        <v/>
      </c>
      <c r="I53" s="21" t="str">
        <f>IFERROR(H53+1,"")</f>
        <v/>
      </c>
      <c r="J53" s="21" t="str">
        <f t="shared" ref="J53:AI53" si="51">IFERROR(I53+1,"")</f>
        <v/>
      </c>
      <c r="K53" s="21" t="str">
        <f t="shared" si="51"/>
        <v/>
      </c>
      <c r="L53" s="21" t="str">
        <f t="shared" si="51"/>
        <v/>
      </c>
      <c r="M53" s="21" t="str">
        <f t="shared" si="51"/>
        <v/>
      </c>
      <c r="N53" s="21" t="str">
        <f t="shared" si="51"/>
        <v/>
      </c>
      <c r="O53" s="21" t="str">
        <f t="shared" si="51"/>
        <v/>
      </c>
      <c r="P53" s="21" t="str">
        <f t="shared" si="51"/>
        <v/>
      </c>
      <c r="Q53" s="21" t="str">
        <f t="shared" si="51"/>
        <v/>
      </c>
      <c r="R53" s="21" t="str">
        <f t="shared" si="51"/>
        <v/>
      </c>
      <c r="S53" s="21" t="str">
        <f t="shared" si="51"/>
        <v/>
      </c>
      <c r="T53" s="21" t="str">
        <f t="shared" si="51"/>
        <v/>
      </c>
      <c r="U53" s="21" t="str">
        <f t="shared" si="51"/>
        <v/>
      </c>
      <c r="V53" s="21" t="str">
        <f t="shared" si="51"/>
        <v/>
      </c>
      <c r="W53" s="21" t="str">
        <f t="shared" si="51"/>
        <v/>
      </c>
      <c r="X53" s="21" t="str">
        <f t="shared" si="51"/>
        <v/>
      </c>
      <c r="Y53" s="21" t="str">
        <f t="shared" si="51"/>
        <v/>
      </c>
      <c r="Z53" s="21" t="str">
        <f t="shared" si="51"/>
        <v/>
      </c>
      <c r="AA53" s="21" t="str">
        <f t="shared" si="51"/>
        <v/>
      </c>
      <c r="AB53" s="21" t="str">
        <f t="shared" si="51"/>
        <v/>
      </c>
      <c r="AC53" s="21" t="str">
        <f t="shared" si="51"/>
        <v/>
      </c>
      <c r="AD53" s="21" t="str">
        <f t="shared" si="51"/>
        <v/>
      </c>
      <c r="AE53" s="21" t="str">
        <f t="shared" si="51"/>
        <v/>
      </c>
      <c r="AF53" s="21" t="str">
        <f t="shared" si="51"/>
        <v/>
      </c>
      <c r="AG53" s="21" t="str">
        <f t="shared" si="51"/>
        <v/>
      </c>
      <c r="AH53" s="21" t="str">
        <f t="shared" si="51"/>
        <v/>
      </c>
      <c r="AI53" s="21" t="str">
        <f t="shared" si="51"/>
        <v/>
      </c>
      <c r="AJ53" s="21" t="str">
        <f>IFERROR(IF(MONTH(AI53)&lt;&gt;MONTH(AI53+1),"",AI53+1),"")</f>
        <v/>
      </c>
      <c r="AK53" s="21" t="str">
        <f>IFERROR(IF(MONTH(AJ53)&lt;&gt;MONTH(AJ53+1),"",AJ53+1),"")</f>
        <v/>
      </c>
      <c r="AL53" s="21" t="str">
        <f>IFERROR(IF(MONTH(AK53)&lt;&gt;MONTH(AK53+1),"",AK53+1),"")</f>
        <v/>
      </c>
      <c r="AM53" s="195" t="s">
        <v>169</v>
      </c>
      <c r="AN53" s="195" t="s">
        <v>179</v>
      </c>
      <c r="AO53" s="284" t="s">
        <v>85</v>
      </c>
      <c r="AQ53" s="217" t="s">
        <v>30</v>
      </c>
      <c r="AR53" s="286"/>
      <c r="AS53" s="217" t="s">
        <v>32</v>
      </c>
      <c r="AT53" s="287"/>
      <c r="AU53" s="287"/>
      <c r="AV53" s="287"/>
      <c r="AW53" s="288"/>
      <c r="AX53" s="217" t="s">
        <v>15</v>
      </c>
      <c r="AY53" s="219"/>
    </row>
    <row r="54" spans="1:54" s="6" customFormat="1" ht="18" customHeight="1">
      <c r="A54" s="190"/>
      <c r="B54" s="191"/>
      <c r="C54" s="193"/>
      <c r="D54" s="193"/>
      <c r="E54" s="193"/>
      <c r="F54" s="191"/>
      <c r="G54" s="194"/>
      <c r="H54" s="22" t="str">
        <f>H53</f>
        <v/>
      </c>
      <c r="I54" s="22" t="str">
        <f>I53</f>
        <v/>
      </c>
      <c r="J54" s="22" t="str">
        <f t="shared" ref="J54:AL54" si="52">J53</f>
        <v/>
      </c>
      <c r="K54" s="22" t="str">
        <f t="shared" si="52"/>
        <v/>
      </c>
      <c r="L54" s="22" t="str">
        <f t="shared" si="52"/>
        <v/>
      </c>
      <c r="M54" s="22" t="str">
        <f t="shared" si="52"/>
        <v/>
      </c>
      <c r="N54" s="22" t="str">
        <f t="shared" si="52"/>
        <v/>
      </c>
      <c r="O54" s="22" t="str">
        <f t="shared" si="52"/>
        <v/>
      </c>
      <c r="P54" s="22" t="str">
        <f t="shared" si="52"/>
        <v/>
      </c>
      <c r="Q54" s="22" t="str">
        <f t="shared" si="52"/>
        <v/>
      </c>
      <c r="R54" s="22" t="str">
        <f t="shared" si="52"/>
        <v/>
      </c>
      <c r="S54" s="22" t="str">
        <f t="shared" si="52"/>
        <v/>
      </c>
      <c r="T54" s="22" t="str">
        <f t="shared" si="52"/>
        <v/>
      </c>
      <c r="U54" s="22" t="str">
        <f t="shared" si="52"/>
        <v/>
      </c>
      <c r="V54" s="22" t="str">
        <f t="shared" si="52"/>
        <v/>
      </c>
      <c r="W54" s="22" t="str">
        <f t="shared" si="52"/>
        <v/>
      </c>
      <c r="X54" s="22" t="str">
        <f t="shared" si="52"/>
        <v/>
      </c>
      <c r="Y54" s="22" t="str">
        <f t="shared" si="52"/>
        <v/>
      </c>
      <c r="Z54" s="22" t="str">
        <f t="shared" si="52"/>
        <v/>
      </c>
      <c r="AA54" s="22" t="str">
        <f t="shared" si="52"/>
        <v/>
      </c>
      <c r="AB54" s="22" t="str">
        <f t="shared" si="52"/>
        <v/>
      </c>
      <c r="AC54" s="22" t="str">
        <f t="shared" si="52"/>
        <v/>
      </c>
      <c r="AD54" s="22" t="str">
        <f t="shared" si="52"/>
        <v/>
      </c>
      <c r="AE54" s="22" t="str">
        <f t="shared" si="52"/>
        <v/>
      </c>
      <c r="AF54" s="22" t="str">
        <f t="shared" si="52"/>
        <v/>
      </c>
      <c r="AG54" s="22" t="str">
        <f t="shared" si="52"/>
        <v/>
      </c>
      <c r="AH54" s="22" t="str">
        <f t="shared" si="52"/>
        <v/>
      </c>
      <c r="AI54" s="22" t="str">
        <f t="shared" si="52"/>
        <v/>
      </c>
      <c r="AJ54" s="22" t="str">
        <f t="shared" si="52"/>
        <v/>
      </c>
      <c r="AK54" s="22" t="str">
        <f t="shared" si="52"/>
        <v/>
      </c>
      <c r="AL54" s="22" t="str">
        <f t="shared" si="52"/>
        <v/>
      </c>
      <c r="AM54" s="195"/>
      <c r="AN54" s="195"/>
      <c r="AO54" s="285"/>
      <c r="AQ54" s="182"/>
      <c r="AR54" s="184"/>
      <c r="AS54" s="182"/>
      <c r="AT54" s="183"/>
      <c r="AU54" s="183"/>
      <c r="AV54" s="183"/>
      <c r="AW54" s="184"/>
      <c r="AX54" s="182"/>
      <c r="AY54" s="184"/>
    </row>
    <row r="55" spans="1:54" s="6" customFormat="1" ht="13.5" customHeight="1">
      <c r="A55" s="189" t="str">
        <f>IFERROR(INDEX(【従業者名簿】!F:F,MATCH('2月'!F55:F56,【従業者名簿】!C:C,)),"")</f>
        <v/>
      </c>
      <c r="B55" s="238" t="s">
        <v>4</v>
      </c>
      <c r="C55" s="240"/>
      <c r="D55" s="242" t="str">
        <f>IF(A55="","",DATEDIF(A55,$AT$3,"m"))</f>
        <v/>
      </c>
      <c r="E55" s="244"/>
      <c r="F55" s="235"/>
      <c r="G55" s="85" t="s">
        <v>30</v>
      </c>
      <c r="H55" s="109"/>
      <c r="I55" s="109"/>
      <c r="J55" s="109"/>
      <c r="K55" s="43"/>
      <c r="L55" s="109"/>
      <c r="M55" s="109"/>
      <c r="N55" s="109"/>
      <c r="O55" s="109"/>
      <c r="P55" s="109"/>
      <c r="Q55" s="109"/>
      <c r="R55" s="109"/>
      <c r="S55" s="109"/>
      <c r="T55" s="109"/>
      <c r="U55" s="109"/>
      <c r="V55" s="109"/>
      <c r="W55" s="109"/>
      <c r="X55" s="43"/>
      <c r="Y55" s="109"/>
      <c r="Z55" s="109"/>
      <c r="AA55" s="109"/>
      <c r="AB55" s="109"/>
      <c r="AC55" s="109"/>
      <c r="AD55" s="109"/>
      <c r="AE55" s="109"/>
      <c r="AF55" s="109"/>
      <c r="AG55" s="109"/>
      <c r="AH55" s="109"/>
      <c r="AI55" s="109"/>
      <c r="AJ55" s="109"/>
      <c r="AK55" s="109"/>
      <c r="AL55" s="109"/>
      <c r="AM55" s="262">
        <f>SUM(H56:AL56)</f>
        <v>0</v>
      </c>
      <c r="AN55" s="294" t="s">
        <v>39</v>
      </c>
      <c r="AO55" s="257"/>
      <c r="AQ55" s="263"/>
      <c r="AR55" s="319"/>
      <c r="AS55" s="273"/>
      <c r="AT55" s="289"/>
      <c r="AU55" s="15" t="s">
        <v>22</v>
      </c>
      <c r="AV55" s="274"/>
      <c r="AW55" s="275"/>
      <c r="AX55" s="108"/>
      <c r="AY55" s="105" t="s">
        <v>29</v>
      </c>
    </row>
    <row r="56" spans="1:54" ht="13.5" customHeight="1" thickBot="1">
      <c r="A56" s="237"/>
      <c r="B56" s="239"/>
      <c r="C56" s="241"/>
      <c r="D56" s="243"/>
      <c r="E56" s="245"/>
      <c r="F56" s="246"/>
      <c r="G56" s="87" t="s">
        <v>15</v>
      </c>
      <c r="H56" s="40"/>
      <c r="I56" s="40"/>
      <c r="J56" s="40"/>
      <c r="K56" s="114"/>
      <c r="L56" s="40"/>
      <c r="M56" s="40"/>
      <c r="N56" s="40"/>
      <c r="O56" s="40"/>
      <c r="P56" s="40"/>
      <c r="Q56" s="40"/>
      <c r="R56" s="40"/>
      <c r="S56" s="40"/>
      <c r="T56" s="40"/>
      <c r="U56" s="40"/>
      <c r="V56" s="40"/>
      <c r="W56" s="40"/>
      <c r="X56" s="114"/>
      <c r="Y56" s="40"/>
      <c r="Z56" s="40"/>
      <c r="AA56" s="40"/>
      <c r="AB56" s="40"/>
      <c r="AC56" s="40"/>
      <c r="AD56" s="40"/>
      <c r="AE56" s="40"/>
      <c r="AF56" s="40"/>
      <c r="AG56" s="40"/>
      <c r="AH56" s="40"/>
      <c r="AI56" s="40"/>
      <c r="AJ56" s="40"/>
      <c r="AK56" s="40"/>
      <c r="AL56" s="40"/>
      <c r="AM56" s="293"/>
      <c r="AN56" s="295"/>
      <c r="AO56" s="296"/>
      <c r="AQ56" s="263"/>
      <c r="AR56" s="319"/>
      <c r="AS56" s="273"/>
      <c r="AT56" s="289"/>
      <c r="AU56" s="15" t="s">
        <v>22</v>
      </c>
      <c r="AV56" s="274"/>
      <c r="AW56" s="275"/>
      <c r="AX56" s="108"/>
      <c r="AY56" s="105" t="s">
        <v>29</v>
      </c>
      <c r="BA56" s="6"/>
      <c r="BB56" s="74"/>
    </row>
    <row r="57" spans="1:54" ht="13.5" customHeight="1" thickTop="1">
      <c r="A57" s="225" t="str">
        <f>IFERROR(INDEX(【従業者名簿】!F:F,MATCH('2月'!F57:F58,【従業者名簿】!C:C,)),"")</f>
        <v/>
      </c>
      <c r="B57" s="226" t="s">
        <v>100</v>
      </c>
      <c r="C57" s="228" t="str">
        <f>IF(AO57="介護福祉士","〇","")</f>
        <v/>
      </c>
      <c r="D57" s="230" t="str">
        <f>IF(A57="","",DATEDIF(A57,$AT$3,"m"))</f>
        <v/>
      </c>
      <c r="E57" s="232"/>
      <c r="F57" s="234"/>
      <c r="G57" s="88" t="s">
        <v>30</v>
      </c>
      <c r="H57" s="109"/>
      <c r="I57" s="109"/>
      <c r="J57" s="109"/>
      <c r="K57" s="109"/>
      <c r="L57" s="109"/>
      <c r="M57" s="41"/>
      <c r="N57" s="41"/>
      <c r="O57" s="109"/>
      <c r="P57" s="109"/>
      <c r="Q57" s="109"/>
      <c r="R57" s="109"/>
      <c r="S57" s="109"/>
      <c r="T57" s="41"/>
      <c r="U57" s="41"/>
      <c r="V57" s="109"/>
      <c r="W57" s="109"/>
      <c r="X57" s="109"/>
      <c r="Y57" s="109"/>
      <c r="Z57" s="109"/>
      <c r="AA57" s="41"/>
      <c r="AB57" s="41"/>
      <c r="AC57" s="109"/>
      <c r="AD57" s="109"/>
      <c r="AE57" s="109"/>
      <c r="AF57" s="109"/>
      <c r="AG57" s="109"/>
      <c r="AH57" s="41"/>
      <c r="AI57" s="41"/>
      <c r="AJ57" s="109"/>
      <c r="AK57" s="109"/>
      <c r="AL57" s="41"/>
      <c r="AM57" s="290">
        <f>SUM(H58:AL58)</f>
        <v>0</v>
      </c>
      <c r="AN57" s="303" t="str">
        <f>IFERROR(IF(OR(E57="Ａ",AM57&gt;$AF$90),1,ROUNDDOWN(AM57/$AF$90,1)),"")</f>
        <v/>
      </c>
      <c r="AO57" s="292"/>
      <c r="AQ57" s="263"/>
      <c r="AR57" s="264"/>
      <c r="AS57" s="273"/>
      <c r="AT57" s="274"/>
      <c r="AU57" s="15" t="s">
        <v>22</v>
      </c>
      <c r="AV57" s="274"/>
      <c r="AW57" s="275"/>
      <c r="AX57" s="108"/>
      <c r="AY57" s="105" t="s">
        <v>29</v>
      </c>
      <c r="BA57" s="6"/>
      <c r="BB57" s="74"/>
    </row>
    <row r="58" spans="1:54" ht="13.5" customHeight="1">
      <c r="A58" s="190"/>
      <c r="B58" s="227"/>
      <c r="C58" s="229"/>
      <c r="D58" s="231"/>
      <c r="E58" s="233"/>
      <c r="F58" s="235"/>
      <c r="G58" s="86" t="s">
        <v>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91"/>
      <c r="AN58" s="304"/>
      <c r="AO58" s="258"/>
      <c r="AQ58" s="263"/>
      <c r="AR58" s="264"/>
      <c r="AS58" s="273"/>
      <c r="AT58" s="274"/>
      <c r="AU58" s="15" t="s">
        <v>22</v>
      </c>
      <c r="AV58" s="274"/>
      <c r="AW58" s="276"/>
      <c r="AX58" s="108"/>
      <c r="AY58" s="105" t="s">
        <v>29</v>
      </c>
      <c r="BA58" s="6"/>
      <c r="BB58" s="74"/>
    </row>
    <row r="59" spans="1:54" ht="13.5" customHeight="1">
      <c r="A59" s="189" t="str">
        <f>IFERROR(INDEX(【従業者名簿】!F:F,MATCH('2月'!F59:F60,【従業者名簿】!C:C,)),"")</f>
        <v/>
      </c>
      <c r="B59" s="247"/>
      <c r="C59" s="249" t="str">
        <f t="shared" ref="C59" si="53">IF(AO59="介護福祉士","〇","")</f>
        <v/>
      </c>
      <c r="D59" s="242" t="str">
        <f>IF(A59="","",DATEDIF(A59,$AT$3,"m"))</f>
        <v/>
      </c>
      <c r="E59" s="251"/>
      <c r="F59" s="253"/>
      <c r="G59" s="85" t="s">
        <v>30</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254">
        <f>SUM(H60:AL60)</f>
        <v>0</v>
      </c>
      <c r="AN59" s="303" t="str">
        <f>IFERROR(IF(OR(E59="Ａ",AM59&gt;$AF$90),1,ROUNDDOWN(AM59/$AF$90,1)),"")</f>
        <v/>
      </c>
      <c r="AO59" s="257"/>
      <c r="AQ59" s="263"/>
      <c r="AR59" s="264"/>
      <c r="AS59" s="273"/>
      <c r="AT59" s="274"/>
      <c r="AU59" s="15" t="s">
        <v>22</v>
      </c>
      <c r="AV59" s="274"/>
      <c r="AW59" s="276"/>
      <c r="AX59" s="108"/>
      <c r="AY59" s="105" t="s">
        <v>29</v>
      </c>
      <c r="BA59" s="6"/>
      <c r="BB59" s="74"/>
    </row>
    <row r="60" spans="1:54" ht="13.5" customHeight="1">
      <c r="A60" s="190"/>
      <c r="B60" s="248"/>
      <c r="C60" s="250"/>
      <c r="D60" s="231"/>
      <c r="E60" s="252"/>
      <c r="F60" s="234"/>
      <c r="G60" s="85" t="s">
        <v>34</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254"/>
      <c r="AN60" s="304"/>
      <c r="AO60" s="258"/>
      <c r="AQ60" s="263"/>
      <c r="AR60" s="264"/>
      <c r="AS60" s="273"/>
      <c r="AT60" s="274"/>
      <c r="AU60" s="15" t="s">
        <v>22</v>
      </c>
      <c r="AV60" s="274"/>
      <c r="AW60" s="276"/>
      <c r="AX60" s="108"/>
      <c r="AY60" s="105" t="s">
        <v>29</v>
      </c>
      <c r="BA60" s="6"/>
      <c r="BB60" s="74"/>
    </row>
    <row r="61" spans="1:54" ht="13.5" customHeight="1">
      <c r="A61" s="189" t="str">
        <f>IFERROR(INDEX(【従業者名簿】!F:F,MATCH('2月'!F61:F62,【従業者名簿】!C:C,)),"")</f>
        <v/>
      </c>
      <c r="B61" s="236"/>
      <c r="C61" s="249" t="str">
        <f t="shared" ref="C61" si="54">IF(AO61="介護福祉士","〇","")</f>
        <v/>
      </c>
      <c r="D61" s="242" t="str">
        <f t="shared" ref="D61" si="55">IF(A61="","",DATEDIF(A61,$AT$3,"m"))</f>
        <v/>
      </c>
      <c r="E61" s="251"/>
      <c r="F61" s="253"/>
      <c r="G61" s="85" t="s">
        <v>30</v>
      </c>
      <c r="H61" s="109"/>
      <c r="I61" s="109"/>
      <c r="J61" s="109"/>
      <c r="K61" s="109"/>
      <c r="L61" s="109"/>
      <c r="M61" s="109"/>
      <c r="N61" s="109"/>
      <c r="O61" s="43"/>
      <c r="P61" s="109"/>
      <c r="Q61" s="109"/>
      <c r="R61" s="109"/>
      <c r="S61" s="109"/>
      <c r="T61" s="109"/>
      <c r="U61" s="41"/>
      <c r="V61" s="41"/>
      <c r="W61" s="109"/>
      <c r="X61" s="109"/>
      <c r="Y61" s="109"/>
      <c r="Z61" s="109"/>
      <c r="AA61" s="109"/>
      <c r="AB61" s="109"/>
      <c r="AC61" s="109"/>
      <c r="AD61" s="109"/>
      <c r="AE61" s="109"/>
      <c r="AF61" s="109"/>
      <c r="AG61" s="109"/>
      <c r="AH61" s="109"/>
      <c r="AI61" s="109"/>
      <c r="AJ61" s="109"/>
      <c r="AK61" s="109"/>
      <c r="AL61" s="109"/>
      <c r="AM61" s="262">
        <f t="shared" ref="AM61" si="56">SUM(H62:AL62)</f>
        <v>0</v>
      </c>
      <c r="AN61" s="303" t="str">
        <f>IFERROR(IF(OR(E61="Ａ",AM61&gt;$AF$90),1,ROUNDDOWN(AM61/$AF$90,1)),"")</f>
        <v/>
      </c>
      <c r="AO61" s="257"/>
      <c r="AP61" s="8"/>
      <c r="AQ61" s="263"/>
      <c r="AR61" s="319"/>
      <c r="AS61" s="273"/>
      <c r="AT61" s="274"/>
      <c r="AU61" s="15" t="s">
        <v>22</v>
      </c>
      <c r="AV61" s="274"/>
      <c r="AW61" s="276"/>
      <c r="AX61" s="108"/>
      <c r="AY61" s="105" t="s">
        <v>29</v>
      </c>
      <c r="BA61" s="6"/>
    </row>
    <row r="62" spans="1:54" ht="13.5" customHeight="1">
      <c r="A62" s="190"/>
      <c r="B62" s="226"/>
      <c r="C62" s="250"/>
      <c r="D62" s="231"/>
      <c r="E62" s="252"/>
      <c r="F62" s="234"/>
      <c r="G62" s="85" t="s">
        <v>34</v>
      </c>
      <c r="H62" s="38"/>
      <c r="I62" s="38"/>
      <c r="J62" s="38"/>
      <c r="K62" s="38"/>
      <c r="L62" s="38"/>
      <c r="M62" s="38"/>
      <c r="N62" s="38"/>
      <c r="O62" s="56"/>
      <c r="P62" s="38"/>
      <c r="Q62" s="38"/>
      <c r="R62" s="38"/>
      <c r="S62" s="38"/>
      <c r="T62" s="38"/>
      <c r="U62" s="38"/>
      <c r="V62" s="38"/>
      <c r="W62" s="38"/>
      <c r="X62" s="38"/>
      <c r="Y62" s="38"/>
      <c r="Z62" s="38"/>
      <c r="AA62" s="38"/>
      <c r="AB62" s="38"/>
      <c r="AC62" s="38"/>
      <c r="AD62" s="38"/>
      <c r="AE62" s="38"/>
      <c r="AF62" s="38"/>
      <c r="AG62" s="42"/>
      <c r="AH62" s="38"/>
      <c r="AI62" s="38"/>
      <c r="AJ62" s="38"/>
      <c r="AK62" s="38"/>
      <c r="AL62" s="38"/>
      <c r="AM62" s="262"/>
      <c r="AN62" s="304"/>
      <c r="AO62" s="258"/>
      <c r="AP62" s="8"/>
      <c r="AQ62" s="263"/>
      <c r="AR62" s="319"/>
      <c r="AS62" s="273"/>
      <c r="AT62" s="274"/>
      <c r="AU62" s="15" t="s">
        <v>22</v>
      </c>
      <c r="AV62" s="274"/>
      <c r="AW62" s="276"/>
      <c r="AX62" s="108"/>
      <c r="AY62" s="105" t="s">
        <v>29</v>
      </c>
      <c r="BA62" s="6"/>
    </row>
    <row r="63" spans="1:54" ht="13.5" customHeight="1">
      <c r="A63" s="189" t="str">
        <f>IFERROR(INDEX(【従業者名簿】!F:F,MATCH('2月'!F63:F64,【従業者名簿】!C:C,)),"")</f>
        <v/>
      </c>
      <c r="B63" s="236" t="s">
        <v>102</v>
      </c>
      <c r="C63" s="249" t="str">
        <f t="shared" ref="C63" si="57">IF(AO63="介護福祉士","〇","")</f>
        <v/>
      </c>
      <c r="D63" s="242" t="str">
        <f>IF(A63="","",DATEDIF(A63,$AT$3,"m"))</f>
        <v/>
      </c>
      <c r="E63" s="261"/>
      <c r="F63" s="253"/>
      <c r="G63" s="85" t="s">
        <v>30</v>
      </c>
      <c r="H63" s="109"/>
      <c r="I63" s="109"/>
      <c r="J63" s="109"/>
      <c r="K63" s="109"/>
      <c r="L63" s="109"/>
      <c r="M63" s="109"/>
      <c r="N63" s="109"/>
      <c r="O63" s="109"/>
      <c r="P63" s="109"/>
      <c r="Q63" s="109"/>
      <c r="R63" s="109"/>
      <c r="S63" s="109"/>
      <c r="T63" s="109"/>
      <c r="U63" s="41"/>
      <c r="V63" s="109"/>
      <c r="W63" s="109"/>
      <c r="X63" s="109"/>
      <c r="Y63" s="109"/>
      <c r="Z63" s="109"/>
      <c r="AA63" s="109"/>
      <c r="AB63" s="109"/>
      <c r="AC63" s="109"/>
      <c r="AD63" s="109"/>
      <c r="AE63" s="109"/>
      <c r="AF63" s="109"/>
      <c r="AG63" s="109"/>
      <c r="AH63" s="109"/>
      <c r="AI63" s="109"/>
      <c r="AJ63" s="109"/>
      <c r="AK63" s="109"/>
      <c r="AL63" s="109"/>
      <c r="AM63" s="262">
        <f t="shared" ref="AM63" si="58">SUM(H64:AL64)</f>
        <v>0</v>
      </c>
      <c r="AN63" s="303" t="str">
        <f t="shared" ref="AN63" si="59">IFERROR(IF(OR(E63="Ａ",AM63&gt;$AF$90),1,ROUNDDOWN(AM63/$AF$90,1)),"")</f>
        <v/>
      </c>
      <c r="AO63" s="257"/>
      <c r="AP63" s="8"/>
      <c r="AQ63" s="263"/>
      <c r="AR63" s="319"/>
      <c r="AS63" s="273"/>
      <c r="AT63" s="274"/>
      <c r="AU63" s="15" t="s">
        <v>22</v>
      </c>
      <c r="AV63" s="274"/>
      <c r="AW63" s="276"/>
      <c r="AX63" s="108"/>
      <c r="AY63" s="105" t="s">
        <v>29</v>
      </c>
    </row>
    <row r="64" spans="1:54" ht="13.5" customHeight="1">
      <c r="A64" s="190"/>
      <c r="B64" s="226"/>
      <c r="C64" s="250"/>
      <c r="D64" s="231"/>
      <c r="E64" s="232"/>
      <c r="F64" s="234"/>
      <c r="G64" s="85" t="s">
        <v>34</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262"/>
      <c r="AN64" s="304"/>
      <c r="AO64" s="258"/>
      <c r="AP64" s="8"/>
      <c r="AQ64" s="263"/>
      <c r="AR64" s="319"/>
      <c r="AS64" s="273"/>
      <c r="AT64" s="274"/>
      <c r="AU64" s="15" t="s">
        <v>22</v>
      </c>
      <c r="AV64" s="274"/>
      <c r="AW64" s="276"/>
      <c r="AX64" s="108"/>
      <c r="AY64" s="105" t="s">
        <v>29</v>
      </c>
    </row>
    <row r="65" spans="1:51" ht="13.5" customHeight="1">
      <c r="A65" s="189" t="str">
        <f>IFERROR(INDEX(【従業者名簿】!F:F,MATCH('2月'!F65:F66,【従業者名簿】!C:C,)),"")</f>
        <v/>
      </c>
      <c r="B65" s="247"/>
      <c r="C65" s="249" t="str">
        <f t="shared" ref="C65" si="60">IF(AO65="介護福祉士","〇","")</f>
        <v/>
      </c>
      <c r="D65" s="242" t="str">
        <f>IF(A65="","",DATEDIF(A65,$AT$3,"m"))</f>
        <v/>
      </c>
      <c r="E65" s="261"/>
      <c r="F65" s="253"/>
      <c r="G65" s="85" t="s">
        <v>30</v>
      </c>
      <c r="H65" s="109"/>
      <c r="I65" s="109"/>
      <c r="J65" s="109"/>
      <c r="K65" s="109"/>
      <c r="L65" s="109"/>
      <c r="M65" s="109"/>
      <c r="N65" s="109"/>
      <c r="O65" s="43"/>
      <c r="P65" s="109"/>
      <c r="Q65" s="109"/>
      <c r="R65" s="109"/>
      <c r="S65" s="109"/>
      <c r="T65" s="109"/>
      <c r="U65" s="41"/>
      <c r="V65" s="41"/>
      <c r="W65" s="109"/>
      <c r="X65" s="109"/>
      <c r="Y65" s="109"/>
      <c r="Z65" s="109"/>
      <c r="AA65" s="109"/>
      <c r="AB65" s="109"/>
      <c r="AC65" s="109"/>
      <c r="AD65" s="109"/>
      <c r="AE65" s="109"/>
      <c r="AF65" s="109"/>
      <c r="AG65" s="109"/>
      <c r="AH65" s="109"/>
      <c r="AI65" s="109"/>
      <c r="AJ65" s="109"/>
      <c r="AK65" s="109"/>
      <c r="AL65" s="109"/>
      <c r="AM65" s="262">
        <f t="shared" ref="AM65" si="61">SUM(H66:AL66)</f>
        <v>0</v>
      </c>
      <c r="AN65" s="303" t="str">
        <f t="shared" ref="AN65" si="62">IFERROR(IF(OR(E65="Ａ",AM65&gt;$AF$90),1,ROUNDDOWN(AM65/$AF$90,1)),"")</f>
        <v/>
      </c>
      <c r="AO65" s="257"/>
      <c r="AP65" s="8"/>
      <c r="AQ65" s="263"/>
      <c r="AR65" s="319"/>
      <c r="AS65" s="273"/>
      <c r="AT65" s="274"/>
      <c r="AU65" s="15" t="s">
        <v>22</v>
      </c>
      <c r="AV65" s="274"/>
      <c r="AW65" s="276"/>
      <c r="AX65" s="108"/>
      <c r="AY65" s="105" t="s">
        <v>29</v>
      </c>
    </row>
    <row r="66" spans="1:51" ht="13.5" customHeight="1">
      <c r="A66" s="190"/>
      <c r="B66" s="248"/>
      <c r="C66" s="250"/>
      <c r="D66" s="231"/>
      <c r="E66" s="232"/>
      <c r="F66" s="234"/>
      <c r="G66" s="85" t="s">
        <v>34</v>
      </c>
      <c r="H66" s="38"/>
      <c r="I66" s="38"/>
      <c r="J66" s="38"/>
      <c r="K66" s="38"/>
      <c r="L66" s="38"/>
      <c r="M66" s="38"/>
      <c r="N66" s="38"/>
      <c r="O66" s="56"/>
      <c r="P66" s="38"/>
      <c r="Q66" s="38"/>
      <c r="R66" s="38"/>
      <c r="S66" s="38"/>
      <c r="T66" s="38"/>
      <c r="U66" s="38"/>
      <c r="V66" s="38"/>
      <c r="W66" s="38"/>
      <c r="X66" s="38"/>
      <c r="Y66" s="38"/>
      <c r="Z66" s="38"/>
      <c r="AA66" s="38"/>
      <c r="AB66" s="38"/>
      <c r="AC66" s="38"/>
      <c r="AD66" s="38"/>
      <c r="AE66" s="38"/>
      <c r="AF66" s="38"/>
      <c r="AG66" s="38"/>
      <c r="AH66" s="38"/>
      <c r="AI66" s="38"/>
      <c r="AJ66" s="38"/>
      <c r="AK66" s="38"/>
      <c r="AL66" s="38"/>
      <c r="AM66" s="262"/>
      <c r="AN66" s="304"/>
      <c r="AO66" s="258"/>
      <c r="AP66" s="8"/>
      <c r="AQ66" s="263"/>
      <c r="AR66" s="319"/>
      <c r="AS66" s="273"/>
      <c r="AT66" s="274"/>
      <c r="AU66" s="15" t="s">
        <v>22</v>
      </c>
      <c r="AV66" s="274"/>
      <c r="AW66" s="276"/>
      <c r="AX66" s="108"/>
      <c r="AY66" s="105" t="s">
        <v>29</v>
      </c>
    </row>
    <row r="67" spans="1:51" ht="13.5" customHeight="1">
      <c r="A67" s="189" t="str">
        <f>IFERROR(INDEX(【従業者名簿】!F:F,MATCH('2月'!F67:F68,【従業者名簿】!C:C,)),"")</f>
        <v/>
      </c>
      <c r="B67" s="259" t="s">
        <v>101</v>
      </c>
      <c r="C67" s="249" t="str">
        <f t="shared" ref="C67" si="63">IF(AO67="介護福祉士","〇","")</f>
        <v/>
      </c>
      <c r="D67" s="242" t="str">
        <f>IF(A67="","",DATEDIF(A67,$AT$3,"m"))</f>
        <v/>
      </c>
      <c r="E67" s="261"/>
      <c r="F67" s="253"/>
      <c r="G67" s="85" t="s">
        <v>30</v>
      </c>
      <c r="H67" s="109"/>
      <c r="I67" s="109"/>
      <c r="J67" s="109"/>
      <c r="K67" s="109"/>
      <c r="L67" s="109"/>
      <c r="M67" s="109"/>
      <c r="N67" s="109"/>
      <c r="O67" s="43"/>
      <c r="P67" s="109"/>
      <c r="Q67" s="109"/>
      <c r="R67" s="109"/>
      <c r="S67" s="109"/>
      <c r="T67" s="109"/>
      <c r="U67" s="41"/>
      <c r="V67" s="41"/>
      <c r="W67" s="109"/>
      <c r="X67" s="109"/>
      <c r="Y67" s="109"/>
      <c r="Z67" s="109"/>
      <c r="AA67" s="109"/>
      <c r="AB67" s="109"/>
      <c r="AC67" s="109"/>
      <c r="AD67" s="109"/>
      <c r="AE67" s="109"/>
      <c r="AF67" s="109"/>
      <c r="AG67" s="109"/>
      <c r="AH67" s="109"/>
      <c r="AI67" s="109"/>
      <c r="AJ67" s="109"/>
      <c r="AK67" s="109"/>
      <c r="AL67" s="109"/>
      <c r="AM67" s="262">
        <f>SUM(H68:AL68)</f>
        <v>0</v>
      </c>
      <c r="AN67" s="303" t="str">
        <f t="shared" ref="AN67" si="64">IFERROR(IF(OR(E67="Ａ",AM67&gt;$AF$90),1,ROUNDDOWN(AM67/$AF$90,1)),"")</f>
        <v/>
      </c>
      <c r="AO67" s="257"/>
      <c r="AP67" s="8"/>
      <c r="AQ67" s="263"/>
      <c r="AR67" s="319"/>
      <c r="AS67" s="273"/>
      <c r="AT67" s="274"/>
      <c r="AU67" s="15" t="s">
        <v>22</v>
      </c>
      <c r="AV67" s="274"/>
      <c r="AW67" s="276"/>
      <c r="AX67" s="108"/>
      <c r="AY67" s="105" t="s">
        <v>29</v>
      </c>
    </row>
    <row r="68" spans="1:51" ht="13.5" customHeight="1">
      <c r="A68" s="190"/>
      <c r="B68" s="260"/>
      <c r="C68" s="250"/>
      <c r="D68" s="231"/>
      <c r="E68" s="232"/>
      <c r="F68" s="234"/>
      <c r="G68" s="85" t="s">
        <v>34</v>
      </c>
      <c r="H68" s="38"/>
      <c r="I68" s="38"/>
      <c r="J68" s="38"/>
      <c r="K68" s="38"/>
      <c r="L68" s="38"/>
      <c r="M68" s="38"/>
      <c r="N68" s="38"/>
      <c r="O68" s="56"/>
      <c r="P68" s="38"/>
      <c r="Q68" s="38"/>
      <c r="R68" s="38"/>
      <c r="S68" s="38"/>
      <c r="T68" s="38"/>
      <c r="U68" s="38"/>
      <c r="V68" s="38"/>
      <c r="W68" s="38"/>
      <c r="X68" s="38"/>
      <c r="Y68" s="38"/>
      <c r="Z68" s="38"/>
      <c r="AA68" s="38"/>
      <c r="AB68" s="38"/>
      <c r="AC68" s="38"/>
      <c r="AD68" s="38"/>
      <c r="AE68" s="38"/>
      <c r="AF68" s="38"/>
      <c r="AG68" s="38"/>
      <c r="AH68" s="38"/>
      <c r="AI68" s="38"/>
      <c r="AJ68" s="38"/>
      <c r="AK68" s="38"/>
      <c r="AL68" s="38"/>
      <c r="AM68" s="262"/>
      <c r="AN68" s="304"/>
      <c r="AO68" s="258"/>
      <c r="AP68" s="8"/>
      <c r="AQ68" s="263"/>
      <c r="AR68" s="319"/>
      <c r="AS68" s="273"/>
      <c r="AT68" s="274"/>
      <c r="AU68" s="15" t="s">
        <v>22</v>
      </c>
      <c r="AV68" s="274"/>
      <c r="AW68" s="276"/>
      <c r="AX68" s="108"/>
      <c r="AY68" s="105" t="s">
        <v>29</v>
      </c>
    </row>
    <row r="69" spans="1:51" ht="13.5" customHeight="1">
      <c r="A69" s="189" t="str">
        <f>IFERROR(INDEX(【従業者名簿】!F:F,MATCH('2月'!F69:F70,【従業者名簿】!C:C,)),"")</f>
        <v/>
      </c>
      <c r="B69" s="259"/>
      <c r="C69" s="249" t="str">
        <f t="shared" ref="C69" si="65">IF(AO69="介護福祉士","〇","")</f>
        <v/>
      </c>
      <c r="D69" s="242" t="str">
        <f t="shared" ref="D69" si="66">IF(A69="","",DATEDIF(A69,$AT$3,"m"))</f>
        <v/>
      </c>
      <c r="E69" s="261"/>
      <c r="F69" s="253"/>
      <c r="G69" s="85" t="s">
        <v>30</v>
      </c>
      <c r="H69" s="109"/>
      <c r="I69" s="109"/>
      <c r="J69" s="109"/>
      <c r="K69" s="109"/>
      <c r="L69" s="109"/>
      <c r="M69" s="109"/>
      <c r="N69" s="109"/>
      <c r="O69" s="109"/>
      <c r="P69" s="109"/>
      <c r="Q69" s="43"/>
      <c r="R69" s="109"/>
      <c r="S69" s="109"/>
      <c r="T69" s="109"/>
      <c r="U69" s="109"/>
      <c r="V69" s="109"/>
      <c r="W69" s="109"/>
      <c r="X69" s="109"/>
      <c r="Y69" s="109"/>
      <c r="Z69" s="109"/>
      <c r="AA69" s="109"/>
      <c r="AB69" s="109"/>
      <c r="AC69" s="109"/>
      <c r="AD69" s="109"/>
      <c r="AE69" s="43"/>
      <c r="AF69" s="109"/>
      <c r="AG69" s="109"/>
      <c r="AH69" s="109"/>
      <c r="AI69" s="109"/>
      <c r="AJ69" s="109"/>
      <c r="AK69" s="109"/>
      <c r="AL69" s="109"/>
      <c r="AM69" s="262">
        <f>SUM(H70:AL70)</f>
        <v>0</v>
      </c>
      <c r="AN69" s="303" t="str">
        <f t="shared" ref="AN69" si="67">IFERROR(IF(OR(E69="Ａ",AM69&gt;$AF$90),1,ROUNDDOWN(AM69/$AF$90,1)),"")</f>
        <v/>
      </c>
      <c r="AO69" s="257"/>
      <c r="AP69" s="8"/>
      <c r="AQ69" s="263" t="s">
        <v>16</v>
      </c>
      <c r="AR69" s="264"/>
      <c r="AS69" s="279" t="s">
        <v>17</v>
      </c>
      <c r="AT69" s="280"/>
      <c r="AU69" s="280"/>
      <c r="AV69" s="280"/>
      <c r="AW69" s="280"/>
      <c r="AX69" s="280"/>
      <c r="AY69" s="281"/>
    </row>
    <row r="70" spans="1:51" ht="13.5" customHeight="1">
      <c r="A70" s="190"/>
      <c r="B70" s="260"/>
      <c r="C70" s="250"/>
      <c r="D70" s="231"/>
      <c r="E70" s="232"/>
      <c r="F70" s="234"/>
      <c r="G70" s="85" t="s">
        <v>34</v>
      </c>
      <c r="H70" s="38"/>
      <c r="I70" s="38"/>
      <c r="J70" s="38"/>
      <c r="K70" s="38"/>
      <c r="L70" s="38"/>
      <c r="M70" s="38"/>
      <c r="N70" s="38"/>
      <c r="O70" s="38"/>
      <c r="P70" s="38"/>
      <c r="Q70" s="56"/>
      <c r="R70" s="38"/>
      <c r="S70" s="38"/>
      <c r="T70" s="38"/>
      <c r="U70" s="38"/>
      <c r="V70" s="38"/>
      <c r="W70" s="38"/>
      <c r="X70" s="38"/>
      <c r="Y70" s="38"/>
      <c r="Z70" s="38"/>
      <c r="AA70" s="38"/>
      <c r="AB70" s="38"/>
      <c r="AC70" s="38"/>
      <c r="AD70" s="38"/>
      <c r="AE70" s="56"/>
      <c r="AF70" s="38"/>
      <c r="AG70" s="38"/>
      <c r="AH70" s="38"/>
      <c r="AI70" s="38"/>
      <c r="AJ70" s="38"/>
      <c r="AK70" s="38"/>
      <c r="AL70" s="38"/>
      <c r="AM70" s="262"/>
      <c r="AN70" s="304"/>
      <c r="AO70" s="258"/>
      <c r="AP70" s="8"/>
      <c r="AQ70" s="263" t="s">
        <v>24</v>
      </c>
      <c r="AR70" s="264"/>
      <c r="AS70" s="279" t="s">
        <v>25</v>
      </c>
      <c r="AT70" s="280"/>
      <c r="AU70" s="280"/>
      <c r="AV70" s="280"/>
      <c r="AW70" s="280"/>
      <c r="AX70" s="280"/>
      <c r="AY70" s="281"/>
    </row>
    <row r="71" spans="1:51" ht="13.5" customHeight="1">
      <c r="A71" s="189" t="str">
        <f>IFERROR(INDEX(【従業者名簿】!F:F,MATCH('2月'!F71:F72,【従業者名簿】!C:C,)),"")</f>
        <v/>
      </c>
      <c r="B71" s="236" t="s">
        <v>103</v>
      </c>
      <c r="C71" s="249" t="str">
        <f t="shared" ref="C71" si="68">IF(AO71="介護福祉士","〇","")</f>
        <v/>
      </c>
      <c r="D71" s="242" t="str">
        <f t="shared" ref="D71" si="69">IF(A71="","",DATEDIF(A71,$AT$3,"m"))</f>
        <v/>
      </c>
      <c r="E71" s="261"/>
      <c r="F71" s="253"/>
      <c r="G71" s="85" t="s">
        <v>30</v>
      </c>
      <c r="H71" s="109"/>
      <c r="I71" s="109"/>
      <c r="J71" s="109"/>
      <c r="K71" s="43"/>
      <c r="L71" s="109"/>
      <c r="M71" s="109"/>
      <c r="N71" s="109"/>
      <c r="O71" s="109"/>
      <c r="P71" s="109"/>
      <c r="Q71" s="109"/>
      <c r="R71" s="109"/>
      <c r="S71" s="109"/>
      <c r="T71" s="109"/>
      <c r="U71" s="109"/>
      <c r="V71" s="43"/>
      <c r="W71" s="109"/>
      <c r="X71" s="109"/>
      <c r="Y71" s="109"/>
      <c r="Z71" s="109"/>
      <c r="AA71" s="109"/>
      <c r="AB71" s="109"/>
      <c r="AC71" s="109"/>
      <c r="AD71" s="109"/>
      <c r="AE71" s="109"/>
      <c r="AF71" s="109"/>
      <c r="AG71" s="43"/>
      <c r="AH71" s="109"/>
      <c r="AI71" s="109"/>
      <c r="AJ71" s="109"/>
      <c r="AK71" s="109"/>
      <c r="AL71" s="109"/>
      <c r="AM71" s="262">
        <f>SUM(H72:AL72)</f>
        <v>0</v>
      </c>
      <c r="AN71" s="303" t="str">
        <f t="shared" ref="AN71" si="70">IFERROR(IF(OR(E71="Ａ",AM71&gt;$AF$90),1,ROUNDDOWN(AM71/$AF$90,1)),"")</f>
        <v/>
      </c>
      <c r="AO71" s="257"/>
      <c r="AP71" s="8"/>
      <c r="AQ71" s="263" t="s">
        <v>10</v>
      </c>
      <c r="AR71" s="264"/>
      <c r="AS71" s="279" t="s">
        <v>26</v>
      </c>
      <c r="AT71" s="280"/>
      <c r="AU71" s="280"/>
      <c r="AV71" s="280"/>
      <c r="AW71" s="280"/>
      <c r="AX71" s="280"/>
      <c r="AY71" s="281"/>
    </row>
    <row r="72" spans="1:51" ht="13.5" customHeight="1">
      <c r="A72" s="190"/>
      <c r="B72" s="316"/>
      <c r="C72" s="250"/>
      <c r="D72" s="231"/>
      <c r="E72" s="232"/>
      <c r="F72" s="234"/>
      <c r="G72" s="85" t="s">
        <v>34</v>
      </c>
      <c r="H72" s="38"/>
      <c r="I72" s="38"/>
      <c r="J72" s="38"/>
      <c r="K72" s="56"/>
      <c r="L72" s="38"/>
      <c r="M72" s="38"/>
      <c r="N72" s="38"/>
      <c r="O72" s="38"/>
      <c r="P72" s="38"/>
      <c r="Q72" s="38"/>
      <c r="R72" s="38"/>
      <c r="S72" s="38"/>
      <c r="T72" s="38"/>
      <c r="U72" s="38"/>
      <c r="V72" s="56"/>
      <c r="W72" s="38"/>
      <c r="X72" s="38"/>
      <c r="Y72" s="38"/>
      <c r="Z72" s="38"/>
      <c r="AA72" s="38"/>
      <c r="AB72" s="38"/>
      <c r="AC72" s="38"/>
      <c r="AD72" s="38"/>
      <c r="AE72" s="38"/>
      <c r="AF72" s="38"/>
      <c r="AG72" s="56"/>
      <c r="AH72" s="38"/>
      <c r="AI72" s="38"/>
      <c r="AJ72" s="38"/>
      <c r="AK72" s="38"/>
      <c r="AL72" s="38"/>
      <c r="AM72" s="262"/>
      <c r="AN72" s="304"/>
      <c r="AO72" s="258"/>
      <c r="AP72" s="8"/>
      <c r="AQ72" s="263"/>
      <c r="AR72" s="264"/>
      <c r="AS72" s="279"/>
      <c r="AT72" s="280"/>
      <c r="AU72" s="280"/>
      <c r="AV72" s="280"/>
      <c r="AW72" s="280"/>
      <c r="AX72" s="280"/>
      <c r="AY72" s="281"/>
    </row>
    <row r="73" spans="1:51" ht="13.5" customHeight="1">
      <c r="A73" s="189" t="str">
        <f>IFERROR(INDEX(【従業者名簿】!F:F,MATCH('2月'!F73:F74,【従業者名簿】!C:C,)),"")</f>
        <v/>
      </c>
      <c r="B73" s="316"/>
      <c r="C73" s="249" t="str">
        <f t="shared" ref="C73" si="71">IF(AO73="介護福祉士","〇","")</f>
        <v/>
      </c>
      <c r="D73" s="242" t="str">
        <f t="shared" ref="D73" si="72">IF(A73="","",DATEDIF(A73,$AT$3,"m"))</f>
        <v/>
      </c>
      <c r="E73" s="261"/>
      <c r="F73" s="253"/>
      <c r="G73" s="85" t="s">
        <v>30</v>
      </c>
      <c r="H73" s="109"/>
      <c r="I73" s="109"/>
      <c r="J73" s="109"/>
      <c r="K73" s="41"/>
      <c r="L73" s="109"/>
      <c r="M73" s="109"/>
      <c r="N73" s="109"/>
      <c r="O73" s="109"/>
      <c r="P73" s="109"/>
      <c r="Q73" s="109"/>
      <c r="R73" s="43"/>
      <c r="S73" s="109"/>
      <c r="T73" s="109"/>
      <c r="U73" s="109"/>
      <c r="V73" s="41"/>
      <c r="W73" s="109"/>
      <c r="X73" s="109"/>
      <c r="Y73" s="109"/>
      <c r="Z73" s="109"/>
      <c r="AA73" s="109"/>
      <c r="AB73" s="109"/>
      <c r="AC73" s="109"/>
      <c r="AD73" s="109"/>
      <c r="AE73" s="109"/>
      <c r="AF73" s="109"/>
      <c r="AG73" s="109"/>
      <c r="AH73" s="109"/>
      <c r="AI73" s="109"/>
      <c r="AJ73" s="109"/>
      <c r="AK73" s="109"/>
      <c r="AL73" s="109"/>
      <c r="AM73" s="262">
        <f>SUM(H74:AL74)</f>
        <v>0</v>
      </c>
      <c r="AN73" s="303" t="str">
        <f t="shared" ref="AN73" si="73">IFERROR(IF(OR(E73="Ａ",AM73&gt;$AF$90),1,ROUNDDOWN(AM73/$AF$90,1)),"")</f>
        <v/>
      </c>
      <c r="AO73" s="257"/>
      <c r="AP73" s="8"/>
      <c r="AQ73" s="263"/>
      <c r="AR73" s="264"/>
      <c r="AS73" s="279"/>
      <c r="AT73" s="280"/>
      <c r="AU73" s="280"/>
      <c r="AV73" s="280"/>
      <c r="AW73" s="280"/>
      <c r="AX73" s="280"/>
      <c r="AY73" s="281"/>
    </row>
    <row r="74" spans="1:51" ht="13.5" customHeight="1">
      <c r="A74" s="190"/>
      <c r="B74" s="316"/>
      <c r="C74" s="250"/>
      <c r="D74" s="231"/>
      <c r="E74" s="232"/>
      <c r="F74" s="234"/>
      <c r="G74" s="85" t="s">
        <v>34</v>
      </c>
      <c r="H74" s="38"/>
      <c r="I74" s="38"/>
      <c r="J74" s="38"/>
      <c r="K74" s="38"/>
      <c r="L74" s="38"/>
      <c r="M74" s="38"/>
      <c r="N74" s="38"/>
      <c r="O74" s="38"/>
      <c r="P74" s="38"/>
      <c r="Q74" s="38"/>
      <c r="R74" s="56"/>
      <c r="S74" s="38"/>
      <c r="T74" s="38"/>
      <c r="U74" s="38"/>
      <c r="V74" s="38"/>
      <c r="W74" s="38"/>
      <c r="X74" s="38"/>
      <c r="Y74" s="38"/>
      <c r="Z74" s="38"/>
      <c r="AA74" s="38"/>
      <c r="AB74" s="38"/>
      <c r="AC74" s="38"/>
      <c r="AD74" s="38"/>
      <c r="AE74" s="38"/>
      <c r="AF74" s="38"/>
      <c r="AG74" s="38"/>
      <c r="AH74" s="38"/>
      <c r="AI74" s="38"/>
      <c r="AJ74" s="38"/>
      <c r="AK74" s="38"/>
      <c r="AL74" s="38"/>
      <c r="AM74" s="262"/>
      <c r="AN74" s="304"/>
      <c r="AO74" s="258"/>
      <c r="AP74" s="8"/>
      <c r="AQ74" s="263"/>
      <c r="AR74" s="264"/>
      <c r="AS74" s="279"/>
      <c r="AT74" s="280"/>
      <c r="AU74" s="280"/>
      <c r="AV74" s="280"/>
      <c r="AW74" s="280"/>
      <c r="AX74" s="280"/>
      <c r="AY74" s="281"/>
    </row>
    <row r="75" spans="1:51" ht="13.5" customHeight="1">
      <c r="A75" s="189" t="str">
        <f>IFERROR(INDEX(【従業者名簿】!F:F,MATCH('2月'!F75:F76,【従業者名簿】!C:C,)),"")</f>
        <v/>
      </c>
      <c r="B75" s="316"/>
      <c r="C75" s="249" t="str">
        <f t="shared" ref="C75" si="74">IF(AO75="介護福祉士","〇","")</f>
        <v/>
      </c>
      <c r="D75" s="242" t="str">
        <f t="shared" ref="D75" si="75">IF(A75="","",DATEDIF(A75,$AT$3,"m"))</f>
        <v/>
      </c>
      <c r="E75" s="261"/>
      <c r="F75" s="253"/>
      <c r="G75" s="85" t="s">
        <v>30</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262">
        <f t="shared" ref="AM75" si="76">SUM(H76:AL76)</f>
        <v>0</v>
      </c>
      <c r="AN75" s="303" t="str">
        <f t="shared" ref="AN75" si="77">IFERROR(IF(OR(E75="Ａ",AM75&gt;$AF$90),1,ROUNDDOWN(AM75/$AF$90,1)),"")</f>
        <v/>
      </c>
      <c r="AO75" s="257"/>
      <c r="AP75" s="8"/>
    </row>
    <row r="76" spans="1:51" ht="13.5" customHeight="1">
      <c r="A76" s="190"/>
      <c r="B76" s="316"/>
      <c r="C76" s="250"/>
      <c r="D76" s="231"/>
      <c r="E76" s="232"/>
      <c r="F76" s="234"/>
      <c r="G76" s="85" t="s">
        <v>34</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262"/>
      <c r="AN76" s="304"/>
      <c r="AO76" s="277"/>
      <c r="AP76" s="8"/>
      <c r="AQ76" s="176" t="s">
        <v>197</v>
      </c>
      <c r="AR76" s="177"/>
      <c r="AS76" s="178"/>
      <c r="AT76" s="173" t="s">
        <v>198</v>
      </c>
      <c r="AU76" s="174"/>
      <c r="AV76" s="174"/>
      <c r="AW76" s="173" t="s">
        <v>199</v>
      </c>
      <c r="AX76" s="174"/>
      <c r="AY76" s="174"/>
    </row>
    <row r="77" spans="1:51" ht="13.5" customHeight="1">
      <c r="A77" s="189" t="str">
        <f>IFERROR(INDEX(【従業者名簿】!F:F,MATCH('2月'!F77:F78,【従業者名簿】!C:C,)),"")</f>
        <v/>
      </c>
      <c r="B77" s="316"/>
      <c r="C77" s="249" t="str">
        <f t="shared" ref="C77" si="78">IF(AO77="介護福祉士","〇","")</f>
        <v/>
      </c>
      <c r="D77" s="242" t="str">
        <f t="shared" ref="D77" si="79">IF(A77="","",DATEDIF(A77,$AT$3,"m"))</f>
        <v/>
      </c>
      <c r="E77" s="261"/>
      <c r="F77" s="253"/>
      <c r="G77" s="85" t="s">
        <v>30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262">
        <f t="shared" ref="AM77" si="80">SUM(H78:AL78)</f>
        <v>0</v>
      </c>
      <c r="AN77" s="303" t="str">
        <f t="shared" ref="AN77" si="81">IFERROR(IF(OR(E77="Ａ",AM77&gt;$AF$90),1,ROUNDDOWN(AM77/$AF$90,1)),"")</f>
        <v/>
      </c>
      <c r="AO77" s="257"/>
      <c r="AP77" s="8"/>
      <c r="AQ77" s="179"/>
      <c r="AR77" s="180"/>
      <c r="AS77" s="181"/>
      <c r="AT77" s="175"/>
      <c r="AU77" s="175"/>
      <c r="AV77" s="175"/>
      <c r="AW77" s="175"/>
      <c r="AX77" s="175"/>
      <c r="AY77" s="175"/>
    </row>
    <row r="78" spans="1:51" ht="13.5" customHeight="1">
      <c r="A78" s="190"/>
      <c r="B78" s="316"/>
      <c r="C78" s="250"/>
      <c r="D78" s="231"/>
      <c r="E78" s="232"/>
      <c r="F78" s="234"/>
      <c r="G78" s="85" t="s">
        <v>34</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262"/>
      <c r="AN78" s="304"/>
      <c r="AO78" s="258"/>
      <c r="AP78" s="8"/>
      <c r="AQ78" s="182"/>
      <c r="AR78" s="183"/>
      <c r="AS78" s="184"/>
      <c r="AT78" s="185" t="s">
        <v>172</v>
      </c>
      <c r="AU78" s="186"/>
      <c r="AV78" s="145"/>
      <c r="AW78" s="185" t="s">
        <v>173</v>
      </c>
      <c r="AX78" s="187"/>
      <c r="AY78" s="188"/>
    </row>
    <row r="79" spans="1:51" ht="13.5" customHeight="1">
      <c r="A79" s="189" t="str">
        <f>IFERROR(INDEX(【従業者名簿】!F:F,MATCH('2月'!F79:F80,【従業者名簿】!C:C,)),"")</f>
        <v/>
      </c>
      <c r="B79" s="316"/>
      <c r="C79" s="249" t="str">
        <f t="shared" ref="C79" si="82">IF(AO79="介護福祉士","〇","")</f>
        <v/>
      </c>
      <c r="D79" s="242" t="str">
        <f t="shared" ref="D79" si="83">IF(A79="","",DATEDIF(A79,$AT$3,"m"))</f>
        <v/>
      </c>
      <c r="E79" s="261"/>
      <c r="F79" s="253"/>
      <c r="G79" s="85" t="s">
        <v>30</v>
      </c>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262">
        <f>SUM(H80:AL80)</f>
        <v>0</v>
      </c>
      <c r="AN79" s="303" t="str">
        <f t="shared" ref="AN79" si="84">IFERROR(IF(OR(E79="Ａ",AM79&gt;$AF$90),1,ROUNDDOWN(AM79/$AF$90,1)),"")</f>
        <v/>
      </c>
      <c r="AO79" s="257"/>
      <c r="AP79" s="8"/>
      <c r="AQ79" s="163" t="s">
        <v>207</v>
      </c>
      <c r="AR79" s="164"/>
      <c r="AS79" s="165"/>
      <c r="AT79" s="169">
        <f>ROUNDDOWN(SUMIF(C71:C88,"〇",AN71:AN88),1)</f>
        <v>0</v>
      </c>
      <c r="AU79" s="170"/>
      <c r="AV79" s="170"/>
      <c r="AW79" s="171" t="e">
        <f>AT79/AN89</f>
        <v>#DIV/0!</v>
      </c>
      <c r="AX79" s="172"/>
      <c r="AY79" s="172"/>
    </row>
    <row r="80" spans="1:51" ht="13.5" customHeight="1">
      <c r="A80" s="190"/>
      <c r="B80" s="316"/>
      <c r="C80" s="250"/>
      <c r="D80" s="231"/>
      <c r="E80" s="232"/>
      <c r="F80" s="234"/>
      <c r="G80" s="85" t="s">
        <v>34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262"/>
      <c r="AN80" s="304"/>
      <c r="AO80" s="258"/>
      <c r="AP80" s="8"/>
      <c r="AQ80" s="166" t="s">
        <v>201</v>
      </c>
      <c r="AR80" s="167"/>
      <c r="AS80" s="168"/>
      <c r="AT80" s="170"/>
      <c r="AU80" s="170"/>
      <c r="AV80" s="170"/>
      <c r="AW80" s="172"/>
      <c r="AX80" s="172"/>
      <c r="AY80" s="172"/>
    </row>
    <row r="81" spans="1:54" ht="13.5" customHeight="1">
      <c r="A81" s="189" t="str">
        <f>IFERROR(INDEX(【従業者名簿】!F:F,MATCH('2月'!F81:F82,【従業者名簿】!C:C,)),"")</f>
        <v/>
      </c>
      <c r="B81" s="316"/>
      <c r="C81" s="249" t="str">
        <f t="shared" ref="C81" si="85">IF(AO81="介護福祉士","〇","")</f>
        <v/>
      </c>
      <c r="D81" s="242" t="str">
        <f t="shared" ref="D81" si="86">IF(A81="","",DATEDIF(A81,$AT$3,"m"))</f>
        <v/>
      </c>
      <c r="E81" s="261"/>
      <c r="F81" s="253"/>
      <c r="G81" s="85" t="s">
        <v>30</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262">
        <f>SUM(H82:AL82)</f>
        <v>0</v>
      </c>
      <c r="AN81" s="303" t="str">
        <f t="shared" ref="AN81" si="87">IFERROR(IF(OR(E81="Ａ",AM81&gt;$AF$90),1,ROUNDDOWN(AM81/$AF$90,1)),"")</f>
        <v/>
      </c>
      <c r="AO81" s="257"/>
      <c r="AP81" s="8"/>
      <c r="AQ81" s="163" t="s">
        <v>200</v>
      </c>
      <c r="AR81" s="164"/>
      <c r="AS81" s="165"/>
      <c r="AT81" s="169">
        <f>ROUNDDOWN(SUMIFS(AN71:AN88,C71:C88,"〇",D71:D88,"&gt;="&amp;BA81),1)</f>
        <v>0</v>
      </c>
      <c r="AU81" s="170"/>
      <c r="AV81" s="170"/>
      <c r="AW81" s="171" t="e">
        <f>AT81/AN89</f>
        <v>#DIV/0!</v>
      </c>
      <c r="AX81" s="172"/>
      <c r="AY81" s="172"/>
      <c r="BA81" s="159">
        <f>【算定要件集計】!$T$7</f>
        <v>120</v>
      </c>
      <c r="BB81" s="1" t="s">
        <v>206</v>
      </c>
    </row>
    <row r="82" spans="1:54" ht="13.5" customHeight="1">
      <c r="A82" s="190"/>
      <c r="B82" s="316"/>
      <c r="C82" s="250"/>
      <c r="D82" s="231"/>
      <c r="E82" s="232"/>
      <c r="F82" s="234"/>
      <c r="G82" s="85" t="s">
        <v>34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262"/>
      <c r="AN82" s="304"/>
      <c r="AO82" s="258"/>
      <c r="AP82" s="8"/>
      <c r="AQ82" s="166" t="s">
        <v>202</v>
      </c>
      <c r="AR82" s="167"/>
      <c r="AS82" s="168"/>
      <c r="AT82" s="170"/>
      <c r="AU82" s="170"/>
      <c r="AV82" s="170"/>
      <c r="AW82" s="172"/>
      <c r="AX82" s="172"/>
      <c r="AY82" s="172"/>
      <c r="BA82" s="160"/>
    </row>
    <row r="83" spans="1:54" ht="13.5" customHeight="1">
      <c r="A83" s="189" t="str">
        <f>IFERROR(INDEX(【従業者名簿】!F:F,MATCH('2月'!F83:F84,【従業者名簿】!C:C,)),"")</f>
        <v/>
      </c>
      <c r="B83" s="316"/>
      <c r="C83" s="249" t="str">
        <f t="shared" ref="C83" si="88">IF(AO83="介護福祉士","〇","")</f>
        <v/>
      </c>
      <c r="D83" s="242" t="str">
        <f t="shared" ref="D83" si="89">IF(A83="","",DATEDIF(A83,$AT$3,"m"))</f>
        <v/>
      </c>
      <c r="E83" s="270"/>
      <c r="F83" s="253"/>
      <c r="G83" s="85" t="s">
        <v>30</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262">
        <f>SUM(H84:AL84)</f>
        <v>0</v>
      </c>
      <c r="AN83" s="303" t="str">
        <f t="shared" ref="AN83" si="90">IFERROR(IF(OR(E83="Ａ",AM83&gt;$AF$90),1,ROUNDDOWN(AM83/$AF$90,1)),"")</f>
        <v/>
      </c>
      <c r="AO83" s="257"/>
      <c r="AP83" s="8"/>
      <c r="AQ83" s="163" t="s">
        <v>203</v>
      </c>
      <c r="AR83" s="164"/>
      <c r="AS83" s="165"/>
      <c r="AT83" s="169">
        <f>ROUNDDOWN(SUMIF(D57:D88,"&gt;="&amp;BA83,AN57:AN88),1)</f>
        <v>0</v>
      </c>
      <c r="AU83" s="170"/>
      <c r="AV83" s="170"/>
      <c r="AW83" s="171" t="e">
        <f>AT83/AN90</f>
        <v>#DIV/0!</v>
      </c>
      <c r="AX83" s="172"/>
      <c r="AY83" s="172"/>
      <c r="BA83" s="159">
        <f>【算定要件集計】!T10</f>
        <v>84</v>
      </c>
      <c r="BB83" s="1" t="s">
        <v>205</v>
      </c>
    </row>
    <row r="84" spans="1:54" ht="13.5" customHeight="1">
      <c r="A84" s="190"/>
      <c r="B84" s="316"/>
      <c r="C84" s="250"/>
      <c r="D84" s="231"/>
      <c r="E84" s="233"/>
      <c r="F84" s="318"/>
      <c r="G84" s="85" t="s">
        <v>34</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262"/>
      <c r="AN84" s="304"/>
      <c r="AO84" s="258"/>
      <c r="AP84" s="8"/>
      <c r="AQ84" s="166" t="s">
        <v>204</v>
      </c>
      <c r="AR84" s="167"/>
      <c r="AS84" s="168"/>
      <c r="AT84" s="170"/>
      <c r="AU84" s="170"/>
      <c r="AV84" s="170"/>
      <c r="AW84" s="172"/>
      <c r="AX84" s="172"/>
      <c r="AY84" s="172"/>
      <c r="BA84" s="160"/>
    </row>
    <row r="85" spans="1:54" ht="13.5" customHeight="1">
      <c r="A85" s="189" t="str">
        <f>IFERROR(INDEX(【従業者名簿】!F:F,MATCH('2月'!F85:F86,【従業者名簿】!C:C,)),"")</f>
        <v/>
      </c>
      <c r="B85" s="316"/>
      <c r="C85" s="249" t="str">
        <f t="shared" ref="C85" si="91">IF(AO85="介護福祉士","〇","")</f>
        <v/>
      </c>
      <c r="D85" s="242" t="str">
        <f t="shared" ref="D85" si="92">IF(A85="","",DATEDIF(A85,$AT$3,"m"))</f>
        <v/>
      </c>
      <c r="E85" s="270"/>
      <c r="F85" s="253"/>
      <c r="G85" s="85" t="s">
        <v>30</v>
      </c>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262">
        <f>SUM(H86:AL86)</f>
        <v>0</v>
      </c>
      <c r="AN85" s="303" t="str">
        <f t="shared" ref="AN85" si="93">IFERROR(IF(OR(E85="Ａ",AM85&gt;$AF$90),1,ROUNDDOWN(AM85/$AF$90,1)),"")</f>
        <v/>
      </c>
      <c r="AO85" s="257"/>
      <c r="AP85" s="8"/>
      <c r="AQ85" s="161"/>
      <c r="AR85" s="162"/>
      <c r="AS85" s="162"/>
      <c r="AT85" s="161"/>
      <c r="AU85" s="162"/>
      <c r="AV85" s="162"/>
      <c r="AW85" s="161"/>
      <c r="AX85" s="162"/>
      <c r="AY85" s="162"/>
    </row>
    <row r="86" spans="1:54" ht="13.5" customHeight="1">
      <c r="A86" s="190"/>
      <c r="B86" s="316"/>
      <c r="C86" s="250"/>
      <c r="D86" s="231"/>
      <c r="E86" s="233"/>
      <c r="F86" s="318"/>
      <c r="G86" s="85" t="s">
        <v>34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62"/>
      <c r="AN86" s="304"/>
      <c r="AO86" s="258"/>
      <c r="AP86" s="8"/>
      <c r="AQ86" s="162"/>
      <c r="AR86" s="162"/>
      <c r="AS86" s="162"/>
      <c r="AT86" s="162"/>
      <c r="AU86" s="162"/>
      <c r="AV86" s="162"/>
      <c r="AW86" s="162"/>
      <c r="AX86" s="162"/>
      <c r="AY86" s="162"/>
    </row>
    <row r="87" spans="1:54" ht="13.5" customHeight="1">
      <c r="A87" s="189" t="str">
        <f>IFERROR(INDEX(【従業者名簿】!F:F,MATCH('2月'!F87:F88,【従業者名簿】!C:C,)),"")</f>
        <v/>
      </c>
      <c r="B87" s="316"/>
      <c r="C87" s="249" t="str">
        <f t="shared" ref="C87" si="94">IF(AO87="介護福祉士","〇","")</f>
        <v/>
      </c>
      <c r="D87" s="242" t="str">
        <f>IF(A87="","",DATEDIF(A87,$AT$3,"m"))</f>
        <v/>
      </c>
      <c r="E87" s="270"/>
      <c r="F87" s="253"/>
      <c r="G87" s="85" t="s">
        <v>30</v>
      </c>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262">
        <f>SUM(H88:AL88)</f>
        <v>0</v>
      </c>
      <c r="AN87" s="303" t="str">
        <f>IFERROR(IF(OR(E87="Ａ",AM87&gt;$AF$90),1,ROUNDDOWN(AM87/$AF$90,1)),"")</f>
        <v/>
      </c>
      <c r="AO87" s="257"/>
      <c r="AP87" s="8"/>
      <c r="AQ87" s="161"/>
      <c r="AR87" s="162"/>
      <c r="AS87" s="162"/>
      <c r="AT87" s="161"/>
      <c r="AU87" s="162"/>
      <c r="AV87" s="162"/>
      <c r="AW87" s="161"/>
      <c r="AX87" s="162"/>
      <c r="AY87" s="162"/>
    </row>
    <row r="88" spans="1:54" ht="13.5" customHeight="1">
      <c r="A88" s="190"/>
      <c r="B88" s="317"/>
      <c r="C88" s="250"/>
      <c r="D88" s="231"/>
      <c r="E88" s="233"/>
      <c r="F88" s="318"/>
      <c r="G88" s="85" t="s">
        <v>34</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262"/>
      <c r="AN88" s="304"/>
      <c r="AO88" s="258"/>
      <c r="AP88" s="8"/>
      <c r="AQ88" s="162"/>
      <c r="AR88" s="162"/>
      <c r="AS88" s="162"/>
      <c r="AT88" s="162"/>
      <c r="AU88" s="162"/>
      <c r="AV88" s="162"/>
      <c r="AW88" s="162"/>
      <c r="AX88" s="162"/>
      <c r="AY88" s="162"/>
    </row>
    <row r="89" spans="1:54" ht="13.5" customHeight="1">
      <c r="B89" s="176" t="s">
        <v>42</v>
      </c>
      <c r="C89" s="218"/>
      <c r="D89" s="218"/>
      <c r="E89" s="218"/>
      <c r="F89" s="218"/>
      <c r="G89" s="28" t="s">
        <v>40</v>
      </c>
      <c r="H89" s="26"/>
      <c r="I89" s="111"/>
      <c r="J89" s="176" t="s">
        <v>37</v>
      </c>
      <c r="K89" s="177"/>
      <c r="L89" s="177"/>
      <c r="M89" s="177"/>
      <c r="N89" s="177"/>
      <c r="O89" s="177"/>
      <c r="P89" s="177"/>
      <c r="Q89" s="177"/>
      <c r="R89" s="177"/>
      <c r="S89" s="17"/>
      <c r="T89" s="29" t="s">
        <v>41</v>
      </c>
      <c r="U89" s="27"/>
      <c r="V89" s="176" t="s">
        <v>38</v>
      </c>
      <c r="W89" s="177"/>
      <c r="X89" s="177"/>
      <c r="Y89" s="177"/>
      <c r="Z89" s="177"/>
      <c r="AA89" s="177"/>
      <c r="AB89" s="177"/>
      <c r="AC89" s="218"/>
      <c r="AD89" s="218"/>
      <c r="AE89" s="218"/>
      <c r="AF89" s="17" t="s">
        <v>183</v>
      </c>
      <c r="AH89" s="30"/>
      <c r="AI89" s="30"/>
      <c r="AJ89" s="30"/>
      <c r="AK89" s="30"/>
      <c r="AL89" s="137"/>
      <c r="AM89" s="136" t="s">
        <v>177</v>
      </c>
      <c r="AN89" s="133">
        <f>ROUNDDOWN(SUM(AN71:AN88),1)</f>
        <v>0</v>
      </c>
      <c r="AO89" s="123" t="s">
        <v>140</v>
      </c>
      <c r="AP89" s="11"/>
      <c r="AQ89" s="161"/>
      <c r="AR89" s="162"/>
      <c r="AS89" s="162"/>
      <c r="AT89" s="161"/>
      <c r="AU89" s="162"/>
      <c r="AV89" s="162"/>
      <c r="AW89" s="161"/>
      <c r="AX89" s="162"/>
      <c r="AY89" s="162"/>
    </row>
    <row r="90" spans="1:54" ht="13.5" customHeight="1">
      <c r="B90" s="182"/>
      <c r="C90" s="183"/>
      <c r="D90" s="183"/>
      <c r="E90" s="183"/>
      <c r="F90" s="183"/>
      <c r="G90" s="44">
        <f>G44</f>
        <v>0</v>
      </c>
      <c r="H90" s="24" t="s">
        <v>15</v>
      </c>
      <c r="I90" s="112"/>
      <c r="J90" s="265"/>
      <c r="K90" s="266"/>
      <c r="L90" s="266"/>
      <c r="M90" s="266"/>
      <c r="N90" s="266"/>
      <c r="O90" s="266"/>
      <c r="P90" s="266"/>
      <c r="Q90" s="266"/>
      <c r="R90" s="266"/>
      <c r="S90" s="268">
        <f>S44</f>
        <v>0</v>
      </c>
      <c r="T90" s="268"/>
      <c r="U90" s="25" t="s">
        <v>6</v>
      </c>
      <c r="V90" s="265"/>
      <c r="W90" s="266"/>
      <c r="X90" s="266"/>
      <c r="Y90" s="266"/>
      <c r="Z90" s="266"/>
      <c r="AA90" s="266"/>
      <c r="AB90" s="266"/>
      <c r="AC90" s="183"/>
      <c r="AD90" s="183"/>
      <c r="AE90" s="183"/>
      <c r="AF90" s="269">
        <f>ROUNDDOWN(G90*S90,0)</f>
        <v>0</v>
      </c>
      <c r="AG90" s="269"/>
      <c r="AH90" s="24" t="s">
        <v>15</v>
      </c>
      <c r="AI90" s="24"/>
      <c r="AJ90" s="24"/>
      <c r="AK90" s="24"/>
      <c r="AL90" s="25"/>
      <c r="AM90" s="115"/>
      <c r="AN90" s="134">
        <f>ROUNDDOWN(SUM(AN57:AN88),1)</f>
        <v>0</v>
      </c>
      <c r="AO90" s="124" t="s">
        <v>141</v>
      </c>
      <c r="AP90" s="11"/>
      <c r="AQ90" s="162"/>
      <c r="AR90" s="162"/>
      <c r="AS90" s="162"/>
      <c r="AT90" s="162"/>
      <c r="AU90" s="162"/>
      <c r="AV90" s="162"/>
      <c r="AW90" s="162"/>
      <c r="AX90" s="162"/>
      <c r="AY90" s="162"/>
    </row>
    <row r="91" spans="1:54" ht="13.5" customHeight="1">
      <c r="B91" s="110"/>
      <c r="C91" s="110"/>
      <c r="D91" s="110"/>
      <c r="E91" s="7" t="s">
        <v>71</v>
      </c>
      <c r="F91" s="110"/>
      <c r="G91" s="57"/>
      <c r="H91" s="7"/>
      <c r="I91" s="58"/>
      <c r="J91" s="58"/>
      <c r="K91" s="58"/>
      <c r="L91" s="58"/>
      <c r="M91" s="58"/>
      <c r="N91" s="58"/>
      <c r="O91" s="58"/>
      <c r="P91" s="58"/>
      <c r="Q91" s="58"/>
      <c r="R91" s="58"/>
      <c r="S91" s="59"/>
      <c r="T91" s="59"/>
      <c r="U91" s="7"/>
      <c r="V91" s="58"/>
      <c r="W91" s="58"/>
      <c r="X91" s="58"/>
      <c r="Y91" s="58"/>
      <c r="Z91" s="58"/>
      <c r="AA91" s="58"/>
      <c r="AB91" s="58"/>
      <c r="AC91" s="110"/>
      <c r="AD91" s="110"/>
      <c r="AE91" s="110"/>
      <c r="AF91" s="60"/>
      <c r="AG91" s="60"/>
      <c r="AH91" s="7"/>
      <c r="AI91" s="7"/>
      <c r="AJ91" s="7"/>
      <c r="AK91" s="7"/>
      <c r="AL91" s="7"/>
      <c r="AM91" s="117" t="s">
        <v>143</v>
      </c>
      <c r="AN91" s="62"/>
      <c r="AO91" s="63"/>
      <c r="AP91" s="11"/>
      <c r="AQ91" s="161"/>
      <c r="AR91" s="162"/>
      <c r="AS91" s="162"/>
      <c r="AT91" s="161"/>
      <c r="AU91" s="162"/>
      <c r="AV91" s="162"/>
      <c r="AW91" s="161"/>
      <c r="AX91" s="162"/>
      <c r="AY91" s="162"/>
    </row>
    <row r="92" spans="1:54" ht="13.5" customHeight="1">
      <c r="B92" s="110"/>
      <c r="C92" s="110"/>
      <c r="D92" s="110"/>
      <c r="E92" s="7"/>
      <c r="F92" s="110"/>
      <c r="G92" s="57"/>
      <c r="H92" s="7"/>
      <c r="I92" s="58"/>
      <c r="J92" s="58"/>
      <c r="K92" s="58"/>
      <c r="L92" s="58"/>
      <c r="M92" s="58"/>
      <c r="N92" s="58"/>
      <c r="O92" s="58"/>
      <c r="P92" s="58"/>
      <c r="Q92" s="58"/>
      <c r="R92" s="58"/>
      <c r="S92" s="59"/>
      <c r="T92" s="59"/>
      <c r="U92" s="7"/>
      <c r="V92" s="58"/>
      <c r="W92" s="58"/>
      <c r="X92" s="58"/>
      <c r="Y92" s="58"/>
      <c r="Z92" s="58"/>
      <c r="AA92" s="58"/>
      <c r="AB92" s="58"/>
      <c r="AC92" s="110"/>
      <c r="AD92" s="110"/>
      <c r="AE92" s="110"/>
      <c r="AF92" s="60"/>
      <c r="AG92" s="60"/>
      <c r="AH92" s="7"/>
      <c r="AI92" s="7"/>
      <c r="AJ92" s="7"/>
      <c r="AK92" s="7"/>
      <c r="AL92" s="7"/>
      <c r="AM92" s="61"/>
      <c r="AN92" s="62"/>
      <c r="AO92" s="63"/>
      <c r="AP92" s="11"/>
      <c r="AQ92" s="162"/>
      <c r="AR92" s="162"/>
      <c r="AS92" s="162"/>
      <c r="AT92" s="162"/>
      <c r="AU92" s="162"/>
      <c r="AV92" s="162"/>
      <c r="AW92" s="162"/>
      <c r="AX92" s="162"/>
      <c r="AY92" s="162"/>
    </row>
    <row r="93" spans="1:54">
      <c r="G93" s="5" t="s">
        <v>158</v>
      </c>
      <c r="H93" s="121" t="str">
        <f>IFERROR(WEEKDAY(H8),"")</f>
        <v/>
      </c>
      <c r="I93" s="121" t="str">
        <f t="shared" ref="I93:AL93" si="95">IFERROR(WEEKDAY(I8),"")</f>
        <v/>
      </c>
      <c r="J93" s="121" t="str">
        <f t="shared" si="95"/>
        <v/>
      </c>
      <c r="K93" s="121" t="str">
        <f t="shared" si="95"/>
        <v/>
      </c>
      <c r="L93" s="121" t="str">
        <f t="shared" si="95"/>
        <v/>
      </c>
      <c r="M93" s="121" t="str">
        <f t="shared" si="95"/>
        <v/>
      </c>
      <c r="N93" s="121" t="str">
        <f t="shared" si="95"/>
        <v/>
      </c>
      <c r="O93" s="121" t="str">
        <f t="shared" si="95"/>
        <v/>
      </c>
      <c r="P93" s="121" t="str">
        <f t="shared" si="95"/>
        <v/>
      </c>
      <c r="Q93" s="121" t="str">
        <f t="shared" si="95"/>
        <v/>
      </c>
      <c r="R93" s="121" t="str">
        <f t="shared" si="95"/>
        <v/>
      </c>
      <c r="S93" s="121" t="str">
        <f t="shared" si="95"/>
        <v/>
      </c>
      <c r="T93" s="121" t="str">
        <f t="shared" si="95"/>
        <v/>
      </c>
      <c r="U93" s="121" t="str">
        <f t="shared" si="95"/>
        <v/>
      </c>
      <c r="V93" s="121" t="str">
        <f t="shared" si="95"/>
        <v/>
      </c>
      <c r="W93" s="121" t="str">
        <f t="shared" si="95"/>
        <v/>
      </c>
      <c r="X93" s="121" t="str">
        <f t="shared" si="95"/>
        <v/>
      </c>
      <c r="Y93" s="121" t="str">
        <f t="shared" si="95"/>
        <v/>
      </c>
      <c r="Z93" s="121" t="str">
        <f t="shared" si="95"/>
        <v/>
      </c>
      <c r="AA93" s="121" t="str">
        <f t="shared" si="95"/>
        <v/>
      </c>
      <c r="AB93" s="121" t="str">
        <f t="shared" si="95"/>
        <v/>
      </c>
      <c r="AC93" s="121" t="str">
        <f t="shared" si="95"/>
        <v/>
      </c>
      <c r="AD93" s="121" t="str">
        <f t="shared" si="95"/>
        <v/>
      </c>
      <c r="AE93" s="121" t="str">
        <f t="shared" si="95"/>
        <v/>
      </c>
      <c r="AF93" s="121" t="str">
        <f t="shared" si="95"/>
        <v/>
      </c>
      <c r="AG93" s="121" t="str">
        <f t="shared" si="95"/>
        <v/>
      </c>
      <c r="AH93" s="121" t="str">
        <f t="shared" si="95"/>
        <v/>
      </c>
      <c r="AI93" s="121" t="str">
        <f t="shared" si="95"/>
        <v/>
      </c>
      <c r="AJ93" s="121" t="str">
        <f t="shared" si="95"/>
        <v/>
      </c>
      <c r="AK93" s="121" t="str">
        <f t="shared" si="95"/>
        <v/>
      </c>
      <c r="AL93" s="121" t="str">
        <f t="shared" si="95"/>
        <v/>
      </c>
    </row>
  </sheetData>
  <sheetProtection sheet="1" objects="1" scenarios="1"/>
  <mergeCells count="525">
    <mergeCell ref="B1:E1"/>
    <mergeCell ref="B3:C3"/>
    <mergeCell ref="D3:K3"/>
    <mergeCell ref="L3:N3"/>
    <mergeCell ref="O3:Q3"/>
    <mergeCell ref="R3:T3"/>
    <mergeCell ref="U3:V3"/>
    <mergeCell ref="D41:D42"/>
    <mergeCell ref="E41:E42"/>
    <mergeCell ref="F41:F42"/>
    <mergeCell ref="D35:D36"/>
    <mergeCell ref="E35:E36"/>
    <mergeCell ref="F35:F36"/>
    <mergeCell ref="D17:D18"/>
    <mergeCell ref="E17:E18"/>
    <mergeCell ref="F17:F18"/>
    <mergeCell ref="E29:E30"/>
    <mergeCell ref="AO3:AS3"/>
    <mergeCell ref="AT3:AY3"/>
    <mergeCell ref="AD2:AG2"/>
    <mergeCell ref="AE3:AG3"/>
    <mergeCell ref="AF6:AG6"/>
    <mergeCell ref="A7:A8"/>
    <mergeCell ref="B7:B8"/>
    <mergeCell ref="C7:C8"/>
    <mergeCell ref="D7:D8"/>
    <mergeCell ref="E7:E8"/>
    <mergeCell ref="F7:F8"/>
    <mergeCell ref="AE4:AG4"/>
    <mergeCell ref="AE5:AG5"/>
    <mergeCell ref="AX7:AY8"/>
    <mergeCell ref="G7:G8"/>
    <mergeCell ref="AM7:AM8"/>
    <mergeCell ref="AN7:AN8"/>
    <mergeCell ref="AO7:AO8"/>
    <mergeCell ref="AQ7:AR8"/>
    <mergeCell ref="AS7:AW8"/>
    <mergeCell ref="A11:A12"/>
    <mergeCell ref="B11:B12"/>
    <mergeCell ref="C11:C12"/>
    <mergeCell ref="D11:D12"/>
    <mergeCell ref="E11:E12"/>
    <mergeCell ref="F11:F12"/>
    <mergeCell ref="AQ9:AR9"/>
    <mergeCell ref="AS9:AT9"/>
    <mergeCell ref="AV9:AW9"/>
    <mergeCell ref="AQ10:AR10"/>
    <mergeCell ref="AS10:AT10"/>
    <mergeCell ref="AV10:AW10"/>
    <mergeCell ref="AM11:AM12"/>
    <mergeCell ref="AN11:AN12"/>
    <mergeCell ref="AO11:AO12"/>
    <mergeCell ref="A9:A10"/>
    <mergeCell ref="B9:B10"/>
    <mergeCell ref="C9:C10"/>
    <mergeCell ref="D9:D10"/>
    <mergeCell ref="E9:E10"/>
    <mergeCell ref="F9:F10"/>
    <mergeCell ref="AM9:AM10"/>
    <mergeCell ref="AN9:AN10"/>
    <mergeCell ref="AO9:AO10"/>
    <mergeCell ref="AM13:AM14"/>
    <mergeCell ref="AN13:AN14"/>
    <mergeCell ref="AO13:AO14"/>
    <mergeCell ref="AQ11:AR11"/>
    <mergeCell ref="AS11:AT11"/>
    <mergeCell ref="AV11:AW11"/>
    <mergeCell ref="AQ12:AR12"/>
    <mergeCell ref="AS12:AT12"/>
    <mergeCell ref="AV12:AW12"/>
    <mergeCell ref="A15:A16"/>
    <mergeCell ref="B15:B16"/>
    <mergeCell ref="C15:C16"/>
    <mergeCell ref="D15:D16"/>
    <mergeCell ref="E15:E16"/>
    <mergeCell ref="F15:F16"/>
    <mergeCell ref="AQ13:AR13"/>
    <mergeCell ref="AS13:AT13"/>
    <mergeCell ref="AV13:AW13"/>
    <mergeCell ref="AQ14:AR14"/>
    <mergeCell ref="AS14:AT14"/>
    <mergeCell ref="AV14:AW14"/>
    <mergeCell ref="AQ15:AR15"/>
    <mergeCell ref="AS15:AT15"/>
    <mergeCell ref="AV15:AW15"/>
    <mergeCell ref="A13:A14"/>
    <mergeCell ref="B13:B14"/>
    <mergeCell ref="C13:C14"/>
    <mergeCell ref="D13:D14"/>
    <mergeCell ref="E13:E14"/>
    <mergeCell ref="F13:F14"/>
    <mergeCell ref="AM15:AM16"/>
    <mergeCell ref="AN15:AN16"/>
    <mergeCell ref="AO15:AO16"/>
    <mergeCell ref="AM17:AM18"/>
    <mergeCell ref="AN17:AN18"/>
    <mergeCell ref="AO17:AO18"/>
    <mergeCell ref="AQ16:AR16"/>
    <mergeCell ref="AS16:AT16"/>
    <mergeCell ref="AV16:AW16"/>
    <mergeCell ref="A19:A20"/>
    <mergeCell ref="B19:B20"/>
    <mergeCell ref="C19:C20"/>
    <mergeCell ref="D19:D20"/>
    <mergeCell ref="E19:E20"/>
    <mergeCell ref="F19:F20"/>
    <mergeCell ref="AQ17:AR17"/>
    <mergeCell ref="AS17:AT17"/>
    <mergeCell ref="AV17:AW17"/>
    <mergeCell ref="AQ18:AR18"/>
    <mergeCell ref="AS18:AT18"/>
    <mergeCell ref="AV18:AW18"/>
    <mergeCell ref="AQ19:AR19"/>
    <mergeCell ref="AS19:AT19"/>
    <mergeCell ref="AV19:AW19"/>
    <mergeCell ref="A17:A18"/>
    <mergeCell ref="B17:B18"/>
    <mergeCell ref="C17:C18"/>
    <mergeCell ref="AM19:AM20"/>
    <mergeCell ref="AN19:AN20"/>
    <mergeCell ref="AO19:AO20"/>
    <mergeCell ref="AM21:AM22"/>
    <mergeCell ref="AN21:AN22"/>
    <mergeCell ref="AO21:AO22"/>
    <mergeCell ref="AQ20:AR20"/>
    <mergeCell ref="AS20:AT20"/>
    <mergeCell ref="AV20:AW20"/>
    <mergeCell ref="AV21:AW21"/>
    <mergeCell ref="AQ22:AR22"/>
    <mergeCell ref="AS22:AT22"/>
    <mergeCell ref="AV22:AW22"/>
    <mergeCell ref="AQ21:AR21"/>
    <mergeCell ref="AS21:AT21"/>
    <mergeCell ref="A37:A38"/>
    <mergeCell ref="C37:C38"/>
    <mergeCell ref="D37:D38"/>
    <mergeCell ref="E37:E38"/>
    <mergeCell ref="F37:F38"/>
    <mergeCell ref="B25:B42"/>
    <mergeCell ref="C25:C26"/>
    <mergeCell ref="D25:D26"/>
    <mergeCell ref="E25:E26"/>
    <mergeCell ref="F25:F26"/>
    <mergeCell ref="A27:A28"/>
    <mergeCell ref="C27:C28"/>
    <mergeCell ref="D27:D28"/>
    <mergeCell ref="E27:E28"/>
    <mergeCell ref="F27:F28"/>
    <mergeCell ref="E33:E34"/>
    <mergeCell ref="F33:F34"/>
    <mergeCell ref="A31:A32"/>
    <mergeCell ref="C31:C32"/>
    <mergeCell ref="D31:D32"/>
    <mergeCell ref="E31:E32"/>
    <mergeCell ref="A29:A30"/>
    <mergeCell ref="C29:C30"/>
    <mergeCell ref="D29:D30"/>
    <mergeCell ref="A21:A22"/>
    <mergeCell ref="B21:B22"/>
    <mergeCell ref="C21:C22"/>
    <mergeCell ref="D21:D22"/>
    <mergeCell ref="E21:E22"/>
    <mergeCell ref="F21:F22"/>
    <mergeCell ref="AM25:AM26"/>
    <mergeCell ref="AN25:AN26"/>
    <mergeCell ref="AO25:AO26"/>
    <mergeCell ref="AO23:AO24"/>
    <mergeCell ref="AQ26:AR26"/>
    <mergeCell ref="AS26:AY26"/>
    <mergeCell ref="A23:A24"/>
    <mergeCell ref="B23:B24"/>
    <mergeCell ref="C23:C24"/>
    <mergeCell ref="D23:D24"/>
    <mergeCell ref="E23:E24"/>
    <mergeCell ref="F23:F24"/>
    <mergeCell ref="A25:A26"/>
    <mergeCell ref="AM23:AM24"/>
    <mergeCell ref="AN23:AN24"/>
    <mergeCell ref="AQ23:AR23"/>
    <mergeCell ref="AS23:AY23"/>
    <mergeCell ref="AQ24:AR24"/>
    <mergeCell ref="AS24:AY24"/>
    <mergeCell ref="AQ25:AR25"/>
    <mergeCell ref="AS25:AY25"/>
    <mergeCell ref="AM27:AM28"/>
    <mergeCell ref="AN27:AN28"/>
    <mergeCell ref="AO27:AO28"/>
    <mergeCell ref="AQ27:AR27"/>
    <mergeCell ref="AS27:AY27"/>
    <mergeCell ref="AQ28:AR28"/>
    <mergeCell ref="AS28:AY28"/>
    <mergeCell ref="F39:F40"/>
    <mergeCell ref="AM39:AM40"/>
    <mergeCell ref="AO33:AO34"/>
    <mergeCell ref="AQ35:AS35"/>
    <mergeCell ref="AT35:AV36"/>
    <mergeCell ref="AN29:AN30"/>
    <mergeCell ref="AO29:AO30"/>
    <mergeCell ref="AM37:AM38"/>
    <mergeCell ref="AN39:AN40"/>
    <mergeCell ref="AO39:AO40"/>
    <mergeCell ref="AN37:AN38"/>
    <mergeCell ref="AO37:AO38"/>
    <mergeCell ref="F31:F32"/>
    <mergeCell ref="AM31:AM32"/>
    <mergeCell ref="AN31:AN32"/>
    <mergeCell ref="AO31:AO32"/>
    <mergeCell ref="F29:F30"/>
    <mergeCell ref="AM29:AM30"/>
    <mergeCell ref="A33:A34"/>
    <mergeCell ref="C33:C34"/>
    <mergeCell ref="D33:D34"/>
    <mergeCell ref="AM33:AM34"/>
    <mergeCell ref="AM35:AM36"/>
    <mergeCell ref="AN35:AN36"/>
    <mergeCell ref="AO35:AO36"/>
    <mergeCell ref="A35:A36"/>
    <mergeCell ref="C35:C36"/>
    <mergeCell ref="AN33:AN34"/>
    <mergeCell ref="A39:A40"/>
    <mergeCell ref="C39:C40"/>
    <mergeCell ref="D39:D40"/>
    <mergeCell ref="E39:E40"/>
    <mergeCell ref="AQ41:AS42"/>
    <mergeCell ref="AQ43:AS44"/>
    <mergeCell ref="AO49:AS49"/>
    <mergeCell ref="AT49:AY49"/>
    <mergeCell ref="AF52:AG52"/>
    <mergeCell ref="B46:E46"/>
    <mergeCell ref="B43:F44"/>
    <mergeCell ref="J43:R44"/>
    <mergeCell ref="V43:AE44"/>
    <mergeCell ref="S44:T44"/>
    <mergeCell ref="AF44:AG44"/>
    <mergeCell ref="AN41:AN42"/>
    <mergeCell ref="AO41:AO42"/>
    <mergeCell ref="AM41:AM42"/>
    <mergeCell ref="A41:A42"/>
    <mergeCell ref="C41:C42"/>
    <mergeCell ref="B47:E47"/>
    <mergeCell ref="AD48:AG48"/>
    <mergeCell ref="AE49:AG49"/>
    <mergeCell ref="AE50:AG50"/>
    <mergeCell ref="AE51:AG51"/>
    <mergeCell ref="B49:C49"/>
    <mergeCell ref="D49:K49"/>
    <mergeCell ref="L49:N49"/>
    <mergeCell ref="O49:Q49"/>
    <mergeCell ref="R49:T49"/>
    <mergeCell ref="U49:V49"/>
    <mergeCell ref="A55:A56"/>
    <mergeCell ref="B55:B56"/>
    <mergeCell ref="C55:C56"/>
    <mergeCell ref="D55:D56"/>
    <mergeCell ref="E55:E56"/>
    <mergeCell ref="F55:F56"/>
    <mergeCell ref="AM55:AM56"/>
    <mergeCell ref="AN55:AN56"/>
    <mergeCell ref="F53:F54"/>
    <mergeCell ref="G53:G54"/>
    <mergeCell ref="AM53:AM54"/>
    <mergeCell ref="AN53:AN54"/>
    <mergeCell ref="A53:A54"/>
    <mergeCell ref="B53:B54"/>
    <mergeCell ref="C53:C54"/>
    <mergeCell ref="D53:D54"/>
    <mergeCell ref="E53:E54"/>
    <mergeCell ref="AO55:AO56"/>
    <mergeCell ref="AQ55:AR55"/>
    <mergeCell ref="AS55:AT55"/>
    <mergeCell ref="AV55:AW55"/>
    <mergeCell ref="AQ56:AR56"/>
    <mergeCell ref="AS56:AT56"/>
    <mergeCell ref="AV56:AW56"/>
    <mergeCell ref="AS53:AW54"/>
    <mergeCell ref="AX53:AY54"/>
    <mergeCell ref="AO53:AO54"/>
    <mergeCell ref="AQ53:AR54"/>
    <mergeCell ref="AQ57:AR57"/>
    <mergeCell ref="AS57:AT57"/>
    <mergeCell ref="AV57:AW57"/>
    <mergeCell ref="AQ58:AR58"/>
    <mergeCell ref="AS58:AT58"/>
    <mergeCell ref="AV58:AW58"/>
    <mergeCell ref="A57:A58"/>
    <mergeCell ref="B57:B58"/>
    <mergeCell ref="C57:C58"/>
    <mergeCell ref="D57:D58"/>
    <mergeCell ref="E57:E58"/>
    <mergeCell ref="F57:F58"/>
    <mergeCell ref="A59:A60"/>
    <mergeCell ref="B59:B60"/>
    <mergeCell ref="C59:C60"/>
    <mergeCell ref="D59:D60"/>
    <mergeCell ref="E59:E60"/>
    <mergeCell ref="F59:F60"/>
    <mergeCell ref="AM57:AM58"/>
    <mergeCell ref="AN57:AN58"/>
    <mergeCell ref="AO57:AO58"/>
    <mergeCell ref="AM59:AM60"/>
    <mergeCell ref="AN59:AN60"/>
    <mergeCell ref="AO59:AO60"/>
    <mergeCell ref="AQ59:AR59"/>
    <mergeCell ref="AS59:AT59"/>
    <mergeCell ref="AV59:AW59"/>
    <mergeCell ref="AQ60:AR60"/>
    <mergeCell ref="AS60:AT60"/>
    <mergeCell ref="AV60:AW60"/>
    <mergeCell ref="AQ61:AR61"/>
    <mergeCell ref="AS61:AT61"/>
    <mergeCell ref="AV61:AW61"/>
    <mergeCell ref="AQ62:AR62"/>
    <mergeCell ref="AS62:AT62"/>
    <mergeCell ref="AV62:AW62"/>
    <mergeCell ref="A61:A62"/>
    <mergeCell ref="B61:B62"/>
    <mergeCell ref="C61:C62"/>
    <mergeCell ref="D61:D62"/>
    <mergeCell ref="E61:E62"/>
    <mergeCell ref="F61:F62"/>
    <mergeCell ref="A63:A64"/>
    <mergeCell ref="B63:B64"/>
    <mergeCell ref="C63:C64"/>
    <mergeCell ref="D63:D64"/>
    <mergeCell ref="E63:E64"/>
    <mergeCell ref="F63:F64"/>
    <mergeCell ref="AM61:AM62"/>
    <mergeCell ref="AN61:AN62"/>
    <mergeCell ref="AO61:AO62"/>
    <mergeCell ref="AM63:AM64"/>
    <mergeCell ref="AN63:AN64"/>
    <mergeCell ref="AO63:AO64"/>
    <mergeCell ref="AQ63:AR63"/>
    <mergeCell ref="AS63:AT63"/>
    <mergeCell ref="AV63:AW63"/>
    <mergeCell ref="AQ64:AR64"/>
    <mergeCell ref="AS64:AT64"/>
    <mergeCell ref="AV64:AW64"/>
    <mergeCell ref="AQ65:AR65"/>
    <mergeCell ref="AS65:AT65"/>
    <mergeCell ref="AV65:AW65"/>
    <mergeCell ref="AQ66:AR66"/>
    <mergeCell ref="AS66:AT66"/>
    <mergeCell ref="AV66:AW66"/>
    <mergeCell ref="A65:A66"/>
    <mergeCell ref="B65:B66"/>
    <mergeCell ref="C65:C66"/>
    <mergeCell ref="D65:D66"/>
    <mergeCell ref="E65:E66"/>
    <mergeCell ref="F65:F66"/>
    <mergeCell ref="A67:A68"/>
    <mergeCell ref="B67:B68"/>
    <mergeCell ref="C67:C68"/>
    <mergeCell ref="D67:D68"/>
    <mergeCell ref="E67:E68"/>
    <mergeCell ref="F67:F68"/>
    <mergeCell ref="AM65:AM66"/>
    <mergeCell ref="AN65:AN66"/>
    <mergeCell ref="AO65:AO66"/>
    <mergeCell ref="AM67:AM68"/>
    <mergeCell ref="AN67:AN68"/>
    <mergeCell ref="AO67:AO68"/>
    <mergeCell ref="AV67:AW67"/>
    <mergeCell ref="AQ68:AR68"/>
    <mergeCell ref="AS68:AT68"/>
    <mergeCell ref="AV68:AW68"/>
    <mergeCell ref="AM69:AM70"/>
    <mergeCell ref="AN69:AN70"/>
    <mergeCell ref="AO69:AO70"/>
    <mergeCell ref="AQ69:AR69"/>
    <mergeCell ref="AS69:AY69"/>
    <mergeCell ref="AQ70:AR70"/>
    <mergeCell ref="AS70:AY70"/>
    <mergeCell ref="A69:A70"/>
    <mergeCell ref="B69:B70"/>
    <mergeCell ref="C69:C70"/>
    <mergeCell ref="D69:D70"/>
    <mergeCell ref="E69:E70"/>
    <mergeCell ref="F69:F70"/>
    <mergeCell ref="A71:A72"/>
    <mergeCell ref="B71:B88"/>
    <mergeCell ref="C71:C72"/>
    <mergeCell ref="D71:D72"/>
    <mergeCell ref="E71:E72"/>
    <mergeCell ref="F71:F72"/>
    <mergeCell ref="A73:A74"/>
    <mergeCell ref="C73:C74"/>
    <mergeCell ref="D73:D74"/>
    <mergeCell ref="E73:E74"/>
    <mergeCell ref="F73:F74"/>
    <mergeCell ref="A85:A86"/>
    <mergeCell ref="C85:C86"/>
    <mergeCell ref="D85:D86"/>
    <mergeCell ref="E85:E86"/>
    <mergeCell ref="F85:F86"/>
    <mergeCell ref="A83:A84"/>
    <mergeCell ref="C83:C84"/>
    <mergeCell ref="AM73:AM74"/>
    <mergeCell ref="AN73:AN74"/>
    <mergeCell ref="AO73:AO74"/>
    <mergeCell ref="AQ73:AR73"/>
    <mergeCell ref="AS73:AY73"/>
    <mergeCell ref="AQ74:AR74"/>
    <mergeCell ref="AS74:AY74"/>
    <mergeCell ref="AM71:AM72"/>
    <mergeCell ref="AN71:AN72"/>
    <mergeCell ref="AO71:AO72"/>
    <mergeCell ref="AQ71:AR71"/>
    <mergeCell ref="AS71:AY71"/>
    <mergeCell ref="AQ72:AR72"/>
    <mergeCell ref="AS72:AY72"/>
    <mergeCell ref="AN75:AN76"/>
    <mergeCell ref="AO75:AO76"/>
    <mergeCell ref="A77:A78"/>
    <mergeCell ref="C77:C78"/>
    <mergeCell ref="D77:D78"/>
    <mergeCell ref="E77:E78"/>
    <mergeCell ref="F77:F78"/>
    <mergeCell ref="AM77:AM78"/>
    <mergeCell ref="AN77:AN78"/>
    <mergeCell ref="AO77:AO78"/>
    <mergeCell ref="A75:A76"/>
    <mergeCell ref="C75:C76"/>
    <mergeCell ref="D75:D76"/>
    <mergeCell ref="E75:E76"/>
    <mergeCell ref="F75:F76"/>
    <mergeCell ref="AM75:AM76"/>
    <mergeCell ref="AN79:AN80"/>
    <mergeCell ref="AO79:AO80"/>
    <mergeCell ref="A81:A82"/>
    <mergeCell ref="C81:C82"/>
    <mergeCell ref="D81:D82"/>
    <mergeCell ref="E81:E82"/>
    <mergeCell ref="F81:F82"/>
    <mergeCell ref="A79:A80"/>
    <mergeCell ref="C79:C80"/>
    <mergeCell ref="D79:D80"/>
    <mergeCell ref="E79:E80"/>
    <mergeCell ref="F79:F80"/>
    <mergeCell ref="AM79:AM80"/>
    <mergeCell ref="AM81:AM82"/>
    <mergeCell ref="AN81:AN82"/>
    <mergeCell ref="AO81:AO82"/>
    <mergeCell ref="B89:F90"/>
    <mergeCell ref="J89:R90"/>
    <mergeCell ref="V89:AE90"/>
    <mergeCell ref="S90:T90"/>
    <mergeCell ref="AF90:AG90"/>
    <mergeCell ref="AN87:AN88"/>
    <mergeCell ref="AO87:AO88"/>
    <mergeCell ref="AQ83:AS83"/>
    <mergeCell ref="AN85:AN86"/>
    <mergeCell ref="AO85:AO86"/>
    <mergeCell ref="D83:D84"/>
    <mergeCell ref="E83:E84"/>
    <mergeCell ref="F83:F84"/>
    <mergeCell ref="AQ89:AS90"/>
    <mergeCell ref="A87:A88"/>
    <mergeCell ref="C87:C88"/>
    <mergeCell ref="D87:D88"/>
    <mergeCell ref="E87:E88"/>
    <mergeCell ref="F87:F88"/>
    <mergeCell ref="AM87:AM88"/>
    <mergeCell ref="AQ76:AS78"/>
    <mergeCell ref="AT76:AV77"/>
    <mergeCell ref="AW76:AY77"/>
    <mergeCell ref="AT78:AV78"/>
    <mergeCell ref="AW78:AY78"/>
    <mergeCell ref="AQ79:AS79"/>
    <mergeCell ref="AT79:AV80"/>
    <mergeCell ref="AW79:AY80"/>
    <mergeCell ref="AQ80:AS80"/>
    <mergeCell ref="AQ87:AS88"/>
    <mergeCell ref="AT87:AV88"/>
    <mergeCell ref="AW87:AY88"/>
    <mergeCell ref="AM85:AM86"/>
    <mergeCell ref="AM83:AM84"/>
    <mergeCell ref="AN83:AN84"/>
    <mergeCell ref="AO83:AO84"/>
    <mergeCell ref="AQ81:AS81"/>
    <mergeCell ref="AT81:AV82"/>
    <mergeCell ref="BA81:BA82"/>
    <mergeCell ref="AQ82:AS82"/>
    <mergeCell ref="AT83:AV84"/>
    <mergeCell ref="AW83:AY84"/>
    <mergeCell ref="BA83:BA84"/>
    <mergeCell ref="AQ84:AS84"/>
    <mergeCell ref="AQ85:AS86"/>
    <mergeCell ref="AT85:AV86"/>
    <mergeCell ref="AW85:AY86"/>
    <mergeCell ref="AW81:AY82"/>
    <mergeCell ref="AW89:AY90"/>
    <mergeCell ref="AQ91:AS92"/>
    <mergeCell ref="AT91:AV92"/>
    <mergeCell ref="AW91:AY92"/>
    <mergeCell ref="AQ30:AS32"/>
    <mergeCell ref="AT30:AV31"/>
    <mergeCell ref="AW30:AY31"/>
    <mergeCell ref="AT32:AV32"/>
    <mergeCell ref="AW32:AY32"/>
    <mergeCell ref="AQ33:AS33"/>
    <mergeCell ref="AT33:AV34"/>
    <mergeCell ref="AW33:AY34"/>
    <mergeCell ref="AQ34:AS34"/>
    <mergeCell ref="AQ45:AS46"/>
    <mergeCell ref="AT45:AV46"/>
    <mergeCell ref="AW45:AY46"/>
    <mergeCell ref="AW35:AY36"/>
    <mergeCell ref="AT41:AV42"/>
    <mergeCell ref="AW41:AY42"/>
    <mergeCell ref="AT43:AV44"/>
    <mergeCell ref="AW43:AY44"/>
    <mergeCell ref="AT89:AV90"/>
    <mergeCell ref="AQ67:AR67"/>
    <mergeCell ref="AS67:AT67"/>
    <mergeCell ref="BA35:BA36"/>
    <mergeCell ref="AQ36:AS36"/>
    <mergeCell ref="AT37:AV38"/>
    <mergeCell ref="AW37:AY38"/>
    <mergeCell ref="BA37:BA38"/>
    <mergeCell ref="AQ38:AS38"/>
    <mergeCell ref="AQ39:AS40"/>
    <mergeCell ref="AT39:AV40"/>
    <mergeCell ref="AW39:AY40"/>
    <mergeCell ref="AQ37:AS37"/>
  </mergeCells>
  <phoneticPr fontId="2"/>
  <dataValidations count="2">
    <dataValidation type="list" allowBlank="1" showInputMessage="1" showErrorMessage="1" sqref="E55:E88 E9:E42">
      <formula1>$BA$11:$BA$14</formula1>
    </dataValidation>
    <dataValidation type="list" allowBlank="1" showInputMessage="1" showErrorMessage="1" sqref="X4:AG4">
      <formula1>$BC$11:$BC$12</formula1>
    </dataValidation>
  </dataValidations>
  <printOptions horizontalCentered="1"/>
  <pageMargins left="0.19685039370078741" right="0.19685039370078741" top="0.70866141732283472" bottom="0.19685039370078741" header="0.19685039370078741" footer="0.19685039370078741"/>
  <pageSetup paperSize="9" scale="88" fitToHeight="0" orientation="landscape" r:id="rId1"/>
  <headerFooter alignWithMargins="0"/>
  <rowBreaks count="1" manualBreakCount="1">
    <brk id="46" min="1" max="5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【算定要件集計】</vt:lpstr>
      <vt:lpstr>【従業者名簿】</vt:lpstr>
      <vt:lpstr>【入力例】</vt:lpstr>
      <vt:lpstr>4月</vt:lpstr>
      <vt:lpstr>5月</vt:lpstr>
      <vt:lpstr>6月</vt:lpstr>
      <vt:lpstr>7月</vt:lpstr>
      <vt:lpstr>8月</vt:lpstr>
      <vt:lpstr>9月</vt:lpstr>
      <vt:lpstr>10月</vt:lpstr>
      <vt:lpstr>11月</vt:lpstr>
      <vt:lpstr>12月</vt:lpstr>
      <vt:lpstr>1月</vt:lpstr>
      <vt:lpstr>2月</vt:lpstr>
      <vt:lpstr>【算定要件集計】!Print_Area</vt:lpstr>
      <vt:lpstr>【従業者名簿】!Print_Area</vt:lpstr>
      <vt:lpstr>【入力例】!Print_Area</vt:lpstr>
      <vt:lpstr>'10月'!Print_Area</vt:lpstr>
      <vt:lpstr>'11月'!Print_Area</vt:lpstr>
      <vt:lpstr>'12月'!Print_Area</vt:lpstr>
      <vt:lpstr>'1月'!Print_Area</vt:lpstr>
      <vt:lpstr>'2月'!Print_Area</vt:lpstr>
      <vt:lpstr>'4月'!Print_Area</vt:lpstr>
      <vt:lpstr>'5月'!Print_Area</vt:lpstr>
      <vt:lpstr>'6月'!Print_Area</vt:lpstr>
      <vt:lpstr>'7月'!Print_Area</vt:lpstr>
      <vt:lpstr>'8月'!Print_Area</vt:lpstr>
      <vt:lpstr>'9月'!Print_Area</vt:lpstr>
      <vt:lpstr>【従業者名簿】!Print_Titles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都築　敏夫</dc:creator>
  <cp:lastModifiedBy>都築　敏夫</cp:lastModifiedBy>
  <cp:lastPrinted>2021-03-22T11:04:17Z</cp:lastPrinted>
  <dcterms:created xsi:type="dcterms:W3CDTF">2005-02-21T08:58:26Z</dcterms:created>
  <dcterms:modified xsi:type="dcterms:W3CDTF">2021-03-25T01:17:12Z</dcterms:modified>
</cp:coreProperties>
</file>