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6944A145-36F2-49F6-91AC-71451AC70E80}" xr6:coauthVersionLast="47" xr6:coauthVersionMax="47" xr10:uidLastSave="{00000000-0000-0000-0000-000000000000}"/>
  <workbookProtection workbookAlgorithmName="SHA-512" workbookHashValue="mpnlgZtDAOWiC/Pw7YVZ9o6hHeCd7fWOrU34z3OH3bO/okpgjf4vRkeBb77aPm0oII/LiUciKjb0T14ZRPvgZQ==" workbookSaltValue="AfOFXCsD6hpW1w5VaBRBbQ==" workbookSpinCount="100000" lockStructure="1"/>
  <bookViews>
    <workbookView xWindow="-120" yWindow="-120" windowWidth="29040" windowHeight="15720" xr2:uid="{00000000-000D-0000-FFFF-FFFF00000000}"/>
  </bookViews>
  <sheets>
    <sheet name="入力シート" sheetId="1" r:id="rId1"/>
    <sheet name="役員情報入力シート" sheetId="5" r:id="rId2"/>
    <sheet name="settings" sheetId="2" state="hidden" r:id="rId3"/>
  </sheets>
  <definedNames>
    <definedName name="_xlnm.Print_Titles" localSheetId="0">入力シート!$1:$1</definedName>
    <definedName name="_xlnm.Print_Titles" localSheetId="1">役員情報入力シート!$8:$8</definedName>
    <definedName name="営業品目">settings!$A$11:$A$279</definedName>
    <definedName name="希望">入力シート!$A$211</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5" l="1"/>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51"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84" i="1"/>
  <c r="A433" i="1"/>
  <c r="A361" i="1"/>
  <c r="A211" i="1"/>
  <c r="A185" i="1"/>
  <c r="A179" i="1"/>
  <c r="A173" i="1"/>
  <c r="A169" i="1"/>
  <c r="A161" i="1"/>
  <c r="A159" i="1"/>
  <c r="A157" i="1"/>
  <c r="A153" i="1"/>
  <c r="A151" i="1"/>
  <c r="A149" i="1"/>
  <c r="A120" i="1"/>
  <c r="A118" i="1"/>
  <c r="A87" i="1"/>
  <c r="A85" i="1"/>
  <c r="A83" i="1"/>
  <c r="A81" i="1"/>
  <c r="A79" i="1"/>
  <c r="A77" i="1"/>
  <c r="A75" i="1"/>
  <c r="A73" i="1"/>
  <c r="A71" i="1"/>
  <c r="A69" i="1"/>
  <c r="A63" i="1"/>
  <c r="A40" i="1"/>
  <c r="A38" i="1"/>
  <c r="A36" i="1"/>
  <c r="A34" i="1"/>
  <c r="A32" i="1"/>
  <c r="A30" i="1"/>
  <c r="A28" i="1"/>
  <c r="A26" i="1"/>
  <c r="A24" i="1"/>
  <c r="A22" i="1"/>
  <c r="A20" i="1"/>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F259" i="2"/>
  <c r="F256" i="2"/>
  <c r="F249" i="2"/>
  <c r="F191" i="2"/>
  <c r="F85" i="2"/>
  <c r="F80" i="2"/>
  <c r="F79" i="2"/>
  <c r="F78" i="2"/>
  <c r="M58" i="5" l="1"/>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8" i="5" s="1"/>
  <c r="M12" i="5"/>
  <c r="M11" i="5"/>
  <c r="M10" i="5"/>
  <c r="M9" i="5"/>
  <c r="H8" i="5"/>
  <c r="B11" i="2" l="1"/>
  <c r="F278" i="2"/>
  <c r="F277" i="2"/>
  <c r="F276" i="2"/>
  <c r="F275" i="2"/>
  <c r="F274" i="2"/>
  <c r="F273" i="2"/>
  <c r="F272" i="2"/>
  <c r="F271" i="2"/>
  <c r="F270" i="2"/>
  <c r="F269" i="2"/>
  <c r="F268" i="2"/>
  <c r="F267" i="2"/>
  <c r="F266" i="2"/>
  <c r="F265" i="2"/>
  <c r="F264" i="2"/>
  <c r="F263" i="2"/>
  <c r="F262" i="2"/>
  <c r="F261" i="2"/>
  <c r="F260" i="2"/>
  <c r="F258" i="2"/>
  <c r="F257" i="2"/>
  <c r="F255" i="2"/>
  <c r="F254" i="2"/>
  <c r="F253" i="2"/>
  <c r="F252" i="2"/>
  <c r="F251" i="2"/>
  <c r="F250"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4" i="2"/>
  <c r="F83" i="2"/>
  <c r="F82" i="2"/>
  <c r="F81"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A278" i="2" l="1"/>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54" i="2"/>
  <c r="A52" i="2"/>
  <c r="A50" i="2"/>
  <c r="A48" i="2"/>
  <c r="A46" i="2"/>
  <c r="A44" i="2"/>
  <c r="A43" i="2"/>
  <c r="A41" i="2"/>
  <c r="A40" i="2"/>
  <c r="A38" i="2"/>
  <c r="A36" i="2"/>
  <c r="A34" i="2"/>
  <c r="A32" i="2"/>
  <c r="A31" i="2"/>
  <c r="A30" i="2"/>
  <c r="A28" i="2"/>
  <c r="A25" i="2"/>
  <c r="A23" i="2"/>
  <c r="A21" i="2"/>
  <c r="A19" i="2"/>
  <c r="A17" i="2"/>
  <c r="A15" i="2"/>
  <c r="A13" i="2"/>
  <c r="A11"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3" i="2"/>
  <c r="A51" i="2"/>
  <c r="A49" i="2"/>
  <c r="A47" i="2"/>
  <c r="A45" i="2"/>
  <c r="A42" i="2"/>
  <c r="A39" i="2"/>
  <c r="A37" i="2"/>
  <c r="A35" i="2"/>
  <c r="A33" i="2"/>
  <c r="A29" i="2"/>
  <c r="A27" i="2"/>
  <c r="A26" i="2"/>
  <c r="A24" i="2"/>
  <c r="A22" i="2"/>
  <c r="A20" i="2"/>
  <c r="A18" i="2"/>
  <c r="A16" i="2"/>
  <c r="A14" i="2"/>
  <c r="A12" i="2"/>
  <c r="J178" i="1" l="1"/>
  <c r="J176" i="1"/>
  <c r="J172" i="1" l="1"/>
  <c r="A2" i="2" l="1"/>
  <c r="A1" i="2"/>
  <c r="J184" i="1" l="1"/>
</calcChain>
</file>

<file path=xl/sharedStrings.xml><?xml version="1.0" encoding="utf-8"?>
<sst xmlns="http://schemas.openxmlformats.org/spreadsheetml/2006/main" count="1268" uniqueCount="766">
  <si>
    <t>郵便番号</t>
    <rPh sb="0" eb="4">
      <t>ユウビンバンゴウ</t>
    </rPh>
    <phoneticPr fontId="6"/>
  </si>
  <si>
    <t>所在地</t>
    <rPh sb="0" eb="3">
      <t>ショザイチ</t>
    </rPh>
    <phoneticPr fontId="6"/>
  </si>
  <si>
    <t>商号又は名称カナ</t>
    <rPh sb="0" eb="2">
      <t>ショウゴウ</t>
    </rPh>
    <rPh sb="2" eb="3">
      <t>マタ</t>
    </rPh>
    <rPh sb="4" eb="6">
      <t>メイショウ</t>
    </rPh>
    <phoneticPr fontId="6"/>
  </si>
  <si>
    <t>商号又は名称</t>
    <rPh sb="0" eb="2">
      <t>ショウゴウ</t>
    </rPh>
    <rPh sb="2" eb="3">
      <t>マタ</t>
    </rPh>
    <rPh sb="4" eb="6">
      <t>メイショウ</t>
    </rPh>
    <phoneticPr fontId="6"/>
  </si>
  <si>
    <t>代表者氏名カナ</t>
    <rPh sb="0" eb="3">
      <t>ダイヒョウシャ</t>
    </rPh>
    <rPh sb="3" eb="5">
      <t>シメイ</t>
    </rPh>
    <phoneticPr fontId="6"/>
  </si>
  <si>
    <t>代表者氏名</t>
    <rPh sb="0" eb="3">
      <t>ダイヒョウシャ</t>
    </rPh>
    <rPh sb="3" eb="5">
      <t>シメイ</t>
    </rPh>
    <phoneticPr fontId="6"/>
  </si>
  <si>
    <t>電話番号</t>
    <rPh sb="0" eb="2">
      <t>デンワ</t>
    </rPh>
    <rPh sb="2" eb="4">
      <t>バンゴウ</t>
    </rPh>
    <phoneticPr fontId="6"/>
  </si>
  <si>
    <t>ＦＡＸ番号</t>
    <rPh sb="3" eb="5">
      <t>バンゴウ</t>
    </rPh>
    <phoneticPr fontId="6"/>
  </si>
  <si>
    <t>担当者部署</t>
    <rPh sb="0" eb="3">
      <t>タントウシャ</t>
    </rPh>
    <rPh sb="3" eb="5">
      <t>ブショ</t>
    </rPh>
    <phoneticPr fontId="6"/>
  </si>
  <si>
    <t>営業年数</t>
    <rPh sb="0" eb="2">
      <t>エイギョウ</t>
    </rPh>
    <rPh sb="2" eb="4">
      <t>ネンスウ</t>
    </rPh>
    <phoneticPr fontId="6"/>
  </si>
  <si>
    <t>E-mailアドレス</t>
    <phoneticPr fontId="6"/>
  </si>
  <si>
    <t>課税免税届</t>
    <rPh sb="0" eb="2">
      <t>カゼイ</t>
    </rPh>
    <rPh sb="2" eb="4">
      <t>メンゼイ</t>
    </rPh>
    <rPh sb="4" eb="5">
      <t>トドケ</t>
    </rPh>
    <phoneticPr fontId="6"/>
  </si>
  <si>
    <t>全角カタカナで入力してください。姓と名は１文字分空けてください。</t>
    <phoneticPr fontId="5"/>
  </si>
  <si>
    <t>姓と名は１文字分空けてください。</t>
    <phoneticPr fontId="5"/>
  </si>
  <si>
    <t>自己資本額</t>
    <rPh sb="0" eb="2">
      <t>ジコ</t>
    </rPh>
    <rPh sb="2" eb="4">
      <t>シホン</t>
    </rPh>
    <rPh sb="4" eb="5">
      <t>ガク</t>
    </rPh>
    <phoneticPr fontId="6"/>
  </si>
  <si>
    <t>創業</t>
    <rPh sb="0" eb="2">
      <t>ソウギョウ</t>
    </rPh>
    <phoneticPr fontId="6"/>
  </si>
  <si>
    <t>から</t>
    <phoneticPr fontId="5"/>
  </si>
  <si>
    <t>まで</t>
    <phoneticPr fontId="5"/>
  </si>
  <si>
    <t>決算日</t>
    <rPh sb="0" eb="3">
      <t>ケッサンビ</t>
    </rPh>
    <phoneticPr fontId="6"/>
  </si>
  <si>
    <t>常勤職員の数</t>
    <rPh sb="0" eb="2">
      <t>ジョウキン</t>
    </rPh>
    <rPh sb="2" eb="4">
      <t>ショクイン</t>
    </rPh>
    <rPh sb="5" eb="6">
      <t>カズ</t>
    </rPh>
    <phoneticPr fontId="6"/>
  </si>
  <si>
    <t>役員等の数</t>
    <rPh sb="0" eb="2">
      <t>ヤクイン</t>
    </rPh>
    <rPh sb="2" eb="3">
      <t>トウ</t>
    </rPh>
    <rPh sb="4" eb="5">
      <t>カズ</t>
    </rPh>
    <phoneticPr fontId="6"/>
  </si>
  <si>
    <t>販売・製造等実績高</t>
    <rPh sb="0" eb="2">
      <t>ハンバイ</t>
    </rPh>
    <rPh sb="3" eb="5">
      <t>セイゾウ</t>
    </rPh>
    <rPh sb="5" eb="6">
      <t>トウ</t>
    </rPh>
    <rPh sb="6" eb="8">
      <t>ジッセキ</t>
    </rPh>
    <rPh sb="8" eb="9">
      <t>ダカ</t>
    </rPh>
    <phoneticPr fontId="6"/>
  </si>
  <si>
    <t>休業又は転(廃)業の期間</t>
    <rPh sb="0" eb="2">
      <t>キュウギョウ</t>
    </rPh>
    <rPh sb="2" eb="3">
      <t>マタ</t>
    </rPh>
    <rPh sb="4" eb="5">
      <t>テン</t>
    </rPh>
    <rPh sb="6" eb="7">
      <t>ハイ</t>
    </rPh>
    <rPh sb="8" eb="9">
      <t>ギョウ</t>
    </rPh>
    <rPh sb="10" eb="12">
      <t>キカン</t>
    </rPh>
    <phoneticPr fontId="6"/>
  </si>
  <si>
    <t>年</t>
    <rPh sb="0" eb="1">
      <t>ネン</t>
    </rPh>
    <phoneticPr fontId="5"/>
  </si>
  <si>
    <t>保有していない場合は、入力する必要はありません。</t>
    <rPh sb="0" eb="2">
      <t>ホユウ</t>
    </rPh>
    <rPh sb="7" eb="9">
      <t>バアイ</t>
    </rPh>
    <rPh sb="11" eb="13">
      <t>ニュウリョク</t>
    </rPh>
    <rPh sb="15" eb="17">
      <t>ヒツヨウ</t>
    </rPh>
    <phoneticPr fontId="5"/>
  </si>
  <si>
    <t>千円</t>
    <rPh sb="0" eb="2">
      <t>センエン</t>
    </rPh>
    <phoneticPr fontId="5"/>
  </si>
  <si>
    <t>人</t>
    <rPh sb="0" eb="1">
      <t>ニン</t>
    </rPh>
    <phoneticPr fontId="5"/>
  </si>
  <si>
    <t>代表者役職</t>
    <rPh sb="0" eb="3">
      <t>ダイヒョウシャ</t>
    </rPh>
    <rPh sb="3" eb="5">
      <t>ヤクショク</t>
    </rPh>
    <phoneticPr fontId="6"/>
  </si>
  <si>
    <t>担当者氏名カナ</t>
    <rPh sb="0" eb="3">
      <t>タントウシャ</t>
    </rPh>
    <rPh sb="3" eb="5">
      <t>シメイ</t>
    </rPh>
    <phoneticPr fontId="6"/>
  </si>
  <si>
    <t>受任者役職</t>
    <rPh sb="0" eb="2">
      <t>ジュニン</t>
    </rPh>
    <rPh sb="2" eb="3">
      <t>シャ</t>
    </rPh>
    <rPh sb="3" eb="5">
      <t>ヤクショク</t>
    </rPh>
    <phoneticPr fontId="6"/>
  </si>
  <si>
    <t>受任者氏名カナ</t>
    <rPh sb="0" eb="2">
      <t>ジュニン</t>
    </rPh>
    <rPh sb="2" eb="3">
      <t>シャ</t>
    </rPh>
    <rPh sb="3" eb="5">
      <t>シメイ</t>
    </rPh>
    <phoneticPr fontId="6"/>
  </si>
  <si>
    <t>受任者氏名</t>
    <rPh sb="0" eb="2">
      <t>ジュニン</t>
    </rPh>
    <rPh sb="2" eb="3">
      <t>シャ</t>
    </rPh>
    <rPh sb="3" eb="5">
      <t>シメイ</t>
    </rPh>
    <phoneticPr fontId="6"/>
  </si>
  <si>
    <t>担当者氏名</t>
    <rPh sb="0" eb="3">
      <t>タントウシャ</t>
    </rPh>
    <rPh sb="3" eb="5">
      <t>シメイ</t>
    </rPh>
    <phoneticPr fontId="6"/>
  </si>
  <si>
    <t>正式名称で入力してください。個人の場合は「代表者」と入力してください。</t>
    <rPh sb="5" eb="7">
      <t>ニュウリョク</t>
    </rPh>
    <rPh sb="26" eb="28">
      <t>ニュウリョク</t>
    </rPh>
    <phoneticPr fontId="5"/>
  </si>
  <si>
    <t>現組織への変更年月日</t>
    <rPh sb="0" eb="1">
      <t>ゲン</t>
    </rPh>
    <rPh sb="1" eb="3">
      <t>ソシキ</t>
    </rPh>
    <rPh sb="5" eb="7">
      <t>ヘンコウ</t>
    </rPh>
    <rPh sb="7" eb="10">
      <t>ネンガッピ</t>
    </rPh>
    <phoneticPr fontId="6"/>
  </si>
  <si>
    <t>審査基準日の直前２カ年間の販売・製造実績を入力してください。
２カ年未満については、直前１カ年分を入力し、６ヶ月決算の法人については２期分の合算をもって１カ年としてください。</t>
    <rPh sb="0" eb="2">
      <t>シンサ</t>
    </rPh>
    <rPh sb="2" eb="4">
      <t>キジュン</t>
    </rPh>
    <rPh sb="4" eb="5">
      <t>ビ</t>
    </rPh>
    <rPh sb="6" eb="8">
      <t>チョクゼン</t>
    </rPh>
    <rPh sb="10" eb="11">
      <t>ネン</t>
    </rPh>
    <rPh sb="11" eb="12">
      <t>カン</t>
    </rPh>
    <rPh sb="13" eb="15">
      <t>ハンバイ</t>
    </rPh>
    <rPh sb="16" eb="18">
      <t>セイゾウ</t>
    </rPh>
    <rPh sb="18" eb="20">
      <t>ジッセキ</t>
    </rPh>
    <rPh sb="21" eb="23">
      <t>ニュウリョク</t>
    </rPh>
    <rPh sb="33" eb="34">
      <t>ネン</t>
    </rPh>
    <rPh sb="34" eb="36">
      <t>ミマン</t>
    </rPh>
    <rPh sb="42" eb="44">
      <t>チョクゼン</t>
    </rPh>
    <rPh sb="46" eb="47">
      <t>ネン</t>
    </rPh>
    <rPh sb="47" eb="48">
      <t>ブン</t>
    </rPh>
    <rPh sb="49" eb="51">
      <t>ニュウリョク</t>
    </rPh>
    <rPh sb="55" eb="56">
      <t>ゲツ</t>
    </rPh>
    <rPh sb="56" eb="58">
      <t>ケッサン</t>
    </rPh>
    <rPh sb="59" eb="61">
      <t>ホウジン</t>
    </rPh>
    <rPh sb="67" eb="68">
      <t>キ</t>
    </rPh>
    <rPh sb="68" eb="69">
      <t>ブン</t>
    </rPh>
    <rPh sb="70" eb="72">
      <t>ガッサン</t>
    </rPh>
    <rPh sb="78" eb="79">
      <t>ネン</t>
    </rPh>
    <phoneticPr fontId="5"/>
  </si>
  <si>
    <t>申請者が特約店又は代理店となっている場合、主要な会社９つまで入力してください。</t>
    <rPh sb="0" eb="2">
      <t>シンセイ</t>
    </rPh>
    <rPh sb="2" eb="3">
      <t>シャ</t>
    </rPh>
    <rPh sb="4" eb="6">
      <t>トクヤク</t>
    </rPh>
    <rPh sb="6" eb="7">
      <t>テン</t>
    </rPh>
    <rPh sb="7" eb="8">
      <t>マタ</t>
    </rPh>
    <rPh sb="9" eb="12">
      <t>ダイリテン</t>
    </rPh>
    <rPh sb="18" eb="20">
      <t>バアイ</t>
    </rPh>
    <phoneticPr fontId="5"/>
  </si>
  <si>
    <t>希望</t>
    <rPh sb="0" eb="2">
      <t>キボウ</t>
    </rPh>
    <phoneticPr fontId="5"/>
  </si>
  <si>
    <t>品目</t>
    <rPh sb="0" eb="2">
      <t>ヒンモク</t>
    </rPh>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</si>
  <si>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</si>
  <si>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</si>
  <si>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A.主たる営業所(本社)情報</t>
    <rPh sb="2" eb="3">
      <t>シュ</t>
    </rPh>
    <rPh sb="5" eb="8">
      <t>エイギョウショ</t>
    </rPh>
    <rPh sb="9" eb="11">
      <t>ホンシャ</t>
    </rPh>
    <rPh sb="12" eb="14">
      <t>ジョウホウ</t>
    </rPh>
    <phoneticPr fontId="5"/>
  </si>
  <si>
    <t>都道府県から入力してください。</t>
    <phoneticPr fontId="5"/>
  </si>
  <si>
    <t>B.契約する営業所情報</t>
    <rPh sb="2" eb="4">
      <t>ケイヤク</t>
    </rPh>
    <rPh sb="6" eb="9">
      <t>エイギョウショ</t>
    </rPh>
    <rPh sb="9" eb="11">
      <t>ジョウホウ</t>
    </rPh>
    <phoneticPr fontId="5"/>
  </si>
  <si>
    <t>入札・契約権限の委任</t>
    <rPh sb="8" eb="10">
      <t>イニン</t>
    </rPh>
    <phoneticPr fontId="5"/>
  </si>
  <si>
    <t>C.担当者情報</t>
    <phoneticPr fontId="5"/>
  </si>
  <si>
    <t>D.行政書士情報</t>
    <rPh sb="2" eb="4">
      <t>ギョウセイ</t>
    </rPh>
    <rPh sb="4" eb="6">
      <t>ショシ</t>
    </rPh>
    <rPh sb="6" eb="8">
      <t>ジョウホウ</t>
    </rPh>
    <phoneticPr fontId="5"/>
  </si>
  <si>
    <t>都道府県から入力してください。</t>
    <rPh sb="0" eb="4">
      <t>トドウフケン</t>
    </rPh>
    <rPh sb="6" eb="8">
      <t>ニュウリョク</t>
    </rPh>
    <phoneticPr fontId="5"/>
  </si>
  <si>
    <t>行政書士氏名カナ</t>
    <rPh sb="0" eb="2">
      <t>ギョウセイ</t>
    </rPh>
    <rPh sb="2" eb="4">
      <t>ショシ</t>
    </rPh>
    <rPh sb="4" eb="6">
      <t>シメイ</t>
    </rPh>
    <phoneticPr fontId="6"/>
  </si>
  <si>
    <t>行政書士氏名</t>
    <rPh sb="0" eb="2">
      <t>ギョウセイ</t>
    </rPh>
    <rPh sb="2" eb="4">
      <t>ショシ</t>
    </rPh>
    <rPh sb="4" eb="6">
      <t>シメイ</t>
    </rPh>
    <phoneticPr fontId="6"/>
  </si>
  <si>
    <t>（審査基準日の直近決算時)貸借対照表　純資産の部「純資産合計」の額を入力してください。</t>
    <rPh sb="1" eb="3">
      <t>シンサ</t>
    </rPh>
    <rPh sb="3" eb="5">
      <t>キジュン</t>
    </rPh>
    <rPh sb="5" eb="6">
      <t>ビ</t>
    </rPh>
    <rPh sb="7" eb="9">
      <t>チョッキン</t>
    </rPh>
    <rPh sb="9" eb="11">
      <t>ケッサン</t>
    </rPh>
    <rPh sb="11" eb="12">
      <t>ジ</t>
    </rPh>
    <rPh sb="13" eb="15">
      <t>タイシャク</t>
    </rPh>
    <rPh sb="15" eb="18">
      <t>タイショウヒョウ</t>
    </rPh>
    <rPh sb="19" eb="22">
      <t>ジュンシサン</t>
    </rPh>
    <rPh sb="23" eb="24">
      <t>ブ</t>
    </rPh>
    <rPh sb="25" eb="26">
      <t>ジュン</t>
    </rPh>
    <rPh sb="26" eb="28">
      <t>シサン</t>
    </rPh>
    <rPh sb="28" eb="30">
      <t>ゴウケイ</t>
    </rPh>
    <rPh sb="32" eb="33">
      <t>ガク</t>
    </rPh>
    <rPh sb="34" eb="36">
      <t>ニュウリョク</t>
    </rPh>
    <phoneticPr fontId="5"/>
  </si>
  <si>
    <t>E.経営情報</t>
    <rPh sb="2" eb="4">
      <t>ケイエイ</t>
    </rPh>
    <rPh sb="4" eb="6">
      <t>ジョウホウ</t>
    </rPh>
    <phoneticPr fontId="5"/>
  </si>
  <si>
    <t>F.業種情報</t>
    <rPh sb="2" eb="4">
      <t>ギョウシュ</t>
    </rPh>
    <rPh sb="4" eb="6">
      <t>ジョウホウ</t>
    </rPh>
    <phoneticPr fontId="5"/>
  </si>
  <si>
    <t>部署がない場合は「本社」又は「本店」と入力し、個人の場合は「本店」と入力してください。</t>
    <rPh sb="0" eb="2">
      <t>ブショ</t>
    </rPh>
    <rPh sb="5" eb="7">
      <t>バアイ</t>
    </rPh>
    <rPh sb="9" eb="11">
      <t>ホンシャ</t>
    </rPh>
    <rPh sb="12" eb="13">
      <t>マタ</t>
    </rPh>
    <rPh sb="15" eb="17">
      <t>ホンテン</t>
    </rPh>
    <rPh sb="19" eb="21">
      <t>ニュウリョク</t>
    </rPh>
    <rPh sb="23" eb="25">
      <t>コジン</t>
    </rPh>
    <rPh sb="26" eb="28">
      <t>バアイ</t>
    </rPh>
    <rPh sb="30" eb="32">
      <t>ホンテン</t>
    </rPh>
    <rPh sb="34" eb="36">
      <t>ニュウリョク</t>
    </rPh>
    <phoneticPr fontId="5"/>
  </si>
  <si>
    <t>代理店契約を締結している会社名</t>
    <rPh sb="0" eb="3">
      <t>ダイリテン</t>
    </rPh>
    <rPh sb="3" eb="5">
      <t>ケイヤク</t>
    </rPh>
    <rPh sb="6" eb="8">
      <t>テイケツ</t>
    </rPh>
    <rPh sb="12" eb="14">
      <t>カイシャ</t>
    </rPh>
    <rPh sb="14" eb="15">
      <t>メイ</t>
    </rPh>
    <phoneticPr fontId="5"/>
  </si>
  <si>
    <t>分類</t>
    <phoneticPr fontId="5"/>
  </si>
  <si>
    <t>半角の数字とハイフンで入力してください。保有していない場合は、入力する必要はありません。</t>
    <phoneticPr fontId="5"/>
  </si>
  <si>
    <t>登記上の所在地</t>
    <rPh sb="0" eb="3">
      <t>トウキジョウ</t>
    </rPh>
    <rPh sb="4" eb="7">
      <t>ショザイチ</t>
    </rPh>
    <phoneticPr fontId="6"/>
  </si>
  <si>
    <t>支店・営業所に入札・契約権限を委任する場合、(1)入札・契約権限の委任欄にリストから「する」を選択し、支店・営業所情報を入力してください。</t>
    <phoneticPr fontId="5"/>
  </si>
  <si>
    <t>リストから選択してください。</t>
    <phoneticPr fontId="5"/>
  </si>
  <si>
    <t>行政書士が代理申請する場合、(1)代理申請欄にリストから「する」を選択し、行政書士情報を入力してください。</t>
    <phoneticPr fontId="5"/>
  </si>
  <si>
    <t>代理申請</t>
    <rPh sb="0" eb="2">
      <t>ダイリ</t>
    </rPh>
    <rPh sb="2" eb="4">
      <t>シンセイ</t>
    </rPh>
    <phoneticPr fontId="13"/>
  </si>
  <si>
    <t>一致する</t>
  </si>
  <si>
    <t>しない</t>
  </si>
  <si>
    <t>例)株式会社鈴木組　正式名称で入力してください。</t>
    <rPh sb="10" eb="12">
      <t>セイシキ</t>
    </rPh>
    <rPh sb="12" eb="14">
      <t>メイショウ</t>
    </rPh>
    <rPh sb="15" eb="17">
      <t>ニュウリョク</t>
    </rPh>
    <phoneticPr fontId="5"/>
  </si>
  <si>
    <t>例)0000-00-0000　半角の数字とハイフンで入力してください。</t>
    <phoneticPr fontId="5"/>
  </si>
  <si>
    <t>例)所長　正式名称で入力してください。</t>
    <rPh sb="0" eb="1">
      <t>レイ</t>
    </rPh>
    <phoneticPr fontId="5"/>
  </si>
  <si>
    <t>この申請書の事務手続きをした方の情報を入力してください。申請書の確認で問い合わせをする場合があります。
行政書士に依頼している場合は、「D.行政書士情報」に入力してください。</t>
    <phoneticPr fontId="5"/>
  </si>
  <si>
    <t>登記、または住民票上の所在地と「(2)所在地」が一致しているかどうかを、リストから選択してください。</t>
    <rPh sb="0" eb="2">
      <t>トウキ</t>
    </rPh>
    <rPh sb="6" eb="9">
      <t>ジュウミンヒョウ</t>
    </rPh>
    <rPh sb="9" eb="10">
      <t>ジョウ</t>
    </rPh>
    <rPh sb="11" eb="14">
      <t>ショザイチ</t>
    </rPh>
    <rPh sb="19" eb="22">
      <t>ショザイチ</t>
    </rPh>
    <rPh sb="24" eb="26">
      <t>イッチ</t>
    </rPh>
    <rPh sb="41" eb="43">
      <t>センタク</t>
    </rPh>
    <phoneticPr fontId="5"/>
  </si>
  <si>
    <t>例)カブシキガイシャスズキグミ　コウチエイギョウショ
正式名称を全角カタカナで入力してください。支店・営業所名は、１文字空けて入力してください。</t>
    <phoneticPr fontId="5"/>
  </si>
  <si>
    <t>例)株式会社鈴木組　高知営業所
正式名称で入力してください。支店・営業所名は、１文字空けて入力してください。</t>
    <phoneticPr fontId="5"/>
  </si>
  <si>
    <t>例)カブシキガイシャスズキグミ　正式名称を全角カタカナで入力してください。</t>
    <phoneticPr fontId="5"/>
  </si>
  <si>
    <t>例)平成15、嘉永元　創業年を入力してください。</t>
    <rPh sb="11" eb="13">
      <t>ソウギョウ</t>
    </rPh>
    <rPh sb="13" eb="14">
      <t>ネン</t>
    </rPh>
    <phoneticPr fontId="5"/>
  </si>
  <si>
    <t>物品</t>
  </si>
  <si>
    <t>リストから選択してください。
消費税課税事業者の場合は「課税」を、免税事業者の場合は「免税」を選択してください。</t>
    <phoneticPr fontId="5"/>
  </si>
  <si>
    <t>例)10　1年未満の端数は切り捨ててください。1年に満たない場合は0を入力してください。</t>
    <phoneticPr fontId="5"/>
  </si>
  <si>
    <t>物品の購入</t>
    <rPh sb="0" eb="2">
      <t>ブッピン</t>
    </rPh>
    <rPh sb="3" eb="5">
      <t>コウニュウ</t>
    </rPh>
    <phoneticPr fontId="5"/>
  </si>
  <si>
    <t>011002006</t>
  </si>
  <si>
    <t>011002005</t>
  </si>
  <si>
    <t>011001017</t>
  </si>
  <si>
    <t>011001015</t>
  </si>
  <si>
    <t>011001012</t>
  </si>
  <si>
    <t>011001011</t>
  </si>
  <si>
    <t>011001008</t>
  </si>
  <si>
    <t>011001007</t>
  </si>
  <si>
    <t>011004008</t>
  </si>
  <si>
    <t>011004006</t>
  </si>
  <si>
    <t>011005018</t>
  </si>
  <si>
    <t>011005013</t>
  </si>
  <si>
    <t>011005012</t>
  </si>
  <si>
    <t>011005006</t>
  </si>
  <si>
    <t>011005003</t>
  </si>
  <si>
    <t>011005002</t>
  </si>
  <si>
    <t>011006007</t>
  </si>
  <si>
    <t>011006006</t>
  </si>
  <si>
    <t>011006002</t>
  </si>
  <si>
    <t>011007006</t>
  </si>
  <si>
    <t>011007005</t>
  </si>
  <si>
    <t>011007003</t>
  </si>
  <si>
    <t>011007002</t>
  </si>
  <si>
    <t>011008006</t>
  </si>
  <si>
    <t>011008005</t>
  </si>
  <si>
    <t>011008004</t>
  </si>
  <si>
    <t>011008003</t>
  </si>
  <si>
    <t>011008002</t>
  </si>
  <si>
    <t>011009003</t>
  </si>
  <si>
    <t>011009002</t>
  </si>
  <si>
    <t>011011018</t>
  </si>
  <si>
    <t>011011017</t>
  </si>
  <si>
    <t>011011014</t>
  </si>
  <si>
    <t>011011006</t>
  </si>
  <si>
    <t>011011005</t>
  </si>
  <si>
    <t>011011004</t>
  </si>
  <si>
    <t>011011003</t>
  </si>
  <si>
    <t>011012007</t>
  </si>
  <si>
    <t>011012005</t>
  </si>
  <si>
    <t>011013008</t>
  </si>
  <si>
    <t>011013004</t>
  </si>
  <si>
    <t>011013003</t>
  </si>
  <si>
    <t>011013002</t>
  </si>
  <si>
    <t>011014004</t>
  </si>
  <si>
    <t>011014003</t>
  </si>
  <si>
    <t>011015013</t>
  </si>
  <si>
    <t>011015012</t>
  </si>
  <si>
    <t>011015011</t>
  </si>
  <si>
    <t>011015010</t>
  </si>
  <si>
    <t>011015009</t>
  </si>
  <si>
    <t>011015008</t>
  </si>
  <si>
    <t>011015007</t>
  </si>
  <si>
    <t>011015006</t>
  </si>
  <si>
    <t>011015005</t>
  </si>
  <si>
    <t>011015004</t>
  </si>
  <si>
    <t>011015003</t>
  </si>
  <si>
    <t>011015002</t>
  </si>
  <si>
    <t>011017008</t>
  </si>
  <si>
    <t>011017004</t>
  </si>
  <si>
    <t>011017003</t>
  </si>
  <si>
    <t>011017002</t>
  </si>
  <si>
    <t>011018009</t>
  </si>
  <si>
    <t>011018008</t>
  </si>
  <si>
    <t>011018006</t>
  </si>
  <si>
    <t>011018003</t>
  </si>
  <si>
    <t>011018002</t>
  </si>
  <si>
    <t>011019010</t>
  </si>
  <si>
    <t>011019009</t>
  </si>
  <si>
    <t>011019008</t>
  </si>
  <si>
    <t>011019006</t>
  </si>
  <si>
    <t>011019005</t>
  </si>
  <si>
    <t>011019004</t>
  </si>
  <si>
    <t>011019003</t>
  </si>
  <si>
    <t>011019002</t>
  </si>
  <si>
    <t>011020012</t>
  </si>
  <si>
    <t>011020010</t>
  </si>
  <si>
    <t>011020009</t>
  </si>
  <si>
    <t>011020008</t>
  </si>
  <si>
    <t>011020006</t>
  </si>
  <si>
    <t>011020005</t>
  </si>
  <si>
    <t>011020004</t>
  </si>
  <si>
    <t>011020003</t>
  </si>
  <si>
    <t>011020002</t>
  </si>
  <si>
    <t>011021006</t>
  </si>
  <si>
    <t>011021005</t>
  </si>
  <si>
    <t>011021003</t>
  </si>
  <si>
    <t>011021002</t>
  </si>
  <si>
    <t>011022033</t>
  </si>
  <si>
    <t>011022031</t>
  </si>
  <si>
    <t>011022028</t>
  </si>
  <si>
    <t>011022027</t>
  </si>
  <si>
    <t>011022026</t>
  </si>
  <si>
    <t>011022023</t>
  </si>
  <si>
    <t>011022022</t>
  </si>
  <si>
    <t>011022021</t>
  </si>
  <si>
    <t>011022020</t>
  </si>
  <si>
    <t>011022019</t>
  </si>
  <si>
    <t>011022018</t>
  </si>
  <si>
    <t>011022017</t>
  </si>
  <si>
    <t>011022016</t>
  </si>
  <si>
    <t>011022015</t>
  </si>
  <si>
    <t>011022014</t>
  </si>
  <si>
    <t>011022013</t>
  </si>
  <si>
    <t>011022012</t>
  </si>
  <si>
    <t>011022011</t>
  </si>
  <si>
    <t>011022010</t>
  </si>
  <si>
    <t>011022009</t>
  </si>
  <si>
    <t>011022006</t>
  </si>
  <si>
    <t>役務の提供</t>
    <phoneticPr fontId="5"/>
  </si>
  <si>
    <t>012001028</t>
  </si>
  <si>
    <t>012001027</t>
  </si>
  <si>
    <t>012001026</t>
  </si>
  <si>
    <t>012001025</t>
  </si>
  <si>
    <t>012001024</t>
  </si>
  <si>
    <t>012001023</t>
  </si>
  <si>
    <t>012001022</t>
  </si>
  <si>
    <t>012001021</t>
  </si>
  <si>
    <t>012001020</t>
  </si>
  <si>
    <t>012001018</t>
  </si>
  <si>
    <t>012001017</t>
  </si>
  <si>
    <t>012001016</t>
  </si>
  <si>
    <t>012001015</t>
  </si>
  <si>
    <t>012001014</t>
  </si>
  <si>
    <t>012001013</t>
  </si>
  <si>
    <t>012001012</t>
  </si>
  <si>
    <t>012001011</t>
  </si>
  <si>
    <t>012001010</t>
  </si>
  <si>
    <t>012001009</t>
  </si>
  <si>
    <t>012001005</t>
  </si>
  <si>
    <t>012001004</t>
  </si>
  <si>
    <t>012001003</t>
  </si>
  <si>
    <t>012001002</t>
  </si>
  <si>
    <t>012002004</t>
  </si>
  <si>
    <t>012002003</t>
  </si>
  <si>
    <t>012002002</t>
  </si>
  <si>
    <t>012004016</t>
  </si>
  <si>
    <t>012004015</t>
  </si>
  <si>
    <t>012004013</t>
  </si>
  <si>
    <t>012004012</t>
  </si>
  <si>
    <t>012004009</t>
  </si>
  <si>
    <t>012004008</t>
  </si>
  <si>
    <t>012004007</t>
  </si>
  <si>
    <t>012004005</t>
  </si>
  <si>
    <t>012004004</t>
  </si>
  <si>
    <t>012004002</t>
  </si>
  <si>
    <t>012005003</t>
  </si>
  <si>
    <t>012005002</t>
  </si>
  <si>
    <t>012006010</t>
  </si>
  <si>
    <t>012006009</t>
  </si>
  <si>
    <t>012006008</t>
  </si>
  <si>
    <t>012006007</t>
  </si>
  <si>
    <t>012006006</t>
  </si>
  <si>
    <t>012006005</t>
  </si>
  <si>
    <t>012006004</t>
  </si>
  <si>
    <t>012006003</t>
  </si>
  <si>
    <t>012006002</t>
  </si>
  <si>
    <t>012007005</t>
  </si>
  <si>
    <t>012007004</t>
  </si>
  <si>
    <t>012007003</t>
  </si>
  <si>
    <t>012007002</t>
  </si>
  <si>
    <t>012008004</t>
  </si>
  <si>
    <t>012008003</t>
  </si>
  <si>
    <t>012008002</t>
  </si>
  <si>
    <t>012009013</t>
  </si>
  <si>
    <t>012009012</t>
  </si>
  <si>
    <t>012009010</t>
  </si>
  <si>
    <t>012009009</t>
  </si>
  <si>
    <t>012009007</t>
  </si>
  <si>
    <t>012009006</t>
  </si>
  <si>
    <t>012009005</t>
  </si>
  <si>
    <t>012009004</t>
  </si>
  <si>
    <t>012009003</t>
  </si>
  <si>
    <t>012009002</t>
  </si>
  <si>
    <t>012011010</t>
  </si>
  <si>
    <t>012011004</t>
  </si>
  <si>
    <t>012011002</t>
  </si>
  <si>
    <t>012010017</t>
  </si>
  <si>
    <t>012010016</t>
  </si>
  <si>
    <t>012010014</t>
  </si>
  <si>
    <t>012010013</t>
  </si>
  <si>
    <t>012010012</t>
  </si>
  <si>
    <t>012010010</t>
  </si>
  <si>
    <t>012010007</t>
  </si>
  <si>
    <t>012010006</t>
  </si>
  <si>
    <t>012010005</t>
  </si>
  <si>
    <t>012010004</t>
  </si>
  <si>
    <t>012010002</t>
  </si>
  <si>
    <t>具体的な内容</t>
    <rPh sb="0" eb="3">
      <t>グタイテキ</t>
    </rPh>
    <rPh sb="4" eb="6">
      <t>ナイヨウ</t>
    </rPh>
    <phoneticPr fontId="5"/>
  </si>
  <si>
    <t>発注者の名称</t>
    <rPh sb="0" eb="3">
      <t>ハッチュウシャ</t>
    </rPh>
    <rPh sb="4" eb="6">
      <t>メイショウ</t>
    </rPh>
    <phoneticPr fontId="15"/>
  </si>
  <si>
    <t>受注内容</t>
    <rPh sb="0" eb="2">
      <t>ジュチュウ</t>
    </rPh>
    <rPh sb="2" eb="4">
      <t>ナイヨウ</t>
    </rPh>
    <phoneticPr fontId="15"/>
  </si>
  <si>
    <t>受注金額(千円)</t>
    <rPh sb="0" eb="2">
      <t>ジュチュウ</t>
    </rPh>
    <rPh sb="2" eb="4">
      <t>キンガク</t>
    </rPh>
    <rPh sb="5" eb="7">
      <t>センエン</t>
    </rPh>
    <phoneticPr fontId="15"/>
  </si>
  <si>
    <t>G.営業実績</t>
    <rPh sb="2" eb="4">
      <t>エイギョウ</t>
    </rPh>
    <rPh sb="4" eb="6">
      <t>ジッセキ</t>
    </rPh>
    <phoneticPr fontId="5"/>
  </si>
  <si>
    <t>役員情報</t>
    <rPh sb="0" eb="2">
      <t>ヤクイン</t>
    </rPh>
    <rPh sb="2" eb="4">
      <t>ジョウホウ</t>
    </rPh>
    <phoneticPr fontId="5"/>
  </si>
  <si>
    <r>
      <t xml:space="preserve">役職 </t>
    </r>
    <r>
      <rPr>
        <sz val="11"/>
        <color rgb="FFFF0000"/>
        <rFont val="ＭＳ ゴシック"/>
        <family val="3"/>
        <charset val="128"/>
      </rPr>
      <t>*1</t>
    </r>
    <rPh sb="0" eb="2">
      <t>ヤクショク</t>
    </rPh>
    <phoneticPr fontId="5"/>
  </si>
  <si>
    <r>
      <t xml:space="preserve">氏名 </t>
    </r>
    <r>
      <rPr>
        <sz val="11"/>
        <color rgb="FFFF0000"/>
        <rFont val="ＭＳ ゴシック"/>
        <family val="3"/>
        <charset val="128"/>
      </rPr>
      <t>*2</t>
    </r>
    <rPh sb="0" eb="2">
      <t>シメイ</t>
    </rPh>
    <phoneticPr fontId="5"/>
  </si>
  <si>
    <r>
      <t xml:space="preserve">フリガナ </t>
    </r>
    <r>
      <rPr>
        <sz val="11"/>
        <color rgb="FFFF0000"/>
        <rFont val="ＭＳ ゴシック"/>
        <family val="3"/>
        <charset val="128"/>
      </rPr>
      <t>*3</t>
    </r>
    <phoneticPr fontId="5"/>
  </si>
  <si>
    <r>
      <t xml:space="preserve">性別
</t>
    </r>
    <r>
      <rPr>
        <sz val="11"/>
        <color rgb="FFFF0000"/>
        <rFont val="ＭＳ ゴシック"/>
        <family val="3"/>
        <charset val="128"/>
      </rPr>
      <t>*4</t>
    </r>
    <rPh sb="0" eb="2">
      <t>セイベツ</t>
    </rPh>
    <phoneticPr fontId="5"/>
  </si>
  <si>
    <r>
      <t xml:space="preserve">常勤・非常勤
</t>
    </r>
    <r>
      <rPr>
        <sz val="11"/>
        <color rgb="FFFF0000"/>
        <rFont val="ＭＳ ゴシック"/>
        <family val="3"/>
        <charset val="128"/>
      </rPr>
      <t>*4</t>
    </r>
    <rPh sb="0" eb="2">
      <t>ジョウキン</t>
    </rPh>
    <rPh sb="3" eb="6">
      <t>ヒジョウキン</t>
    </rPh>
    <phoneticPr fontId="5"/>
  </si>
  <si>
    <t>住所</t>
    <rPh sb="0" eb="2">
      <t>ジュウショ</t>
    </rPh>
    <phoneticPr fontId="5"/>
  </si>
  <si>
    <t>備考</t>
    <rPh sb="0" eb="2">
      <t>ビコウ</t>
    </rPh>
    <phoneticPr fontId="5"/>
  </si>
  <si>
    <t>役員情報入力シートを開き、役員情報を入力してください。</t>
    <rPh sb="0" eb="2">
      <t>ヤクイン</t>
    </rPh>
    <rPh sb="2" eb="4">
      <t>ジョウホウ</t>
    </rPh>
    <rPh sb="4" eb="6">
      <t>ニュウリョク</t>
    </rPh>
    <rPh sb="10" eb="11">
      <t>ヒラ</t>
    </rPh>
    <rPh sb="13" eb="15">
      <t>ヤクイン</t>
    </rPh>
    <rPh sb="15" eb="17">
      <t>ジョウホウ</t>
    </rPh>
    <rPh sb="18" eb="20">
      <t>ニュウリョク</t>
    </rPh>
    <phoneticPr fontId="5"/>
  </si>
  <si>
    <t>救急自動車</t>
    <rPh sb="0" eb="2">
      <t>キュウキュウ</t>
    </rPh>
    <rPh sb="2" eb="5">
      <t>ジドウシャ</t>
    </rPh>
    <phoneticPr fontId="2"/>
  </si>
  <si>
    <t>消防自動車</t>
    <rPh sb="0" eb="2">
      <t>ショウボウ</t>
    </rPh>
    <rPh sb="2" eb="5">
      <t>ジドウシャ</t>
    </rPh>
    <phoneticPr fontId="2"/>
  </si>
  <si>
    <t>自動車関連用品</t>
    <rPh sb="0" eb="3">
      <t>ジドウシャ</t>
    </rPh>
    <rPh sb="3" eb="5">
      <t>カンレン</t>
    </rPh>
    <rPh sb="5" eb="7">
      <t>ヨウヒン</t>
    </rPh>
    <phoneticPr fontId="2"/>
  </si>
  <si>
    <t>自転車</t>
    <rPh sb="0" eb="3">
      <t>ジテンシャ</t>
    </rPh>
    <phoneticPr fontId="2"/>
  </si>
  <si>
    <t>ボート・ヨット</t>
  </si>
  <si>
    <t>計量・計測機器</t>
    <rPh sb="0" eb="2">
      <t>ケイリョウ</t>
    </rPh>
    <rPh sb="3" eb="5">
      <t>ケイソク</t>
    </rPh>
    <phoneticPr fontId="25"/>
  </si>
  <si>
    <t>工具類</t>
  </si>
  <si>
    <t>水道機材</t>
    <rPh sb="0" eb="4">
      <t>スイドウキザイ</t>
    </rPh>
    <phoneticPr fontId="25"/>
  </si>
  <si>
    <t>視聴覚機材</t>
  </si>
  <si>
    <t>音響装置</t>
    <rPh sb="0" eb="2">
      <t>オンキョウ</t>
    </rPh>
    <rPh sb="2" eb="4">
      <t>ソウチ</t>
    </rPh>
    <phoneticPr fontId="25"/>
  </si>
  <si>
    <t>LED照明機器</t>
    <rPh sb="3" eb="5">
      <t>ショウメイ</t>
    </rPh>
    <rPh sb="5" eb="7">
      <t>キキ</t>
    </rPh>
    <phoneticPr fontId="25"/>
  </si>
  <si>
    <t>非常警報装置</t>
  </si>
  <si>
    <t>遠隔監視装置</t>
    <rPh sb="0" eb="2">
      <t>エンカク</t>
    </rPh>
    <rPh sb="2" eb="4">
      <t>カンシ</t>
    </rPh>
    <rPh sb="4" eb="6">
      <t>ソウチ</t>
    </rPh>
    <phoneticPr fontId="25"/>
  </si>
  <si>
    <t>無線装置</t>
    <rPh sb="0" eb="2">
      <t>ムセン</t>
    </rPh>
    <rPh sb="2" eb="4">
      <t>ソウチ</t>
    </rPh>
    <phoneticPr fontId="25"/>
  </si>
  <si>
    <t>一般家庭電気器具</t>
    <rPh sb="0" eb="2">
      <t>イッパン</t>
    </rPh>
    <rPh sb="2" eb="4">
      <t>カテイ</t>
    </rPh>
    <rPh sb="4" eb="6">
      <t>デンキ</t>
    </rPh>
    <rPh sb="6" eb="8">
      <t>キグ</t>
    </rPh>
    <phoneticPr fontId="25"/>
  </si>
  <si>
    <t>温度計測機器</t>
  </si>
  <si>
    <t>水質計測機器</t>
  </si>
  <si>
    <t>精密測定機器</t>
  </si>
  <si>
    <t>光学器械</t>
  </si>
  <si>
    <t>医療機器</t>
    <rPh sb="0" eb="2">
      <t>イリョウ</t>
    </rPh>
    <rPh sb="2" eb="4">
      <t>キキ</t>
    </rPh>
    <phoneticPr fontId="24"/>
  </si>
  <si>
    <t>衛生材料</t>
    <rPh sb="0" eb="2">
      <t>エイセイ</t>
    </rPh>
    <rPh sb="2" eb="4">
      <t>ザイリョウ</t>
    </rPh>
    <phoneticPr fontId="24"/>
  </si>
  <si>
    <t>介護・福祉用具</t>
    <rPh sb="0" eb="2">
      <t>カイゴ</t>
    </rPh>
    <rPh sb="3" eb="5">
      <t>フクシ</t>
    </rPh>
    <rPh sb="5" eb="7">
      <t>ヨウグ</t>
    </rPh>
    <phoneticPr fontId="24"/>
  </si>
  <si>
    <t>医薬品</t>
    <rPh sb="0" eb="3">
      <t>イヤクヒン</t>
    </rPh>
    <phoneticPr fontId="24"/>
  </si>
  <si>
    <t>防疫薬剤</t>
  </si>
  <si>
    <t>工業薬品</t>
  </si>
  <si>
    <t>文具</t>
  </si>
  <si>
    <t>オフィス家具</t>
    <rPh sb="4" eb="6">
      <t>カグ</t>
    </rPh>
    <phoneticPr fontId="24"/>
  </si>
  <si>
    <t>展示・収蔵設備</t>
    <rPh sb="0" eb="2">
      <t>テンジ</t>
    </rPh>
    <rPh sb="3" eb="5">
      <t>シュウゾウ</t>
    </rPh>
    <rPh sb="5" eb="7">
      <t>セツビ</t>
    </rPh>
    <phoneticPr fontId="24"/>
  </si>
  <si>
    <t>ソフトウェア</t>
  </si>
  <si>
    <t>フォーム印刷</t>
  </si>
  <si>
    <t>点字印刷</t>
  </si>
  <si>
    <t>ゴミ袋</t>
    <rPh sb="2" eb="3">
      <t>フクロ</t>
    </rPh>
    <phoneticPr fontId="24"/>
  </si>
  <si>
    <t>凍結防止剤</t>
    <rPh sb="0" eb="2">
      <t>トウケツ</t>
    </rPh>
    <rPh sb="2" eb="4">
      <t>ボウシ</t>
    </rPh>
    <phoneticPr fontId="24"/>
  </si>
  <si>
    <t>作業服</t>
  </si>
  <si>
    <t>帽子</t>
    <rPh sb="0" eb="2">
      <t>ボウシ</t>
    </rPh>
    <phoneticPr fontId="24"/>
  </si>
  <si>
    <t>寝具</t>
  </si>
  <si>
    <t>スポーツ用品</t>
  </si>
  <si>
    <t>体育施設機械器具</t>
  </si>
  <si>
    <t>トレーニング機器</t>
  </si>
  <si>
    <t>潜水用具</t>
  </si>
  <si>
    <t>食器類</t>
    <rPh sb="0" eb="3">
      <t>ショッキルイ</t>
    </rPh>
    <phoneticPr fontId="24"/>
  </si>
  <si>
    <t>日用品</t>
    <rPh sb="0" eb="2">
      <t>ニチヨウ</t>
    </rPh>
    <rPh sb="2" eb="3">
      <t>ヒン</t>
    </rPh>
    <phoneticPr fontId="24"/>
  </si>
  <si>
    <t>トイレットペーパー</t>
  </si>
  <si>
    <t>消防機材</t>
    <rPh sb="0" eb="2">
      <t>ショウボウ</t>
    </rPh>
    <rPh sb="2" eb="4">
      <t>キザイ</t>
    </rPh>
    <phoneticPr fontId="24"/>
  </si>
  <si>
    <t>水難救助用ボート</t>
    <rPh sb="0" eb="2">
      <t>スイナン</t>
    </rPh>
    <rPh sb="2" eb="5">
      <t>キュウジョヨウ</t>
    </rPh>
    <phoneticPr fontId="24"/>
  </si>
  <si>
    <t>消火器具</t>
    <rPh sb="0" eb="2">
      <t>ショウカ</t>
    </rPh>
    <rPh sb="2" eb="4">
      <t>キグ</t>
    </rPh>
    <phoneticPr fontId="24"/>
  </si>
  <si>
    <t>避難器具</t>
    <rPh sb="0" eb="2">
      <t>ヒナン</t>
    </rPh>
    <rPh sb="2" eb="4">
      <t>キグ</t>
    </rPh>
    <phoneticPr fontId="24"/>
  </si>
  <si>
    <t>緩降機</t>
    <rPh sb="0" eb="1">
      <t>ユル</t>
    </rPh>
    <rPh sb="1" eb="2">
      <t>オ</t>
    </rPh>
    <rPh sb="2" eb="3">
      <t>キ</t>
    </rPh>
    <phoneticPr fontId="24"/>
  </si>
  <si>
    <t>火災報知機器</t>
    <rPh sb="0" eb="2">
      <t>カサイ</t>
    </rPh>
    <rPh sb="2" eb="4">
      <t>ホウチ</t>
    </rPh>
    <rPh sb="4" eb="6">
      <t>キキ</t>
    </rPh>
    <phoneticPr fontId="24"/>
  </si>
  <si>
    <t>緊急通報端末装置</t>
    <rPh sb="0" eb="2">
      <t>キンキュウ</t>
    </rPh>
    <rPh sb="2" eb="4">
      <t>ツウホウ</t>
    </rPh>
    <rPh sb="4" eb="6">
      <t>タンマツ</t>
    </rPh>
    <rPh sb="6" eb="8">
      <t>ソウチ</t>
    </rPh>
    <phoneticPr fontId="24"/>
  </si>
  <si>
    <t>小型発電機</t>
    <rPh sb="0" eb="2">
      <t>コガタ</t>
    </rPh>
    <rPh sb="2" eb="5">
      <t>ハツデンキ</t>
    </rPh>
    <phoneticPr fontId="24"/>
  </si>
  <si>
    <t>交通安全用品機材</t>
    <rPh sb="0" eb="2">
      <t>コウツウ</t>
    </rPh>
    <rPh sb="2" eb="4">
      <t>アンゼン</t>
    </rPh>
    <rPh sb="4" eb="6">
      <t>ヨウヒン</t>
    </rPh>
    <rPh sb="6" eb="8">
      <t>キザイ</t>
    </rPh>
    <phoneticPr fontId="24"/>
  </si>
  <si>
    <t>防犯・保安用品</t>
  </si>
  <si>
    <t>防護服</t>
    <rPh sb="0" eb="3">
      <t>ボウゴフク</t>
    </rPh>
    <phoneticPr fontId="25"/>
  </si>
  <si>
    <t>安全靴</t>
    <rPh sb="0" eb="3">
      <t>アンゼンクツ</t>
    </rPh>
    <phoneticPr fontId="25"/>
  </si>
  <si>
    <t>カメラ</t>
  </si>
  <si>
    <t>看板</t>
  </si>
  <si>
    <t>掲示板</t>
  </si>
  <si>
    <t>表示板</t>
  </si>
  <si>
    <t>ステージハンガー</t>
  </si>
  <si>
    <t>ガソリン</t>
  </si>
  <si>
    <t>灯油</t>
  </si>
  <si>
    <t>Ａ重油</t>
  </si>
  <si>
    <t>軽油</t>
  </si>
  <si>
    <t>オイル</t>
  </si>
  <si>
    <t>ＬＰガス</t>
  </si>
  <si>
    <t>家具</t>
  </si>
  <si>
    <t>特注家具</t>
  </si>
  <si>
    <t>調理機器</t>
    <rPh sb="0" eb="2">
      <t>チョウリ</t>
    </rPh>
    <rPh sb="2" eb="4">
      <t>キキ</t>
    </rPh>
    <phoneticPr fontId="24"/>
  </si>
  <si>
    <t>作業機器(調理台・シンク等)</t>
    <rPh sb="0" eb="2">
      <t>サギョウ</t>
    </rPh>
    <rPh sb="2" eb="4">
      <t>キキ</t>
    </rPh>
    <rPh sb="5" eb="8">
      <t>チョウリダイ</t>
    </rPh>
    <rPh sb="12" eb="13">
      <t>トウ</t>
    </rPh>
    <phoneticPr fontId="24"/>
  </si>
  <si>
    <t>洗浄機器(食器洗浄機等)</t>
    <rPh sb="0" eb="2">
      <t>センジョウ</t>
    </rPh>
    <rPh sb="2" eb="4">
      <t>キキ</t>
    </rPh>
    <rPh sb="5" eb="7">
      <t>ショッキ</t>
    </rPh>
    <rPh sb="7" eb="10">
      <t>センジョウキ</t>
    </rPh>
    <rPh sb="10" eb="11">
      <t>トウ</t>
    </rPh>
    <phoneticPr fontId="24"/>
  </si>
  <si>
    <t>消毒保管庫</t>
    <rPh sb="0" eb="2">
      <t>ショウドク</t>
    </rPh>
    <rPh sb="2" eb="5">
      <t>ホカンコ</t>
    </rPh>
    <phoneticPr fontId="24"/>
  </si>
  <si>
    <t>教科書</t>
  </si>
  <si>
    <t>学校教材</t>
    <rPh sb="0" eb="2">
      <t>ガッコウ</t>
    </rPh>
    <rPh sb="2" eb="4">
      <t>キョウザイ</t>
    </rPh>
    <phoneticPr fontId="24"/>
  </si>
  <si>
    <t>保育教材</t>
    <rPh sb="0" eb="2">
      <t>ホイク</t>
    </rPh>
    <rPh sb="2" eb="4">
      <t>キョウザイ</t>
    </rPh>
    <phoneticPr fontId="24"/>
  </si>
  <si>
    <t>保健指導用教材</t>
    <rPh sb="0" eb="2">
      <t>ホケン</t>
    </rPh>
    <rPh sb="2" eb="5">
      <t>シドウヨウ</t>
    </rPh>
    <rPh sb="5" eb="7">
      <t>キョウザイ</t>
    </rPh>
    <phoneticPr fontId="24"/>
  </si>
  <si>
    <t>専門書籍</t>
    <rPh sb="0" eb="2">
      <t>センモン</t>
    </rPh>
    <rPh sb="2" eb="4">
      <t>ショセキ</t>
    </rPh>
    <phoneticPr fontId="24"/>
  </si>
  <si>
    <t>絵本</t>
    <rPh sb="0" eb="2">
      <t>エホン</t>
    </rPh>
    <phoneticPr fontId="24"/>
  </si>
  <si>
    <t>辞典</t>
    <rPh sb="0" eb="2">
      <t>ジテン</t>
    </rPh>
    <phoneticPr fontId="24"/>
  </si>
  <si>
    <t>雑誌</t>
    <rPh sb="0" eb="2">
      <t>ザッシ</t>
    </rPh>
    <phoneticPr fontId="24"/>
  </si>
  <si>
    <t>楽器</t>
  </si>
  <si>
    <t>和楽器</t>
  </si>
  <si>
    <t>デジタル楽器</t>
  </si>
  <si>
    <t>防音システム</t>
  </si>
  <si>
    <t>惣菜材料</t>
  </si>
  <si>
    <t>清涼飲料水</t>
  </si>
  <si>
    <t>印章</t>
    <rPh sb="0" eb="2">
      <t>インショウ</t>
    </rPh>
    <phoneticPr fontId="24"/>
  </si>
  <si>
    <t>徽章</t>
    <rPh sb="1" eb="2">
      <t>ショウ</t>
    </rPh>
    <phoneticPr fontId="24"/>
  </si>
  <si>
    <t>選挙関連用品</t>
  </si>
  <si>
    <t>展示用模型</t>
  </si>
  <si>
    <t>玩具</t>
    <rPh sb="0" eb="2">
      <t>ガング</t>
    </rPh>
    <phoneticPr fontId="24"/>
  </si>
  <si>
    <t>ミシン</t>
  </si>
  <si>
    <t>図書カード</t>
  </si>
  <si>
    <t>舞台用照明器具・音響機器等</t>
    <rPh sb="0" eb="2">
      <t>ブタイ</t>
    </rPh>
    <rPh sb="2" eb="3">
      <t>ヨウ</t>
    </rPh>
    <rPh sb="3" eb="5">
      <t>ショウメイ</t>
    </rPh>
    <rPh sb="5" eb="7">
      <t>キグ</t>
    </rPh>
    <rPh sb="8" eb="10">
      <t>オンキョウ</t>
    </rPh>
    <rPh sb="10" eb="12">
      <t>キキ</t>
    </rPh>
    <rPh sb="12" eb="13">
      <t>トウ</t>
    </rPh>
    <phoneticPr fontId="24"/>
  </si>
  <si>
    <t>文化施設等に使用する展示物・展示装置等</t>
    <rPh sb="0" eb="5">
      <t>ブンカシセツトウ</t>
    </rPh>
    <rPh sb="6" eb="8">
      <t>シヨウ</t>
    </rPh>
    <rPh sb="10" eb="13">
      <t>テンジブツ</t>
    </rPh>
    <rPh sb="14" eb="18">
      <t>テンジソウチ</t>
    </rPh>
    <rPh sb="18" eb="19">
      <t>トウ</t>
    </rPh>
    <phoneticPr fontId="24"/>
  </si>
  <si>
    <t>券売機</t>
    <rPh sb="0" eb="3">
      <t>ケンバイキ</t>
    </rPh>
    <phoneticPr fontId="24"/>
  </si>
  <si>
    <t>金庫</t>
    <rPh sb="0" eb="2">
      <t>キンコ</t>
    </rPh>
    <phoneticPr fontId="24"/>
  </si>
  <si>
    <t>物置</t>
    <rPh sb="0" eb="2">
      <t>モノオキ</t>
    </rPh>
    <phoneticPr fontId="24"/>
  </si>
  <si>
    <t>木工製品</t>
    <rPh sb="0" eb="2">
      <t>モッコウ</t>
    </rPh>
    <rPh sb="2" eb="4">
      <t>セイヒン</t>
    </rPh>
    <phoneticPr fontId="24"/>
  </si>
  <si>
    <t>その他物品</t>
    <rPh sb="2" eb="3">
      <t>タ</t>
    </rPh>
    <rPh sb="3" eb="5">
      <t>ブッピン</t>
    </rPh>
    <phoneticPr fontId="24"/>
  </si>
  <si>
    <t>1　車両・船舶・航空機</t>
  </si>
  <si>
    <t>2　工作機械器具</t>
  </si>
  <si>
    <t>4　環境調整機械器具</t>
  </si>
  <si>
    <t>6　理化学・計測機械器具</t>
  </si>
  <si>
    <t>7　医療機器・医薬材料</t>
  </si>
  <si>
    <t>8　事務用品・事務機器</t>
  </si>
  <si>
    <t>9　情報機器関係</t>
  </si>
  <si>
    <t>11　資材</t>
  </si>
  <si>
    <t>15　消防・防災・防犯用品等</t>
  </si>
  <si>
    <t>16　写真類</t>
  </si>
  <si>
    <t>19　家具・厨房</t>
  </si>
  <si>
    <t>22　その他物品</t>
  </si>
  <si>
    <t>011001018</t>
  </si>
  <si>
    <t>011001019</t>
  </si>
  <si>
    <t>011001021</t>
  </si>
  <si>
    <t>011003001</t>
  </si>
  <si>
    <t>011005001</t>
  </si>
  <si>
    <t>011005008</t>
  </si>
  <si>
    <t>011006001</t>
  </si>
  <si>
    <t>011007001</t>
  </si>
  <si>
    <t>011008001</t>
  </si>
  <si>
    <t>011009001</t>
  </si>
  <si>
    <t>011011001</t>
  </si>
  <si>
    <t>011012001</t>
  </si>
  <si>
    <t>011013001</t>
  </si>
  <si>
    <t>011013005</t>
  </si>
  <si>
    <t>011014001</t>
  </si>
  <si>
    <t>011015001</t>
  </si>
  <si>
    <t>011015014</t>
  </si>
  <si>
    <t>011015015</t>
  </si>
  <si>
    <t>011017001</t>
  </si>
  <si>
    <t>011018001</t>
  </si>
  <si>
    <t>011019001</t>
  </si>
  <si>
    <t>011020001</t>
  </si>
  <si>
    <t>011021001</t>
  </si>
  <si>
    <t>011022005</t>
  </si>
  <si>
    <t>20　書籍</t>
    <phoneticPr fontId="5"/>
  </si>
  <si>
    <t>車両</t>
    <rPh sb="0" eb="2">
      <t>シャリョウ</t>
    </rPh>
    <phoneticPr fontId="24"/>
  </si>
  <si>
    <t>空調機器</t>
    <rPh sb="0" eb="2">
      <t>クウチョウ</t>
    </rPh>
    <rPh sb="2" eb="4">
      <t>キキ</t>
    </rPh>
    <phoneticPr fontId="24"/>
  </si>
  <si>
    <t>理化学・計測機械器具類</t>
    <rPh sb="0" eb="3">
      <t>リカガク</t>
    </rPh>
    <rPh sb="4" eb="6">
      <t>ケイソク</t>
    </rPh>
    <rPh sb="6" eb="8">
      <t>キカイ</t>
    </rPh>
    <rPh sb="8" eb="11">
      <t>キグルイ</t>
    </rPh>
    <phoneticPr fontId="24"/>
  </si>
  <si>
    <t>電話交換機</t>
    <rPh sb="0" eb="2">
      <t>デンワ</t>
    </rPh>
    <rPh sb="2" eb="5">
      <t>コウカンキ</t>
    </rPh>
    <phoneticPr fontId="24"/>
  </si>
  <si>
    <t>プレハブ建物</t>
    <rPh sb="4" eb="6">
      <t>タテモノ</t>
    </rPh>
    <phoneticPr fontId="24"/>
  </si>
  <si>
    <t>仮設トイレ</t>
    <rPh sb="0" eb="2">
      <t>カセツ</t>
    </rPh>
    <phoneticPr fontId="24"/>
  </si>
  <si>
    <t>AED</t>
  </si>
  <si>
    <t>厨房機器</t>
    <rPh sb="0" eb="2">
      <t>チュウボウ</t>
    </rPh>
    <rPh sb="2" eb="4">
      <t>キキ</t>
    </rPh>
    <phoneticPr fontId="24"/>
  </si>
  <si>
    <t>グラウンド管理機器</t>
    <rPh sb="5" eb="7">
      <t>カンリ</t>
    </rPh>
    <rPh sb="7" eb="9">
      <t>キキ</t>
    </rPh>
    <phoneticPr fontId="24"/>
  </si>
  <si>
    <t>楽器全般</t>
    <rPh sb="0" eb="2">
      <t>ガッキ</t>
    </rPh>
    <rPh sb="2" eb="4">
      <t>ゼンパン</t>
    </rPh>
    <phoneticPr fontId="24"/>
  </si>
  <si>
    <t>データ入力・処理</t>
    <rPh sb="3" eb="5">
      <t>ニュウリョク</t>
    </rPh>
    <rPh sb="6" eb="8">
      <t>ショリ</t>
    </rPh>
    <phoneticPr fontId="24"/>
  </si>
  <si>
    <t>ホームページ作成</t>
  </si>
  <si>
    <t>ハードウェア保守管理</t>
    <rPh sb="6" eb="8">
      <t>ホシュ</t>
    </rPh>
    <rPh sb="8" eb="10">
      <t>カンリ</t>
    </rPh>
    <phoneticPr fontId="24"/>
  </si>
  <si>
    <t>デザイン・グラフィックデザイン</t>
  </si>
  <si>
    <t>翻訳</t>
  </si>
  <si>
    <t>筆耕</t>
  </si>
  <si>
    <t>執筆・編集・取材</t>
  </si>
  <si>
    <t>職員研修</t>
    <rPh sb="0" eb="2">
      <t>ショクイン</t>
    </rPh>
    <rPh sb="2" eb="4">
      <t>ケンシュウ</t>
    </rPh>
    <phoneticPr fontId="24"/>
  </si>
  <si>
    <t>外国語指導・支援業務</t>
    <rPh sb="0" eb="3">
      <t>ガイコクゴ</t>
    </rPh>
    <rPh sb="3" eb="5">
      <t>シドウ</t>
    </rPh>
    <rPh sb="6" eb="8">
      <t>シエン</t>
    </rPh>
    <rPh sb="8" eb="10">
      <t>ギョウム</t>
    </rPh>
    <phoneticPr fontId="24"/>
  </si>
  <si>
    <t>小中学校向け総合学力調査</t>
    <rPh sb="0" eb="2">
      <t>ショウチュウ</t>
    </rPh>
    <rPh sb="2" eb="4">
      <t>ガッコウ</t>
    </rPh>
    <rPh sb="4" eb="5">
      <t>ム</t>
    </rPh>
    <rPh sb="6" eb="8">
      <t>ソウゴウ</t>
    </rPh>
    <rPh sb="8" eb="10">
      <t>ガクリョク</t>
    </rPh>
    <rPh sb="10" eb="12">
      <t>チョウサ</t>
    </rPh>
    <phoneticPr fontId="24"/>
  </si>
  <si>
    <t>小中学校向けICT教育サポート</t>
    <rPh sb="0" eb="2">
      <t>ショウチュウ</t>
    </rPh>
    <rPh sb="2" eb="4">
      <t>ガッコウ</t>
    </rPh>
    <rPh sb="4" eb="5">
      <t>ム</t>
    </rPh>
    <rPh sb="9" eb="11">
      <t>キョウイク</t>
    </rPh>
    <phoneticPr fontId="24"/>
  </si>
  <si>
    <t>車両運行業務</t>
    <rPh sb="0" eb="2">
      <t>シャリョウ</t>
    </rPh>
    <rPh sb="2" eb="4">
      <t>ウンコウ</t>
    </rPh>
    <rPh sb="4" eb="6">
      <t>ギョウム</t>
    </rPh>
    <phoneticPr fontId="24"/>
  </si>
  <si>
    <t>人材派遣</t>
    <rPh sb="0" eb="2">
      <t>ジンザイ</t>
    </rPh>
    <rPh sb="2" eb="4">
      <t>ハケン</t>
    </rPh>
    <phoneticPr fontId="24"/>
  </si>
  <si>
    <t>広告代理</t>
  </si>
  <si>
    <t>イベント企画・運営</t>
  </si>
  <si>
    <t>旅行の企画・運営</t>
    <rPh sb="0" eb="2">
      <t>リョコウ</t>
    </rPh>
    <rPh sb="3" eb="5">
      <t>キカク</t>
    </rPh>
    <rPh sb="6" eb="8">
      <t>ウンエイ</t>
    </rPh>
    <phoneticPr fontId="25"/>
  </si>
  <si>
    <t>不動産鑑定</t>
    <rPh sb="0" eb="3">
      <t>フドウサン</t>
    </rPh>
    <rPh sb="3" eb="5">
      <t>カンテイ</t>
    </rPh>
    <phoneticPr fontId="24"/>
  </si>
  <si>
    <t>土地家屋調査</t>
    <rPh sb="0" eb="2">
      <t>トチ</t>
    </rPh>
    <rPh sb="2" eb="4">
      <t>カオク</t>
    </rPh>
    <rPh sb="4" eb="6">
      <t>チョウサ</t>
    </rPh>
    <phoneticPr fontId="24"/>
  </si>
  <si>
    <t>森林整備関係調査</t>
    <rPh sb="0" eb="2">
      <t>シンリン</t>
    </rPh>
    <rPh sb="2" eb="4">
      <t>セイビ</t>
    </rPh>
    <rPh sb="4" eb="6">
      <t>カンケイ</t>
    </rPh>
    <rPh sb="6" eb="8">
      <t>チョウサ</t>
    </rPh>
    <phoneticPr fontId="24"/>
  </si>
  <si>
    <t>環境調査・解析・評価</t>
    <rPh sb="0" eb="2">
      <t>カンキョウ</t>
    </rPh>
    <rPh sb="2" eb="4">
      <t>チョウサ</t>
    </rPh>
    <rPh sb="5" eb="7">
      <t>カイセキ</t>
    </rPh>
    <rPh sb="8" eb="10">
      <t>ヒョウカ</t>
    </rPh>
    <phoneticPr fontId="24"/>
  </si>
  <si>
    <t>PCB測定業務</t>
    <rPh sb="3" eb="5">
      <t>ソクテイ</t>
    </rPh>
    <rPh sb="5" eb="7">
      <t>ギョウム</t>
    </rPh>
    <phoneticPr fontId="24"/>
  </si>
  <si>
    <t>アスベスト調査</t>
    <rPh sb="5" eb="7">
      <t>チョウサ</t>
    </rPh>
    <phoneticPr fontId="24"/>
  </si>
  <si>
    <t>ダイオキシン濃度計量</t>
    <rPh sb="6" eb="8">
      <t>ノウド</t>
    </rPh>
    <rPh sb="8" eb="10">
      <t>ケイリョウ</t>
    </rPh>
    <phoneticPr fontId="24"/>
  </si>
  <si>
    <t>漏水調査</t>
    <rPh sb="0" eb="2">
      <t>ロウスイ</t>
    </rPh>
    <rPh sb="2" eb="4">
      <t>チョウサ</t>
    </rPh>
    <phoneticPr fontId="24"/>
  </si>
  <si>
    <t>飲料水検査</t>
    <rPh sb="0" eb="2">
      <t>インリョウ</t>
    </rPh>
    <rPh sb="2" eb="3">
      <t>スイ</t>
    </rPh>
    <rPh sb="3" eb="5">
      <t>ケンサ</t>
    </rPh>
    <phoneticPr fontId="24"/>
  </si>
  <si>
    <t>検針業務</t>
    <rPh sb="0" eb="2">
      <t>ケンシン</t>
    </rPh>
    <rPh sb="2" eb="4">
      <t>ギョウム</t>
    </rPh>
    <phoneticPr fontId="24"/>
  </si>
  <si>
    <t>その他の調査</t>
    <rPh sb="2" eb="3">
      <t>タ</t>
    </rPh>
    <rPh sb="4" eb="6">
      <t>チョウサ</t>
    </rPh>
    <phoneticPr fontId="24"/>
  </si>
  <si>
    <t>一般廃棄物収集・運搬</t>
  </si>
  <si>
    <t>産業廃棄物収集・運搬</t>
  </si>
  <si>
    <t>産業廃棄物中間処理</t>
  </si>
  <si>
    <t>産業廃棄物最終処分</t>
  </si>
  <si>
    <t>特別管理産業廃棄物収集・運搬</t>
  </si>
  <si>
    <t>下水道管内清掃・調査</t>
    <rPh sb="0" eb="3">
      <t>ゲスイドウ</t>
    </rPh>
    <rPh sb="3" eb="5">
      <t>カンナイ</t>
    </rPh>
    <rPh sb="5" eb="7">
      <t>セイソウ</t>
    </rPh>
    <rPh sb="8" eb="10">
      <t>チョウサ</t>
    </rPh>
    <phoneticPr fontId="25"/>
  </si>
  <si>
    <t>害虫防除</t>
  </si>
  <si>
    <t>砂場消毒</t>
    <rPh sb="0" eb="2">
      <t>スナバ</t>
    </rPh>
    <rPh sb="2" eb="4">
      <t>ショウドク</t>
    </rPh>
    <phoneticPr fontId="25"/>
  </si>
  <si>
    <t>貯水槽・高架水槽の清掃</t>
    <rPh sb="0" eb="3">
      <t>チョスイソウ</t>
    </rPh>
    <rPh sb="4" eb="6">
      <t>コウカ</t>
    </rPh>
    <rPh sb="6" eb="8">
      <t>スイソウ</t>
    </rPh>
    <rPh sb="9" eb="11">
      <t>セイソウ</t>
    </rPh>
    <phoneticPr fontId="24"/>
  </si>
  <si>
    <t>消防設備</t>
    <rPh sb="0" eb="2">
      <t>ショウボウ</t>
    </rPh>
    <rPh sb="2" eb="4">
      <t>セツビ</t>
    </rPh>
    <phoneticPr fontId="24"/>
  </si>
  <si>
    <t>電気設備</t>
    <rPh sb="0" eb="2">
      <t>デンキ</t>
    </rPh>
    <rPh sb="2" eb="4">
      <t>セツビ</t>
    </rPh>
    <phoneticPr fontId="24"/>
  </si>
  <si>
    <t>空調設備</t>
    <rPh sb="0" eb="2">
      <t>クウチョウ</t>
    </rPh>
    <rPh sb="2" eb="4">
      <t>セツビ</t>
    </rPh>
    <phoneticPr fontId="24"/>
  </si>
  <si>
    <t>機械設備</t>
    <rPh sb="0" eb="2">
      <t>キカイ</t>
    </rPh>
    <rPh sb="2" eb="4">
      <t>セツビ</t>
    </rPh>
    <phoneticPr fontId="24"/>
  </si>
  <si>
    <t>自動ドア</t>
    <rPh sb="0" eb="2">
      <t>ジドウ</t>
    </rPh>
    <phoneticPr fontId="24"/>
  </si>
  <si>
    <t>廃油</t>
    <rPh sb="0" eb="2">
      <t>ハイユ</t>
    </rPh>
    <phoneticPr fontId="24"/>
  </si>
  <si>
    <t>消火器</t>
    <rPh sb="0" eb="3">
      <t>ショウカキ</t>
    </rPh>
    <phoneticPr fontId="24"/>
  </si>
  <si>
    <t>古物</t>
    <rPh sb="0" eb="1">
      <t>フル</t>
    </rPh>
    <rPh sb="1" eb="2">
      <t>モノ</t>
    </rPh>
    <phoneticPr fontId="24"/>
  </si>
  <si>
    <t>写真撮影</t>
    <rPh sb="0" eb="2">
      <t>シャシン</t>
    </rPh>
    <rPh sb="2" eb="4">
      <t>サツエイ</t>
    </rPh>
    <phoneticPr fontId="24"/>
  </si>
  <si>
    <t>運送</t>
  </si>
  <si>
    <t>清掃</t>
  </si>
  <si>
    <t>警備</t>
  </si>
  <si>
    <t>ピアノ調律</t>
  </si>
  <si>
    <t>各種計画策定支援業務</t>
    <rPh sb="0" eb="6">
      <t>カクシュケイカクサクテイ</t>
    </rPh>
    <rPh sb="6" eb="10">
      <t>シエンギョウム</t>
    </rPh>
    <phoneticPr fontId="25"/>
  </si>
  <si>
    <t>公会計・公営企業会計整備支援業務</t>
    <rPh sb="0" eb="1">
      <t>コウ</t>
    </rPh>
    <rPh sb="1" eb="3">
      <t>カイケイ</t>
    </rPh>
    <rPh sb="4" eb="6">
      <t>コウエイ</t>
    </rPh>
    <rPh sb="6" eb="8">
      <t>キギョウ</t>
    </rPh>
    <rPh sb="8" eb="10">
      <t>カイケイ</t>
    </rPh>
    <rPh sb="10" eb="12">
      <t>セイビ</t>
    </rPh>
    <rPh sb="12" eb="14">
      <t>シエン</t>
    </rPh>
    <rPh sb="14" eb="16">
      <t>ギョウム</t>
    </rPh>
    <phoneticPr fontId="24"/>
  </si>
  <si>
    <t>文化財の修復・復元・複製等の業務</t>
    <rPh sb="0" eb="3">
      <t>ブンカザイ</t>
    </rPh>
    <rPh sb="4" eb="6">
      <t>シュウフク</t>
    </rPh>
    <rPh sb="7" eb="9">
      <t>フクゲン</t>
    </rPh>
    <rPh sb="10" eb="12">
      <t>フクセイ</t>
    </rPh>
    <rPh sb="12" eb="13">
      <t>トウ</t>
    </rPh>
    <rPh sb="14" eb="16">
      <t>ギョウム</t>
    </rPh>
    <phoneticPr fontId="24"/>
  </si>
  <si>
    <t>遺跡発掘調査関連業務</t>
    <rPh sb="0" eb="2">
      <t>イセキ</t>
    </rPh>
    <rPh sb="2" eb="4">
      <t>ハックツ</t>
    </rPh>
    <rPh sb="4" eb="6">
      <t>チョウサ</t>
    </rPh>
    <rPh sb="6" eb="8">
      <t>カンレン</t>
    </rPh>
    <rPh sb="8" eb="10">
      <t>ギョウム</t>
    </rPh>
    <phoneticPr fontId="24"/>
  </si>
  <si>
    <t>特定健診・特定保健指導事業全般</t>
    <rPh sb="0" eb="2">
      <t>トクテイ</t>
    </rPh>
    <rPh sb="2" eb="4">
      <t>ケンシン</t>
    </rPh>
    <rPh sb="5" eb="7">
      <t>トクテイ</t>
    </rPh>
    <rPh sb="7" eb="9">
      <t>ホケン</t>
    </rPh>
    <rPh sb="9" eb="11">
      <t>シドウ</t>
    </rPh>
    <rPh sb="11" eb="13">
      <t>ジギョウ</t>
    </rPh>
    <rPh sb="13" eb="15">
      <t>ゼンパン</t>
    </rPh>
    <phoneticPr fontId="24"/>
  </si>
  <si>
    <t>給食サービス</t>
    <rPh sb="0" eb="2">
      <t>キュウショク</t>
    </rPh>
    <phoneticPr fontId="24"/>
  </si>
  <si>
    <t>保菌検査等の臨床検査業務</t>
    <rPh sb="0" eb="2">
      <t>ホキン</t>
    </rPh>
    <rPh sb="2" eb="4">
      <t>ケンサ</t>
    </rPh>
    <rPh sb="4" eb="5">
      <t>トウ</t>
    </rPh>
    <rPh sb="6" eb="8">
      <t>リンショウ</t>
    </rPh>
    <rPh sb="8" eb="10">
      <t>ケンサ</t>
    </rPh>
    <rPh sb="10" eb="12">
      <t>ギョウム</t>
    </rPh>
    <phoneticPr fontId="24"/>
  </si>
  <si>
    <t>公共交通編成支援業務</t>
    <rPh sb="0" eb="6">
      <t>コウキョウコウツウヘンセイ</t>
    </rPh>
    <rPh sb="6" eb="8">
      <t>シエン</t>
    </rPh>
    <rPh sb="8" eb="10">
      <t>ギョウム</t>
    </rPh>
    <phoneticPr fontId="24"/>
  </si>
  <si>
    <t>農業関連施設維持管理業務</t>
    <rPh sb="0" eb="2">
      <t>ノウギョウ</t>
    </rPh>
    <rPh sb="2" eb="4">
      <t>カンレン</t>
    </rPh>
    <rPh sb="4" eb="6">
      <t>シセツ</t>
    </rPh>
    <rPh sb="6" eb="8">
      <t>イジ</t>
    </rPh>
    <rPh sb="8" eb="10">
      <t>カンリ</t>
    </rPh>
    <rPh sb="10" eb="12">
      <t>ギョウム</t>
    </rPh>
    <phoneticPr fontId="24"/>
  </si>
  <si>
    <t>012001001</t>
  </si>
  <si>
    <t>012002001</t>
  </si>
  <si>
    <t>012003001</t>
  </si>
  <si>
    <t>012004001</t>
  </si>
  <si>
    <t>012005001</t>
  </si>
  <si>
    <t>012006001</t>
  </si>
  <si>
    <t>012006011</t>
  </si>
  <si>
    <t>012007001</t>
  </si>
  <si>
    <t>012009001</t>
  </si>
  <si>
    <t>012011001</t>
  </si>
  <si>
    <t>012010001</t>
  </si>
  <si>
    <t>012010021</t>
  </si>
  <si>
    <t>012010019</t>
  </si>
  <si>
    <t>012010020</t>
  </si>
  <si>
    <t>012010018</t>
  </si>
  <si>
    <t>1　物品のリース・レンタル</t>
  </si>
  <si>
    <t>2　情報関連サービス</t>
  </si>
  <si>
    <t>4　代行関連</t>
  </si>
  <si>
    <t>5　広告・催事関連</t>
  </si>
  <si>
    <t>6　調査関連</t>
  </si>
  <si>
    <t>7　廃棄物処理関連</t>
  </si>
  <si>
    <t>8　衛生管理関連</t>
  </si>
  <si>
    <t>発注者の所在地
※市町村名までで可</t>
    <rPh sb="0" eb="3">
      <t>ハッチュウシャ</t>
    </rPh>
    <rPh sb="4" eb="7">
      <t>ショザイチ</t>
    </rPh>
    <phoneticPr fontId="15"/>
  </si>
  <si>
    <t>登記された役員および、委任先営業所の役員を入力してください。役員が複数になる場合は、行をあけずに入力してください。</t>
  </si>
  <si>
    <t>例)1000001　「-（ハイフン）」を使わず7桁の数字で入力してください。</t>
  </si>
  <si>
    <t>物品:1　車両・船舶・航空機</t>
  </si>
  <si>
    <t>物品:2　工作機械器具</t>
  </si>
  <si>
    <t>物品:4　環境調整機械器具</t>
  </si>
  <si>
    <t>物品:5　電気・通信機械器具</t>
  </si>
  <si>
    <t>物品:6　理化学・計測機械器具</t>
  </si>
  <si>
    <t>物品:7　医療機器・医薬材料</t>
  </si>
  <si>
    <t>物品:8　事務用品・事務機器</t>
  </si>
  <si>
    <t>物品:9　情報機器関係</t>
  </si>
  <si>
    <t>物品:11　資材</t>
  </si>
  <si>
    <t>物品:15　消防・防災・防犯用品等</t>
  </si>
  <si>
    <t>物品:16　写真類</t>
  </si>
  <si>
    <t>物品:19　家具・厨房</t>
  </si>
  <si>
    <t>物品:20　書籍</t>
  </si>
  <si>
    <t>物品:22　その他物品</t>
  </si>
  <si>
    <t>役務:1　物品のリース・レンタル</t>
  </si>
  <si>
    <t>役務:2　情報関連サービス</t>
  </si>
  <si>
    <t>役務:4　代行関連</t>
  </si>
  <si>
    <t>役務:5　広告・催事関連</t>
  </si>
  <si>
    <t>役務:6　調査関連</t>
  </si>
  <si>
    <t>役務:7　廃棄物処理関連</t>
  </si>
  <si>
    <t>役務:8　衛生管理関連</t>
  </si>
  <si>
    <t>←空白用</t>
    <rPh sb="1" eb="3">
      <t>クウハク</t>
    </rPh>
    <rPh sb="3" eb="4">
      <t>ヨウ</t>
    </rPh>
    <phoneticPr fontId="5"/>
  </si>
  <si>
    <t>　</t>
    <phoneticPr fontId="5"/>
  </si>
  <si>
    <t>39_香南市</t>
  </si>
  <si>
    <t>@を含む半角文字で入力してください。
支店・営業所に入札・契約権限を委任する場合、入力は不要です。</t>
    <phoneticPr fontId="5"/>
  </si>
  <si>
    <t>@を含む半角文字で入力してください。</t>
    <phoneticPr fontId="5"/>
  </si>
  <si>
    <t>分類</t>
    <rPh sb="0" eb="2">
      <t>ブンルイ</t>
    </rPh>
    <phoneticPr fontId="5"/>
  </si>
  <si>
    <t>リスト表示文字列</t>
    <rPh sb="3" eb="5">
      <t>ヒョウジ</t>
    </rPh>
    <rPh sb="5" eb="8">
      <t>モジレツ</t>
    </rPh>
    <phoneticPr fontId="5"/>
  </si>
  <si>
    <t>連番</t>
    <rPh sb="0" eb="2">
      <t>レンバン</t>
    </rPh>
    <phoneticPr fontId="5"/>
  </si>
  <si>
    <t>選択</t>
    <rPh sb="0" eb="2">
      <t>センタク</t>
    </rPh>
    <phoneticPr fontId="5"/>
  </si>
  <si>
    <t>リストデータ</t>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</si>
  <si>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</si>
  <si>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受注日</t>
    <rPh sb="0" eb="2">
      <t>ジュチュウ</t>
    </rPh>
    <rPh sb="2" eb="3">
      <t>ニチ</t>
    </rPh>
    <phoneticPr fontId="5"/>
  </si>
  <si>
    <t>月</t>
    <rPh sb="0" eb="1">
      <t>ツキ</t>
    </rPh>
    <phoneticPr fontId="5"/>
  </si>
  <si>
    <t>営業種目及び品目</t>
    <rPh sb="0" eb="4">
      <t>エイギョウシュモク</t>
    </rPh>
    <rPh sb="4" eb="5">
      <t>オヨ</t>
    </rPh>
    <rPh sb="6" eb="8">
      <t>ヒンモク</t>
    </rPh>
    <phoneticPr fontId="5"/>
  </si>
  <si>
    <t>役員</t>
  </si>
  <si>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</si>
  <si>
    <t>011008008</t>
  </si>
  <si>
    <t>011008009</t>
  </si>
  <si>
    <t>シュレッダー</t>
    <phoneticPr fontId="5"/>
  </si>
  <si>
    <t>プロジェクター</t>
    <phoneticPr fontId="5"/>
  </si>
  <si>
    <t>パソコン</t>
    <phoneticPr fontId="5"/>
  </si>
  <si>
    <t>パソコン周辺機器</t>
    <phoneticPr fontId="5"/>
  </si>
  <si>
    <t>タブレット</t>
    <phoneticPr fontId="5"/>
  </si>
  <si>
    <t>13　スポーツ用品</t>
    <phoneticPr fontId="5"/>
  </si>
  <si>
    <t>優勝旗・楯・カップ類</t>
    <phoneticPr fontId="5"/>
  </si>
  <si>
    <t>キャンプ用品・登山用品</t>
    <phoneticPr fontId="5"/>
  </si>
  <si>
    <t>非常食・保存食</t>
    <rPh sb="0" eb="3">
      <t>ヒジョウショク</t>
    </rPh>
    <phoneticPr fontId="24"/>
  </si>
  <si>
    <t>011020013</t>
  </si>
  <si>
    <t>楽譜・音楽書籍</t>
    <phoneticPr fontId="5"/>
  </si>
  <si>
    <t>21　楽器関連</t>
    <phoneticPr fontId="5"/>
  </si>
  <si>
    <t>食品類</t>
    <phoneticPr fontId="5"/>
  </si>
  <si>
    <t>遊具・遊戯機械器具</t>
    <rPh sb="3" eb="5">
      <t>ユウギ</t>
    </rPh>
    <rPh sb="5" eb="7">
      <t>キカイ</t>
    </rPh>
    <rPh sb="7" eb="9">
      <t>キグ</t>
    </rPh>
    <phoneticPr fontId="24"/>
  </si>
  <si>
    <t>イベント用テント</t>
    <rPh sb="4" eb="5">
      <t>ヨウ</t>
    </rPh>
    <phoneticPr fontId="24"/>
  </si>
  <si>
    <t>ふるさと納税ポータルサイト運用</t>
    <phoneticPr fontId="5"/>
  </si>
  <si>
    <t>012002005</t>
  </si>
  <si>
    <t>一般廃棄物中間処理</t>
    <phoneticPr fontId="5"/>
  </si>
  <si>
    <t>一般廃棄物最終処分</t>
    <phoneticPr fontId="5"/>
  </si>
  <si>
    <t>012007007</t>
  </si>
  <si>
    <t>特別管理産業廃棄物収集・運搬</t>
    <phoneticPr fontId="5"/>
  </si>
  <si>
    <t>11　その他のサービス</t>
    <phoneticPr fontId="5"/>
  </si>
  <si>
    <t>012010022</t>
  </si>
  <si>
    <t>動画撮影</t>
    <phoneticPr fontId="5"/>
  </si>
  <si>
    <t>ドローン操縦</t>
    <phoneticPr fontId="5"/>
  </si>
  <si>
    <t>012010024</t>
  </si>
  <si>
    <t>012010026</t>
  </si>
  <si>
    <t>その他</t>
    <rPh sb="2" eb="3">
      <t>タ</t>
    </rPh>
    <phoneticPr fontId="24"/>
  </si>
  <si>
    <t>Ver.7.0.1</t>
    <phoneticPr fontId="5"/>
  </si>
  <si>
    <t>7.0.1</t>
  </si>
  <si>
    <t>香南市物品購入及び役務の提供に係る競争入札参加資格審査申請書</t>
    <rPh sb="0" eb="3">
      <t>コウナンシ</t>
    </rPh>
    <phoneticPr fontId="5"/>
  </si>
  <si>
    <t>令和9・10年度 香南市物品購入及び役務の提供に係る競争入札参加資格審査申請に必要な項目を入力してください。</t>
    <rPh sb="9" eb="12">
      <t>コウナンシ</t>
    </rPh>
    <rPh sb="12" eb="14">
      <t>ブッピン</t>
    </rPh>
    <rPh sb="14" eb="16">
      <t>コウニュウ</t>
    </rPh>
    <rPh sb="16" eb="17">
      <t>オヨ</t>
    </rPh>
    <rPh sb="18" eb="20">
      <t>エキム</t>
    </rPh>
    <rPh sb="21" eb="23">
      <t>テイキョウ</t>
    </rPh>
    <rPh sb="24" eb="25">
      <t>カカ</t>
    </rPh>
    <rPh sb="26" eb="28">
      <t>キョウソウ</t>
    </rPh>
    <rPh sb="28" eb="30">
      <t>ニュウサツ</t>
    </rPh>
    <rPh sb="30" eb="32">
      <t>サンカ</t>
    </rPh>
    <rPh sb="32" eb="34">
      <t>シカク</t>
    </rPh>
    <rPh sb="34" eb="36">
      <t>シンサ</t>
    </rPh>
    <rPh sb="36" eb="38">
      <t>シンセイ</t>
    </rPh>
    <rPh sb="39" eb="41">
      <t>ヒツヨウ</t>
    </rPh>
    <rPh sb="42" eb="44">
      <t>コウモク</t>
    </rPh>
    <rPh sb="45" eb="47">
      <t>ニュウリョク</t>
    </rPh>
    <phoneticPr fontId="5"/>
  </si>
  <si>
    <t>登録を希望する営業種目及び品目については、令和5年4月以降の営業実績を必ず入力してください。
営業実績のない営業種目及び品目の認定は行いません。
営業実績の相手方は官公庁に限らず、すべての発注者を対象とします。
発注者の所在地欄は、市町村名までで可。
営業種目及び品目、受注日欄はリストから選択してください。</t>
    <rPh sb="21" eb="23">
      <t>レイワ</t>
    </rPh>
    <rPh sb="24" eb="25">
      <t>ネン</t>
    </rPh>
    <rPh sb="26" eb="27">
      <t>ガツ</t>
    </rPh>
    <rPh sb="27" eb="29">
      <t>イコウ</t>
    </rPh>
    <rPh sb="37" eb="39">
      <t>ニュウリョク</t>
    </rPh>
    <rPh sb="66" eb="67">
      <t>オコナ</t>
    </rPh>
    <rPh sb="106" eb="109">
      <t>ハッチュウシャ</t>
    </rPh>
    <rPh sb="110" eb="113">
      <t>ショザイチ</t>
    </rPh>
    <rPh sb="113" eb="114">
      <t>ラン</t>
    </rPh>
    <rPh sb="130" eb="131">
      <t>オヨ</t>
    </rPh>
    <rPh sb="132" eb="134">
      <t>ヒンモク</t>
    </rPh>
    <rPh sb="135" eb="138">
      <t>ジュチュウビ</t>
    </rPh>
    <rPh sb="138" eb="139">
      <t>ラン</t>
    </rPh>
    <phoneticPr fontId="5"/>
  </si>
  <si>
    <t>例)2026/4/1、R8/4/1</t>
    <phoneticPr fontId="5"/>
  </si>
  <si>
    <t>例)2026/4/1</t>
    <phoneticPr fontId="5"/>
  </si>
  <si>
    <t>空調機器</t>
    <rPh sb="0" eb="2">
      <t>クウチョウ</t>
    </rPh>
    <rPh sb="2" eb="4">
      <t>キキ</t>
    </rPh>
    <phoneticPr fontId="25"/>
  </si>
  <si>
    <t>携帯電話・スマートフォン</t>
    <phoneticPr fontId="5"/>
  </si>
  <si>
    <t>コピー用紙</t>
    <rPh sb="3" eb="5">
      <t>ヨウシ</t>
    </rPh>
    <phoneticPr fontId="24"/>
  </si>
  <si>
    <t>その他用紙</t>
    <phoneticPr fontId="24"/>
  </si>
  <si>
    <t>印刷機</t>
    <rPh sb="0" eb="3">
      <t>インサツキ</t>
    </rPh>
    <phoneticPr fontId="24"/>
  </si>
  <si>
    <t>複合機</t>
    <phoneticPr fontId="24"/>
  </si>
  <si>
    <t>紙折り機</t>
    <phoneticPr fontId="5"/>
  </si>
  <si>
    <t>裁断機</t>
    <phoneticPr fontId="5"/>
  </si>
  <si>
    <t>カメラ</t>
    <phoneticPr fontId="5"/>
  </si>
  <si>
    <t>台車</t>
    <phoneticPr fontId="5"/>
  </si>
  <si>
    <t>建設土木資材</t>
    <rPh sb="0" eb="2">
      <t>ケンセツ</t>
    </rPh>
    <rPh sb="2" eb="4">
      <t>ドボク</t>
    </rPh>
    <rPh sb="4" eb="6">
      <t>シザイ</t>
    </rPh>
    <phoneticPr fontId="24"/>
  </si>
  <si>
    <t>上水道施設資材</t>
    <rPh sb="0" eb="3">
      <t>ジョウスイドウ</t>
    </rPh>
    <rPh sb="3" eb="5">
      <t>シセツ</t>
    </rPh>
    <rPh sb="5" eb="7">
      <t>シザイ</t>
    </rPh>
    <phoneticPr fontId="24"/>
  </si>
  <si>
    <t>下水道施設資材</t>
    <rPh sb="0" eb="3">
      <t>ゲスイドウ</t>
    </rPh>
    <rPh sb="3" eb="5">
      <t>シセツ</t>
    </rPh>
    <rPh sb="5" eb="7">
      <t>シザイ</t>
    </rPh>
    <phoneticPr fontId="24"/>
  </si>
  <si>
    <t>農業用資材・用品</t>
    <rPh sb="0" eb="3">
      <t>ノウギョウヨウ</t>
    </rPh>
    <rPh sb="3" eb="5">
      <t>シザイ</t>
    </rPh>
    <rPh sb="6" eb="8">
      <t>ヨウヒン</t>
    </rPh>
    <phoneticPr fontId="24"/>
  </si>
  <si>
    <t>園芸用資材・用品</t>
    <rPh sb="0" eb="3">
      <t>エンゲイヨウ</t>
    </rPh>
    <rPh sb="3" eb="5">
      <t>シザイ</t>
    </rPh>
    <rPh sb="6" eb="8">
      <t>ヨウヒン</t>
    </rPh>
    <phoneticPr fontId="24"/>
  </si>
  <si>
    <t>12　衣料・寝具</t>
    <phoneticPr fontId="5"/>
  </si>
  <si>
    <t>14　日用品</t>
    <phoneticPr fontId="5"/>
  </si>
  <si>
    <t>非常警報装置</t>
    <phoneticPr fontId="5"/>
  </si>
  <si>
    <t>非常通報装置</t>
    <phoneticPr fontId="5"/>
  </si>
  <si>
    <t>防犯カメラ</t>
    <rPh sb="0" eb="2">
      <t>ボウハン</t>
    </rPh>
    <phoneticPr fontId="24"/>
  </si>
  <si>
    <t>消防制服</t>
    <phoneticPr fontId="5"/>
  </si>
  <si>
    <t>写真用紙</t>
    <phoneticPr fontId="5"/>
  </si>
  <si>
    <t>17　表示物</t>
    <phoneticPr fontId="5"/>
  </si>
  <si>
    <t>横断幕・懸垂幕・旗</t>
    <rPh sb="0" eb="3">
      <t>オウダンマク</t>
    </rPh>
    <rPh sb="4" eb="6">
      <t>ケンスイ</t>
    </rPh>
    <rPh sb="6" eb="7">
      <t>マク</t>
    </rPh>
    <rPh sb="8" eb="9">
      <t>ハタ</t>
    </rPh>
    <phoneticPr fontId="24"/>
  </si>
  <si>
    <t>インテリア用品</t>
    <phoneticPr fontId="5"/>
  </si>
  <si>
    <t>洋書・外国雑誌</t>
    <rPh sb="0" eb="2">
      <t>ヨウショ</t>
    </rPh>
    <rPh sb="3" eb="5">
      <t>ガイコク</t>
    </rPh>
    <rPh sb="5" eb="7">
      <t>ザッシ</t>
    </rPh>
    <phoneticPr fontId="24"/>
  </si>
  <si>
    <t>DVD・ブルーレイ</t>
    <phoneticPr fontId="24"/>
  </si>
  <si>
    <t>地図データ</t>
    <phoneticPr fontId="5"/>
  </si>
  <si>
    <t>図書館用品・備品</t>
    <phoneticPr fontId="24"/>
  </si>
  <si>
    <t>ドローン</t>
    <phoneticPr fontId="24"/>
  </si>
  <si>
    <t>工作機械</t>
    <rPh sb="0" eb="2">
      <t>コウサク</t>
    </rPh>
    <rPh sb="2" eb="4">
      <t>キカイ</t>
    </rPh>
    <phoneticPr fontId="24"/>
  </si>
  <si>
    <t>農林業土木建設機械</t>
    <rPh sb="0" eb="3">
      <t>ノウリンギョウ</t>
    </rPh>
    <rPh sb="3" eb="5">
      <t>ドボク</t>
    </rPh>
    <rPh sb="5" eb="7">
      <t>ケンセツ</t>
    </rPh>
    <rPh sb="7" eb="9">
      <t>キカイ</t>
    </rPh>
    <phoneticPr fontId="24"/>
  </si>
  <si>
    <t>電気・通信機械器具</t>
    <phoneticPr fontId="5"/>
  </si>
  <si>
    <t>印刷機</t>
    <phoneticPr fontId="5"/>
  </si>
  <si>
    <t>携帯電話・スマートフォン</t>
    <rPh sb="0" eb="2">
      <t>ケイタイ</t>
    </rPh>
    <rPh sb="2" eb="4">
      <t>デンワ</t>
    </rPh>
    <phoneticPr fontId="24"/>
  </si>
  <si>
    <t>カメラ</t>
    <phoneticPr fontId="24"/>
  </si>
  <si>
    <t>イベント用品(テント・タスキ・ベスト等)</t>
    <phoneticPr fontId="24"/>
  </si>
  <si>
    <t>寝具類</t>
    <rPh sb="0" eb="2">
      <t>シング</t>
    </rPh>
    <rPh sb="2" eb="3">
      <t>ルイ</t>
    </rPh>
    <phoneticPr fontId="24"/>
  </si>
  <si>
    <t>スポーツ用品</t>
    <phoneticPr fontId="5"/>
  </si>
  <si>
    <t>消防・防災・防犯用品等</t>
    <phoneticPr fontId="5"/>
  </si>
  <si>
    <t>燃料分析(A重油・軽油)</t>
    <phoneticPr fontId="5"/>
  </si>
  <si>
    <t>土砂収集運搬処理業務(市内一斉清掃等)</t>
    <phoneticPr fontId="5"/>
  </si>
  <si>
    <t>浄化槽設備</t>
    <phoneticPr fontId="5"/>
  </si>
  <si>
    <t>エレベーター</t>
    <phoneticPr fontId="5"/>
  </si>
  <si>
    <t>市営住宅の維持管理</t>
    <phoneticPr fontId="5"/>
  </si>
  <si>
    <t>10　不用品の買取・引取</t>
    <phoneticPr fontId="5"/>
  </si>
  <si>
    <t>金属くず</t>
    <rPh sb="0" eb="2">
      <t>キンゾク</t>
    </rPh>
    <phoneticPr fontId="24"/>
  </si>
  <si>
    <t>航空写真撮影</t>
    <rPh sb="0" eb="2">
      <t>コウクウ</t>
    </rPh>
    <rPh sb="2" eb="4">
      <t>シャシン</t>
    </rPh>
    <rPh sb="4" eb="6">
      <t>サツエイ</t>
    </rPh>
    <phoneticPr fontId="24"/>
  </si>
  <si>
    <t>草刈り・除草</t>
    <phoneticPr fontId="5"/>
  </si>
  <si>
    <t>樹木剪定</t>
    <phoneticPr fontId="5"/>
  </si>
  <si>
    <t>3　農業用・土木用機械器具</t>
    <phoneticPr fontId="5"/>
  </si>
  <si>
    <t>農業用・土木用機械器具</t>
    <phoneticPr fontId="5"/>
  </si>
  <si>
    <t>防災用品(簡易ベット・トイレ等)</t>
    <rPh sb="0" eb="2">
      <t>ボウサイ</t>
    </rPh>
    <rPh sb="2" eb="4">
      <t>ヨウヒン</t>
    </rPh>
    <rPh sb="5" eb="7">
      <t>カンイ</t>
    </rPh>
    <rPh sb="14" eb="15">
      <t>トウ</t>
    </rPh>
    <phoneticPr fontId="24"/>
  </si>
  <si>
    <t>18　エネルギー</t>
    <phoneticPr fontId="5"/>
  </si>
  <si>
    <t>電力供給</t>
    <phoneticPr fontId="5"/>
  </si>
  <si>
    <t>3　印刷・デザイン関連</t>
    <phoneticPr fontId="5"/>
  </si>
  <si>
    <t>アナログ印刷</t>
    <phoneticPr fontId="5"/>
  </si>
  <si>
    <t>フォーム印刷</t>
    <phoneticPr fontId="5"/>
  </si>
  <si>
    <t>点字印刷</t>
    <phoneticPr fontId="5"/>
  </si>
  <si>
    <t>デジタル印刷</t>
    <phoneticPr fontId="5"/>
  </si>
  <si>
    <t>セキュリティ印刷</t>
    <phoneticPr fontId="5"/>
  </si>
  <si>
    <t>畳・襖・障子</t>
    <rPh sb="0" eb="1">
      <t>タタミ</t>
    </rPh>
    <rPh sb="2" eb="3">
      <t>フスマ</t>
    </rPh>
    <rPh sb="4" eb="6">
      <t>ショウジ</t>
    </rPh>
    <phoneticPr fontId="24"/>
  </si>
  <si>
    <t>業務用冷蔵・冷凍庫</t>
    <rPh sb="0" eb="2">
      <t>ギョウム</t>
    </rPh>
    <rPh sb="2" eb="3">
      <t>ヨウ</t>
    </rPh>
    <rPh sb="3" eb="5">
      <t>レイゾウ</t>
    </rPh>
    <rPh sb="6" eb="9">
      <t>レイトウコ</t>
    </rPh>
    <phoneticPr fontId="24"/>
  </si>
  <si>
    <t>舞台用器具・備品</t>
    <rPh sb="0" eb="2">
      <t>ブタイ</t>
    </rPh>
    <rPh sb="2" eb="3">
      <t>ヨウ</t>
    </rPh>
    <rPh sb="3" eb="5">
      <t>キグ</t>
    </rPh>
    <rPh sb="6" eb="8">
      <t>ビヒン</t>
    </rPh>
    <phoneticPr fontId="24"/>
  </si>
  <si>
    <t>システム開発・設計・運用</t>
    <rPh sb="4" eb="6">
      <t>カイハツ</t>
    </rPh>
    <rPh sb="7" eb="9">
      <t>セッケイ</t>
    </rPh>
    <rPh sb="10" eb="12">
      <t>ウンヨウ</t>
    </rPh>
    <phoneticPr fontId="24"/>
  </si>
  <si>
    <t>報告書・議事録作成</t>
    <rPh sb="4" eb="7">
      <t>ギジロク</t>
    </rPh>
    <phoneticPr fontId="24"/>
  </si>
  <si>
    <t>物品:3　農業用・土木用機械器具</t>
  </si>
  <si>
    <t>物品:12　衣料・寝具</t>
  </si>
  <si>
    <t>物品:13　スポーツ用品</t>
  </si>
  <si>
    <t>物品:14　日用品</t>
  </si>
  <si>
    <t>物品:17　表示物</t>
  </si>
  <si>
    <t>物品:18　エネルギー</t>
  </si>
  <si>
    <t>物品:21　楽器関連</t>
  </si>
  <si>
    <t>役務:3　印刷・デザイン関連</t>
  </si>
  <si>
    <t>役務:10　不用品の買取・引取</t>
  </si>
  <si>
    <t>役務:11　その他のサービス</t>
  </si>
  <si>
    <t>農業用・土木用機械器具</t>
  </si>
  <si>
    <t>携帯電話・スマートフォン</t>
  </si>
  <si>
    <t>その他用紙</t>
  </si>
  <si>
    <t>複合機</t>
  </si>
  <si>
    <t>紙折り機</t>
  </si>
  <si>
    <t>裁断機</t>
  </si>
  <si>
    <t>シュレッダー</t>
  </si>
  <si>
    <t>プロジェクター</t>
  </si>
  <si>
    <t>台車</t>
  </si>
  <si>
    <t>パソコン</t>
  </si>
  <si>
    <t>パソコン周辺機器</t>
  </si>
  <si>
    <t>タブレット</t>
  </si>
  <si>
    <t>優勝旗・楯・カップ類</t>
  </si>
  <si>
    <t>キャンプ用品・登山用品</t>
  </si>
  <si>
    <t>非常通報装置</t>
  </si>
  <si>
    <t>消防制服</t>
  </si>
  <si>
    <t>写真用紙</t>
  </si>
  <si>
    <t>電力供給</t>
  </si>
  <si>
    <t>インテリア用品</t>
  </si>
  <si>
    <t>DVD・ブルーレイ</t>
  </si>
  <si>
    <t>地図データ</t>
  </si>
  <si>
    <t>楽譜・音楽書籍</t>
  </si>
  <si>
    <t>食品類</t>
  </si>
  <si>
    <t>図書館用品・備品</t>
  </si>
  <si>
    <t>ドローン</t>
  </si>
  <si>
    <t>電気・通信機械器具</t>
  </si>
  <si>
    <t>印刷機</t>
  </si>
  <si>
    <t>イベント用品(テント・タスキ・ベスト等)</t>
  </si>
  <si>
    <t>消防・防災・防犯用品等</t>
  </si>
  <si>
    <t>ふるさと納税ポータルサイト運用</t>
  </si>
  <si>
    <t>アナログ印刷</t>
  </si>
  <si>
    <t>デジタル印刷</t>
  </si>
  <si>
    <t>セキュリティ印刷</t>
  </si>
  <si>
    <t>燃料分析(A重油・軽油)</t>
  </si>
  <si>
    <t>一般廃棄物中間処理</t>
  </si>
  <si>
    <t>一般廃棄物最終処分</t>
  </si>
  <si>
    <t>土砂収集運搬処理業務(市内一斉清掃等)</t>
  </si>
  <si>
    <t>浄化槽設備</t>
  </si>
  <si>
    <t>エレベーター</t>
  </si>
  <si>
    <t>市営住宅の維持管理</t>
  </si>
  <si>
    <t>動画撮影</t>
  </si>
  <si>
    <t>ドローン操縦</t>
  </si>
  <si>
    <t>草刈り・除草</t>
  </si>
  <si>
    <t>樹木剪定</t>
  </si>
  <si>
    <t>011007004</t>
  </si>
  <si>
    <t>011008007</t>
  </si>
  <si>
    <t>011009006</t>
  </si>
  <si>
    <t>011022004</t>
  </si>
  <si>
    <t>011022034</t>
  </si>
  <si>
    <t>012004017</t>
  </si>
  <si>
    <t>012007006</t>
  </si>
  <si>
    <t>012007008</t>
  </si>
  <si>
    <t>012010023</t>
  </si>
  <si>
    <t>012010025</t>
  </si>
  <si>
    <t>012010027</t>
    <phoneticPr fontId="5"/>
  </si>
  <si>
    <t>011008010</t>
  </si>
  <si>
    <t>011008011</t>
  </si>
  <si>
    <t>011008012</t>
  </si>
  <si>
    <t>011008013</t>
  </si>
  <si>
    <t>011015016</t>
  </si>
  <si>
    <t>011015017</t>
  </si>
  <si>
    <t>011015018</t>
  </si>
  <si>
    <t>011016016</t>
  </si>
  <si>
    <t>011018013</t>
  </si>
  <si>
    <t>011020014</t>
  </si>
  <si>
    <t>012001030</t>
  </si>
  <si>
    <t>012001031</t>
  </si>
  <si>
    <t>012001032</t>
  </si>
  <si>
    <t>012001033</t>
  </si>
  <si>
    <t>012001034</t>
  </si>
  <si>
    <t>012003002</t>
  </si>
  <si>
    <t>012003003</t>
  </si>
  <si>
    <t>012003004</t>
  </si>
  <si>
    <t>012003005</t>
  </si>
  <si>
    <t>012003006</t>
  </si>
  <si>
    <t>012006012</t>
  </si>
  <si>
    <t>012009032</t>
  </si>
  <si>
    <t>012009033</t>
  </si>
  <si>
    <t>012011011</t>
  </si>
  <si>
    <t>申請を希望する場合、希望欄にリストから「○」を選択してください。
「011022033 その他物品」、「012006011 その他の調査」、「012010018 その他」を希望する場合は、具体的な内容欄を入力してください。
申請業種は審査基準日現在で、許可を受けているものに限ります。
営業に係る許可書等は、別途添付資料として提出してください。</t>
    <rPh sb="86" eb="88">
      <t>キボウ</t>
    </rPh>
    <rPh sb="90" eb="92">
      <t>バアイ</t>
    </rPh>
    <rPh sb="94" eb="97">
      <t>グタイテキ</t>
    </rPh>
    <rPh sb="98" eb="100">
      <t>ナイヨウ</t>
    </rPh>
    <rPh sb="100" eb="101">
      <t>ラン</t>
    </rPh>
    <rPh sb="102" eb="104">
      <t>ニュウリョク</t>
    </rPh>
    <phoneticPr fontId="5"/>
  </si>
  <si>
    <t>自動二輪車・原動機付自転車</t>
    <phoneticPr fontId="24"/>
  </si>
  <si>
    <t>中型・大型自動車(バス・トラック)</t>
    <rPh sb="0" eb="2">
      <t>チュウガタ</t>
    </rPh>
    <rPh sb="3" eb="8">
      <t>オオガタジドウシャ</t>
    </rPh>
    <phoneticPr fontId="2"/>
  </si>
  <si>
    <t>自動車(普通自動車、軽自動車、小型自動車等)</t>
    <rPh sb="0" eb="3">
      <t>ジドウシャ</t>
    </rPh>
    <rPh sb="4" eb="6">
      <t>フツウ</t>
    </rPh>
    <rPh sb="6" eb="9">
      <t>ジドウシャ</t>
    </rPh>
    <rPh sb="10" eb="14">
      <t>ケイジドウシャ</t>
    </rPh>
    <rPh sb="15" eb="17">
      <t>コガタ</t>
    </rPh>
    <rPh sb="17" eb="20">
      <t>ジドウシャ</t>
    </rPh>
    <rPh sb="20" eb="21">
      <t>ナド</t>
    </rPh>
    <phoneticPr fontId="2"/>
  </si>
  <si>
    <t>無人航空機(ドローンを含む)</t>
    <rPh sb="0" eb="2">
      <t>ムジン</t>
    </rPh>
    <rPh sb="2" eb="4">
      <t>コウクウ</t>
    </rPh>
    <rPh sb="4" eb="5">
      <t>キ</t>
    </rPh>
    <rPh sb="11" eb="12">
      <t>フク</t>
    </rPh>
    <phoneticPr fontId="2"/>
  </si>
  <si>
    <t>無停電電源装置(UPS)</t>
    <phoneticPr fontId="5"/>
  </si>
  <si>
    <t>害獣対策用品(防鳥・防獣ネット等)</t>
    <rPh sb="0" eb="2">
      <t>ガイジュウ</t>
    </rPh>
    <rPh sb="2" eb="4">
      <t>タイサク</t>
    </rPh>
    <rPh sb="4" eb="6">
      <t>ヨウヒン</t>
    </rPh>
    <rPh sb="7" eb="8">
      <t>ボウ</t>
    </rPh>
    <rPh sb="8" eb="9">
      <t>トリ</t>
    </rPh>
    <rPh sb="10" eb="11">
      <t>ボウ</t>
    </rPh>
    <rPh sb="11" eb="12">
      <t>ジュウ</t>
    </rPh>
    <rPh sb="15" eb="16">
      <t>トウ</t>
    </rPh>
    <phoneticPr fontId="24"/>
  </si>
  <si>
    <t>電子教材(電子書籍を含む)</t>
    <rPh sb="0" eb="2">
      <t>デンシ</t>
    </rPh>
    <rPh sb="2" eb="4">
      <t>キョウザイ</t>
    </rPh>
    <rPh sb="5" eb="7">
      <t>デンシ</t>
    </rPh>
    <rPh sb="7" eb="9">
      <t>ショセキ</t>
    </rPh>
    <rPh sb="10" eb="11">
      <t>フク</t>
    </rPh>
    <phoneticPr fontId="24"/>
  </si>
  <si>
    <t>舞台諸幕(緞帳・袖幕・水引幕等)</t>
    <rPh sb="0" eb="2">
      <t>ブタイ</t>
    </rPh>
    <rPh sb="2" eb="3">
      <t>ショ</t>
    </rPh>
    <rPh sb="3" eb="4">
      <t>マク</t>
    </rPh>
    <rPh sb="5" eb="7">
      <t>ドンチョウ</t>
    </rPh>
    <rPh sb="8" eb="9">
      <t>ソデ</t>
    </rPh>
    <rPh sb="9" eb="10">
      <t>マク</t>
    </rPh>
    <rPh sb="11" eb="13">
      <t>ミズヒキ</t>
    </rPh>
    <rPh sb="13" eb="14">
      <t>マク</t>
    </rPh>
    <rPh sb="14" eb="15">
      <t>ナド</t>
    </rPh>
    <phoneticPr fontId="24"/>
  </si>
  <si>
    <t>イベント用品(腕章・タスキ・ベスト等)</t>
    <rPh sb="4" eb="6">
      <t>ヨウヒン</t>
    </rPh>
    <rPh sb="7" eb="9">
      <t>ワンショウ</t>
    </rPh>
    <rPh sb="17" eb="18">
      <t>トウ</t>
    </rPh>
    <phoneticPr fontId="24"/>
  </si>
  <si>
    <t>イベント用各種機器(音響・照明・映像機器等)</t>
    <rPh sb="4" eb="5">
      <t>ヨウ</t>
    </rPh>
    <rPh sb="5" eb="7">
      <t>カクシュ</t>
    </rPh>
    <rPh sb="7" eb="9">
      <t>キキ</t>
    </rPh>
    <phoneticPr fontId="24"/>
  </si>
  <si>
    <t>パソコン・タブレット(周辺機器・サーバーを含む)</t>
    <rPh sb="11" eb="13">
      <t>シュウヘン</t>
    </rPh>
    <rPh sb="13" eb="15">
      <t>キキ</t>
    </rPh>
    <rPh sb="21" eb="22">
      <t>フク</t>
    </rPh>
    <phoneticPr fontId="24"/>
  </si>
  <si>
    <t>イベント用各種機器(音響・照明・映像機器等)</t>
    <rPh sb="4" eb="5">
      <t>ヨウ</t>
    </rPh>
    <rPh sb="5" eb="7">
      <t>カクシュ</t>
    </rPh>
    <rPh sb="7" eb="9">
      <t>キキ</t>
    </rPh>
    <rPh sb="10" eb="12">
      <t>オンキョウ</t>
    </rPh>
    <rPh sb="13" eb="15">
      <t>ショウメイ</t>
    </rPh>
    <rPh sb="16" eb="18">
      <t>エイゾウ</t>
    </rPh>
    <rPh sb="18" eb="21">
      <t>キキナド</t>
    </rPh>
    <phoneticPr fontId="24"/>
  </si>
  <si>
    <t>通訳(手話通訳を含む)</t>
    <phoneticPr fontId="5"/>
  </si>
  <si>
    <t>教育・講師(インストラクター等)</t>
    <rPh sb="0" eb="2">
      <t>キョウイク</t>
    </rPh>
    <rPh sb="3" eb="5">
      <t>コウシ</t>
    </rPh>
    <rPh sb="14" eb="15">
      <t>トウ</t>
    </rPh>
    <phoneticPr fontId="24"/>
  </si>
  <si>
    <t>9　各種保守業務(修繕・修理を含む)</t>
    <phoneticPr fontId="5"/>
  </si>
  <si>
    <t>自動車(普通自動車・軽自動車・小型自動車等)</t>
    <rPh sb="0" eb="3">
      <t>ジドウシャ</t>
    </rPh>
    <rPh sb="4" eb="6">
      <t>フツウ</t>
    </rPh>
    <rPh sb="6" eb="9">
      <t>ジドウシャ</t>
    </rPh>
    <rPh sb="10" eb="14">
      <t>ケイジドウシャ</t>
    </rPh>
    <rPh sb="15" eb="17">
      <t>コガタ</t>
    </rPh>
    <rPh sb="17" eb="20">
      <t>ジドウシャ</t>
    </rPh>
    <rPh sb="20" eb="21">
      <t>トウ</t>
    </rPh>
    <phoneticPr fontId="24"/>
  </si>
  <si>
    <t>中型・大型自動車(バス・トラック)</t>
    <rPh sb="0" eb="2">
      <t>チュウガタ</t>
    </rPh>
    <rPh sb="3" eb="5">
      <t>オオガタ</t>
    </rPh>
    <rPh sb="5" eb="8">
      <t>ジドウシャ</t>
    </rPh>
    <phoneticPr fontId="24"/>
  </si>
  <si>
    <t>消防自動車(救急自動車を含む)</t>
    <rPh sb="0" eb="2">
      <t>ショウボウ</t>
    </rPh>
    <rPh sb="2" eb="5">
      <t>ジドウシャ</t>
    </rPh>
    <rPh sb="6" eb="8">
      <t>キュウキュウ</t>
    </rPh>
    <rPh sb="8" eb="11">
      <t>ジドウシャ</t>
    </rPh>
    <rPh sb="12" eb="13">
      <t>フク</t>
    </rPh>
    <phoneticPr fontId="24"/>
  </si>
  <si>
    <t>スキャンサービス(文書・図面)</t>
    <phoneticPr fontId="5"/>
  </si>
  <si>
    <t>スキャンサービス(3D)</t>
    <phoneticPr fontId="5"/>
  </si>
  <si>
    <t>役務:9　各種保守業務(修繕・修理を含む)</t>
    <phoneticPr fontId="5"/>
  </si>
  <si>
    <t>直前2年度分(千円)</t>
    <rPh sb="0" eb="2">
      <t>チョクゼン</t>
    </rPh>
    <rPh sb="3" eb="5">
      <t>ネンド</t>
    </rPh>
    <rPh sb="5" eb="6">
      <t>ブン</t>
    </rPh>
    <rPh sb="7" eb="9">
      <t>センエン</t>
    </rPh>
    <phoneticPr fontId="6"/>
  </si>
  <si>
    <t>直前1年度分(千円)</t>
    <rPh sb="0" eb="2">
      <t>チョクゼン</t>
    </rPh>
    <rPh sb="3" eb="5">
      <t>ネンド</t>
    </rPh>
    <rPh sb="5" eb="6">
      <t>ブン</t>
    </rPh>
    <phoneticPr fontId="5"/>
  </si>
  <si>
    <t>平均(千円)</t>
    <rPh sb="0" eb="2">
      <t>ヘイキン</t>
    </rPh>
    <phoneticPr fontId="5"/>
  </si>
  <si>
    <t>自動二輪車・原動機付自転車</t>
    <rPh sb="0" eb="2">
      <t>ジドウ</t>
    </rPh>
    <rPh sb="2" eb="5">
      <t>ニリンシャ</t>
    </rPh>
    <phoneticPr fontId="2"/>
  </si>
  <si>
    <t>5　電気・通信機械器具</t>
    <phoneticPr fontId="5"/>
  </si>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</sst>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000000"/>
    <numFmt numFmtId="184" formatCode="0_);[Red]\(0\)"/>
    <numFmt numFmtId="185" formatCode="[DBNum3][$-411]0"/>
    <numFmt numFmtId="186" formatCode="&quot;Ver.&quot;@"/>
  </numFmts>
  <fonts count="27"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0"/>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u/>
      <sz val="11"/>
      <color rgb="FFFF0000"/>
      <name val="ＭＳ ゴシック"/>
      <family val="3"/>
      <charset val="128"/>
    </font>
    <font>
      <i/>
      <sz val="11"/>
      <color theme="1"/>
      <name val="ＭＳ ゴシック"/>
      <family val="3"/>
      <charset val="128"/>
    </font>
    <font>
      <sz val="11"/>
      <name val="ＭＳ ゴシック"/>
      <family val="3"/>
      <charset val="128"/>
    </font>
    <font>
      <sz val="10"/>
      <color theme="1" tint="4.9989318521683403E-2"/>
      <name val="ＭＳ ゴシック"/>
      <family val="3"/>
      <charset val="128"/>
    </font>
    <font>
      <sz val="9"/>
      <name val="ＭＳ ゴシック"/>
      <family val="3"/>
      <charset val="128"/>
    </font>
    <font>
      <b/>
      <sz val="16"/>
      <name val="ＭＳ ゴシック"/>
      <family val="3"/>
      <charset val="128"/>
    </font>
    <font>
      <sz val="10"/>
      <name val="ＭＳ ゴシック"/>
      <family val="3"/>
      <charset val="128"/>
    </font>
    <font>
      <b/>
      <sz val="11"/>
      <name val="ＭＳ ゴシック"/>
      <family val="3"/>
      <charset val="128"/>
    </font>
  </fonts>
  <fills count="8">
    <fill>
      <patternFill patternType="none"/>
    </fill>
    <fill>
      <patternFill patternType="gray125"/>
    </fill>
    <fill>
      <patternFill patternType="solid">
        <fgColor rgb="FFCCEDFC"/>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
      <patternFill patternType="solid">
        <fgColor rgb="FFEEAAFC"/>
        <bgColor indexed="64"/>
      </patternFill>
    </fill>
    <fill>
      <patternFill patternType="solid">
        <fgColor rgb="FFC6E0B4"/>
        <bgColor indexed="64"/>
      </patternFill>
    </fill>
  </fills>
  <borders count="5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right style="thin">
        <color indexed="64"/>
      </right>
      <top/>
      <bottom/>
      <diagonal/>
    </border>
    <border>
      <left style="hair">
        <color auto="1"/>
      </left>
      <right style="hair">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auto="1"/>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thin">
        <color indexed="64"/>
      </bottom>
      <diagonal/>
    </border>
    <border>
      <left/>
      <right style="hair">
        <color auto="1"/>
      </right>
      <top/>
      <bottom style="thin">
        <color indexed="64"/>
      </bottom>
      <diagonal/>
    </border>
    <border>
      <left/>
      <right/>
      <top style="hair">
        <color auto="1"/>
      </top>
      <bottom style="thin">
        <color indexed="64"/>
      </bottom>
      <diagonal/>
    </border>
    <border>
      <left/>
      <right style="hair">
        <color indexed="64"/>
      </right>
      <top/>
      <bottom/>
      <diagonal/>
    </border>
    <border>
      <left style="hair">
        <color auto="1"/>
      </left>
      <right/>
      <top style="thin">
        <color indexed="64"/>
      </top>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style="hair">
        <color auto="1"/>
      </right>
      <top style="thin">
        <color indexed="64"/>
      </top>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auto="1"/>
      </left>
      <right style="hair">
        <color auto="1"/>
      </right>
      <top style="thin">
        <color indexed="64"/>
      </top>
      <bottom/>
      <diagonal/>
    </border>
    <border>
      <left style="thin">
        <color indexed="64"/>
      </left>
      <right style="thin">
        <color indexed="64"/>
      </right>
      <top/>
      <bottom/>
      <diagonal/>
    </border>
    <border>
      <left style="hair">
        <color auto="1"/>
      </left>
      <right style="hair">
        <color auto="1"/>
      </right>
      <top/>
      <bottom style="hair">
        <color auto="1"/>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thin">
        <color indexed="64"/>
      </top>
      <bottom style="hair">
        <color auto="1"/>
      </bottom>
      <diagonal/>
    </border>
    <border>
      <left style="thin">
        <color indexed="64"/>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auto="1"/>
      </right>
      <top style="hair">
        <color auto="1"/>
      </top>
      <bottom style="hair">
        <color auto="1"/>
      </bottom>
      <diagonal/>
    </border>
    <border>
      <left style="hair">
        <color indexed="64"/>
      </left>
      <right/>
      <top/>
      <bottom style="thin">
        <color indexed="64"/>
      </bottom>
      <diagonal/>
    </border>
    <border>
      <left style="hair">
        <color auto="1"/>
      </left>
      <right style="hair">
        <color auto="1"/>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style="thin">
        <color indexed="64"/>
      </top>
      <bottom style="thin">
        <color indexed="64"/>
      </bottom>
      <diagonal/>
    </border>
  </borders>
  <cellStyleXfs count="18">
    <xf numFmtId="0" fontId="0" fillId="0" borderId="0">
      <alignment vertical="center"/>
    </xf>
    <xf numFmtId="0" fontId="3" fillId="0" borderId="0">
      <alignment vertical="center"/>
    </xf>
    <xf numFmtId="0" fontId="7" fillId="0" borderId="0">
      <alignment vertical="center"/>
    </xf>
    <xf numFmtId="0" fontId="10" fillId="0" borderId="0">
      <alignment vertical="center"/>
    </xf>
    <xf numFmtId="38" fontId="11" fillId="0" borderId="0" applyFont="0" applyFill="0" applyBorder="0" applyAlignment="0" applyProtection="0">
      <alignment vertical="center"/>
    </xf>
    <xf numFmtId="0" fontId="1" fillId="0" borderId="0">
      <alignment vertical="center"/>
    </xf>
    <xf numFmtId="0" fontId="3" fillId="0" borderId="0">
      <alignment vertical="center"/>
    </xf>
    <xf numFmtId="38" fontId="12" fillId="0" borderId="0" applyFont="0" applyFill="0" applyBorder="0" applyAlignment="0" applyProtection="0">
      <alignment vertical="center"/>
    </xf>
    <xf numFmtId="0" fontId="10" fillId="0" borderId="0">
      <alignment vertical="center"/>
    </xf>
    <xf numFmtId="176" fontId="11" fillId="0" borderId="0" applyFont="0" applyFill="0" applyBorder="0" applyAlignment="0" applyProtection="0">
      <alignment vertical="center"/>
    </xf>
    <xf numFmtId="0" fontId="10" fillId="0" borderId="0"/>
    <xf numFmtId="0" fontId="7" fillId="0" borderId="0">
      <alignment vertical="center"/>
    </xf>
    <xf numFmtId="0" fontId="3" fillId="0" borderId="0">
      <alignment vertical="center"/>
    </xf>
    <xf numFmtId="38" fontId="12"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319">
    <xf numFmtId="0" fontId="0" fillId="0" borderId="0" xfId="0">
      <alignment vertical="center"/>
    </xf>
    <xf numFmtId="38" fontId="21" fillId="2" borderId="33" xfId="0" applyNumberFormat="1" applyFont="1" applyFill="1" applyBorder="1" applyAlignment="1" applyProtection="1">
      <alignment horizontal="right" vertical="center"/>
      <protection locked="0"/>
    </xf>
    <xf numFmtId="38" fontId="21" fillId="2" borderId="18" xfId="0" applyNumberFormat="1" applyFont="1" applyFill="1" applyBorder="1" applyAlignment="1" applyProtection="1">
      <alignment horizontal="right" vertical="center"/>
      <protection locked="0"/>
    </xf>
    <xf numFmtId="49" fontId="21" fillId="2" borderId="20" xfId="0" applyNumberFormat="1" applyFont="1" applyFill="1" applyBorder="1" applyAlignment="1" applyProtection="1">
      <alignment horizontal="left" vertical="center"/>
      <protection locked="0"/>
    </xf>
    <xf numFmtId="49" fontId="21" fillId="2" borderId="25" xfId="0" applyNumberFormat="1" applyFont="1" applyFill="1" applyBorder="1" applyAlignment="1" applyProtection="1">
      <alignment horizontal="left" vertical="center"/>
      <protection locked="0"/>
    </xf>
    <xf numFmtId="49" fontId="21" fillId="2" borderId="38" xfId="0" applyNumberFormat="1" applyFont="1" applyFill="1" applyBorder="1" applyAlignment="1" applyProtection="1">
      <alignment horizontal="left" vertical="center"/>
      <protection locked="0"/>
    </xf>
    <xf numFmtId="49" fontId="21" fillId="2" borderId="3" xfId="0" applyNumberFormat="1" applyFont="1" applyFill="1" applyBorder="1" applyAlignment="1" applyProtection="1">
      <alignment horizontal="left" vertical="center"/>
      <protection locked="0"/>
    </xf>
    <xf numFmtId="49" fontId="21" fillId="2" borderId="4" xfId="0" applyNumberFormat="1" applyFont="1" applyFill="1" applyBorder="1" applyAlignment="1" applyProtection="1">
      <alignment horizontal="left" vertical="center"/>
      <protection locked="0"/>
    </xf>
    <xf numFmtId="14" fontId="21" fillId="2" borderId="38" xfId="0" applyNumberFormat="1" applyFont="1" applyFill="1" applyBorder="1" applyAlignment="1" applyProtection="1">
      <alignment horizontal="left" vertical="center"/>
      <protection locked="0"/>
    </xf>
    <xf numFmtId="49" fontId="21" fillId="2" borderId="38" xfId="0" applyNumberFormat="1" applyFont="1" applyFill="1" applyBorder="1" applyAlignment="1" applyProtection="1">
      <alignment horizontal="left" vertical="center" shrinkToFit="1"/>
      <protection locked="0"/>
    </xf>
    <xf numFmtId="49" fontId="21" fillId="2" borderId="39" xfId="0" applyNumberFormat="1" applyFont="1" applyFill="1" applyBorder="1" applyAlignment="1" applyProtection="1">
      <alignment horizontal="left" vertical="center"/>
      <protection locked="0"/>
    </xf>
    <xf numFmtId="14" fontId="21" fillId="2" borderId="39" xfId="0" applyNumberFormat="1" applyFont="1" applyFill="1" applyBorder="1" applyAlignment="1" applyProtection="1">
      <alignment horizontal="left" vertical="center"/>
      <protection locked="0"/>
    </xf>
    <xf numFmtId="49" fontId="21" fillId="2" borderId="39" xfId="0" applyNumberFormat="1" applyFont="1" applyFill="1" applyBorder="1" applyAlignment="1" applyProtection="1">
      <alignment horizontal="left" vertical="center" shrinkToFit="1"/>
      <protection locked="0"/>
    </xf>
    <xf numFmtId="49" fontId="21" fillId="2" borderId="40" xfId="0" applyNumberFormat="1" applyFont="1" applyFill="1" applyBorder="1" applyAlignment="1" applyProtection="1">
      <alignment horizontal="left" vertical="center"/>
      <protection locked="0"/>
    </xf>
    <xf numFmtId="14" fontId="21" fillId="2" borderId="40" xfId="0" applyNumberFormat="1" applyFont="1" applyFill="1" applyBorder="1" applyAlignment="1" applyProtection="1">
      <alignment horizontal="left" vertical="center"/>
      <protection locked="0"/>
    </xf>
    <xf numFmtId="49" fontId="21" fillId="2" borderId="40" xfId="0" applyNumberFormat="1" applyFont="1" applyFill="1" applyBorder="1" applyAlignment="1" applyProtection="1">
      <alignment horizontal="left" vertical="center" shrinkToFit="1"/>
      <protection locked="0"/>
    </xf>
    <xf numFmtId="49" fontId="21" fillId="2" borderId="33" xfId="0" applyNumberFormat="1" applyFont="1" applyFill="1" applyBorder="1" applyAlignment="1" applyProtection="1">
      <alignment horizontal="left" vertical="center"/>
      <protection locked="0"/>
    </xf>
    <xf numFmtId="49" fontId="21" fillId="2" borderId="9" xfId="0" applyNumberFormat="1" applyFont="1" applyFill="1" applyBorder="1" applyAlignment="1" applyProtection="1">
      <alignment horizontal="left" vertical="center"/>
      <protection locked="0"/>
    </xf>
    <xf numFmtId="49" fontId="21" fillId="2" borderId="42" xfId="0" applyNumberFormat="1" applyFont="1" applyFill="1" applyBorder="1" applyAlignment="1" applyProtection="1">
      <alignment horizontal="left" vertical="center"/>
      <protection locked="0"/>
    </xf>
    <xf numFmtId="49" fontId="21" fillId="2" borderId="24" xfId="0" applyNumberFormat="1" applyFont="1" applyFill="1" applyBorder="1" applyAlignment="1" applyProtection="1">
      <alignment horizontal="left" vertical="center"/>
      <protection locked="0"/>
    </xf>
    <xf numFmtId="0" fontId="21" fillId="2" borderId="26" xfId="0" applyFont="1" applyFill="1" applyBorder="1" applyAlignment="1" applyProtection="1">
      <alignment horizontal="left" vertical="center"/>
      <protection locked="0"/>
    </xf>
    <xf numFmtId="49" fontId="21" fillId="2" borderId="35" xfId="0" applyNumberFormat="1" applyFont="1" applyFill="1" applyBorder="1" applyAlignment="1" applyProtection="1">
      <alignment horizontal="left" vertical="center"/>
      <protection locked="0"/>
    </xf>
    <xf numFmtId="0" fontId="21" fillId="2" borderId="46" xfId="0" applyFont="1" applyFill="1" applyBorder="1" applyAlignment="1" applyProtection="1">
      <alignment horizontal="left" vertical="center"/>
      <protection locked="0"/>
    </xf>
    <xf numFmtId="49" fontId="21" fillId="2" borderId="23" xfId="0" applyNumberFormat="1" applyFont="1" applyFill="1" applyBorder="1" applyAlignment="1" applyProtection="1">
      <alignment horizontal="left" vertical="center"/>
      <protection locked="0"/>
    </xf>
    <xf numFmtId="0" fontId="21" fillId="2" borderId="45" xfId="0" applyFont="1" applyFill="1" applyBorder="1" applyAlignment="1" applyProtection="1">
      <alignment horizontal="left" vertical="center"/>
      <protection locked="0"/>
    </xf>
    <xf numFmtId="49" fontId="21" fillId="2" borderId="15" xfId="0" applyNumberFormat="1" applyFont="1" applyFill="1" applyBorder="1" applyAlignment="1" applyProtection="1">
      <alignment horizontal="left" vertical="center" wrapText="1"/>
      <protection locked="0"/>
    </xf>
    <xf numFmtId="49" fontId="21" fillId="2" borderId="25" xfId="0" applyNumberFormat="1" applyFont="1" applyFill="1" applyBorder="1" applyAlignment="1" applyProtection="1">
      <alignment horizontal="left" vertical="center" wrapText="1"/>
      <protection locked="0"/>
    </xf>
    <xf numFmtId="49" fontId="21" fillId="2" borderId="41" xfId="0" applyNumberFormat="1" applyFont="1" applyFill="1" applyBorder="1" applyAlignment="1" applyProtection="1">
      <alignment horizontal="left" vertical="center" wrapText="1"/>
      <protection locked="0"/>
    </xf>
    <xf numFmtId="49" fontId="21" fillId="2" borderId="24" xfId="0" applyNumberFormat="1" applyFont="1" applyFill="1" applyBorder="1" applyAlignment="1" applyProtection="1">
      <alignment horizontal="left" vertical="center" wrapText="1"/>
      <protection locked="0"/>
    </xf>
    <xf numFmtId="49" fontId="21" fillId="2" borderId="24" xfId="0" applyNumberFormat="1" applyFont="1" applyFill="1" applyBorder="1" applyAlignment="1" applyProtection="1">
      <alignment horizontal="center" vertical="center"/>
      <protection locked="0"/>
    </xf>
    <xf numFmtId="49" fontId="21" fillId="2" borderId="41" xfId="0" applyNumberFormat="1" applyFont="1" applyFill="1" applyBorder="1" applyAlignment="1" applyProtection="1">
      <alignment horizontal="center" vertical="center"/>
      <protection locked="0"/>
    </xf>
    <xf numFmtId="0" fontId="21" fillId="2" borderId="41" xfId="0" applyFont="1" applyFill="1" applyBorder="1" applyAlignment="1" applyProtection="1">
      <alignment horizontal="center" vertical="center"/>
      <protection locked="0"/>
    </xf>
    <xf numFmtId="49" fontId="21" fillId="2" borderId="35" xfId="0" applyNumberFormat="1" applyFont="1" applyFill="1" applyBorder="1" applyAlignment="1" applyProtection="1">
      <alignment horizontal="center" vertical="center"/>
      <protection locked="0"/>
    </xf>
    <xf numFmtId="0" fontId="21" fillId="2" borderId="34" xfId="0" applyFont="1" applyFill="1" applyBorder="1" applyAlignment="1" applyProtection="1">
      <alignment horizontal="center" vertical="center"/>
      <protection locked="0"/>
    </xf>
    <xf numFmtId="49" fontId="21" fillId="2" borderId="23" xfId="0" applyNumberFormat="1" applyFont="1" applyFill="1" applyBorder="1" applyAlignment="1" applyProtection="1">
      <alignment horizontal="center" vertical="center"/>
      <protection locked="0"/>
    </xf>
    <xf numFmtId="0" fontId="21" fillId="2" borderId="36" xfId="0" applyFont="1" applyFill="1" applyBorder="1" applyAlignment="1" applyProtection="1">
      <alignment horizontal="center" vertical="center"/>
      <protection locked="0"/>
    </xf>
    <xf numFmtId="49" fontId="21" fillId="2" borderId="34" xfId="0" applyNumberFormat="1" applyFont="1" applyFill="1" applyBorder="1" applyAlignment="1" applyProtection="1">
      <alignment horizontal="center" vertical="center"/>
      <protection locked="0"/>
    </xf>
    <xf numFmtId="49" fontId="21" fillId="2" borderId="36" xfId="0" applyNumberFormat="1" applyFont="1" applyFill="1" applyBorder="1" applyAlignment="1" applyProtection="1">
      <alignment horizontal="center" vertical="center"/>
      <protection locked="0"/>
    </xf>
    <xf numFmtId="49" fontId="21" fillId="2" borderId="35" xfId="2" applyNumberFormat="1" applyFont="1" applyFill="1" applyBorder="1" applyAlignment="1" applyProtection="1">
      <alignment horizontal="left" vertical="center"/>
      <protection locked="0"/>
    </xf>
    <xf numFmtId="49" fontId="21" fillId="2" borderId="20" xfId="2" applyNumberFormat="1" applyFont="1" applyFill="1" applyBorder="1" applyAlignment="1" applyProtection="1">
      <alignment horizontal="left" vertical="center"/>
      <protection locked="0"/>
    </xf>
    <xf numFmtId="49" fontId="21" fillId="2" borderId="46" xfId="2" applyNumberFormat="1" applyFont="1" applyFill="1" applyBorder="1" applyAlignment="1" applyProtection="1">
      <alignment horizontal="left" vertical="center"/>
      <protection locked="0"/>
    </xf>
    <xf numFmtId="49" fontId="21" fillId="2" borderId="13" xfId="0" applyNumberFormat="1" applyFont="1" applyFill="1" applyBorder="1" applyAlignment="1" applyProtection="1">
      <alignment horizontal="center" vertical="center"/>
      <protection locked="0"/>
    </xf>
    <xf numFmtId="49" fontId="21" fillId="2" borderId="12" xfId="0" applyNumberFormat="1" applyFont="1" applyFill="1" applyBorder="1" applyAlignment="1" applyProtection="1">
      <alignment horizontal="center" vertical="center"/>
      <protection locked="0"/>
    </xf>
    <xf numFmtId="49" fontId="21" fillId="2" borderId="0" xfId="0" applyNumberFormat="1" applyFont="1" applyFill="1" applyAlignment="1" applyProtection="1">
      <alignment horizontal="left" vertical="center"/>
      <protection locked="0"/>
    </xf>
    <xf numFmtId="177" fontId="21" fillId="2" borderId="0" xfId="0" applyNumberFormat="1" applyFont="1" applyFill="1" applyAlignment="1" applyProtection="1">
      <alignment horizontal="left" vertical="center"/>
      <protection locked="0"/>
    </xf>
    <xf numFmtId="183" fontId="21" fillId="2" borderId="0" xfId="0" applyNumberFormat="1" applyFont="1" applyFill="1" applyAlignment="1" applyProtection="1">
      <alignment horizontal="left" vertical="center"/>
      <protection locked="0"/>
    </xf>
    <xf numFmtId="181" fontId="21" fillId="2" borderId="0" xfId="0" applyNumberFormat="1" applyFont="1" applyFill="1" applyAlignment="1" applyProtection="1">
      <alignment horizontal="left" vertical="center"/>
      <protection locked="0"/>
    </xf>
    <xf numFmtId="38" fontId="21" fillId="2" borderId="10" xfId="1" applyNumberFormat="1" applyFont="1" applyFill="1" applyBorder="1" applyAlignment="1" applyProtection="1">
      <alignment horizontal="right" vertical="center"/>
      <protection locked="0"/>
    </xf>
    <xf numFmtId="178" fontId="21" fillId="2" borderId="11" xfId="1" applyNumberFormat="1" applyFont="1" applyFill="1" applyBorder="1" applyAlignment="1" applyProtection="1">
      <alignment horizontal="right" vertical="center"/>
      <protection locked="0"/>
    </xf>
    <xf numFmtId="38" fontId="21" fillId="2" borderId="14" xfId="1" applyNumberFormat="1" applyFont="1" applyFill="1" applyBorder="1" applyAlignment="1" applyProtection="1">
      <alignment horizontal="right" vertical="center"/>
      <protection locked="0"/>
    </xf>
    <xf numFmtId="38" fontId="21" fillId="2" borderId="11" xfId="1" applyNumberFormat="1" applyFont="1" applyFill="1" applyBorder="1" applyAlignment="1" applyProtection="1">
      <alignment horizontal="right" vertical="center"/>
      <protection locked="0"/>
    </xf>
    <xf numFmtId="178" fontId="21" fillId="2" borderId="14" xfId="1" applyNumberFormat="1" applyFont="1" applyFill="1" applyBorder="1" applyAlignment="1" applyProtection="1">
      <alignment horizontal="right" vertical="center"/>
      <protection locked="0"/>
    </xf>
    <xf numFmtId="38" fontId="21" fillId="2" borderId="0" xfId="0" applyNumberFormat="1" applyFont="1" applyFill="1" applyAlignment="1" applyProtection="1">
      <alignment horizontal="right" vertical="center"/>
      <protection locked="0"/>
    </xf>
    <xf numFmtId="178" fontId="21" fillId="2" borderId="0" xfId="0" applyNumberFormat="1" applyFont="1" applyFill="1" applyAlignment="1" applyProtection="1">
      <alignment horizontal="right" vertical="center"/>
      <protection locked="0"/>
    </xf>
    <xf numFmtId="0" fontId="21" fillId="2" borderId="0" xfId="0" applyFont="1" applyFill="1" applyAlignment="1" applyProtection="1">
      <alignment horizontal="left" vertical="center"/>
      <protection locked="0"/>
    </xf>
    <xf numFmtId="49" fontId="21" fillId="2" borderId="0" xfId="0" applyNumberFormat="1" applyFont="1" applyFill="1" applyAlignment="1" applyProtection="1">
      <alignment horizontal="left" vertical="center" shrinkToFit="1"/>
      <protection locked="0"/>
    </xf>
    <xf numFmtId="182" fontId="21" fillId="2" borderId="0" xfId="0" applyNumberFormat="1" applyFont="1" applyFill="1" applyAlignment="1" applyProtection="1">
      <alignment horizontal="right" vertical="center"/>
      <protection locked="0"/>
    </xf>
    <xf numFmtId="14" fontId="21" fillId="2" borderId="0" xfId="0" applyNumberFormat="1" applyFont="1" applyFill="1" applyAlignment="1" applyProtection="1">
      <alignment horizontal="left" vertical="center"/>
      <protection locked="0"/>
    </xf>
    <xf numFmtId="49" fontId="21" fillId="2" borderId="15" xfId="0" applyNumberFormat="1" applyFont="1" applyFill="1" applyBorder="1" applyAlignment="1" applyProtection="1">
      <alignment horizontal="left" vertical="center"/>
      <protection locked="0"/>
    </xf>
    <xf numFmtId="49" fontId="21" fillId="2" borderId="25" xfId="0" applyNumberFormat="1" applyFont="1" applyFill="1" applyBorder="1" applyAlignment="1" applyProtection="1">
      <alignment horizontal="left" vertical="center"/>
      <protection locked="0"/>
    </xf>
    <xf numFmtId="49" fontId="21" fillId="2" borderId="26" xfId="0" applyNumberFormat="1" applyFont="1" applyFill="1" applyBorder="1" applyAlignment="1" applyProtection="1">
      <alignment horizontal="left" vertical="center"/>
      <protection locked="0"/>
    </xf>
    <xf numFmtId="49" fontId="21" fillId="2" borderId="47" xfId="0" applyNumberFormat="1" applyFont="1" applyFill="1" applyBorder="1" applyAlignment="1" applyProtection="1">
      <alignment horizontal="left" vertical="center"/>
      <protection locked="0"/>
    </xf>
    <xf numFmtId="49" fontId="21" fillId="2" borderId="44" xfId="0" applyNumberFormat="1" applyFont="1" applyFill="1" applyBorder="1" applyAlignment="1" applyProtection="1">
      <alignment horizontal="left" vertical="center"/>
      <protection locked="0"/>
    </xf>
    <xf numFmtId="49" fontId="21" fillId="2" borderId="45" xfId="0" applyNumberFormat="1" applyFont="1" applyFill="1" applyBorder="1" applyAlignment="1" applyProtection="1">
      <alignment horizontal="left" vertical="center"/>
      <protection locked="0"/>
    </xf>
    <xf numFmtId="49" fontId="21" fillId="2" borderId="35" xfId="0" applyNumberFormat="1" applyFont="1" applyFill="1" applyBorder="1" applyAlignment="1" applyProtection="1">
      <alignment horizontal="left" vertical="center" wrapText="1"/>
      <protection locked="0"/>
    </xf>
    <xf numFmtId="49" fontId="21" fillId="2" borderId="20" xfId="0" applyNumberFormat="1" applyFont="1" applyFill="1" applyBorder="1" applyAlignment="1" applyProtection="1">
      <alignment horizontal="left" vertical="center" wrapText="1"/>
      <protection locked="0"/>
    </xf>
    <xf numFmtId="49" fontId="21" fillId="2" borderId="34" xfId="0" applyNumberFormat="1" applyFont="1" applyFill="1" applyBorder="1" applyAlignment="1" applyProtection="1">
      <alignment horizontal="left" vertical="center" wrapText="1"/>
      <protection locked="0"/>
    </xf>
    <xf numFmtId="49" fontId="21" fillId="2" borderId="16" xfId="0" applyNumberFormat="1" applyFont="1" applyFill="1" applyBorder="1" applyAlignment="1" applyProtection="1">
      <alignment horizontal="left" vertical="center"/>
      <protection locked="0"/>
    </xf>
    <xf numFmtId="49" fontId="21" fillId="2" borderId="20" xfId="0" applyNumberFormat="1" applyFont="1" applyFill="1" applyBorder="1" applyAlignment="1" applyProtection="1">
      <alignment horizontal="left" vertical="center"/>
      <protection locked="0"/>
    </xf>
    <xf numFmtId="49" fontId="21" fillId="2" borderId="46" xfId="0" applyNumberFormat="1" applyFont="1" applyFill="1" applyBorder="1" applyAlignment="1" applyProtection="1">
      <alignment horizontal="left" vertical="center"/>
      <protection locked="0"/>
    </xf>
    <xf numFmtId="49" fontId="21" fillId="2" borderId="23" xfId="0" applyNumberFormat="1" applyFont="1" applyFill="1" applyBorder="1" applyAlignment="1" applyProtection="1">
      <alignment horizontal="left" vertical="center" wrapText="1"/>
      <protection locked="0"/>
    </xf>
    <xf numFmtId="49" fontId="21" fillId="2" borderId="44" xfId="0" applyNumberFormat="1" applyFont="1" applyFill="1" applyBorder="1" applyAlignment="1" applyProtection="1">
      <alignment horizontal="left" vertical="center" wrapText="1"/>
      <protection locked="0"/>
    </xf>
    <xf numFmtId="49" fontId="21" fillId="2" borderId="36" xfId="0" applyNumberFormat="1" applyFont="1" applyFill="1" applyBorder="1" applyAlignment="1" applyProtection="1">
      <alignment horizontal="left" vertical="center" wrapText="1"/>
      <protection locked="0"/>
    </xf>
    <xf numFmtId="49" fontId="21" fillId="2" borderId="47" xfId="0" applyNumberFormat="1" applyFont="1" applyFill="1" applyBorder="1" applyAlignment="1" applyProtection="1">
      <alignment horizontal="left" vertical="center" wrapText="1"/>
      <protection locked="0"/>
    </xf>
    <xf numFmtId="49" fontId="21" fillId="2" borderId="16" xfId="0" applyNumberFormat="1" applyFont="1" applyFill="1" applyBorder="1" applyAlignment="1" applyProtection="1">
      <alignment horizontal="left" vertical="center" wrapText="1"/>
      <protection locked="0"/>
    </xf>
    <xf numFmtId="0" fontId="4" fillId="0" borderId="0" xfId="6" applyFont="1" applyProtection="1">
      <alignment vertical="center"/>
    </xf>
    <xf numFmtId="0" fontId="8" fillId="0" borderId="0" xfId="2" applyFont="1" applyProtection="1">
      <alignment vertical="center"/>
    </xf>
    <xf numFmtId="14" fontId="8" fillId="0" borderId="0" xfId="2" applyNumberFormat="1" applyFont="1" applyProtection="1">
      <alignment vertical="center"/>
    </xf>
    <xf numFmtId="186" fontId="7" fillId="0" borderId="0" xfId="1" applyNumberFormat="1" applyFont="1" applyAlignment="1" applyProtection="1">
      <alignment horizontal="right" vertical="top"/>
    </xf>
    <xf numFmtId="0" fontId="4" fillId="0" borderId="0" xfId="2" applyFont="1" applyProtection="1">
      <alignment vertical="center"/>
    </xf>
    <xf numFmtId="0" fontId="14" fillId="0" borderId="0" xfId="2" applyFont="1" applyProtection="1">
      <alignment vertical="center"/>
    </xf>
    <xf numFmtId="179" fontId="4" fillId="0" borderId="0" xfId="1" applyNumberFormat="1" applyFont="1" applyAlignment="1" applyProtection="1">
      <alignment vertical="top"/>
    </xf>
    <xf numFmtId="0" fontId="4" fillId="0" borderId="0" xfId="1" applyFont="1" applyProtection="1">
      <alignment vertical="center"/>
    </xf>
    <xf numFmtId="0" fontId="21" fillId="0" borderId="3" xfId="2" applyFont="1" applyBorder="1" applyProtection="1">
      <alignment vertical="center"/>
    </xf>
    <xf numFmtId="0" fontId="21" fillId="0" borderId="4" xfId="2" applyFont="1" applyBorder="1" applyProtection="1">
      <alignment vertical="center"/>
    </xf>
    <xf numFmtId="0" fontId="21" fillId="0" borderId="6" xfId="2" applyFont="1" applyBorder="1" applyProtection="1">
      <alignment vertical="center"/>
    </xf>
    <xf numFmtId="49" fontId="4" fillId="0" borderId="0" xfId="1" applyNumberFormat="1" applyFont="1" applyProtection="1">
      <alignment vertical="center"/>
    </xf>
    <xf numFmtId="0" fontId="21" fillId="0" borderId="7" xfId="2" applyFont="1" applyBorder="1" applyProtection="1">
      <alignment vertical="center"/>
    </xf>
    <xf numFmtId="0" fontId="21" fillId="0" borderId="0" xfId="2" applyFont="1" applyProtection="1">
      <alignment vertical="center"/>
    </xf>
    <xf numFmtId="0" fontId="21" fillId="0" borderId="8" xfId="2" applyFont="1" applyBorder="1" applyProtection="1">
      <alignment vertical="center"/>
    </xf>
    <xf numFmtId="0" fontId="21" fillId="0" borderId="5" xfId="2" applyFont="1" applyBorder="1" applyProtection="1">
      <alignment vertical="center"/>
    </xf>
    <xf numFmtId="0" fontId="21" fillId="0" borderId="1" xfId="2" applyFont="1" applyBorder="1" applyProtection="1">
      <alignment vertical="center"/>
    </xf>
    <xf numFmtId="0" fontId="21" fillId="0" borderId="2" xfId="2" applyFont="1" applyBorder="1" applyProtection="1">
      <alignment vertical="center"/>
    </xf>
    <xf numFmtId="0" fontId="19" fillId="0" borderId="0" xfId="2" applyFont="1" applyAlignment="1" applyProtection="1">
      <alignment vertical="distributed"/>
    </xf>
    <xf numFmtId="0" fontId="15" fillId="0" borderId="0" xfId="2" applyFont="1" applyAlignment="1" applyProtection="1">
      <alignment vertical="distributed"/>
    </xf>
    <xf numFmtId="0" fontId="16" fillId="0" borderId="3" xfId="0" applyFont="1" applyBorder="1" applyAlignment="1" applyProtection="1">
      <alignment horizontal="left" vertical="center" indent="1"/>
    </xf>
    <xf numFmtId="0" fontId="16" fillId="0" borderId="4" xfId="0" applyFont="1" applyBorder="1" applyAlignment="1" applyProtection="1">
      <alignment horizontal="left" vertical="center" indent="1"/>
    </xf>
    <xf numFmtId="0" fontId="16" fillId="0" borderId="6" xfId="0" applyFont="1" applyBorder="1" applyAlignment="1" applyProtection="1">
      <alignment horizontal="left" vertical="center" indent="1"/>
    </xf>
    <xf numFmtId="0" fontId="16" fillId="0" borderId="7" xfId="0" applyFont="1" applyBorder="1" applyProtection="1">
      <alignment vertical="center"/>
    </xf>
    <xf numFmtId="0" fontId="16" fillId="0" borderId="0" xfId="0" applyFont="1" applyProtection="1">
      <alignment vertical="center"/>
    </xf>
    <xf numFmtId="0" fontId="16" fillId="0" borderId="0" xfId="0" applyFont="1" applyProtection="1">
      <alignment vertical="center"/>
    </xf>
    <xf numFmtId="0" fontId="4" fillId="0" borderId="4" xfId="0" applyFont="1" applyBorder="1" applyProtection="1">
      <alignment vertical="center"/>
    </xf>
    <xf numFmtId="0" fontId="4" fillId="0" borderId="6" xfId="0" applyFont="1" applyBorder="1" applyProtection="1">
      <alignment vertical="center"/>
    </xf>
    <xf numFmtId="0" fontId="4" fillId="0" borderId="0" xfId="0" applyFont="1" applyProtection="1">
      <alignment vertical="center"/>
    </xf>
    <xf numFmtId="0" fontId="4" fillId="0" borderId="8" xfId="0" applyFont="1" applyBorder="1" applyProtection="1">
      <alignment vertical="center"/>
    </xf>
    <xf numFmtId="180" fontId="4" fillId="0" borderId="7" xfId="0" applyNumberFormat="1" applyFont="1" applyBorder="1" applyProtection="1">
      <alignment vertical="center"/>
    </xf>
    <xf numFmtId="180" fontId="4" fillId="0" borderId="0" xfId="0" applyNumberFormat="1" applyFont="1" applyProtection="1">
      <alignment vertical="center"/>
    </xf>
    <xf numFmtId="0" fontId="4" fillId="0" borderId="0" xfId="0" applyFont="1" applyAlignment="1" applyProtection="1">
      <alignment horizontal="left" vertical="center"/>
    </xf>
    <xf numFmtId="0" fontId="4" fillId="0" borderId="0" xfId="0" applyFont="1" applyAlignment="1" applyProtection="1">
      <alignment horizontal="left" vertical="center"/>
    </xf>
    <xf numFmtId="0" fontId="25" fillId="0" borderId="0" xfId="0" applyFont="1" applyAlignment="1" applyProtection="1">
      <alignment horizontal="right" vertical="top"/>
    </xf>
    <xf numFmtId="0" fontId="25" fillId="0" borderId="0" xfId="0" applyFont="1" applyAlignment="1" applyProtection="1">
      <alignment vertical="top"/>
    </xf>
    <xf numFmtId="0" fontId="4" fillId="0" borderId="7" xfId="0" applyFont="1" applyBorder="1" applyProtection="1">
      <alignment vertical="center"/>
    </xf>
    <xf numFmtId="0" fontId="15" fillId="0" borderId="8" xfId="0" applyFont="1" applyBorder="1" applyAlignment="1" applyProtection="1">
      <alignment vertical="top"/>
    </xf>
    <xf numFmtId="0" fontId="21" fillId="0" borderId="0" xfId="0" applyFont="1" applyAlignment="1" applyProtection="1">
      <alignment horizontal="left" vertical="center"/>
    </xf>
    <xf numFmtId="0" fontId="21" fillId="0" borderId="0" xfId="0" applyFont="1" applyAlignment="1" applyProtection="1">
      <alignment horizontal="left" vertical="center"/>
    </xf>
    <xf numFmtId="0" fontId="25" fillId="0" borderId="0" xfId="0" quotePrefix="1" applyFont="1" applyAlignment="1" applyProtection="1">
      <alignment vertical="top" wrapText="1"/>
    </xf>
    <xf numFmtId="49" fontId="21" fillId="0" borderId="0" xfId="0" applyNumberFormat="1" applyFont="1" applyProtection="1">
      <alignment vertical="center"/>
    </xf>
    <xf numFmtId="0" fontId="21" fillId="0" borderId="0" xfId="0" applyFont="1" applyProtection="1">
      <alignment vertical="center"/>
    </xf>
    <xf numFmtId="0" fontId="4" fillId="0" borderId="8" xfId="2" applyFont="1" applyBorder="1" applyProtection="1">
      <alignment vertical="center"/>
    </xf>
    <xf numFmtId="49" fontId="25" fillId="0" borderId="0" xfId="0" applyNumberFormat="1" applyFont="1" applyAlignment="1" applyProtection="1">
      <alignment horizontal="right" vertical="top"/>
    </xf>
    <xf numFmtId="0" fontId="4" fillId="0" borderId="5" xfId="0" applyFont="1" applyBorder="1" applyProtection="1">
      <alignment vertical="center"/>
    </xf>
    <xf numFmtId="0" fontId="4" fillId="0" borderId="1" xfId="0" applyFont="1" applyBorder="1" applyProtection="1">
      <alignment vertical="center"/>
    </xf>
    <xf numFmtId="0" fontId="15" fillId="0" borderId="1" xfId="0" applyFont="1" applyBorder="1" applyAlignment="1" applyProtection="1">
      <alignment vertical="top"/>
    </xf>
    <xf numFmtId="0" fontId="4" fillId="0" borderId="2" xfId="0" applyFont="1" applyBorder="1" applyProtection="1">
      <alignment vertical="center"/>
    </xf>
    <xf numFmtId="0" fontId="15" fillId="0" borderId="0" xfId="0" applyFont="1" applyAlignment="1" applyProtection="1">
      <alignment vertical="top"/>
    </xf>
    <xf numFmtId="49" fontId="15" fillId="0" borderId="0" xfId="0" applyNumberFormat="1" applyFont="1" applyAlignment="1" applyProtection="1">
      <alignment vertical="top"/>
    </xf>
    <xf numFmtId="0" fontId="4" fillId="0" borderId="5" xfId="2" applyFont="1" applyBorder="1" applyProtection="1">
      <alignment vertical="center"/>
    </xf>
    <xf numFmtId="0" fontId="4" fillId="0" borderId="1" xfId="2" applyFont="1" applyBorder="1" applyProtection="1">
      <alignment vertical="center"/>
    </xf>
    <xf numFmtId="0" fontId="16" fillId="0" borderId="7" xfId="0" applyFont="1" applyBorder="1" applyAlignment="1" applyProtection="1">
      <alignment horizontal="left" vertical="center" indent="1"/>
    </xf>
    <xf numFmtId="0" fontId="16" fillId="0" borderId="0" xfId="0" applyFont="1" applyAlignment="1" applyProtection="1">
      <alignment horizontal="left" vertical="center" indent="1"/>
    </xf>
    <xf numFmtId="0" fontId="4" fillId="0" borderId="6" xfId="2" applyFont="1" applyBorder="1" applyProtection="1">
      <alignment vertical="center"/>
    </xf>
    <xf numFmtId="0" fontId="17" fillId="0" borderId="0" xfId="0" applyFont="1" applyAlignment="1" applyProtection="1">
      <alignment horizontal="left" vertical="center" wrapText="1" shrinkToFit="1"/>
    </xf>
    <xf numFmtId="0" fontId="4" fillId="0" borderId="0" xfId="0" applyFont="1" applyProtection="1">
      <alignment vertical="center"/>
    </xf>
    <xf numFmtId="0" fontId="25" fillId="0" borderId="0" xfId="0" applyFont="1" applyAlignment="1" applyProtection="1">
      <alignment horizontal="left" vertical="top"/>
    </xf>
    <xf numFmtId="0" fontId="4" fillId="0" borderId="0" xfId="2" applyFont="1" applyProtection="1">
      <alignment vertical="center"/>
    </xf>
    <xf numFmtId="0" fontId="25" fillId="0" borderId="0" xfId="0" applyFont="1" applyAlignment="1" applyProtection="1">
      <alignment vertical="top" wrapText="1"/>
    </xf>
    <xf numFmtId="0" fontId="20" fillId="0" borderId="0" xfId="1" applyFont="1" applyProtection="1">
      <alignment vertical="center"/>
    </xf>
    <xf numFmtId="0" fontId="20" fillId="0" borderId="7" xfId="0" applyFont="1" applyBorder="1" applyProtection="1">
      <alignment vertical="center"/>
    </xf>
    <xf numFmtId="0" fontId="20" fillId="0" borderId="0" xfId="0" applyFont="1" applyProtection="1">
      <alignment vertical="center"/>
    </xf>
    <xf numFmtId="0" fontId="20" fillId="0" borderId="0" xfId="0" applyFont="1" applyProtection="1">
      <alignment vertical="center"/>
    </xf>
    <xf numFmtId="0" fontId="20" fillId="0" borderId="8" xfId="0" applyFont="1" applyBorder="1" applyProtection="1">
      <alignment vertical="center"/>
    </xf>
    <xf numFmtId="0" fontId="20" fillId="0" borderId="0" xfId="2" applyFont="1" applyProtection="1">
      <alignment vertical="center"/>
    </xf>
    <xf numFmtId="0" fontId="25" fillId="0" borderId="0" xfId="0" quotePrefix="1" applyFont="1" applyAlignment="1" applyProtection="1">
      <alignment vertical="top"/>
    </xf>
    <xf numFmtId="0" fontId="4" fillId="0" borderId="1" xfId="0" applyFont="1" applyBorder="1" applyProtection="1">
      <alignment vertical="center"/>
    </xf>
    <xf numFmtId="49" fontId="15" fillId="0" borderId="1" xfId="0" applyNumberFormat="1" applyFont="1" applyBorder="1" applyAlignment="1" applyProtection="1">
      <alignment vertical="top"/>
    </xf>
    <xf numFmtId="0" fontId="18" fillId="0" borderId="7" xfId="0" applyFont="1" applyBorder="1" applyProtection="1">
      <alignment vertical="center"/>
    </xf>
    <xf numFmtId="0" fontId="18" fillId="0" borderId="0" xfId="0" applyFont="1" applyProtection="1">
      <alignment vertical="center"/>
    </xf>
    <xf numFmtId="49" fontId="4" fillId="0" borderId="4" xfId="0" applyNumberFormat="1" applyFont="1" applyBorder="1" applyProtection="1">
      <alignment vertical="center"/>
    </xf>
    <xf numFmtId="0" fontId="25" fillId="0" borderId="0" xfId="0" applyFont="1" applyAlignment="1" applyProtection="1">
      <alignment horizontal="left" vertical="center" wrapText="1"/>
    </xf>
    <xf numFmtId="181" fontId="15" fillId="0" borderId="1" xfId="0" applyNumberFormat="1" applyFont="1" applyBorder="1" applyAlignment="1" applyProtection="1">
      <alignment vertical="top"/>
    </xf>
    <xf numFmtId="0" fontId="25" fillId="0" borderId="0" xfId="0" applyFont="1" applyProtection="1">
      <alignment vertical="center"/>
    </xf>
    <xf numFmtId="0" fontId="22" fillId="0" borderId="0" xfId="0" applyFont="1" applyProtection="1">
      <alignment vertical="center"/>
    </xf>
    <xf numFmtId="178" fontId="25" fillId="0" borderId="0" xfId="0" applyNumberFormat="1" applyFont="1" applyAlignment="1" applyProtection="1">
      <alignment horizontal="right" vertical="top"/>
    </xf>
    <xf numFmtId="0" fontId="22" fillId="0" borderId="8" xfId="0" applyFont="1" applyBorder="1" applyAlignment="1" applyProtection="1">
      <alignment vertical="top"/>
    </xf>
    <xf numFmtId="0" fontId="21" fillId="0" borderId="0" xfId="0" applyFont="1" applyAlignment="1" applyProtection="1">
      <alignment horizontal="center" vertical="center"/>
    </xf>
    <xf numFmtId="0" fontId="21" fillId="0" borderId="0" xfId="0" applyFont="1" applyProtection="1">
      <alignment vertical="center"/>
    </xf>
    <xf numFmtId="177" fontId="25" fillId="0" borderId="0" xfId="0" applyNumberFormat="1" applyFont="1" applyAlignment="1" applyProtection="1">
      <alignment horizontal="right" vertical="top"/>
    </xf>
    <xf numFmtId="177" fontId="25" fillId="0" borderId="0" xfId="0" applyNumberFormat="1" applyFont="1" applyAlignment="1" applyProtection="1">
      <alignment vertical="top"/>
    </xf>
    <xf numFmtId="178" fontId="21" fillId="0" borderId="10" xfId="1" applyNumberFormat="1" applyFont="1" applyBorder="1" applyAlignment="1" applyProtection="1">
      <alignment horizontal="center" vertical="center"/>
    </xf>
    <xf numFmtId="178" fontId="21" fillId="0" borderId="11" xfId="1" applyNumberFormat="1" applyFont="1" applyBorder="1" applyAlignment="1" applyProtection="1">
      <alignment horizontal="center" vertical="center"/>
    </xf>
    <xf numFmtId="178" fontId="21" fillId="0" borderId="14" xfId="1" applyNumberFormat="1" applyFont="1" applyBorder="1" applyAlignment="1" applyProtection="1">
      <alignment horizontal="center" vertical="center"/>
    </xf>
    <xf numFmtId="178" fontId="21" fillId="0" borderId="11" xfId="0" applyNumberFormat="1" applyFont="1" applyBorder="1" applyAlignment="1" applyProtection="1">
      <alignment horizontal="center" vertical="center"/>
    </xf>
    <xf numFmtId="178" fontId="21" fillId="0" borderId="37" xfId="0" applyNumberFormat="1" applyFont="1" applyBorder="1" applyAlignment="1" applyProtection="1">
      <alignment horizontal="center" vertical="center"/>
    </xf>
    <xf numFmtId="0" fontId="25" fillId="0" borderId="0" xfId="0" applyFont="1" applyAlignment="1" applyProtection="1">
      <alignment horizontal="left" vertical="top" wrapText="1"/>
    </xf>
    <xf numFmtId="180" fontId="4" fillId="0" borderId="0" xfId="0" applyNumberFormat="1" applyFont="1" applyAlignment="1" applyProtection="1"/>
    <xf numFmtId="0" fontId="4" fillId="0" borderId="0" xfId="0" applyFont="1" applyAlignment="1" applyProtection="1"/>
    <xf numFmtId="180" fontId="4" fillId="0" borderId="0" xfId="0" applyNumberFormat="1" applyFont="1" applyAlignment="1" applyProtection="1">
      <alignment vertical="top"/>
    </xf>
    <xf numFmtId="0" fontId="25" fillId="0" borderId="1" xfId="0" applyFont="1" applyBorder="1" applyAlignment="1" applyProtection="1">
      <alignment horizontal="left" vertical="center"/>
    </xf>
    <xf numFmtId="0" fontId="4" fillId="0" borderId="0" xfId="0" applyFont="1" applyAlignment="1" applyProtection="1">
      <alignment vertical="top"/>
    </xf>
    <xf numFmtId="0" fontId="17" fillId="0" borderId="0" xfId="0" applyFont="1" applyAlignment="1" applyProtection="1">
      <alignment horizontal="right" vertical="top"/>
    </xf>
    <xf numFmtId="0" fontId="17" fillId="0" borderId="0" xfId="0" applyFont="1" applyAlignment="1" applyProtection="1">
      <alignment vertical="top"/>
    </xf>
    <xf numFmtId="0" fontId="17" fillId="0" borderId="0" xfId="0" applyFont="1" applyAlignment="1" applyProtection="1">
      <alignment horizontal="left" vertical="center" wrapText="1"/>
    </xf>
    <xf numFmtId="0" fontId="15" fillId="0" borderId="7" xfId="0" applyFont="1" applyBorder="1" applyAlignment="1" applyProtection="1">
      <alignment vertical="top"/>
    </xf>
    <xf numFmtId="0" fontId="15" fillId="0" borderId="0" xfId="0" applyFont="1" applyAlignment="1" applyProtection="1">
      <alignment horizontal="right" vertical="top"/>
    </xf>
    <xf numFmtId="0" fontId="26" fillId="3" borderId="0" xfId="0" applyFont="1" applyFill="1" applyAlignment="1" applyProtection="1">
      <alignment horizontal="left" vertical="center"/>
    </xf>
    <xf numFmtId="0" fontId="4" fillId="0" borderId="0" xfId="0" applyFont="1" applyAlignment="1" applyProtection="1">
      <alignment horizontal="left" vertical="top"/>
    </xf>
    <xf numFmtId="0" fontId="4" fillId="0" borderId="10" xfId="0" applyFont="1" applyBorder="1" applyAlignment="1" applyProtection="1">
      <alignment horizontal="left" vertical="center"/>
    </xf>
    <xf numFmtId="0" fontId="4" fillId="0" borderId="11" xfId="0" applyFont="1" applyBorder="1" applyAlignment="1" applyProtection="1">
      <alignment horizontal="left" vertical="center"/>
    </xf>
    <xf numFmtId="0" fontId="4" fillId="0" borderId="12" xfId="0" applyFont="1" applyBorder="1" applyAlignment="1" applyProtection="1">
      <alignment horizontal="left" vertical="center"/>
    </xf>
    <xf numFmtId="0" fontId="4" fillId="0" borderId="11" xfId="2" applyFont="1" applyBorder="1" applyProtection="1">
      <alignment vertical="center"/>
    </xf>
    <xf numFmtId="180" fontId="4" fillId="0" borderId="13" xfId="0" applyNumberFormat="1" applyFont="1" applyBorder="1" applyAlignment="1" applyProtection="1">
      <alignment horizontal="center" vertical="center"/>
    </xf>
    <xf numFmtId="180" fontId="4" fillId="0" borderId="12" xfId="0" applyNumberFormat="1" applyFont="1" applyBorder="1" applyAlignment="1" applyProtection="1">
      <alignment horizontal="center" vertical="center"/>
    </xf>
    <xf numFmtId="0" fontId="4" fillId="0" borderId="13" xfId="0" applyFont="1" applyBorder="1" applyAlignment="1" applyProtection="1">
      <alignment horizontal="left" vertical="center"/>
    </xf>
    <xf numFmtId="0" fontId="4" fillId="0" borderId="13" xfId="2" applyFont="1" applyBorder="1" applyAlignment="1" applyProtection="1">
      <alignment horizontal="left" vertical="center"/>
    </xf>
    <xf numFmtId="0" fontId="4" fillId="0" borderId="11" xfId="2" applyFont="1" applyBorder="1" applyAlignment="1" applyProtection="1">
      <alignment horizontal="left" vertical="center"/>
    </xf>
    <xf numFmtId="0" fontId="4" fillId="0" borderId="14" xfId="2" applyFont="1" applyBorder="1" applyAlignment="1" applyProtection="1">
      <alignment horizontal="left" vertical="center"/>
    </xf>
    <xf numFmtId="0" fontId="4" fillId="0" borderId="3"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4" fillId="0" borderId="27" xfId="0" applyFont="1" applyBorder="1" applyAlignment="1" applyProtection="1">
      <alignment horizontal="left" vertical="top" wrapText="1"/>
    </xf>
    <xf numFmtId="49" fontId="4" fillId="0" borderId="31" xfId="2" applyNumberFormat="1" applyFont="1" applyBorder="1" applyProtection="1">
      <alignment vertical="center"/>
    </xf>
    <xf numFmtId="0" fontId="21" fillId="0" borderId="17" xfId="0" applyFont="1" applyBorder="1" applyAlignment="1" applyProtection="1">
      <alignment horizontal="left" vertical="center" wrapText="1" shrinkToFit="1"/>
    </xf>
    <xf numFmtId="0" fontId="9" fillId="5" borderId="22" xfId="2" applyFont="1" applyFill="1" applyBorder="1" applyAlignment="1" applyProtection="1">
      <alignment horizontal="left" vertical="center"/>
    </xf>
    <xf numFmtId="0" fontId="9" fillId="5" borderId="4" xfId="2" applyFont="1" applyFill="1" applyBorder="1" applyAlignment="1" applyProtection="1">
      <alignment horizontal="left" vertical="center"/>
    </xf>
    <xf numFmtId="0" fontId="9" fillId="5" borderId="6" xfId="2" applyFont="1" applyFill="1" applyBorder="1" applyAlignment="1" applyProtection="1">
      <alignment horizontal="left" vertical="center"/>
    </xf>
    <xf numFmtId="0" fontId="4" fillId="0" borderId="7" xfId="0" applyFont="1" applyBorder="1" applyAlignment="1" applyProtection="1">
      <alignment horizontal="left" vertical="top" wrapText="1"/>
    </xf>
    <xf numFmtId="0" fontId="4" fillId="0" borderId="0" xfId="0" applyFont="1" applyAlignment="1" applyProtection="1">
      <alignment horizontal="left" vertical="top" wrapText="1"/>
    </xf>
    <xf numFmtId="0" fontId="4" fillId="0" borderId="21" xfId="0" applyFont="1" applyBorder="1" applyAlignment="1" applyProtection="1">
      <alignment horizontal="left" vertical="top" wrapText="1"/>
    </xf>
    <xf numFmtId="49" fontId="4" fillId="0" borderId="48" xfId="2" applyNumberFormat="1" applyFont="1" applyBorder="1" applyProtection="1">
      <alignment vertical="center"/>
    </xf>
    <xf numFmtId="0" fontId="21" fillId="0" borderId="9" xfId="0" applyFont="1" applyBorder="1" applyAlignment="1" applyProtection="1">
      <alignment horizontal="left" vertical="center" wrapText="1" shrinkToFit="1"/>
    </xf>
    <xf numFmtId="0" fontId="9" fillId="5" borderId="9" xfId="2" applyFont="1" applyFill="1" applyBorder="1" applyAlignment="1" applyProtection="1">
      <alignment horizontal="left" vertical="center"/>
    </xf>
    <xf numFmtId="0" fontId="9" fillId="5" borderId="29" xfId="2" applyFont="1" applyFill="1" applyBorder="1" applyAlignment="1" applyProtection="1">
      <alignment horizontal="left" vertical="center"/>
    </xf>
    <xf numFmtId="49" fontId="4" fillId="0" borderId="9" xfId="2" applyNumberFormat="1" applyFont="1" applyBorder="1" applyProtection="1">
      <alignment vertical="center"/>
    </xf>
    <xf numFmtId="49" fontId="4" fillId="0" borderId="33" xfId="2" applyNumberFormat="1" applyFont="1" applyBorder="1" applyProtection="1">
      <alignment vertical="center"/>
    </xf>
    <xf numFmtId="0" fontId="4" fillId="0" borderId="5"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4" fillId="0" borderId="19" xfId="0" applyFont="1" applyBorder="1" applyAlignment="1" applyProtection="1">
      <alignment horizontal="left" vertical="top" wrapText="1"/>
    </xf>
    <xf numFmtId="0" fontId="21" fillId="0" borderId="18" xfId="0" applyFont="1" applyBorder="1" applyAlignment="1" applyProtection="1">
      <alignment horizontal="left" vertical="center" wrapText="1" shrinkToFit="1"/>
    </xf>
    <xf numFmtId="0" fontId="9" fillId="5" borderId="18" xfId="2" applyFont="1" applyFill="1" applyBorder="1" applyAlignment="1" applyProtection="1">
      <alignment horizontal="left" vertical="center"/>
    </xf>
    <xf numFmtId="0" fontId="9" fillId="5" borderId="30" xfId="2" applyFont="1" applyFill="1" applyBorder="1" applyAlignment="1" applyProtection="1">
      <alignment horizontal="left" vertical="center"/>
    </xf>
    <xf numFmtId="0" fontId="9" fillId="5" borderId="17" xfId="2" applyFont="1" applyFill="1" applyBorder="1" applyAlignment="1" applyProtection="1">
      <alignment horizontal="left" vertical="center"/>
    </xf>
    <xf numFmtId="0" fontId="9" fillId="5" borderId="28" xfId="2" applyFont="1" applyFill="1" applyBorder="1" applyAlignment="1" applyProtection="1">
      <alignment horizontal="left" vertical="center"/>
    </xf>
    <xf numFmtId="49" fontId="4" fillId="0" borderId="18" xfId="2" applyNumberFormat="1" applyFont="1" applyBorder="1" applyProtection="1">
      <alignment vertical="center"/>
    </xf>
    <xf numFmtId="185" fontId="21" fillId="0" borderId="3" xfId="0" applyNumberFormat="1" applyFont="1" applyBorder="1" applyAlignment="1" applyProtection="1">
      <alignment horizontal="left" vertical="top" wrapText="1"/>
    </xf>
    <xf numFmtId="185" fontId="21" fillId="0" borderId="4" xfId="0" applyNumberFormat="1" applyFont="1" applyBorder="1" applyAlignment="1" applyProtection="1">
      <alignment horizontal="left" vertical="top" wrapText="1"/>
    </xf>
    <xf numFmtId="185" fontId="21" fillId="0" borderId="27" xfId="0" applyNumberFormat="1" applyFont="1" applyBorder="1" applyAlignment="1" applyProtection="1">
      <alignment horizontal="left" vertical="top" wrapText="1"/>
    </xf>
    <xf numFmtId="49" fontId="4" fillId="0" borderId="17" xfId="2" applyNumberFormat="1" applyFont="1" applyBorder="1" applyProtection="1">
      <alignment vertical="center"/>
    </xf>
    <xf numFmtId="185" fontId="21" fillId="0" borderId="7" xfId="0" applyNumberFormat="1" applyFont="1" applyBorder="1" applyAlignment="1" applyProtection="1">
      <alignment horizontal="left" vertical="top" wrapText="1"/>
    </xf>
    <xf numFmtId="185" fontId="21" fillId="0" borderId="0" xfId="0" applyNumberFormat="1" applyFont="1" applyAlignment="1" applyProtection="1">
      <alignment horizontal="left" vertical="top" wrapText="1"/>
    </xf>
    <xf numFmtId="185" fontId="21" fillId="0" borderId="21" xfId="0" applyNumberFormat="1" applyFont="1" applyBorder="1" applyAlignment="1" applyProtection="1">
      <alignment horizontal="left" vertical="top" wrapText="1"/>
    </xf>
    <xf numFmtId="185" fontId="21" fillId="0" borderId="5" xfId="0" applyNumberFormat="1" applyFont="1" applyBorder="1" applyAlignment="1" applyProtection="1">
      <alignment horizontal="left" vertical="top" wrapText="1"/>
    </xf>
    <xf numFmtId="185" fontId="21" fillId="0" borderId="1" xfId="0" applyNumberFormat="1" applyFont="1" applyBorder="1" applyAlignment="1" applyProtection="1">
      <alignment horizontal="left" vertical="top" wrapText="1"/>
    </xf>
    <xf numFmtId="185" fontId="21" fillId="0" borderId="19" xfId="0" applyNumberFormat="1" applyFont="1" applyBorder="1" applyAlignment="1" applyProtection="1">
      <alignment horizontal="left" vertical="top" wrapText="1"/>
    </xf>
    <xf numFmtId="49" fontId="4" fillId="0" borderId="49" xfId="2" applyNumberFormat="1" applyFont="1" applyBorder="1" applyProtection="1">
      <alignment vertical="center"/>
    </xf>
    <xf numFmtId="0" fontId="21" fillId="0" borderId="24" xfId="0" applyFont="1" applyBorder="1" applyAlignment="1" applyProtection="1">
      <alignment horizontal="left" vertical="center" wrapText="1" shrinkToFit="1"/>
    </xf>
    <xf numFmtId="0" fontId="21" fillId="0" borderId="25" xfId="0" applyFont="1" applyBorder="1" applyAlignment="1" applyProtection="1">
      <alignment horizontal="left" vertical="center" wrapText="1" shrinkToFit="1"/>
    </xf>
    <xf numFmtId="0" fontId="21" fillId="0" borderId="41" xfId="0" applyFont="1" applyBorder="1" applyAlignment="1" applyProtection="1">
      <alignment horizontal="left" vertical="center" wrapText="1" shrinkToFit="1"/>
    </xf>
    <xf numFmtId="49" fontId="4" fillId="0" borderId="50" xfId="2" applyNumberFormat="1" applyFont="1" applyBorder="1" applyProtection="1">
      <alignment vertical="center"/>
    </xf>
    <xf numFmtId="0" fontId="21" fillId="0" borderId="3" xfId="0" applyFont="1" applyBorder="1" applyAlignment="1" applyProtection="1">
      <alignment horizontal="left" vertical="top" wrapText="1"/>
    </xf>
    <xf numFmtId="0" fontId="21" fillId="0" borderId="4" xfId="0" applyFont="1" applyBorder="1" applyAlignment="1" applyProtection="1">
      <alignment horizontal="left" vertical="top" wrapText="1"/>
    </xf>
    <xf numFmtId="0" fontId="21" fillId="0" borderId="27" xfId="0" applyFont="1" applyBorder="1" applyAlignment="1" applyProtection="1">
      <alignment horizontal="left" vertical="top" wrapText="1"/>
    </xf>
    <xf numFmtId="0" fontId="21" fillId="0" borderId="7" xfId="0" applyFont="1" applyBorder="1" applyAlignment="1" applyProtection="1">
      <alignment horizontal="left" vertical="top" wrapText="1"/>
    </xf>
    <xf numFmtId="0" fontId="21" fillId="0" borderId="0" xfId="0" applyFont="1" applyAlignment="1" applyProtection="1">
      <alignment horizontal="left" vertical="top" wrapText="1"/>
    </xf>
    <xf numFmtId="0" fontId="21" fillId="0" borderId="21" xfId="0" applyFont="1" applyBorder="1" applyAlignment="1" applyProtection="1">
      <alignment horizontal="left" vertical="top" wrapText="1"/>
    </xf>
    <xf numFmtId="0" fontId="21" fillId="0" borderId="5" xfId="0" applyFont="1" applyBorder="1" applyAlignment="1" applyProtection="1">
      <alignment horizontal="left" vertical="top" wrapText="1"/>
    </xf>
    <xf numFmtId="0" fontId="21" fillId="0" borderId="1" xfId="0" applyFont="1" applyBorder="1" applyAlignment="1" applyProtection="1">
      <alignment horizontal="left" vertical="top" wrapText="1"/>
    </xf>
    <xf numFmtId="0" fontId="21" fillId="0" borderId="19" xfId="0" applyFont="1" applyBorder="1" applyAlignment="1" applyProtection="1">
      <alignment horizontal="left" vertical="top" wrapText="1"/>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0" fontId="4" fillId="0" borderId="31" xfId="2" applyFont="1" applyBorder="1" applyProtection="1">
      <alignment vertical="center"/>
    </xf>
    <xf numFmtId="180" fontId="4" fillId="0" borderId="22" xfId="0" applyNumberFormat="1" applyFont="1" applyBorder="1" applyAlignment="1" applyProtection="1">
      <alignment horizontal="center" vertical="center"/>
    </xf>
    <xf numFmtId="180" fontId="4" fillId="0" borderId="27" xfId="0" applyNumberFormat="1" applyFont="1" applyBorder="1" applyAlignment="1" applyProtection="1">
      <alignment horizontal="center" vertical="center"/>
    </xf>
    <xf numFmtId="0" fontId="4" fillId="0" borderId="27" xfId="0" applyFont="1" applyBorder="1" applyAlignment="1" applyProtection="1">
      <alignment horizontal="left" vertical="center"/>
    </xf>
    <xf numFmtId="0" fontId="4" fillId="0" borderId="31" xfId="0" applyFont="1" applyBorder="1" applyAlignment="1" applyProtection="1">
      <alignment horizontal="left" vertical="center"/>
    </xf>
    <xf numFmtId="0" fontId="9" fillId="5" borderId="22" xfId="1" applyFont="1" applyFill="1" applyBorder="1" applyAlignment="1" applyProtection="1">
      <alignment horizontal="left" vertical="center"/>
    </xf>
    <xf numFmtId="0" fontId="9" fillId="5" borderId="4" xfId="1" applyFont="1" applyFill="1" applyBorder="1" applyAlignment="1" applyProtection="1">
      <alignment horizontal="left" vertical="center"/>
    </xf>
    <xf numFmtId="0" fontId="9" fillId="5" borderId="6" xfId="1" applyFont="1" applyFill="1" applyBorder="1" applyAlignment="1" applyProtection="1">
      <alignment horizontal="left" vertical="center"/>
    </xf>
    <xf numFmtId="0" fontId="9" fillId="5" borderId="9" xfId="1" applyFont="1" applyFill="1" applyBorder="1" applyAlignment="1" applyProtection="1">
      <alignment horizontal="left" vertical="center"/>
    </xf>
    <xf numFmtId="0" fontId="9" fillId="5" borderId="29" xfId="1" applyFont="1" applyFill="1" applyBorder="1" applyAlignment="1" applyProtection="1">
      <alignment horizontal="left" vertical="center"/>
    </xf>
    <xf numFmtId="0" fontId="9" fillId="5" borderId="9" xfId="1" applyFont="1" applyFill="1" applyBorder="1" applyAlignment="1" applyProtection="1">
      <alignment horizontal="left" vertical="top"/>
    </xf>
    <xf numFmtId="0" fontId="9" fillId="5" borderId="29" xfId="1" applyFont="1" applyFill="1" applyBorder="1" applyAlignment="1" applyProtection="1">
      <alignment horizontal="left" vertical="top"/>
    </xf>
    <xf numFmtId="0" fontId="4" fillId="0" borderId="7" xfId="2" applyFont="1" applyBorder="1" applyProtection="1">
      <alignment vertical="center"/>
    </xf>
    <xf numFmtId="0" fontId="21" fillId="0" borderId="31" xfId="0" applyFont="1" applyBorder="1" applyAlignment="1" applyProtection="1">
      <alignment horizontal="left" vertical="center" wrapText="1" shrinkToFit="1"/>
    </xf>
    <xf numFmtId="0" fontId="21" fillId="0" borderId="22" xfId="0" applyFont="1" applyBorder="1" applyAlignment="1" applyProtection="1">
      <alignment horizontal="left" vertical="center" wrapText="1" shrinkToFit="1"/>
    </xf>
    <xf numFmtId="0" fontId="9" fillId="5" borderId="9" xfId="2" applyFont="1" applyFill="1" applyBorder="1" applyAlignment="1" applyProtection="1">
      <alignment horizontal="left" vertical="center" wrapText="1"/>
    </xf>
    <xf numFmtId="0" fontId="9" fillId="5" borderId="29" xfId="2" applyFont="1" applyFill="1" applyBorder="1" applyAlignment="1" applyProtection="1">
      <alignment horizontal="left" vertical="center" wrapText="1"/>
    </xf>
    <xf numFmtId="49" fontId="4" fillId="0" borderId="0" xfId="2" applyNumberFormat="1" applyFont="1" applyProtection="1">
      <alignment vertical="center"/>
    </xf>
    <xf numFmtId="0" fontId="16" fillId="0" borderId="5" xfId="0" applyFont="1" applyBorder="1" applyProtection="1">
      <alignment vertical="center"/>
    </xf>
    <xf numFmtId="0" fontId="14" fillId="0" borderId="1" xfId="0" applyFont="1" applyBorder="1" applyAlignment="1" applyProtection="1">
      <alignment horizontal="left" vertical="top"/>
    </xf>
    <xf numFmtId="184" fontId="4" fillId="0" borderId="0" xfId="1" applyNumberFormat="1" applyFont="1" applyProtection="1">
      <alignment vertical="center"/>
    </xf>
    <xf numFmtId="0" fontId="25" fillId="0" borderId="1" xfId="0" applyFont="1" applyBorder="1" applyAlignment="1" applyProtection="1">
      <alignment horizontal="left" vertical="center" wrapText="1"/>
    </xf>
    <xf numFmtId="0" fontId="17" fillId="0" borderId="0" xfId="0" applyFont="1" applyProtection="1">
      <alignment vertical="center"/>
    </xf>
    <xf numFmtId="0" fontId="17" fillId="0" borderId="7" xfId="0" applyFont="1" applyBorder="1" applyProtection="1">
      <alignment vertical="center"/>
    </xf>
    <xf numFmtId="0" fontId="16" fillId="0" borderId="32" xfId="0" applyFont="1" applyBorder="1" applyProtection="1">
      <alignment vertical="center"/>
    </xf>
    <xf numFmtId="49" fontId="4" fillId="0" borderId="3" xfId="0" applyNumberFormat="1" applyFont="1" applyBorder="1" applyProtection="1">
      <alignment vertical="center"/>
    </xf>
    <xf numFmtId="49" fontId="4" fillId="0" borderId="4" xfId="0" applyNumberFormat="1" applyFont="1" applyBorder="1" applyProtection="1">
      <alignment vertical="center"/>
    </xf>
    <xf numFmtId="49" fontId="4" fillId="0" borderId="27" xfId="0" applyNumberFormat="1" applyFont="1" applyBorder="1" applyProtection="1">
      <alignment vertical="center"/>
    </xf>
    <xf numFmtId="49" fontId="4" fillId="0" borderId="22" xfId="0" applyNumberFormat="1" applyFont="1" applyBorder="1" applyProtection="1">
      <alignment vertical="center"/>
    </xf>
    <xf numFmtId="49" fontId="4" fillId="0" borderId="22" xfId="0" applyNumberFormat="1" applyFont="1" applyBorder="1" applyAlignment="1" applyProtection="1">
      <alignment vertical="center" wrapText="1"/>
    </xf>
    <xf numFmtId="49" fontId="4" fillId="0" borderId="4" xfId="0" applyNumberFormat="1" applyFont="1" applyBorder="1" applyAlignment="1" applyProtection="1">
      <alignment vertical="center" wrapText="1"/>
    </xf>
    <xf numFmtId="49" fontId="4" fillId="0" borderId="27" xfId="0" applyNumberFormat="1" applyFont="1" applyBorder="1" applyAlignment="1" applyProtection="1">
      <alignment vertical="center" wrapText="1"/>
    </xf>
    <xf numFmtId="49" fontId="4" fillId="0" borderId="31" xfId="0" applyNumberFormat="1" applyFont="1" applyBorder="1" applyAlignment="1" applyProtection="1">
      <alignment horizontal="center" vertical="center"/>
    </xf>
    <xf numFmtId="0" fontId="4" fillId="0" borderId="23" xfId="0" applyFont="1" applyBorder="1" applyAlignment="1" applyProtection="1">
      <alignment horizontal="left" vertical="center" wrapText="1"/>
    </xf>
    <xf numFmtId="0" fontId="4" fillId="0" borderId="44" xfId="0" applyFont="1" applyBorder="1" applyAlignment="1" applyProtection="1">
      <alignment horizontal="left" vertical="center" wrapText="1"/>
    </xf>
    <xf numFmtId="0" fontId="4" fillId="0" borderId="45" xfId="0" applyFont="1" applyBorder="1" applyAlignment="1" applyProtection="1">
      <alignment horizontal="left" vertical="center" wrapText="1"/>
    </xf>
    <xf numFmtId="49" fontId="4" fillId="0" borderId="5" xfId="0" applyNumberFormat="1" applyFont="1" applyBorder="1" applyProtection="1">
      <alignment vertical="center"/>
    </xf>
    <xf numFmtId="49" fontId="4" fillId="0" borderId="1" xfId="0" applyNumberFormat="1" applyFont="1" applyBorder="1" applyProtection="1">
      <alignment vertical="center"/>
    </xf>
    <xf numFmtId="49" fontId="4" fillId="0" borderId="19" xfId="0" applyNumberFormat="1" applyFont="1" applyBorder="1" applyProtection="1">
      <alignment vertical="center"/>
    </xf>
    <xf numFmtId="49" fontId="4" fillId="0" borderId="42" xfId="0" applyNumberFormat="1" applyFont="1" applyBorder="1" applyProtection="1">
      <alignment vertical="center"/>
    </xf>
    <xf numFmtId="49" fontId="4" fillId="0" borderId="42" xfId="0" applyNumberFormat="1" applyFont="1" applyBorder="1" applyAlignment="1" applyProtection="1">
      <alignment vertical="center" wrapText="1"/>
    </xf>
    <xf numFmtId="49" fontId="4" fillId="0" borderId="1" xfId="0" applyNumberFormat="1" applyFont="1" applyBorder="1" applyAlignment="1" applyProtection="1">
      <alignment vertical="center" wrapText="1"/>
    </xf>
    <xf numFmtId="49" fontId="4" fillId="0" borderId="19" xfId="0" applyNumberFormat="1" applyFont="1" applyBorder="1" applyAlignment="1" applyProtection="1">
      <alignment vertical="center" wrapText="1"/>
    </xf>
    <xf numFmtId="49" fontId="4" fillId="0" borderId="43" xfId="0" applyNumberFormat="1" applyFont="1" applyBorder="1" applyAlignment="1" applyProtection="1">
      <alignment horizontal="center" vertical="center"/>
    </xf>
    <xf numFmtId="0" fontId="4" fillId="0" borderId="18" xfId="0" applyFont="1" applyBorder="1" applyAlignment="1" applyProtection="1">
      <alignment horizontal="left" vertical="center" wrapText="1"/>
    </xf>
    <xf numFmtId="0" fontId="4" fillId="0" borderId="35" xfId="0" applyFont="1" applyBorder="1" applyAlignment="1" applyProtection="1">
      <alignment horizontal="left" vertical="center" wrapText="1"/>
    </xf>
    <xf numFmtId="0" fontId="4" fillId="0" borderId="46" xfId="0" applyFont="1" applyBorder="1" applyAlignment="1" applyProtection="1">
      <alignment horizontal="left" vertical="center" wrapText="1"/>
    </xf>
    <xf numFmtId="0" fontId="15" fillId="0" borderId="2" xfId="0" applyFont="1" applyBorder="1" applyAlignment="1" applyProtection="1">
      <alignment vertical="top"/>
    </xf>
    <xf numFmtId="49" fontId="4" fillId="0" borderId="0" xfId="0" applyNumberFormat="1" applyFont="1" applyAlignment="1" applyProtection="1">
      <alignment vertical="top"/>
    </xf>
    <xf numFmtId="0" fontId="4" fillId="0" borderId="4" xfId="2" applyFont="1" applyBorder="1" applyProtection="1">
      <alignment vertical="center"/>
    </xf>
    <xf numFmtId="49" fontId="4" fillId="0" borderId="0" xfId="0" applyNumberFormat="1" applyFont="1" applyAlignment="1" applyProtection="1">
      <alignment horizontal="right" vertical="top"/>
    </xf>
    <xf numFmtId="49" fontId="4" fillId="0" borderId="1" xfId="0" applyNumberFormat="1" applyFont="1" applyBorder="1" applyAlignment="1" applyProtection="1">
      <alignment vertical="top"/>
    </xf>
    <xf numFmtId="0" fontId="4" fillId="0" borderId="1" xfId="0" applyFont="1" applyBorder="1" applyAlignment="1" applyProtection="1">
      <alignment vertical="top"/>
    </xf>
    <xf numFmtId="0" fontId="4" fillId="0" borderId="2" xfId="2" applyFont="1" applyBorder="1" applyProtection="1">
      <alignment vertical="center"/>
    </xf>
    <xf numFmtId="14" fontId="4" fillId="0" borderId="0" xfId="0" applyNumberFormat="1" applyFont="1" applyAlignment="1" applyProtection="1">
      <alignment vertical="top"/>
    </xf>
    <xf numFmtId="0" fontId="4" fillId="4" borderId="0" xfId="0" applyFont="1" applyFill="1" applyProtection="1">
      <alignment vertical="center"/>
    </xf>
    <xf numFmtId="0" fontId="4" fillId="7" borderId="0" xfId="0" applyFont="1" applyFill="1" applyProtection="1">
      <alignment vertical="center"/>
    </xf>
    <xf numFmtId="0" fontId="4" fillId="2" borderId="0" xfId="0" applyFont="1" applyFill="1" applyProtection="1">
      <alignment vertical="center"/>
    </xf>
    <xf numFmtId="0" fontId="4" fillId="6" borderId="0" xfId="0" applyFont="1" applyFill="1" applyProtection="1">
      <alignmen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horizontal="left" vertical="center"/>
    </xf>
    <xf numFmtId="0" fontId="23" fillId="0" borderId="0" xfId="0" applyFont="1" applyAlignment="1" applyProtection="1">
      <alignment vertical="top"/>
    </xf>
    <xf numFmtId="0" fontId="24" fillId="0" borderId="0" xfId="0" applyFont="1" applyProtection="1">
      <alignment vertical="center"/>
    </xf>
    <xf numFmtId="179" fontId="7" fillId="0" borderId="0" xfId="1" applyNumberFormat="1" applyFont="1" applyAlignment="1" applyProtection="1">
      <alignment vertical="top"/>
    </xf>
    <xf numFmtId="0" fontId="24" fillId="0" borderId="0" xfId="0" applyFont="1" applyAlignment="1" applyProtection="1">
      <alignment horizontal="left" vertical="center"/>
    </xf>
    <xf numFmtId="0" fontId="23" fillId="0" borderId="0" xfId="0" applyFont="1" applyProtection="1">
      <alignment vertical="center"/>
    </xf>
    <xf numFmtId="0" fontId="4" fillId="0" borderId="0" xfId="0" applyFont="1" applyAlignment="1" applyProtection="1">
      <alignment vertical="top"/>
    </xf>
    <xf numFmtId="0" fontId="17" fillId="0" borderId="0" xfId="0" applyFont="1" applyAlignment="1" applyProtection="1">
      <alignment horizontal="left" vertical="top" wrapText="1"/>
    </xf>
    <xf numFmtId="0" fontId="4" fillId="0" borderId="37" xfId="0" applyFont="1" applyBorder="1" applyAlignment="1" applyProtection="1">
      <alignment horizontal="center" vertical="center" textRotation="255"/>
    </xf>
    <xf numFmtId="0" fontId="4" fillId="0" borderId="37" xfId="0" applyFont="1" applyBorder="1" applyAlignment="1" applyProtection="1">
      <alignment horizontal="left" vertical="center"/>
    </xf>
    <xf numFmtId="0" fontId="4" fillId="0" borderId="37" xfId="0" applyFont="1" applyBorder="1" applyAlignment="1" applyProtection="1">
      <alignment horizontal="left" vertical="center" wrapText="1"/>
    </xf>
    <xf numFmtId="0" fontId="21" fillId="0" borderId="37" xfId="0" applyFont="1" applyBorder="1" applyAlignment="1" applyProtection="1">
      <alignment horizontal="left" vertical="center" wrapText="1"/>
    </xf>
    <xf numFmtId="0" fontId="21" fillId="0" borderId="37" xfId="0" applyFont="1" applyBorder="1" applyAlignment="1" applyProtection="1">
      <alignment horizontal="left" vertical="center"/>
    </xf>
    <xf numFmtId="0" fontId="21" fillId="0" borderId="38" xfId="0" applyFont="1" applyBorder="1" applyProtection="1">
      <alignment vertical="center"/>
    </xf>
    <xf numFmtId="0" fontId="21" fillId="0" borderId="8" xfId="0" applyFont="1" applyBorder="1" applyProtection="1">
      <alignment vertical="center"/>
    </xf>
    <xf numFmtId="0" fontId="21" fillId="0" borderId="26" xfId="0" applyFont="1" applyBorder="1" applyProtection="1">
      <alignment vertical="center"/>
    </xf>
    <xf numFmtId="0" fontId="21" fillId="0" borderId="40" xfId="0" applyFont="1" applyBorder="1" applyProtection="1">
      <alignment vertical="center"/>
    </xf>
    <xf numFmtId="0" fontId="21" fillId="0" borderId="0" xfId="0" applyNumberFormat="1" applyFont="1" applyAlignment="1" applyProtection="1">
      <alignment horizontal="left" vertical="center"/>
    </xf>
    <xf numFmtId="0" fontId="7" fillId="0" borderId="0" xfId="1" applyNumberFormat="1" applyFont="1" applyAlignment="1" applyProtection="1">
      <alignment horizontal="right" vertical="top"/>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711">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EEAAFC"/>
      <color rgb="FFC6E0B4"/>
      <color rgb="FFFFFFCC"/>
      <color rgb="FFCCEDFC"/>
      <color rgb="FFA6A6A6"/>
      <color rgb="FFE2EFDA"/>
      <color rgb="FFFF0000"/>
      <color rgb="FFFFE699"/>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553"/>
  <sheetViews>
    <sheetView showGridLines="0" tabSelected="1" topLeftCell="B1" zoomScaleNormal="100" workbookViewId="0">
      <selection activeCell="B1" sqref="B1"/>
    </sheetView>
  </sheetViews>
  <sheetFormatPr defaultColWidth="9" defaultRowHeight="13.5" x14ac:dyDescent="0.15"/>
  <cols>
    <col min="1" max="1" width="6.125" style="79" hidden="1" customWidth="1"/>
    <col min="2" max="3" width="1.625" style="79" customWidth="1"/>
    <col min="4" max="4" width="5.625" style="79" customWidth="1"/>
    <col min="5" max="5" width="6.625" style="79" customWidth="1"/>
    <col min="6" max="6" width="3.75" style="79" customWidth="1"/>
    <col min="7" max="7" width="11.375" style="79" customWidth="1"/>
    <col min="8" max="8" width="4.125" style="79" customWidth="1"/>
    <col min="9" max="9" width="1.625" style="79" customWidth="1"/>
    <col min="10" max="10" width="3.625" style="79" customWidth="1"/>
    <col min="11" max="11" width="6.625" style="79" customWidth="1"/>
    <col min="12" max="12" width="3.875" style="79" customWidth="1"/>
    <col min="13" max="15" width="6.625" style="79" customWidth="1"/>
    <col min="16" max="16" width="15.125" style="79" customWidth="1"/>
    <col min="17" max="21" width="6.625" style="79" customWidth="1"/>
    <col min="22" max="22" width="20.25" style="79" customWidth="1"/>
    <col min="23" max="23" width="7.5" style="79" customWidth="1"/>
    <col min="24" max="26" width="2.5" style="79" customWidth="1"/>
    <col min="27" max="27" width="3.625" style="79" customWidth="1"/>
    <col min="28" max="16384" width="9" style="79"/>
  </cols>
  <sheetData>
    <row r="1" spans="1:26" ht="30" customHeight="1" x14ac:dyDescent="0.15">
      <c r="A1" s="298" t="s">
        <v>531</v>
      </c>
      <c r="B1" s="75"/>
      <c r="C1" s="76" t="s">
        <v>577</v>
      </c>
      <c r="D1" s="76"/>
      <c r="E1" s="76"/>
      <c r="F1" s="76"/>
      <c r="G1" s="76"/>
      <c r="H1" s="76"/>
      <c r="I1" s="76"/>
      <c r="J1" s="76"/>
      <c r="K1" s="76"/>
      <c r="L1" s="76"/>
      <c r="M1" s="76"/>
      <c r="N1" s="76"/>
      <c r="O1" s="76"/>
      <c r="P1" s="76"/>
      <c r="Q1" s="76"/>
      <c r="R1" s="76"/>
      <c r="S1" s="76"/>
      <c r="T1" s="76"/>
      <c r="U1" s="76"/>
      <c r="V1" s="77"/>
      <c r="W1" s="297" t="s">
        <v>764</v>
      </c>
      <c r="X1" s="78"/>
      <c r="Y1" s="78"/>
      <c r="Z1" s="78"/>
    </row>
    <row r="2" spans="1:26" ht="15" hidden="1" customHeight="1" x14ac:dyDescent="0.15">
      <c r="A2" s="298" t="s">
        <v>73</v>
      </c>
      <c r="B2" s="75"/>
      <c r="C2" s="80"/>
      <c r="D2" s="80"/>
      <c r="E2" s="80"/>
      <c r="F2" s="80"/>
      <c r="G2" s="80"/>
      <c r="H2" s="80"/>
      <c r="Y2" s="81"/>
    </row>
    <row r="3" spans="1:26" ht="30" customHeight="1" x14ac:dyDescent="0.15">
      <c r="A3" s="299" t="s">
        <v>765</v>
      </c>
      <c r="B3" s="82"/>
      <c r="C3" s="79" t="s">
        <v>578</v>
      </c>
      <c r="Y3" s="81"/>
    </row>
    <row r="4" spans="1:26" ht="5.25" customHeight="1" x14ac:dyDescent="0.15">
      <c r="A4" s="82"/>
      <c r="B4" s="82"/>
      <c r="C4" s="83"/>
      <c r="D4" s="84"/>
      <c r="E4" s="84"/>
      <c r="F4" s="84"/>
      <c r="G4" s="84"/>
      <c r="H4" s="84"/>
      <c r="I4" s="84"/>
      <c r="J4" s="84"/>
      <c r="K4" s="84"/>
      <c r="L4" s="84"/>
      <c r="M4" s="84"/>
      <c r="N4" s="84"/>
      <c r="O4" s="84"/>
      <c r="P4" s="84"/>
      <c r="Q4" s="84"/>
      <c r="R4" s="84"/>
      <c r="S4" s="84"/>
      <c r="T4" s="84"/>
      <c r="U4" s="84"/>
      <c r="V4" s="84"/>
      <c r="W4" s="84"/>
      <c r="X4" s="84"/>
      <c r="Y4" s="84"/>
      <c r="Z4" s="85"/>
    </row>
    <row r="5" spans="1:26" ht="15" customHeight="1" x14ac:dyDescent="0.15">
      <c r="A5" s="82"/>
      <c r="B5" s="86"/>
      <c r="C5" s="87" t="s">
        <v>539</v>
      </c>
      <c r="D5" s="88"/>
      <c r="E5" s="88"/>
      <c r="F5" s="88"/>
      <c r="G5" s="88"/>
      <c r="H5" s="88"/>
      <c r="I5" s="88"/>
      <c r="J5" s="88"/>
      <c r="K5" s="88"/>
      <c r="L5" s="88"/>
      <c r="M5" s="88"/>
      <c r="N5" s="88"/>
      <c r="O5" s="88"/>
      <c r="P5" s="88"/>
      <c r="Q5" s="88"/>
      <c r="R5" s="88"/>
      <c r="S5" s="88"/>
      <c r="T5" s="88"/>
      <c r="U5" s="88"/>
      <c r="V5" s="88"/>
      <c r="W5" s="88"/>
      <c r="X5" s="88"/>
      <c r="Y5" s="88"/>
      <c r="Z5" s="89"/>
    </row>
    <row r="6" spans="1:26" ht="15" customHeight="1" x14ac:dyDescent="0.15">
      <c r="A6" s="82"/>
      <c r="B6" s="82"/>
      <c r="C6" s="87" t="s">
        <v>39</v>
      </c>
      <c r="D6" s="88"/>
      <c r="E6" s="88"/>
      <c r="F6" s="88"/>
      <c r="G6" s="88"/>
      <c r="H6" s="88"/>
      <c r="I6" s="88"/>
      <c r="J6" s="88"/>
      <c r="K6" s="88"/>
      <c r="L6" s="88"/>
      <c r="M6" s="88"/>
      <c r="N6" s="88"/>
      <c r="O6" s="88"/>
      <c r="P6" s="88"/>
      <c r="Q6" s="88"/>
      <c r="R6" s="88"/>
      <c r="S6" s="88"/>
      <c r="T6" s="88"/>
      <c r="U6" s="88"/>
      <c r="V6" s="88"/>
      <c r="W6" s="88"/>
      <c r="X6" s="88"/>
      <c r="Y6" s="88"/>
      <c r="Z6" s="89"/>
    </row>
    <row r="7" spans="1:26" ht="15" customHeight="1" x14ac:dyDescent="0.15">
      <c r="A7" s="82"/>
      <c r="B7" s="82"/>
      <c r="C7" s="87" t="s">
        <v>40</v>
      </c>
      <c r="D7" s="88"/>
      <c r="E7" s="88"/>
      <c r="F7" s="88"/>
      <c r="G7" s="88"/>
      <c r="H7" s="88"/>
      <c r="I7" s="88"/>
      <c r="J7" s="88"/>
      <c r="K7" s="88"/>
      <c r="L7" s="88"/>
      <c r="M7" s="88"/>
      <c r="N7" s="88"/>
      <c r="O7" s="88"/>
      <c r="P7" s="88"/>
      <c r="Q7" s="88"/>
      <c r="R7" s="88"/>
      <c r="S7" s="88"/>
      <c r="T7" s="88"/>
      <c r="U7" s="88"/>
      <c r="V7" s="88"/>
      <c r="W7" s="88"/>
      <c r="X7" s="88"/>
      <c r="Y7" s="88"/>
      <c r="Z7" s="89"/>
    </row>
    <row r="8" spans="1:26" ht="15" hidden="1" customHeight="1" x14ac:dyDescent="0.15">
      <c r="A8" s="82"/>
      <c r="B8" s="82"/>
      <c r="C8" s="87"/>
      <c r="D8" s="88"/>
      <c r="E8" s="88"/>
      <c r="F8" s="88"/>
      <c r="G8" s="88"/>
      <c r="H8" s="88"/>
      <c r="I8" s="88"/>
      <c r="J8" s="88"/>
      <c r="K8" s="88"/>
      <c r="L8" s="88"/>
      <c r="M8" s="88"/>
      <c r="N8" s="88"/>
      <c r="O8" s="88"/>
      <c r="P8" s="88"/>
      <c r="Q8" s="88"/>
      <c r="R8" s="88"/>
      <c r="S8" s="88"/>
      <c r="T8" s="88"/>
      <c r="U8" s="88"/>
      <c r="V8" s="88"/>
      <c r="W8" s="88"/>
      <c r="X8" s="88"/>
      <c r="Y8" s="88"/>
      <c r="Z8" s="89"/>
    </row>
    <row r="9" spans="1:26" ht="7.5" customHeight="1" x14ac:dyDescent="0.15">
      <c r="A9" s="82"/>
      <c r="B9" s="82"/>
      <c r="C9" s="90"/>
      <c r="D9" s="91"/>
      <c r="E9" s="91"/>
      <c r="F9" s="91"/>
      <c r="G9" s="91"/>
      <c r="H9" s="91"/>
      <c r="I9" s="91"/>
      <c r="J9" s="91"/>
      <c r="K9" s="91"/>
      <c r="L9" s="91"/>
      <c r="M9" s="91"/>
      <c r="N9" s="91"/>
      <c r="O9" s="91"/>
      <c r="P9" s="91"/>
      <c r="Q9" s="91"/>
      <c r="R9" s="91"/>
      <c r="S9" s="91"/>
      <c r="T9" s="91"/>
      <c r="U9" s="91"/>
      <c r="V9" s="91"/>
      <c r="W9" s="91"/>
      <c r="X9" s="91"/>
      <c r="Y9" s="91"/>
      <c r="Z9" s="92"/>
    </row>
    <row r="10" spans="1:26" ht="30" customHeight="1" x14ac:dyDescent="0.15">
      <c r="A10" s="82"/>
      <c r="B10" s="82"/>
    </row>
    <row r="11" spans="1:26" ht="15.75" hidden="1" customHeight="1" x14ac:dyDescent="0.15">
      <c r="A11" s="82"/>
      <c r="B11" s="82"/>
      <c r="C11" s="93"/>
      <c r="D11" s="94"/>
      <c r="E11" s="94"/>
      <c r="F11" s="94"/>
      <c r="G11" s="94"/>
      <c r="H11" s="94"/>
      <c r="I11" s="94"/>
      <c r="J11" s="94"/>
      <c r="K11" s="94"/>
      <c r="L11" s="94"/>
      <c r="M11" s="94"/>
      <c r="N11" s="94"/>
      <c r="O11" s="94"/>
      <c r="P11" s="94"/>
      <c r="Q11" s="94"/>
      <c r="R11" s="94"/>
      <c r="S11" s="94"/>
      <c r="T11" s="94"/>
      <c r="U11" s="94"/>
      <c r="V11" s="94"/>
      <c r="W11" s="94"/>
      <c r="X11" s="94"/>
    </row>
    <row r="12" spans="1:26" ht="15.75" hidden="1" customHeight="1" x14ac:dyDescent="0.15">
      <c r="A12" s="82"/>
      <c r="B12" s="82"/>
    </row>
    <row r="13" spans="1:26" ht="20.100000000000001" customHeight="1" x14ac:dyDescent="0.15">
      <c r="A13" s="82"/>
      <c r="B13" s="82"/>
      <c r="C13" s="95" t="s">
        <v>41</v>
      </c>
      <c r="D13" s="96"/>
      <c r="E13" s="96"/>
      <c r="F13" s="96"/>
      <c r="G13" s="96"/>
      <c r="H13" s="97"/>
    </row>
    <row r="14" spans="1:26" ht="15" customHeight="1" x14ac:dyDescent="0.15">
      <c r="A14" s="82"/>
      <c r="B14" s="82"/>
      <c r="C14" s="98"/>
      <c r="D14" s="99"/>
      <c r="E14" s="100"/>
      <c r="F14" s="100"/>
      <c r="G14" s="100"/>
      <c r="H14" s="100"/>
      <c r="I14" s="101"/>
      <c r="J14" s="101"/>
      <c r="K14" s="101"/>
      <c r="L14" s="101"/>
      <c r="M14" s="101"/>
      <c r="N14" s="101"/>
      <c r="O14" s="101"/>
      <c r="P14" s="101"/>
      <c r="Q14" s="101"/>
      <c r="R14" s="101"/>
      <c r="S14" s="101"/>
      <c r="T14" s="101"/>
      <c r="U14" s="101"/>
      <c r="V14" s="101"/>
      <c r="W14" s="101"/>
      <c r="X14" s="101"/>
      <c r="Y14" s="101"/>
      <c r="Z14" s="102"/>
    </row>
    <row r="15" spans="1:26" ht="15.75" hidden="1" customHeight="1" x14ac:dyDescent="0.15">
      <c r="A15" s="82"/>
      <c r="B15" s="82"/>
      <c r="C15" s="98"/>
      <c r="D15" s="99"/>
      <c r="E15" s="99"/>
      <c r="F15" s="99"/>
      <c r="G15" s="99"/>
      <c r="H15" s="99"/>
      <c r="I15" s="103"/>
      <c r="J15" s="103"/>
      <c r="K15" s="103"/>
      <c r="L15" s="103"/>
      <c r="M15" s="103"/>
      <c r="N15" s="103"/>
      <c r="O15" s="103"/>
      <c r="P15" s="103"/>
      <c r="Q15" s="103"/>
      <c r="R15" s="103"/>
      <c r="S15" s="103"/>
      <c r="T15" s="103"/>
      <c r="U15" s="103"/>
      <c r="V15" s="103"/>
      <c r="W15" s="103"/>
      <c r="X15" s="103"/>
      <c r="Y15" s="103"/>
      <c r="Z15" s="104"/>
    </row>
    <row r="16" spans="1:26" ht="15.75" hidden="1" customHeight="1" x14ac:dyDescent="0.15">
      <c r="A16" s="82"/>
      <c r="B16" s="82"/>
      <c r="C16" s="98"/>
      <c r="D16" s="99"/>
      <c r="E16" s="99"/>
      <c r="F16" s="99"/>
      <c r="G16" s="99"/>
      <c r="H16" s="99"/>
      <c r="I16" s="103"/>
      <c r="J16" s="103"/>
      <c r="K16" s="103"/>
      <c r="L16" s="103"/>
      <c r="M16" s="103"/>
      <c r="N16" s="103"/>
      <c r="O16" s="103"/>
      <c r="P16" s="103"/>
      <c r="Q16" s="103"/>
      <c r="R16" s="103"/>
      <c r="S16" s="103"/>
      <c r="T16" s="103"/>
      <c r="U16" s="103"/>
      <c r="V16" s="103"/>
      <c r="W16" s="103"/>
      <c r="X16" s="103"/>
      <c r="Y16" s="103"/>
      <c r="Z16" s="104"/>
    </row>
    <row r="17" spans="1:26" ht="15.75" hidden="1" customHeight="1" x14ac:dyDescent="0.15">
      <c r="A17" s="82"/>
      <c r="B17" s="82"/>
      <c r="C17" s="98"/>
      <c r="D17" s="99"/>
      <c r="E17" s="99"/>
      <c r="F17" s="99"/>
      <c r="G17" s="99"/>
      <c r="H17" s="99"/>
      <c r="I17" s="103"/>
      <c r="J17" s="103"/>
      <c r="K17" s="103"/>
      <c r="L17" s="103"/>
      <c r="M17" s="103"/>
      <c r="N17" s="103"/>
      <c r="O17" s="103"/>
      <c r="P17" s="103"/>
      <c r="Q17" s="103"/>
      <c r="R17" s="103"/>
      <c r="S17" s="103"/>
      <c r="T17" s="103"/>
      <c r="U17" s="103"/>
      <c r="V17" s="103"/>
      <c r="W17" s="103"/>
      <c r="X17" s="103"/>
      <c r="Y17" s="103"/>
      <c r="Z17" s="104"/>
    </row>
    <row r="18" spans="1:26" ht="15.75" hidden="1" customHeight="1" x14ac:dyDescent="0.15">
      <c r="A18" s="82"/>
      <c r="B18" s="82"/>
      <c r="C18" s="98"/>
      <c r="D18" s="99"/>
      <c r="E18" s="99"/>
      <c r="F18" s="99"/>
      <c r="G18" s="99"/>
      <c r="H18" s="99"/>
      <c r="I18" s="103"/>
      <c r="J18" s="103"/>
      <c r="K18" s="103"/>
      <c r="L18" s="103"/>
      <c r="M18" s="103"/>
      <c r="N18" s="103"/>
      <c r="O18" s="103"/>
      <c r="P18" s="103"/>
      <c r="Q18" s="103"/>
      <c r="R18" s="103"/>
      <c r="S18" s="103"/>
      <c r="T18" s="103"/>
      <c r="U18" s="103"/>
      <c r="V18" s="103"/>
      <c r="W18" s="103"/>
      <c r="X18" s="103"/>
      <c r="Y18" s="103"/>
      <c r="Z18" s="104"/>
    </row>
    <row r="19" spans="1:26" ht="15.75" hidden="1" customHeight="1" x14ac:dyDescent="0.15">
      <c r="A19" s="82"/>
      <c r="B19" s="82"/>
      <c r="C19" s="98"/>
      <c r="D19" s="99"/>
      <c r="E19" s="99"/>
      <c r="F19" s="99"/>
      <c r="G19" s="99"/>
      <c r="H19" s="99"/>
      <c r="I19" s="103"/>
      <c r="J19" s="103"/>
      <c r="K19" s="103"/>
      <c r="L19" s="103"/>
      <c r="M19" s="103"/>
      <c r="N19" s="103"/>
      <c r="O19" s="103"/>
      <c r="P19" s="103"/>
      <c r="Q19" s="103"/>
      <c r="R19" s="103"/>
      <c r="S19" s="103"/>
      <c r="T19" s="103"/>
      <c r="U19" s="103"/>
      <c r="V19" s="103"/>
      <c r="W19" s="103"/>
      <c r="X19" s="103"/>
      <c r="Y19" s="103"/>
      <c r="Z19" s="104"/>
    </row>
    <row r="20" spans="1:26" ht="20.100000000000001" customHeight="1" x14ac:dyDescent="0.15">
      <c r="A20" s="82">
        <f>IF(TRIM($I20)="", 1001, 0)</f>
        <v>1001</v>
      </c>
      <c r="B20" s="82"/>
      <c r="C20" s="105"/>
      <c r="D20" s="106">
        <v>1</v>
      </c>
      <c r="E20" s="79" t="s">
        <v>0</v>
      </c>
      <c r="I20" s="45"/>
      <c r="J20" s="46"/>
      <c r="K20" s="46"/>
      <c r="L20" s="46"/>
      <c r="M20" s="46"/>
      <c r="N20" s="107"/>
      <c r="O20" s="107"/>
      <c r="P20" s="107"/>
      <c r="Q20" s="107"/>
      <c r="R20" s="107"/>
      <c r="S20" s="107"/>
      <c r="T20" s="107"/>
      <c r="U20" s="107"/>
      <c r="V20" s="107"/>
      <c r="W20" s="107"/>
      <c r="X20" s="108"/>
      <c r="Y20" s="108"/>
      <c r="Z20" s="104"/>
    </row>
    <row r="21" spans="1:26" ht="20.100000000000001" customHeight="1" x14ac:dyDescent="0.15">
      <c r="A21" s="82"/>
      <c r="B21" s="82"/>
      <c r="C21" s="105"/>
      <c r="D21" s="106"/>
      <c r="E21" s="103"/>
      <c r="F21" s="103"/>
      <c r="G21" s="103"/>
      <c r="H21" s="103"/>
      <c r="I21" s="109"/>
      <c r="J21" s="110" t="s">
        <v>507</v>
      </c>
      <c r="K21" s="110"/>
      <c r="L21" s="110"/>
      <c r="M21" s="110"/>
      <c r="N21" s="110"/>
      <c r="O21" s="110"/>
      <c r="P21" s="110"/>
      <c r="Q21" s="110"/>
      <c r="R21" s="110"/>
      <c r="S21" s="110"/>
      <c r="T21" s="110"/>
      <c r="U21" s="110"/>
      <c r="V21" s="110"/>
      <c r="W21" s="110"/>
      <c r="X21" s="110"/>
      <c r="Y21" s="110"/>
      <c r="Z21" s="104"/>
    </row>
    <row r="22" spans="1:26" ht="20.100000000000001" customHeight="1" x14ac:dyDescent="0.15">
      <c r="A22" s="82">
        <f>IF(AND(TRIM($I22)&lt;&gt;"", OR(ISERROR(FIND("@"&amp;LEFT($I22,3)&amp;"@", 都道府県3))=FALSE, ISERROR(FIND("@"&amp;LEFT($I22,4)&amp;"@",都道府県4))=FALSE))=FALSE, 1001, 0)</f>
        <v>1001</v>
      </c>
      <c r="B22" s="82"/>
      <c r="C22" s="105"/>
      <c r="D22" s="106">
        <v>2</v>
      </c>
      <c r="E22" s="79" t="s">
        <v>1</v>
      </c>
      <c r="I22" s="55"/>
      <c r="J22" s="55"/>
      <c r="K22" s="55"/>
      <c r="L22" s="55"/>
      <c r="M22" s="55"/>
      <c r="N22" s="55"/>
      <c r="O22" s="55"/>
      <c r="P22" s="55"/>
      <c r="Q22" s="55"/>
      <c r="R22" s="55"/>
      <c r="S22" s="55"/>
      <c r="T22" s="55"/>
      <c r="U22" s="55"/>
      <c r="V22" s="55"/>
      <c r="W22" s="55"/>
      <c r="X22" s="55"/>
      <c r="Y22" s="55"/>
      <c r="Z22" s="104"/>
    </row>
    <row r="23" spans="1:26" ht="20.100000000000001" customHeight="1" x14ac:dyDescent="0.15">
      <c r="A23" s="82"/>
      <c r="B23" s="82"/>
      <c r="C23" s="105"/>
      <c r="D23" s="106"/>
      <c r="E23" s="103"/>
      <c r="F23" s="103"/>
      <c r="G23" s="103"/>
      <c r="H23" s="103"/>
      <c r="I23" s="109"/>
      <c r="J23" s="110" t="s">
        <v>42</v>
      </c>
      <c r="K23" s="110"/>
      <c r="L23" s="110"/>
      <c r="M23" s="110"/>
      <c r="N23" s="110"/>
      <c r="O23" s="110"/>
      <c r="P23" s="110"/>
      <c r="Q23" s="110"/>
      <c r="R23" s="110"/>
      <c r="S23" s="110"/>
      <c r="T23" s="110"/>
      <c r="U23" s="110"/>
      <c r="V23" s="110"/>
      <c r="W23" s="110"/>
      <c r="X23" s="110"/>
      <c r="Y23" s="110"/>
      <c r="Z23" s="104"/>
    </row>
    <row r="24" spans="1:26" ht="20.100000000000001" customHeight="1" x14ac:dyDescent="0.15">
      <c r="A24" s="82">
        <f>IF(TRIM($I24)="", 1001, 0)</f>
        <v>1001</v>
      </c>
      <c r="B24" s="82"/>
      <c r="C24" s="105"/>
      <c r="D24" s="106">
        <v>3</v>
      </c>
      <c r="E24" s="79" t="s">
        <v>2</v>
      </c>
      <c r="I24" s="43"/>
      <c r="J24" s="43"/>
      <c r="K24" s="43"/>
      <c r="L24" s="43"/>
      <c r="M24" s="43"/>
      <c r="N24" s="43"/>
      <c r="O24" s="43"/>
      <c r="P24" s="43"/>
      <c r="Q24" s="43"/>
      <c r="R24" s="43"/>
      <c r="S24" s="43"/>
      <c r="T24" s="43"/>
      <c r="U24" s="43"/>
      <c r="V24" s="43"/>
      <c r="W24" s="43"/>
      <c r="X24" s="43"/>
      <c r="Y24" s="43"/>
      <c r="Z24" s="104"/>
    </row>
    <row r="25" spans="1:26" ht="20.100000000000001" customHeight="1" x14ac:dyDescent="0.15">
      <c r="A25" s="82"/>
      <c r="B25" s="82"/>
      <c r="C25" s="111"/>
      <c r="D25" s="103"/>
      <c r="E25" s="103"/>
      <c r="F25" s="103"/>
      <c r="G25" s="103"/>
      <c r="H25" s="103"/>
      <c r="I25" s="109"/>
      <c r="J25" s="110" t="s">
        <v>71</v>
      </c>
      <c r="K25" s="110"/>
      <c r="L25" s="110"/>
      <c r="M25" s="110"/>
      <c r="N25" s="110"/>
      <c r="O25" s="110"/>
      <c r="P25" s="110"/>
      <c r="Q25" s="110"/>
      <c r="R25" s="110"/>
      <c r="S25" s="110"/>
      <c r="T25" s="110"/>
      <c r="U25" s="110"/>
      <c r="V25" s="110"/>
      <c r="W25" s="110"/>
      <c r="X25" s="110"/>
      <c r="Y25" s="110"/>
      <c r="Z25" s="104"/>
    </row>
    <row r="26" spans="1:26" ht="20.100000000000001" customHeight="1" x14ac:dyDescent="0.15">
      <c r="A26" s="82">
        <f>IF(TRIM($I26)="", 1001, 0)</f>
        <v>1001</v>
      </c>
      <c r="B26" s="82"/>
      <c r="C26" s="105"/>
      <c r="D26" s="106">
        <v>4</v>
      </c>
      <c r="E26" s="79" t="s">
        <v>3</v>
      </c>
      <c r="I26" s="43"/>
      <c r="J26" s="43"/>
      <c r="K26" s="43"/>
      <c r="L26" s="43"/>
      <c r="M26" s="43"/>
      <c r="N26" s="43"/>
      <c r="O26" s="43"/>
      <c r="P26" s="43"/>
      <c r="Q26" s="43"/>
      <c r="R26" s="43"/>
      <c r="S26" s="43"/>
      <c r="T26" s="43"/>
      <c r="U26" s="43"/>
      <c r="V26" s="43"/>
      <c r="W26" s="43"/>
      <c r="X26" s="43"/>
      <c r="Y26" s="43"/>
      <c r="Z26" s="104"/>
    </row>
    <row r="27" spans="1:26" ht="20.100000000000001" customHeight="1" x14ac:dyDescent="0.15">
      <c r="A27" s="82"/>
      <c r="B27" s="82"/>
      <c r="C27" s="111"/>
      <c r="D27" s="103"/>
      <c r="E27" s="103"/>
      <c r="F27" s="103"/>
      <c r="G27" s="103"/>
      <c r="H27" s="103"/>
      <c r="I27" s="109"/>
      <c r="J27" s="110" t="s">
        <v>64</v>
      </c>
      <c r="K27" s="110"/>
      <c r="L27" s="110"/>
      <c r="M27" s="110"/>
      <c r="N27" s="110"/>
      <c r="O27" s="110"/>
      <c r="P27" s="110"/>
      <c r="Q27" s="110"/>
      <c r="R27" s="110"/>
      <c r="S27" s="110"/>
      <c r="T27" s="110"/>
      <c r="U27" s="110"/>
      <c r="V27" s="110"/>
      <c r="W27" s="110"/>
      <c r="X27" s="110"/>
      <c r="Y27" s="110"/>
      <c r="Z27" s="112"/>
    </row>
    <row r="28" spans="1:26" ht="20.100000000000001" customHeight="1" x14ac:dyDescent="0.15">
      <c r="A28" s="82">
        <f>IF(TRIM($I28)="", 1001, 0)</f>
        <v>1001</v>
      </c>
      <c r="B28" s="82"/>
      <c r="C28" s="105"/>
      <c r="D28" s="106">
        <v>5</v>
      </c>
      <c r="E28" s="79" t="s">
        <v>27</v>
      </c>
      <c r="I28" s="43"/>
      <c r="J28" s="43"/>
      <c r="K28" s="43"/>
      <c r="L28" s="43"/>
      <c r="M28" s="43"/>
      <c r="N28" s="43"/>
      <c r="O28" s="43"/>
      <c r="P28" s="43"/>
      <c r="Q28" s="43"/>
      <c r="R28" s="43"/>
      <c r="S28" s="43"/>
      <c r="T28" s="43"/>
      <c r="U28" s="43"/>
      <c r="V28" s="43"/>
      <c r="W28" s="43"/>
      <c r="X28" s="43"/>
      <c r="Y28" s="43"/>
      <c r="Z28" s="104"/>
    </row>
    <row r="29" spans="1:26" ht="20.100000000000001" customHeight="1" x14ac:dyDescent="0.15">
      <c r="A29" s="82"/>
      <c r="B29" s="82"/>
      <c r="C29" s="111"/>
      <c r="D29" s="103"/>
      <c r="E29" s="103"/>
      <c r="F29" s="103"/>
      <c r="G29" s="103"/>
      <c r="H29" s="103"/>
      <c r="I29" s="109"/>
      <c r="J29" s="110" t="s">
        <v>33</v>
      </c>
      <c r="K29" s="110"/>
      <c r="L29" s="110"/>
      <c r="M29" s="110"/>
      <c r="N29" s="110"/>
      <c r="O29" s="110"/>
      <c r="P29" s="110"/>
      <c r="Q29" s="110"/>
      <c r="R29" s="110"/>
      <c r="S29" s="110"/>
      <c r="T29" s="110"/>
      <c r="U29" s="110"/>
      <c r="V29" s="110"/>
      <c r="W29" s="110"/>
      <c r="X29" s="110"/>
      <c r="Y29" s="110"/>
      <c r="Z29" s="112"/>
    </row>
    <row r="30" spans="1:26" ht="20.100000000000001" customHeight="1" x14ac:dyDescent="0.15">
      <c r="A30" s="82">
        <f>IF(TRIM($I30)="", 1001, 0)</f>
        <v>1001</v>
      </c>
      <c r="B30" s="82"/>
      <c r="C30" s="105"/>
      <c r="D30" s="106">
        <v>6</v>
      </c>
      <c r="E30" s="79" t="s">
        <v>4</v>
      </c>
      <c r="I30" s="43"/>
      <c r="J30" s="43"/>
      <c r="K30" s="43"/>
      <c r="L30" s="43"/>
      <c r="M30" s="43"/>
      <c r="N30" s="43"/>
      <c r="O30" s="43"/>
      <c r="P30" s="43"/>
      <c r="Q30" s="43"/>
      <c r="R30" s="43"/>
      <c r="S30" s="43"/>
      <c r="T30" s="43"/>
      <c r="U30" s="43"/>
      <c r="V30" s="43"/>
      <c r="W30" s="43"/>
      <c r="X30" s="43"/>
      <c r="Y30" s="43"/>
      <c r="Z30" s="104"/>
    </row>
    <row r="31" spans="1:26" ht="20.100000000000001" customHeight="1" x14ac:dyDescent="0.15">
      <c r="A31" s="82"/>
      <c r="B31" s="82"/>
      <c r="C31" s="111"/>
      <c r="D31" s="103"/>
      <c r="E31" s="103"/>
      <c r="F31" s="103"/>
      <c r="G31" s="103"/>
      <c r="H31" s="103"/>
      <c r="I31" s="109"/>
      <c r="J31" s="110" t="s">
        <v>12</v>
      </c>
      <c r="K31" s="110"/>
      <c r="L31" s="110"/>
      <c r="M31" s="110"/>
      <c r="N31" s="110"/>
      <c r="O31" s="110"/>
      <c r="P31" s="110"/>
      <c r="Q31" s="110"/>
      <c r="R31" s="110"/>
      <c r="S31" s="110"/>
      <c r="T31" s="110"/>
      <c r="U31" s="110"/>
      <c r="V31" s="110"/>
      <c r="W31" s="110"/>
      <c r="X31" s="110"/>
      <c r="Y31" s="110"/>
      <c r="Z31" s="112"/>
    </row>
    <row r="32" spans="1:26" ht="20.100000000000001" customHeight="1" x14ac:dyDescent="0.15">
      <c r="A32" s="82">
        <f>IF(TRIM($I32)="", 1001, 0)</f>
        <v>1001</v>
      </c>
      <c r="B32" s="82"/>
      <c r="C32" s="105"/>
      <c r="D32" s="106">
        <v>7</v>
      </c>
      <c r="E32" s="79" t="s">
        <v>5</v>
      </c>
      <c r="I32" s="43"/>
      <c r="J32" s="43"/>
      <c r="K32" s="43"/>
      <c r="L32" s="43"/>
      <c r="M32" s="43"/>
      <c r="N32" s="43"/>
      <c r="O32" s="43"/>
      <c r="P32" s="43"/>
      <c r="Q32" s="43"/>
      <c r="R32" s="43"/>
      <c r="S32" s="43"/>
      <c r="T32" s="43"/>
      <c r="U32" s="43"/>
      <c r="V32" s="43"/>
      <c r="W32" s="43"/>
      <c r="X32" s="43"/>
      <c r="Y32" s="43"/>
      <c r="Z32" s="104"/>
    </row>
    <row r="33" spans="1:26" ht="20.100000000000001" customHeight="1" x14ac:dyDescent="0.15">
      <c r="A33" s="82"/>
      <c r="B33" s="82"/>
      <c r="C33" s="111"/>
      <c r="D33" s="103"/>
      <c r="E33" s="103"/>
      <c r="F33" s="103"/>
      <c r="G33" s="103"/>
      <c r="H33" s="103"/>
      <c r="I33" s="109"/>
      <c r="J33" s="110" t="s">
        <v>13</v>
      </c>
      <c r="K33" s="110"/>
      <c r="L33" s="110"/>
      <c r="M33" s="110"/>
      <c r="N33" s="110"/>
      <c r="O33" s="110"/>
      <c r="P33" s="110"/>
      <c r="Q33" s="110"/>
      <c r="R33" s="110"/>
      <c r="S33" s="110"/>
      <c r="T33" s="110"/>
      <c r="U33" s="110"/>
      <c r="V33" s="110"/>
      <c r="W33" s="110"/>
      <c r="X33" s="110"/>
      <c r="Y33" s="110"/>
      <c r="Z33" s="104"/>
    </row>
    <row r="34" spans="1:26" ht="20.100000000000001" customHeight="1" x14ac:dyDescent="0.15">
      <c r="A34" s="82">
        <f>IF(NOT(AND(TRIM($I34)&lt;&gt;"",ISNUMBER(VALUE(SUBSTITUTE($I34,"-",""))))), 1001, 0)</f>
        <v>1001</v>
      </c>
      <c r="B34" s="82"/>
      <c r="C34" s="105"/>
      <c r="D34" s="106">
        <v>8</v>
      </c>
      <c r="E34" s="79" t="s">
        <v>6</v>
      </c>
      <c r="I34" s="43"/>
      <c r="J34" s="43"/>
      <c r="K34" s="43"/>
      <c r="L34" s="43"/>
      <c r="M34" s="43"/>
      <c r="N34" s="113"/>
      <c r="O34" s="113"/>
      <c r="P34" s="113"/>
      <c r="Q34" s="113"/>
      <c r="R34" s="113"/>
      <c r="S34" s="113"/>
      <c r="T34" s="113"/>
      <c r="U34" s="113"/>
      <c r="V34" s="113"/>
      <c r="W34" s="113"/>
      <c r="X34" s="114"/>
      <c r="Y34" s="114"/>
      <c r="Z34" s="104"/>
    </row>
    <row r="35" spans="1:26" ht="20.100000000000001" customHeight="1" x14ac:dyDescent="0.15">
      <c r="A35" s="82"/>
      <c r="B35" s="82"/>
      <c r="C35" s="111"/>
      <c r="D35" s="103"/>
      <c r="E35" s="103"/>
      <c r="F35" s="103"/>
      <c r="G35" s="103"/>
      <c r="H35" s="103"/>
      <c r="I35" s="109"/>
      <c r="J35" s="110" t="s">
        <v>65</v>
      </c>
      <c r="K35" s="110"/>
      <c r="L35" s="110"/>
      <c r="M35" s="110"/>
      <c r="N35" s="110"/>
      <c r="O35" s="110"/>
      <c r="P35" s="110"/>
      <c r="Q35" s="110"/>
      <c r="R35" s="110"/>
      <c r="S35" s="110"/>
      <c r="T35" s="110"/>
      <c r="U35" s="110"/>
      <c r="V35" s="110"/>
      <c r="W35" s="110"/>
      <c r="X35" s="110"/>
      <c r="Y35" s="110"/>
      <c r="Z35" s="104"/>
    </row>
    <row r="36" spans="1:26" ht="20.100000000000001" customHeight="1" x14ac:dyDescent="0.15">
      <c r="A36" s="82">
        <f>IF(AND(TRIM($I36)&lt;&gt;"",NOT(ISNUMBER(VALUE(SUBSTITUTE($I36,"-",""))))), 1001, 0)</f>
        <v>0</v>
      </c>
      <c r="B36" s="82"/>
      <c r="C36" s="105"/>
      <c r="D36" s="106">
        <v>9</v>
      </c>
      <c r="E36" s="79" t="s">
        <v>7</v>
      </c>
      <c r="I36" s="43"/>
      <c r="J36" s="46"/>
      <c r="K36" s="46"/>
      <c r="L36" s="46"/>
      <c r="M36" s="46"/>
      <c r="N36" s="113"/>
      <c r="O36" s="113"/>
      <c r="P36" s="113"/>
      <c r="Q36" s="113"/>
      <c r="R36" s="113"/>
      <c r="S36" s="113"/>
      <c r="T36" s="113"/>
      <c r="U36" s="113"/>
      <c r="V36" s="113"/>
      <c r="W36" s="113"/>
      <c r="X36" s="114"/>
      <c r="Y36" s="114"/>
      <c r="Z36" s="104"/>
    </row>
    <row r="37" spans="1:26" ht="20.100000000000001" customHeight="1" x14ac:dyDescent="0.15">
      <c r="A37" s="82"/>
      <c r="B37" s="82"/>
      <c r="C37" s="111"/>
      <c r="D37" s="103"/>
      <c r="E37" s="103"/>
      <c r="F37" s="103"/>
      <c r="G37" s="103"/>
      <c r="H37" s="103"/>
      <c r="I37" s="109"/>
      <c r="J37" s="110" t="s">
        <v>65</v>
      </c>
      <c r="K37" s="110"/>
      <c r="L37" s="110"/>
      <c r="M37" s="110"/>
      <c r="N37" s="110"/>
      <c r="O37" s="110"/>
      <c r="P37" s="110"/>
      <c r="Q37" s="110"/>
      <c r="R37" s="110"/>
      <c r="S37" s="110"/>
      <c r="T37" s="110"/>
      <c r="U37" s="110"/>
      <c r="V37" s="110"/>
      <c r="W37" s="110"/>
      <c r="X37" s="110"/>
      <c r="Y37" s="110"/>
      <c r="Z37" s="104"/>
    </row>
    <row r="38" spans="1:26" ht="20.100000000000001" customHeight="1" x14ac:dyDescent="0.15">
      <c r="A38" s="82">
        <f>IF(AND($I63&lt;&gt;"する",TRIM($I38)=""), 1001, 0)</f>
        <v>1001</v>
      </c>
      <c r="B38" s="82"/>
      <c r="C38" s="105"/>
      <c r="D38" s="106">
        <v>10</v>
      </c>
      <c r="E38" s="79" t="s">
        <v>10</v>
      </c>
      <c r="I38" s="43"/>
      <c r="J38" s="43"/>
      <c r="K38" s="43"/>
      <c r="L38" s="43"/>
      <c r="M38" s="43"/>
      <c r="N38" s="43"/>
      <c r="O38" s="43"/>
      <c r="P38" s="43"/>
      <c r="Q38" s="43"/>
      <c r="R38" s="43"/>
      <c r="S38" s="43"/>
      <c r="T38" s="43"/>
      <c r="U38" s="43"/>
      <c r="V38" s="43"/>
      <c r="W38" s="43"/>
      <c r="X38" s="43"/>
      <c r="Y38" s="43"/>
      <c r="Z38" s="104"/>
    </row>
    <row r="39" spans="1:26" ht="30" customHeight="1" x14ac:dyDescent="0.15">
      <c r="A39" s="82"/>
      <c r="B39" s="82"/>
      <c r="C39" s="111"/>
      <c r="D39" s="103"/>
      <c r="E39" s="103"/>
      <c r="F39" s="103"/>
      <c r="G39" s="103"/>
      <c r="H39" s="103"/>
      <c r="I39" s="109"/>
      <c r="J39" s="115" t="s">
        <v>532</v>
      </c>
      <c r="K39" s="115"/>
      <c r="L39" s="115"/>
      <c r="M39" s="115"/>
      <c r="N39" s="115"/>
      <c r="O39" s="115"/>
      <c r="P39" s="115"/>
      <c r="Q39" s="115"/>
      <c r="R39" s="115"/>
      <c r="S39" s="115"/>
      <c r="T39" s="115"/>
      <c r="U39" s="115"/>
      <c r="V39" s="115"/>
      <c r="W39" s="115"/>
      <c r="X39" s="115"/>
      <c r="Y39" s="115"/>
      <c r="Z39" s="104"/>
    </row>
    <row r="40" spans="1:26" ht="20.100000000000001" customHeight="1" x14ac:dyDescent="0.15">
      <c r="A40" s="82">
        <f>IF(AND($I40&lt;&gt;"一致する", $I40&lt;&gt;"一致しない"), 1001, 0)</f>
        <v>0</v>
      </c>
      <c r="B40" s="82"/>
      <c r="C40" s="105"/>
      <c r="D40" s="106">
        <v>11</v>
      </c>
      <c r="E40" s="79" t="s">
        <v>57</v>
      </c>
      <c r="I40" s="43" t="s">
        <v>62</v>
      </c>
      <c r="J40" s="54"/>
      <c r="K40" s="54"/>
      <c r="L40" s="54"/>
      <c r="M40" s="54"/>
      <c r="N40" s="116"/>
      <c r="O40" s="116"/>
      <c r="P40" s="116"/>
      <c r="Q40" s="116"/>
      <c r="R40" s="116"/>
      <c r="S40" s="116"/>
      <c r="T40" s="116"/>
      <c r="U40" s="116"/>
      <c r="V40" s="117"/>
      <c r="W40" s="88"/>
      <c r="X40" s="88"/>
      <c r="Y40" s="88"/>
      <c r="Z40" s="118"/>
    </row>
    <row r="41" spans="1:26" ht="20.100000000000001" customHeight="1" x14ac:dyDescent="0.15">
      <c r="A41" s="82"/>
      <c r="B41" s="82"/>
      <c r="C41" s="111"/>
      <c r="D41" s="103"/>
      <c r="E41" s="103"/>
      <c r="F41" s="103"/>
      <c r="G41" s="103"/>
      <c r="H41" s="103"/>
      <c r="I41" s="119"/>
      <c r="J41" s="110" t="s">
        <v>68</v>
      </c>
      <c r="K41" s="110"/>
      <c r="L41" s="110"/>
      <c r="M41" s="110"/>
      <c r="N41" s="110"/>
      <c r="O41" s="110"/>
      <c r="P41" s="110"/>
      <c r="Q41" s="110"/>
      <c r="R41" s="110"/>
      <c r="S41" s="110"/>
      <c r="T41" s="110"/>
      <c r="U41" s="110"/>
      <c r="V41" s="110"/>
      <c r="W41" s="110"/>
      <c r="X41" s="110"/>
      <c r="Y41" s="110"/>
      <c r="Z41" s="118"/>
    </row>
    <row r="42" spans="1:26" ht="20.100000000000001" customHeight="1" x14ac:dyDescent="0.15">
      <c r="A42" s="82"/>
      <c r="B42" s="82"/>
      <c r="C42" s="120"/>
      <c r="D42" s="121"/>
      <c r="E42" s="121"/>
      <c r="F42" s="121"/>
      <c r="G42" s="121"/>
      <c r="H42" s="121"/>
      <c r="I42" s="122"/>
      <c r="J42" s="122"/>
      <c r="K42" s="122"/>
      <c r="L42" s="122"/>
      <c r="M42" s="122"/>
      <c r="N42" s="122"/>
      <c r="O42" s="122"/>
      <c r="P42" s="122"/>
      <c r="Q42" s="122"/>
      <c r="R42" s="122"/>
      <c r="S42" s="122"/>
      <c r="T42" s="122"/>
      <c r="U42" s="122"/>
      <c r="V42" s="122"/>
      <c r="W42" s="122"/>
      <c r="X42" s="122"/>
      <c r="Y42" s="122"/>
      <c r="Z42" s="123"/>
    </row>
    <row r="43" spans="1:26" ht="20.100000000000001" customHeight="1" x14ac:dyDescent="0.15">
      <c r="A43" s="82"/>
      <c r="B43" s="82"/>
      <c r="C43" s="103"/>
      <c r="D43" s="103"/>
      <c r="E43" s="103"/>
      <c r="F43" s="103"/>
      <c r="G43" s="103"/>
      <c r="H43" s="103"/>
      <c r="I43" s="124"/>
      <c r="J43" s="124"/>
      <c r="K43" s="124"/>
      <c r="L43" s="124"/>
      <c r="M43" s="124"/>
      <c r="N43" s="124"/>
      <c r="O43" s="124"/>
      <c r="P43" s="124"/>
      <c r="Q43" s="124"/>
      <c r="R43" s="124"/>
      <c r="S43" s="124"/>
      <c r="T43" s="124"/>
      <c r="U43" s="124"/>
      <c r="V43" s="124"/>
      <c r="W43" s="124"/>
      <c r="X43" s="124"/>
      <c r="Y43" s="124"/>
      <c r="Z43" s="103"/>
    </row>
    <row r="44" spans="1:26" ht="15.75" hidden="1" customHeight="1" x14ac:dyDescent="0.15">
      <c r="A44" s="82"/>
      <c r="B44" s="82"/>
      <c r="C44" s="103"/>
      <c r="D44" s="103"/>
      <c r="E44" s="103"/>
      <c r="F44" s="103"/>
      <c r="G44" s="103"/>
      <c r="H44" s="103"/>
      <c r="I44" s="124"/>
      <c r="J44" s="124"/>
      <c r="K44" s="124"/>
      <c r="L44" s="124"/>
      <c r="M44" s="124"/>
      <c r="N44" s="124"/>
      <c r="O44" s="124"/>
      <c r="P44" s="124"/>
      <c r="Q44" s="124"/>
      <c r="R44" s="124"/>
      <c r="S44" s="124"/>
      <c r="T44" s="124"/>
      <c r="U44" s="124"/>
      <c r="V44" s="124"/>
      <c r="W44" s="124"/>
      <c r="X44" s="103"/>
    </row>
    <row r="45" spans="1:26" ht="15.75" hidden="1" customHeight="1" x14ac:dyDescent="0.15">
      <c r="A45" s="82"/>
      <c r="B45" s="82"/>
      <c r="C45" s="103"/>
      <c r="D45" s="103"/>
      <c r="E45" s="103"/>
      <c r="F45" s="103"/>
      <c r="G45" s="103"/>
      <c r="H45" s="103"/>
      <c r="I45" s="124"/>
      <c r="J45" s="124"/>
      <c r="K45" s="124"/>
      <c r="L45" s="124"/>
      <c r="M45" s="124"/>
      <c r="N45" s="124"/>
      <c r="O45" s="124"/>
      <c r="P45" s="124"/>
      <c r="Q45" s="124"/>
      <c r="R45" s="124"/>
      <c r="S45" s="124"/>
      <c r="T45" s="124"/>
      <c r="U45" s="124"/>
      <c r="V45" s="124"/>
      <c r="W45" s="124"/>
      <c r="X45" s="103"/>
    </row>
    <row r="46" spans="1:26" ht="15.75" hidden="1" customHeight="1" x14ac:dyDescent="0.15">
      <c r="A46" s="82"/>
      <c r="B46" s="82"/>
      <c r="C46" s="103"/>
      <c r="D46" s="103"/>
      <c r="E46" s="103"/>
      <c r="F46" s="103"/>
      <c r="G46" s="103"/>
      <c r="H46" s="103"/>
      <c r="I46" s="124"/>
      <c r="J46" s="124"/>
      <c r="K46" s="124"/>
      <c r="L46" s="124"/>
      <c r="M46" s="124"/>
      <c r="N46" s="124"/>
      <c r="O46" s="124"/>
      <c r="P46" s="124"/>
      <c r="Q46" s="124"/>
      <c r="R46" s="124"/>
      <c r="S46" s="124"/>
      <c r="T46" s="124"/>
      <c r="U46" s="124"/>
      <c r="V46" s="124"/>
      <c r="W46" s="124"/>
      <c r="X46" s="103"/>
    </row>
    <row r="47" spans="1:26" ht="15.75" hidden="1" customHeight="1" x14ac:dyDescent="0.15">
      <c r="A47" s="82"/>
      <c r="B47" s="82"/>
      <c r="C47" s="103"/>
      <c r="D47" s="103"/>
      <c r="E47" s="103"/>
      <c r="F47" s="103"/>
      <c r="G47" s="103"/>
      <c r="H47" s="103"/>
      <c r="I47" s="124"/>
      <c r="J47" s="124"/>
      <c r="K47" s="124"/>
      <c r="L47" s="124"/>
      <c r="M47" s="124"/>
      <c r="N47" s="124"/>
      <c r="O47" s="124"/>
      <c r="P47" s="124"/>
      <c r="Q47" s="124"/>
      <c r="R47" s="124"/>
      <c r="S47" s="124"/>
      <c r="T47" s="124"/>
      <c r="U47" s="124"/>
      <c r="V47" s="124"/>
      <c r="W47" s="124"/>
      <c r="X47" s="103"/>
    </row>
    <row r="48" spans="1:26" ht="15.75" hidden="1" customHeight="1" x14ac:dyDescent="0.15">
      <c r="A48" s="82"/>
      <c r="B48" s="82"/>
      <c r="C48" s="103"/>
      <c r="D48" s="103"/>
      <c r="E48" s="103"/>
      <c r="F48" s="103"/>
      <c r="G48" s="103"/>
      <c r="H48" s="103"/>
      <c r="I48" s="124"/>
      <c r="J48" s="124"/>
      <c r="K48" s="124"/>
      <c r="L48" s="124"/>
      <c r="M48" s="124"/>
      <c r="N48" s="124"/>
      <c r="O48" s="124"/>
      <c r="P48" s="124"/>
      <c r="Q48" s="124"/>
      <c r="R48" s="124"/>
      <c r="S48" s="124"/>
      <c r="T48" s="124"/>
      <c r="U48" s="124"/>
      <c r="V48" s="124"/>
      <c r="W48" s="124"/>
      <c r="X48" s="103"/>
    </row>
    <row r="49" spans="1:26" ht="15.75" hidden="1" customHeight="1" x14ac:dyDescent="0.15">
      <c r="A49" s="82"/>
      <c r="B49" s="82"/>
      <c r="C49" s="103"/>
      <c r="D49" s="103"/>
      <c r="E49" s="103"/>
      <c r="F49" s="103"/>
      <c r="G49" s="103"/>
      <c r="H49" s="103"/>
      <c r="I49" s="124"/>
      <c r="J49" s="124"/>
      <c r="K49" s="124"/>
      <c r="L49" s="124"/>
      <c r="M49" s="124"/>
      <c r="N49" s="124"/>
      <c r="O49" s="124"/>
      <c r="P49" s="124"/>
      <c r="Q49" s="124"/>
      <c r="R49" s="124"/>
      <c r="S49" s="124"/>
      <c r="T49" s="124"/>
      <c r="U49" s="124"/>
      <c r="V49" s="124"/>
      <c r="W49" s="124"/>
      <c r="X49" s="103"/>
    </row>
    <row r="50" spans="1:26" ht="15.75" hidden="1" customHeight="1" x14ac:dyDescent="0.15">
      <c r="A50" s="82"/>
      <c r="B50" s="82"/>
      <c r="C50" s="103"/>
      <c r="D50" s="103"/>
      <c r="E50" s="103"/>
      <c r="F50" s="103"/>
      <c r="G50" s="103"/>
      <c r="H50" s="103"/>
      <c r="I50" s="124"/>
      <c r="J50" s="124"/>
      <c r="K50" s="124"/>
      <c r="L50" s="124"/>
      <c r="M50" s="124"/>
      <c r="N50" s="124"/>
      <c r="O50" s="124"/>
      <c r="P50" s="124"/>
      <c r="Q50" s="124"/>
      <c r="R50" s="124"/>
      <c r="S50" s="124"/>
      <c r="T50" s="124"/>
      <c r="U50" s="124"/>
      <c r="V50" s="124"/>
      <c r="W50" s="124"/>
      <c r="X50" s="103"/>
    </row>
    <row r="51" spans="1:26" ht="15.75" hidden="1" customHeight="1" x14ac:dyDescent="0.15">
      <c r="A51" s="82"/>
      <c r="B51" s="82"/>
      <c r="C51" s="103"/>
      <c r="D51" s="103"/>
      <c r="E51" s="103"/>
      <c r="F51" s="103"/>
      <c r="G51" s="103"/>
      <c r="H51" s="103"/>
      <c r="I51" s="124"/>
      <c r="J51" s="124"/>
      <c r="K51" s="124"/>
      <c r="L51" s="124"/>
      <c r="M51" s="124"/>
      <c r="N51" s="124"/>
      <c r="O51" s="124"/>
      <c r="P51" s="124"/>
      <c r="Q51" s="124"/>
      <c r="R51" s="124"/>
      <c r="S51" s="124"/>
      <c r="T51" s="124"/>
      <c r="U51" s="124"/>
      <c r="V51" s="124"/>
      <c r="W51" s="124"/>
      <c r="X51" s="103"/>
    </row>
    <row r="52" spans="1:26" ht="15.75" hidden="1" customHeight="1" x14ac:dyDescent="0.15">
      <c r="A52" s="82"/>
      <c r="B52" s="82"/>
      <c r="C52" s="103"/>
      <c r="D52" s="103"/>
      <c r="E52" s="103"/>
      <c r="F52" s="103"/>
      <c r="G52" s="103"/>
      <c r="H52" s="103"/>
      <c r="I52" s="124"/>
      <c r="J52" s="124"/>
      <c r="K52" s="124"/>
      <c r="L52" s="124"/>
      <c r="M52" s="124"/>
      <c r="N52" s="124"/>
      <c r="O52" s="124"/>
      <c r="P52" s="124"/>
      <c r="Q52" s="124"/>
      <c r="R52" s="124"/>
      <c r="S52" s="124"/>
      <c r="T52" s="124"/>
      <c r="U52" s="124"/>
      <c r="V52" s="124"/>
      <c r="W52" s="124"/>
      <c r="X52" s="103"/>
    </row>
    <row r="53" spans="1:26" ht="15.75" hidden="1" customHeight="1" x14ac:dyDescent="0.15">
      <c r="A53" s="82"/>
      <c r="B53" s="82"/>
      <c r="C53" s="103"/>
      <c r="D53" s="103"/>
      <c r="E53" s="103"/>
      <c r="F53" s="103"/>
      <c r="G53" s="103"/>
      <c r="H53" s="103"/>
      <c r="I53" s="124"/>
      <c r="J53" s="124"/>
      <c r="K53" s="124"/>
      <c r="L53" s="124"/>
      <c r="M53" s="124"/>
      <c r="N53" s="124"/>
      <c r="O53" s="124"/>
      <c r="P53" s="124"/>
      <c r="Q53" s="124"/>
      <c r="R53" s="124"/>
      <c r="S53" s="124"/>
      <c r="T53" s="124"/>
      <c r="U53" s="124"/>
      <c r="V53" s="124"/>
      <c r="W53" s="124"/>
      <c r="X53" s="103"/>
    </row>
    <row r="54" spans="1:26" ht="15.75" hidden="1" customHeight="1" x14ac:dyDescent="0.15">
      <c r="A54" s="82"/>
      <c r="B54" s="82"/>
      <c r="C54" s="103"/>
      <c r="D54" s="103"/>
      <c r="E54" s="103"/>
      <c r="F54" s="103"/>
      <c r="G54" s="103"/>
      <c r="H54" s="103"/>
      <c r="I54" s="124"/>
      <c r="J54" s="124"/>
      <c r="K54" s="124"/>
      <c r="L54" s="124"/>
      <c r="M54" s="124"/>
      <c r="N54" s="124"/>
      <c r="O54" s="124"/>
      <c r="P54" s="124"/>
      <c r="Q54" s="124"/>
      <c r="R54" s="124"/>
      <c r="S54" s="124"/>
      <c r="T54" s="124"/>
      <c r="U54" s="124"/>
      <c r="V54" s="124"/>
      <c r="W54" s="124"/>
      <c r="X54" s="103"/>
    </row>
    <row r="55" spans="1:26" ht="15.75" hidden="1" customHeight="1" x14ac:dyDescent="0.15">
      <c r="A55" s="82"/>
      <c r="B55" s="82"/>
      <c r="C55" s="103"/>
      <c r="D55" s="103"/>
      <c r="E55" s="103"/>
      <c r="F55" s="103"/>
      <c r="G55" s="103"/>
      <c r="H55" s="103"/>
      <c r="I55" s="124"/>
      <c r="J55" s="124"/>
      <c r="K55" s="124"/>
      <c r="L55" s="124"/>
      <c r="M55" s="124"/>
      <c r="N55" s="124"/>
      <c r="O55" s="124"/>
      <c r="P55" s="124"/>
      <c r="Q55" s="124"/>
      <c r="R55" s="124"/>
      <c r="S55" s="124"/>
      <c r="T55" s="124"/>
      <c r="U55" s="124"/>
      <c r="V55" s="124"/>
      <c r="W55" s="124"/>
      <c r="X55" s="103"/>
    </row>
    <row r="56" spans="1:26" ht="15.75" hidden="1" customHeight="1" x14ac:dyDescent="0.15">
      <c r="A56" s="82"/>
      <c r="B56" s="82"/>
      <c r="C56" s="103"/>
      <c r="D56" s="103"/>
      <c r="E56" s="103"/>
      <c r="F56" s="103"/>
      <c r="G56" s="103"/>
      <c r="H56" s="103"/>
      <c r="I56" s="124"/>
      <c r="J56" s="124"/>
      <c r="K56" s="124"/>
      <c r="L56" s="124"/>
      <c r="M56" s="124"/>
      <c r="N56" s="124"/>
      <c r="O56" s="124"/>
      <c r="P56" s="124"/>
      <c r="Q56" s="124"/>
      <c r="R56" s="124"/>
      <c r="S56" s="124"/>
      <c r="T56" s="124"/>
      <c r="U56" s="124"/>
      <c r="V56" s="124"/>
      <c r="W56" s="124"/>
      <c r="X56" s="103"/>
    </row>
    <row r="57" spans="1:26" ht="15.75" hidden="1" customHeight="1" x14ac:dyDescent="0.15">
      <c r="A57" s="82"/>
      <c r="B57" s="82"/>
      <c r="C57" s="103"/>
      <c r="D57" s="103"/>
      <c r="E57" s="103"/>
      <c r="F57" s="103"/>
      <c r="G57" s="103"/>
      <c r="H57" s="103"/>
      <c r="I57" s="124"/>
      <c r="J57" s="124"/>
      <c r="K57" s="124"/>
      <c r="L57" s="124"/>
      <c r="M57" s="124"/>
      <c r="N57" s="124"/>
      <c r="O57" s="124"/>
      <c r="P57" s="124"/>
      <c r="Q57" s="124"/>
      <c r="R57" s="124"/>
      <c r="S57" s="124"/>
      <c r="T57" s="124"/>
      <c r="U57" s="124"/>
      <c r="V57" s="124"/>
      <c r="W57" s="124"/>
      <c r="X57" s="103"/>
    </row>
    <row r="58" spans="1:26" ht="15.75" hidden="1" customHeight="1" x14ac:dyDescent="0.15">
      <c r="A58" s="82"/>
      <c r="B58" s="82"/>
      <c r="C58" s="103"/>
      <c r="D58" s="103"/>
      <c r="E58" s="103"/>
      <c r="F58" s="103"/>
      <c r="G58" s="103"/>
      <c r="H58" s="103"/>
      <c r="I58" s="124"/>
      <c r="J58" s="124"/>
      <c r="K58" s="124"/>
      <c r="L58" s="124"/>
      <c r="M58" s="124"/>
      <c r="N58" s="124"/>
      <c r="O58" s="124"/>
      <c r="P58" s="124"/>
      <c r="Q58" s="124"/>
      <c r="R58" s="124"/>
      <c r="S58" s="124"/>
      <c r="T58" s="124"/>
      <c r="U58" s="124"/>
      <c r="V58" s="124"/>
      <c r="W58" s="124"/>
      <c r="X58" s="103"/>
    </row>
    <row r="59" spans="1:26" ht="20.100000000000001" customHeight="1" x14ac:dyDescent="0.15">
      <c r="A59" s="82"/>
      <c r="B59" s="82"/>
      <c r="C59" s="103"/>
      <c r="D59" s="103"/>
      <c r="E59" s="103"/>
      <c r="F59" s="103"/>
      <c r="G59" s="103"/>
      <c r="H59" s="103"/>
      <c r="I59" s="125"/>
      <c r="J59" s="103"/>
      <c r="K59" s="103"/>
      <c r="L59" s="103"/>
      <c r="M59" s="103"/>
      <c r="N59" s="103"/>
      <c r="O59" s="103"/>
      <c r="P59" s="103"/>
      <c r="Q59" s="103"/>
      <c r="R59" s="103"/>
      <c r="S59" s="103"/>
      <c r="T59" s="103"/>
      <c r="U59" s="103"/>
      <c r="V59" s="103"/>
      <c r="W59" s="103"/>
      <c r="X59" s="103"/>
    </row>
    <row r="60" spans="1:26" ht="20.100000000000001" customHeight="1" x14ac:dyDescent="0.15">
      <c r="A60" s="82"/>
      <c r="B60" s="82"/>
      <c r="C60" s="95" t="s">
        <v>43</v>
      </c>
      <c r="D60" s="96"/>
      <c r="E60" s="96"/>
      <c r="F60" s="96"/>
      <c r="G60" s="96"/>
      <c r="H60" s="97"/>
      <c r="I60" s="126"/>
      <c r="J60" s="127"/>
      <c r="K60" s="127"/>
      <c r="L60" s="127"/>
      <c r="M60" s="127"/>
      <c r="N60" s="127"/>
      <c r="O60" s="127"/>
      <c r="P60" s="127"/>
      <c r="Q60" s="127"/>
      <c r="R60" s="127"/>
      <c r="S60" s="127"/>
      <c r="T60" s="127"/>
      <c r="U60" s="127"/>
      <c r="V60" s="127"/>
      <c r="W60" s="127"/>
      <c r="X60" s="127"/>
      <c r="Y60" s="127"/>
    </row>
    <row r="61" spans="1:26" ht="15" customHeight="1" x14ac:dyDescent="0.15">
      <c r="A61" s="82"/>
      <c r="B61" s="82"/>
      <c r="C61" s="128"/>
      <c r="D61" s="129"/>
      <c r="E61" s="129"/>
      <c r="F61" s="129"/>
      <c r="G61" s="129"/>
      <c r="H61" s="129"/>
      <c r="Z61" s="130"/>
    </row>
    <row r="62" spans="1:26" ht="20.100000000000001" customHeight="1" x14ac:dyDescent="0.15">
      <c r="A62" s="82"/>
      <c r="B62" s="82"/>
      <c r="C62" s="128"/>
      <c r="D62" s="131" t="s">
        <v>58</v>
      </c>
      <c r="E62" s="131"/>
      <c r="F62" s="131"/>
      <c r="G62" s="131"/>
      <c r="H62" s="131"/>
      <c r="I62" s="131"/>
      <c r="J62" s="131"/>
      <c r="K62" s="131"/>
      <c r="L62" s="131"/>
      <c r="M62" s="131"/>
      <c r="N62" s="131"/>
      <c r="O62" s="131"/>
      <c r="P62" s="131"/>
      <c r="Q62" s="131"/>
      <c r="R62" s="131"/>
      <c r="S62" s="131"/>
      <c r="T62" s="131"/>
      <c r="U62" s="131"/>
      <c r="V62" s="131"/>
      <c r="W62" s="131"/>
      <c r="X62" s="131"/>
      <c r="Y62" s="131"/>
      <c r="Z62" s="118"/>
    </row>
    <row r="63" spans="1:26" ht="20.100000000000001" customHeight="1" x14ac:dyDescent="0.15">
      <c r="A63" s="82">
        <f>IF(AND($I63&lt;&gt;"しない", $I63&lt;&gt;"する"), 1001, 0)</f>
        <v>1001</v>
      </c>
      <c r="B63" s="82"/>
      <c r="C63" s="98"/>
      <c r="D63" s="106">
        <v>1</v>
      </c>
      <c r="E63" s="132" t="s">
        <v>44</v>
      </c>
      <c r="F63" s="132"/>
      <c r="G63" s="132"/>
      <c r="H63" s="132"/>
      <c r="I63" s="43"/>
      <c r="J63" s="54"/>
      <c r="K63" s="54"/>
      <c r="L63" s="54"/>
      <c r="M63" s="54"/>
      <c r="N63" s="103"/>
      <c r="O63" s="103"/>
      <c r="P63" s="103"/>
      <c r="Q63" s="103"/>
      <c r="R63" s="103"/>
      <c r="S63" s="103"/>
      <c r="T63" s="103"/>
      <c r="U63" s="103"/>
      <c r="V63" s="103"/>
      <c r="W63" s="103"/>
      <c r="X63" s="103"/>
      <c r="Y63" s="103"/>
      <c r="Z63" s="104"/>
    </row>
    <row r="64" spans="1:26" ht="20.100000000000001" customHeight="1" x14ac:dyDescent="0.15">
      <c r="A64" s="82"/>
      <c r="B64" s="82"/>
      <c r="C64" s="98"/>
      <c r="D64" s="103"/>
      <c r="E64" s="132"/>
      <c r="F64" s="132"/>
      <c r="G64" s="132"/>
      <c r="H64" s="132"/>
      <c r="I64" s="119"/>
      <c r="J64" s="110" t="s">
        <v>59</v>
      </c>
      <c r="K64" s="110"/>
      <c r="L64" s="110"/>
      <c r="M64" s="110"/>
      <c r="N64" s="110"/>
      <c r="O64" s="110"/>
      <c r="P64" s="110"/>
      <c r="Q64" s="110"/>
      <c r="R64" s="110"/>
      <c r="S64" s="110"/>
      <c r="T64" s="110"/>
      <c r="U64" s="110"/>
      <c r="V64" s="110"/>
      <c r="W64" s="110"/>
      <c r="X64" s="110"/>
      <c r="Y64" s="110"/>
      <c r="Z64" s="104"/>
    </row>
    <row r="65" spans="1:26" ht="15.75" hidden="1" customHeight="1" x14ac:dyDescent="0.15">
      <c r="A65" s="82"/>
      <c r="B65" s="82"/>
      <c r="C65" s="98"/>
      <c r="D65" s="103"/>
      <c r="E65" s="103"/>
      <c r="F65" s="103"/>
      <c r="G65" s="103"/>
      <c r="H65" s="103"/>
      <c r="I65" s="119"/>
      <c r="J65" s="133"/>
      <c r="K65" s="133"/>
      <c r="L65" s="133"/>
      <c r="M65" s="133"/>
      <c r="N65" s="133"/>
      <c r="O65" s="133"/>
      <c r="P65" s="133"/>
      <c r="Q65" s="133"/>
      <c r="R65" s="133"/>
      <c r="S65" s="133"/>
      <c r="T65" s="133"/>
      <c r="U65" s="133"/>
      <c r="V65" s="133"/>
      <c r="W65" s="133"/>
      <c r="X65" s="133"/>
      <c r="Y65" s="133"/>
      <c r="Z65" s="104"/>
    </row>
    <row r="66" spans="1:26" ht="15.75" hidden="1" customHeight="1" x14ac:dyDescent="0.15">
      <c r="A66" s="82"/>
      <c r="B66" s="82"/>
      <c r="C66" s="98"/>
      <c r="D66" s="103"/>
      <c r="E66" s="103"/>
      <c r="F66" s="103"/>
      <c r="G66" s="103"/>
      <c r="H66" s="103"/>
      <c r="I66" s="119"/>
      <c r="J66" s="133"/>
      <c r="K66" s="133"/>
      <c r="L66" s="133"/>
      <c r="M66" s="133"/>
      <c r="N66" s="133"/>
      <c r="O66" s="133"/>
      <c r="P66" s="133"/>
      <c r="Q66" s="133"/>
      <c r="R66" s="133"/>
      <c r="S66" s="133"/>
      <c r="T66" s="133"/>
      <c r="U66" s="133"/>
      <c r="V66" s="133"/>
      <c r="W66" s="133"/>
      <c r="X66" s="133"/>
      <c r="Y66" s="133"/>
      <c r="Z66" s="104"/>
    </row>
    <row r="67" spans="1:26" ht="15.75" hidden="1" customHeight="1" x14ac:dyDescent="0.15">
      <c r="A67" s="82"/>
      <c r="B67" s="82"/>
      <c r="C67" s="98"/>
      <c r="D67" s="103"/>
      <c r="E67" s="103"/>
      <c r="F67" s="103"/>
      <c r="G67" s="103"/>
      <c r="H67" s="103"/>
      <c r="I67" s="119"/>
      <c r="J67" s="133"/>
      <c r="K67" s="133"/>
      <c r="L67" s="133"/>
      <c r="M67" s="133"/>
      <c r="N67" s="133"/>
      <c r="O67" s="133"/>
      <c r="P67" s="133"/>
      <c r="Q67" s="133"/>
      <c r="R67" s="133"/>
      <c r="S67" s="133"/>
      <c r="T67" s="133"/>
      <c r="U67" s="133"/>
      <c r="V67" s="133"/>
      <c r="W67" s="133"/>
      <c r="X67" s="133"/>
      <c r="Y67" s="133"/>
      <c r="Z67" s="104"/>
    </row>
    <row r="68" spans="1:26" ht="15.75" hidden="1" customHeight="1" x14ac:dyDescent="0.15">
      <c r="A68" s="82"/>
      <c r="B68" s="82"/>
      <c r="C68" s="98"/>
      <c r="D68" s="103"/>
      <c r="E68" s="103"/>
      <c r="F68" s="103"/>
      <c r="G68" s="103"/>
      <c r="H68" s="103"/>
      <c r="I68" s="119"/>
      <c r="J68" s="133"/>
      <c r="K68" s="133"/>
      <c r="L68" s="133"/>
      <c r="M68" s="133"/>
      <c r="N68" s="133"/>
      <c r="O68" s="133"/>
      <c r="P68" s="133"/>
      <c r="Q68" s="133"/>
      <c r="R68" s="133"/>
      <c r="S68" s="133"/>
      <c r="T68" s="133"/>
      <c r="U68" s="133"/>
      <c r="V68" s="133"/>
      <c r="W68" s="133"/>
      <c r="X68" s="133"/>
      <c r="Y68" s="133"/>
      <c r="Z68" s="104"/>
    </row>
    <row r="69" spans="1:26" ht="20.100000000000001" customHeight="1" x14ac:dyDescent="0.15">
      <c r="A69" s="82">
        <f>IF(OR(AND($I63="する",TRIM($I69)=""),AND($I63="しない",NOT(ISBLANK($I69)))), 1001, 0)</f>
        <v>0</v>
      </c>
      <c r="B69" s="82"/>
      <c r="C69" s="105"/>
      <c r="D69" s="106">
        <v>2</v>
      </c>
      <c r="E69" s="134" t="s">
        <v>0</v>
      </c>
      <c r="F69" s="134"/>
      <c r="G69" s="134"/>
      <c r="H69" s="134"/>
      <c r="I69" s="45"/>
      <c r="J69" s="46"/>
      <c r="K69" s="46"/>
      <c r="L69" s="46"/>
      <c r="M69" s="46"/>
      <c r="N69" s="113"/>
      <c r="O69" s="113"/>
      <c r="P69" s="113"/>
      <c r="Q69" s="113"/>
      <c r="R69" s="113"/>
      <c r="S69" s="113"/>
      <c r="T69" s="113"/>
      <c r="U69" s="113"/>
      <c r="V69" s="113"/>
      <c r="W69" s="113"/>
      <c r="X69" s="114"/>
      <c r="Y69" s="114"/>
      <c r="Z69" s="104"/>
    </row>
    <row r="70" spans="1:26" ht="20.100000000000001" customHeight="1" x14ac:dyDescent="0.15">
      <c r="A70" s="82"/>
      <c r="B70" s="82"/>
      <c r="C70" s="105"/>
      <c r="D70" s="106"/>
      <c r="E70" s="132"/>
      <c r="F70" s="132"/>
      <c r="G70" s="132"/>
      <c r="H70" s="132"/>
      <c r="I70" s="109"/>
      <c r="J70" s="110" t="s">
        <v>507</v>
      </c>
      <c r="K70" s="110"/>
      <c r="L70" s="110"/>
      <c r="M70" s="110"/>
      <c r="N70" s="110"/>
      <c r="O70" s="110"/>
      <c r="P70" s="110"/>
      <c r="Q70" s="110"/>
      <c r="R70" s="110"/>
      <c r="S70" s="110"/>
      <c r="T70" s="110"/>
      <c r="U70" s="110"/>
      <c r="V70" s="110"/>
      <c r="W70" s="110"/>
      <c r="X70" s="110"/>
      <c r="Y70" s="110"/>
      <c r="Z70" s="104"/>
    </row>
    <row r="71" spans="1:26" ht="20.100000000000001" customHeight="1" x14ac:dyDescent="0.15">
      <c r="A71" s="82">
        <f>IF(OR(AND($I63="する",AND($I71&lt;&gt;"", OR(ISERROR(FIND("@"&amp;LEFT($I71,3)&amp;"@", 都道府県3))=FALSE, ISERROR(FIND("@"&amp;LEFT($I71,4)&amp;"@",都道府県4))=FALSE))=FALSE),AND($I63="しない",NOT(ISBLANK($I71)))), 1001, 0)</f>
        <v>0</v>
      </c>
      <c r="B71" s="82"/>
      <c r="C71" s="105"/>
      <c r="D71" s="106">
        <v>3</v>
      </c>
      <c r="E71" s="134" t="s">
        <v>1</v>
      </c>
      <c r="F71" s="134"/>
      <c r="G71" s="134"/>
      <c r="H71" s="134"/>
      <c r="I71" s="55"/>
      <c r="J71" s="55"/>
      <c r="K71" s="55"/>
      <c r="L71" s="55"/>
      <c r="M71" s="55"/>
      <c r="N71" s="55"/>
      <c r="O71" s="55"/>
      <c r="P71" s="55"/>
      <c r="Q71" s="55"/>
      <c r="R71" s="55"/>
      <c r="S71" s="55"/>
      <c r="T71" s="55"/>
      <c r="U71" s="55"/>
      <c r="V71" s="55"/>
      <c r="W71" s="55"/>
      <c r="X71" s="55"/>
      <c r="Y71" s="55"/>
      <c r="Z71" s="104"/>
    </row>
    <row r="72" spans="1:26" ht="20.100000000000001" customHeight="1" x14ac:dyDescent="0.15">
      <c r="A72" s="82"/>
      <c r="B72" s="82"/>
      <c r="C72" s="105"/>
      <c r="D72" s="106"/>
      <c r="E72" s="132"/>
      <c r="F72" s="132"/>
      <c r="G72" s="132"/>
      <c r="H72" s="132"/>
      <c r="I72" s="109"/>
      <c r="J72" s="110" t="s">
        <v>42</v>
      </c>
      <c r="K72" s="110"/>
      <c r="L72" s="110"/>
      <c r="M72" s="110"/>
      <c r="N72" s="110"/>
      <c r="O72" s="110"/>
      <c r="P72" s="110"/>
      <c r="Q72" s="110"/>
      <c r="R72" s="110"/>
      <c r="S72" s="110"/>
      <c r="T72" s="110"/>
      <c r="U72" s="110"/>
      <c r="V72" s="110"/>
      <c r="W72" s="110"/>
      <c r="X72" s="110"/>
      <c r="Y72" s="110"/>
      <c r="Z72" s="104"/>
    </row>
    <row r="73" spans="1:26" ht="20.100000000000001" customHeight="1" x14ac:dyDescent="0.15">
      <c r="A73" s="82">
        <f>IF(OR(AND($I63="する",TRIM($I73)=""),AND($I63="しない",NOT(ISBLANK($I73)))), 1001, 0)</f>
        <v>0</v>
      </c>
      <c r="B73" s="82"/>
      <c r="C73" s="105"/>
      <c r="D73" s="106">
        <v>4</v>
      </c>
      <c r="E73" s="134" t="s">
        <v>2</v>
      </c>
      <c r="F73" s="134"/>
      <c r="G73" s="134"/>
      <c r="H73" s="134"/>
      <c r="I73" s="43"/>
      <c r="J73" s="43"/>
      <c r="K73" s="43"/>
      <c r="L73" s="43"/>
      <c r="M73" s="43"/>
      <c r="N73" s="43"/>
      <c r="O73" s="43"/>
      <c r="P73" s="43"/>
      <c r="Q73" s="43"/>
      <c r="R73" s="43"/>
      <c r="S73" s="43"/>
      <c r="T73" s="43"/>
      <c r="U73" s="43"/>
      <c r="V73" s="43"/>
      <c r="W73" s="43"/>
      <c r="X73" s="43"/>
      <c r="Y73" s="43"/>
      <c r="Z73" s="104"/>
    </row>
    <row r="74" spans="1:26" ht="30" customHeight="1" x14ac:dyDescent="0.15">
      <c r="A74" s="82"/>
      <c r="B74" s="82"/>
      <c r="C74" s="111"/>
      <c r="D74" s="103"/>
      <c r="E74" s="132"/>
      <c r="F74" s="132"/>
      <c r="G74" s="132"/>
      <c r="H74" s="132"/>
      <c r="I74" s="109"/>
      <c r="J74" s="135" t="s">
        <v>69</v>
      </c>
      <c r="K74" s="135"/>
      <c r="L74" s="135"/>
      <c r="M74" s="135"/>
      <c r="N74" s="135"/>
      <c r="O74" s="135"/>
      <c r="P74" s="135"/>
      <c r="Q74" s="135"/>
      <c r="R74" s="135"/>
      <c r="S74" s="135"/>
      <c r="T74" s="135"/>
      <c r="U74" s="135"/>
      <c r="V74" s="135"/>
      <c r="W74" s="135"/>
      <c r="X74" s="135"/>
      <c r="Y74" s="135"/>
      <c r="Z74" s="104"/>
    </row>
    <row r="75" spans="1:26" ht="20.100000000000001" customHeight="1" x14ac:dyDescent="0.15">
      <c r="A75" s="82">
        <f>IF(OR(AND($I63="する",TRIM($I75)=""),AND($I63="しない",NOT(ISBLANK($I75)))), 1001, 0)</f>
        <v>0</v>
      </c>
      <c r="B75" s="82"/>
      <c r="C75" s="105"/>
      <c r="D75" s="106">
        <v>5</v>
      </c>
      <c r="E75" s="134" t="s">
        <v>3</v>
      </c>
      <c r="F75" s="134"/>
      <c r="G75" s="134"/>
      <c r="H75" s="134"/>
      <c r="I75" s="43"/>
      <c r="J75" s="43"/>
      <c r="K75" s="43"/>
      <c r="L75" s="43"/>
      <c r="M75" s="43"/>
      <c r="N75" s="43"/>
      <c r="O75" s="43"/>
      <c r="P75" s="43"/>
      <c r="Q75" s="43"/>
      <c r="R75" s="43"/>
      <c r="S75" s="43"/>
      <c r="T75" s="43"/>
      <c r="U75" s="43"/>
      <c r="V75" s="43"/>
      <c r="W75" s="43"/>
      <c r="X75" s="43"/>
      <c r="Y75" s="43"/>
      <c r="Z75" s="104"/>
    </row>
    <row r="76" spans="1:26" ht="30" customHeight="1" x14ac:dyDescent="0.15">
      <c r="A76" s="82"/>
      <c r="B76" s="82"/>
      <c r="C76" s="111"/>
      <c r="D76" s="103"/>
      <c r="E76" s="132"/>
      <c r="F76" s="132"/>
      <c r="G76" s="132"/>
      <c r="H76" s="132"/>
      <c r="I76" s="109"/>
      <c r="J76" s="135" t="s">
        <v>70</v>
      </c>
      <c r="K76" s="135"/>
      <c r="L76" s="135"/>
      <c r="M76" s="135"/>
      <c r="N76" s="135"/>
      <c r="O76" s="135"/>
      <c r="P76" s="135"/>
      <c r="Q76" s="135"/>
      <c r="R76" s="135"/>
      <c r="S76" s="135"/>
      <c r="T76" s="135"/>
      <c r="U76" s="135"/>
      <c r="V76" s="135"/>
      <c r="W76" s="135"/>
      <c r="X76" s="135"/>
      <c r="Y76" s="135"/>
      <c r="Z76" s="104"/>
    </row>
    <row r="77" spans="1:26" ht="20.100000000000001" customHeight="1" x14ac:dyDescent="0.15">
      <c r="A77" s="82">
        <f>IF(OR(AND($I63="する",TRIM($I77)=""),AND($I63="しない",NOT(ISBLANK($I77)))), 1001, 0)</f>
        <v>0</v>
      </c>
      <c r="B77" s="82"/>
      <c r="C77" s="105"/>
      <c r="D77" s="106">
        <v>6</v>
      </c>
      <c r="E77" s="134" t="s">
        <v>29</v>
      </c>
      <c r="F77" s="134"/>
      <c r="G77" s="134"/>
      <c r="H77" s="134"/>
      <c r="I77" s="43"/>
      <c r="J77" s="43"/>
      <c r="K77" s="43"/>
      <c r="L77" s="43"/>
      <c r="M77" s="43"/>
      <c r="N77" s="43"/>
      <c r="O77" s="43"/>
      <c r="P77" s="43"/>
      <c r="Q77" s="43"/>
      <c r="R77" s="43"/>
      <c r="S77" s="43"/>
      <c r="T77" s="43"/>
      <c r="U77" s="43"/>
      <c r="V77" s="43"/>
      <c r="W77" s="43"/>
      <c r="X77" s="43"/>
      <c r="Y77" s="43"/>
      <c r="Z77" s="104"/>
    </row>
    <row r="78" spans="1:26" ht="20.100000000000001" customHeight="1" x14ac:dyDescent="0.15">
      <c r="A78" s="82"/>
      <c r="B78" s="82"/>
      <c r="C78" s="111"/>
      <c r="D78" s="103"/>
      <c r="E78" s="132"/>
      <c r="F78" s="132"/>
      <c r="G78" s="132"/>
      <c r="H78" s="132"/>
      <c r="I78" s="109"/>
      <c r="J78" s="110" t="s">
        <v>66</v>
      </c>
      <c r="K78" s="110"/>
      <c r="L78" s="110"/>
      <c r="M78" s="110"/>
      <c r="N78" s="110"/>
      <c r="O78" s="110"/>
      <c r="P78" s="110"/>
      <c r="Q78" s="110"/>
      <c r="R78" s="110"/>
      <c r="S78" s="110"/>
      <c r="T78" s="110"/>
      <c r="U78" s="110"/>
      <c r="V78" s="110"/>
      <c r="W78" s="110"/>
      <c r="X78" s="110"/>
      <c r="Y78" s="110"/>
      <c r="Z78" s="104"/>
    </row>
    <row r="79" spans="1:26" ht="20.100000000000001" customHeight="1" x14ac:dyDescent="0.15">
      <c r="A79" s="82">
        <f>IF(OR(AND($I63="する",TRIM($I79)=""),AND($I63="しない",NOT(ISBLANK($I79)))), 1001, 0)</f>
        <v>0</v>
      </c>
      <c r="B79" s="82"/>
      <c r="C79" s="105"/>
      <c r="D79" s="106">
        <v>7</v>
      </c>
      <c r="E79" s="134" t="s">
        <v>30</v>
      </c>
      <c r="F79" s="134"/>
      <c r="G79" s="134"/>
      <c r="H79" s="134"/>
      <c r="I79" s="43"/>
      <c r="J79" s="43"/>
      <c r="K79" s="43"/>
      <c r="L79" s="43"/>
      <c r="M79" s="43"/>
      <c r="N79" s="43"/>
      <c r="O79" s="43"/>
      <c r="P79" s="43"/>
      <c r="Q79" s="43"/>
      <c r="R79" s="43"/>
      <c r="S79" s="43"/>
      <c r="T79" s="43"/>
      <c r="U79" s="43"/>
      <c r="V79" s="43"/>
      <c r="W79" s="43"/>
      <c r="X79" s="43"/>
      <c r="Y79" s="43"/>
      <c r="Z79" s="104"/>
    </row>
    <row r="80" spans="1:26" ht="20.100000000000001" customHeight="1" x14ac:dyDescent="0.15">
      <c r="A80" s="82"/>
      <c r="B80" s="82"/>
      <c r="C80" s="111"/>
      <c r="D80" s="103"/>
      <c r="E80" s="132"/>
      <c r="F80" s="132"/>
      <c r="G80" s="132"/>
      <c r="H80" s="132"/>
      <c r="I80" s="109"/>
      <c r="J80" s="110" t="s">
        <v>12</v>
      </c>
      <c r="K80" s="110"/>
      <c r="L80" s="110"/>
      <c r="M80" s="110"/>
      <c r="N80" s="110"/>
      <c r="O80" s="110"/>
      <c r="P80" s="110"/>
      <c r="Q80" s="110"/>
      <c r="R80" s="110"/>
      <c r="S80" s="110"/>
      <c r="T80" s="110"/>
      <c r="U80" s="110"/>
      <c r="V80" s="110"/>
      <c r="W80" s="110"/>
      <c r="X80" s="110"/>
      <c r="Y80" s="110"/>
      <c r="Z80" s="104"/>
    </row>
    <row r="81" spans="1:26" ht="20.100000000000001" customHeight="1" x14ac:dyDescent="0.15">
      <c r="A81" s="82">
        <f>IF(OR(AND($I63="する",TRIM($I81)=""),AND($I63="しない",NOT(ISBLANK($I81)))), 1001, 0)</f>
        <v>0</v>
      </c>
      <c r="B81" s="82"/>
      <c r="C81" s="105"/>
      <c r="D81" s="106">
        <v>8</v>
      </c>
      <c r="E81" s="134" t="s">
        <v>31</v>
      </c>
      <c r="F81" s="134"/>
      <c r="G81" s="134"/>
      <c r="H81" s="134"/>
      <c r="I81" s="43"/>
      <c r="J81" s="43"/>
      <c r="K81" s="43"/>
      <c r="L81" s="43"/>
      <c r="M81" s="43"/>
      <c r="N81" s="43"/>
      <c r="O81" s="43"/>
      <c r="P81" s="43"/>
      <c r="Q81" s="43"/>
      <c r="R81" s="43"/>
      <c r="S81" s="43"/>
      <c r="T81" s="43"/>
      <c r="U81" s="43"/>
      <c r="V81" s="43"/>
      <c r="W81" s="43"/>
      <c r="X81" s="43"/>
      <c r="Y81" s="43"/>
      <c r="Z81" s="104"/>
    </row>
    <row r="82" spans="1:26" ht="20.100000000000001" customHeight="1" x14ac:dyDescent="0.15">
      <c r="A82" s="82"/>
      <c r="B82" s="82"/>
      <c r="C82" s="111"/>
      <c r="D82" s="103"/>
      <c r="E82" s="132"/>
      <c r="F82" s="132"/>
      <c r="G82" s="132"/>
      <c r="H82" s="132"/>
      <c r="I82" s="109"/>
      <c r="J82" s="110" t="s">
        <v>13</v>
      </c>
      <c r="K82" s="110"/>
      <c r="L82" s="110"/>
      <c r="M82" s="110"/>
      <c r="N82" s="110"/>
      <c r="O82" s="110"/>
      <c r="P82" s="110"/>
      <c r="Q82" s="110"/>
      <c r="R82" s="110"/>
      <c r="S82" s="110"/>
      <c r="T82" s="110"/>
      <c r="U82" s="110"/>
      <c r="V82" s="110"/>
      <c r="W82" s="110"/>
      <c r="X82" s="110"/>
      <c r="Y82" s="110"/>
      <c r="Z82" s="104"/>
    </row>
    <row r="83" spans="1:26" ht="20.100000000000001" customHeight="1" x14ac:dyDescent="0.15">
      <c r="A83" s="82">
        <f>IF(OR(AND($I63="する",NOT(AND(TRIM($I83)&lt;&gt;"",ISNUMBER(VALUE(SUBSTITUTE($I83,"-","")))))), AND($I63="しない",NOT(ISBLANK($I83)))), 1001, 0)</f>
        <v>0</v>
      </c>
      <c r="B83" s="82"/>
      <c r="C83" s="105"/>
      <c r="D83" s="106">
        <v>9</v>
      </c>
      <c r="E83" s="134" t="s">
        <v>6</v>
      </c>
      <c r="F83" s="134"/>
      <c r="G83" s="134"/>
      <c r="H83" s="134"/>
      <c r="I83" s="43"/>
      <c r="J83" s="43"/>
      <c r="K83" s="43"/>
      <c r="L83" s="43"/>
      <c r="M83" s="43"/>
      <c r="N83" s="113"/>
      <c r="O83" s="113"/>
      <c r="P83" s="113"/>
      <c r="Q83" s="113"/>
      <c r="R83" s="113"/>
      <c r="S83" s="113"/>
      <c r="T83" s="113"/>
      <c r="U83" s="113"/>
      <c r="V83" s="113"/>
      <c r="W83" s="113"/>
      <c r="X83" s="114"/>
      <c r="Y83" s="114"/>
      <c r="Z83" s="104"/>
    </row>
    <row r="84" spans="1:26" ht="20.100000000000001" customHeight="1" x14ac:dyDescent="0.15">
      <c r="A84" s="82"/>
      <c r="B84" s="82"/>
      <c r="C84" s="111"/>
      <c r="D84" s="103"/>
      <c r="E84" s="132"/>
      <c r="F84" s="132"/>
      <c r="G84" s="132"/>
      <c r="H84" s="132"/>
      <c r="I84" s="109"/>
      <c r="J84" s="110" t="s">
        <v>65</v>
      </c>
      <c r="K84" s="110"/>
      <c r="L84" s="110"/>
      <c r="M84" s="110"/>
      <c r="N84" s="110"/>
      <c r="O84" s="110"/>
      <c r="P84" s="110"/>
      <c r="Q84" s="110"/>
      <c r="R84" s="110"/>
      <c r="S84" s="110"/>
      <c r="T84" s="110"/>
      <c r="U84" s="110"/>
      <c r="V84" s="110"/>
      <c r="W84" s="110"/>
      <c r="X84" s="110"/>
      <c r="Y84" s="110"/>
      <c r="Z84" s="104"/>
    </row>
    <row r="85" spans="1:26" ht="20.100000000000001" customHeight="1" x14ac:dyDescent="0.15">
      <c r="A85" s="82">
        <f>IF(OR(AND($I63="する",AND(TRIM($I85)&lt;&gt;"",NOT(ISNUMBER(VALUE(SUBSTITUTE($I85,"-","")))))), AND($I63="しない",NOT(ISBLANK($I85)))), 1001, 0)</f>
        <v>0</v>
      </c>
      <c r="B85" s="82"/>
      <c r="C85" s="105"/>
      <c r="D85" s="106">
        <v>10</v>
      </c>
      <c r="E85" s="134" t="s">
        <v>7</v>
      </c>
      <c r="F85" s="134"/>
      <c r="G85" s="134"/>
      <c r="H85" s="134"/>
      <c r="I85" s="43"/>
      <c r="J85" s="43"/>
      <c r="K85" s="43"/>
      <c r="L85" s="43"/>
      <c r="M85" s="43"/>
      <c r="N85" s="113"/>
      <c r="O85" s="113"/>
      <c r="P85" s="113"/>
      <c r="Q85" s="113"/>
      <c r="R85" s="113"/>
      <c r="S85" s="113"/>
      <c r="T85" s="113"/>
      <c r="U85" s="113"/>
      <c r="V85" s="113"/>
      <c r="W85" s="113"/>
      <c r="X85" s="114"/>
      <c r="Y85" s="114"/>
      <c r="Z85" s="104"/>
    </row>
    <row r="86" spans="1:26" s="141" customFormat="1" ht="20.100000000000001" customHeight="1" x14ac:dyDescent="0.15">
      <c r="A86" s="136"/>
      <c r="B86" s="136"/>
      <c r="C86" s="137"/>
      <c r="D86" s="138"/>
      <c r="E86" s="139"/>
      <c r="F86" s="139"/>
      <c r="G86" s="139"/>
      <c r="H86" s="139"/>
      <c r="I86" s="109"/>
      <c r="J86" s="110" t="s">
        <v>65</v>
      </c>
      <c r="K86" s="110"/>
      <c r="L86" s="110"/>
      <c r="M86" s="110"/>
      <c r="N86" s="110"/>
      <c r="O86" s="110"/>
      <c r="P86" s="110"/>
      <c r="Q86" s="110"/>
      <c r="R86" s="110"/>
      <c r="S86" s="110"/>
      <c r="T86" s="110"/>
      <c r="U86" s="110"/>
      <c r="V86" s="110"/>
      <c r="W86" s="110"/>
      <c r="X86" s="110"/>
      <c r="Y86" s="110"/>
      <c r="Z86" s="140"/>
    </row>
    <row r="87" spans="1:26" ht="20.100000000000001" customHeight="1" x14ac:dyDescent="0.15">
      <c r="A87" s="82">
        <f>IF(OR(AND($I63="する", TRIM($I87)=""),AND($I63="しない", NOT(ISBLANK($I87)))), 1001, 0)</f>
        <v>0</v>
      </c>
      <c r="B87" s="82"/>
      <c r="C87" s="105"/>
      <c r="D87" s="106">
        <v>11</v>
      </c>
      <c r="E87" s="134" t="s">
        <v>10</v>
      </c>
      <c r="F87" s="134"/>
      <c r="G87" s="134"/>
      <c r="H87" s="134"/>
      <c r="I87" s="43"/>
      <c r="J87" s="43"/>
      <c r="K87" s="43"/>
      <c r="L87" s="43"/>
      <c r="M87" s="43"/>
      <c r="N87" s="43"/>
      <c r="O87" s="43"/>
      <c r="P87" s="43"/>
      <c r="Q87" s="43"/>
      <c r="R87" s="43"/>
      <c r="S87" s="43"/>
      <c r="T87" s="43"/>
      <c r="U87" s="43"/>
      <c r="V87" s="43"/>
      <c r="W87" s="43"/>
      <c r="X87" s="43"/>
      <c r="Y87" s="43"/>
      <c r="Z87" s="104"/>
    </row>
    <row r="88" spans="1:26" ht="20.100000000000001" customHeight="1" x14ac:dyDescent="0.15">
      <c r="A88" s="82"/>
      <c r="B88" s="82"/>
      <c r="C88" s="111"/>
      <c r="D88" s="103"/>
      <c r="E88" s="103"/>
      <c r="F88" s="103"/>
      <c r="G88" s="103"/>
      <c r="H88" s="103"/>
      <c r="I88" s="109"/>
      <c r="J88" s="142" t="s">
        <v>533</v>
      </c>
      <c r="K88" s="110"/>
      <c r="L88" s="110"/>
      <c r="M88" s="110"/>
      <c r="N88" s="110"/>
      <c r="O88" s="110"/>
      <c r="P88" s="110"/>
      <c r="Q88" s="110"/>
      <c r="R88" s="110"/>
      <c r="S88" s="110"/>
      <c r="T88" s="110"/>
      <c r="U88" s="110"/>
      <c r="V88" s="110"/>
      <c r="W88" s="110"/>
      <c r="X88" s="110"/>
      <c r="Y88" s="110"/>
      <c r="Z88" s="104"/>
    </row>
    <row r="89" spans="1:26" ht="20.100000000000001" customHeight="1" x14ac:dyDescent="0.15">
      <c r="A89" s="82"/>
      <c r="B89" s="82"/>
      <c r="C89" s="120"/>
      <c r="D89" s="121"/>
      <c r="E89" s="143"/>
      <c r="F89" s="143"/>
      <c r="G89" s="143"/>
      <c r="H89" s="143"/>
      <c r="I89" s="144"/>
      <c r="J89" s="122"/>
      <c r="K89" s="122"/>
      <c r="L89" s="122"/>
      <c r="M89" s="122"/>
      <c r="N89" s="122"/>
      <c r="O89" s="122"/>
      <c r="P89" s="122"/>
      <c r="Q89" s="122"/>
      <c r="R89" s="122"/>
      <c r="S89" s="122"/>
      <c r="T89" s="122"/>
      <c r="U89" s="122"/>
      <c r="V89" s="122"/>
      <c r="W89" s="122"/>
      <c r="X89" s="122"/>
      <c r="Y89" s="122"/>
      <c r="Z89" s="123"/>
    </row>
    <row r="90" spans="1:26" ht="20.100000000000001" customHeight="1" x14ac:dyDescent="0.15">
      <c r="A90" s="82"/>
      <c r="B90" s="82"/>
      <c r="C90" s="103"/>
      <c r="D90" s="103"/>
      <c r="E90" s="103"/>
      <c r="F90" s="103"/>
      <c r="G90" s="103"/>
      <c r="H90" s="103"/>
      <c r="I90" s="124"/>
      <c r="J90" s="124"/>
      <c r="K90" s="124"/>
      <c r="L90" s="124"/>
      <c r="M90" s="124"/>
      <c r="N90" s="124"/>
      <c r="O90" s="124"/>
      <c r="P90" s="124"/>
      <c r="Q90" s="124"/>
      <c r="R90" s="124"/>
      <c r="S90" s="124"/>
      <c r="T90" s="124"/>
      <c r="U90" s="124"/>
      <c r="V90" s="124"/>
      <c r="W90" s="124"/>
      <c r="X90" s="103"/>
    </row>
    <row r="91" spans="1:26" ht="15.75" hidden="1" customHeight="1" x14ac:dyDescent="0.15">
      <c r="A91" s="82"/>
      <c r="B91" s="82"/>
      <c r="C91" s="103"/>
      <c r="D91" s="103"/>
      <c r="E91" s="103"/>
      <c r="F91" s="103"/>
      <c r="G91" s="103"/>
      <c r="H91" s="103"/>
      <c r="I91" s="124"/>
      <c r="J91" s="124"/>
      <c r="K91" s="124"/>
      <c r="L91" s="124"/>
      <c r="M91" s="124"/>
      <c r="N91" s="124"/>
      <c r="O91" s="124"/>
      <c r="P91" s="124"/>
      <c r="Q91" s="124"/>
      <c r="R91" s="124"/>
      <c r="S91" s="124"/>
      <c r="T91" s="124"/>
      <c r="U91" s="124"/>
      <c r="V91" s="124"/>
      <c r="W91" s="124"/>
      <c r="X91" s="103"/>
    </row>
    <row r="92" spans="1:26" ht="15.75" hidden="1" customHeight="1" x14ac:dyDescent="0.15">
      <c r="A92" s="82"/>
      <c r="B92" s="82"/>
      <c r="C92" s="103"/>
      <c r="D92" s="103"/>
      <c r="E92" s="103"/>
      <c r="F92" s="103"/>
      <c r="G92" s="103"/>
      <c r="H92" s="103"/>
      <c r="I92" s="124"/>
      <c r="J92" s="124"/>
      <c r="K92" s="124"/>
      <c r="L92" s="124"/>
      <c r="M92" s="124"/>
      <c r="N92" s="124"/>
      <c r="O92" s="124"/>
      <c r="P92" s="124"/>
      <c r="Q92" s="124"/>
      <c r="R92" s="124"/>
      <c r="S92" s="124"/>
      <c r="T92" s="124"/>
      <c r="U92" s="124"/>
      <c r="V92" s="124"/>
      <c r="W92" s="124"/>
      <c r="X92" s="103"/>
    </row>
    <row r="93" spans="1:26" ht="15.75" hidden="1" customHeight="1" x14ac:dyDescent="0.15">
      <c r="A93" s="82"/>
      <c r="B93" s="82"/>
      <c r="C93" s="103"/>
      <c r="D93" s="103"/>
      <c r="E93" s="103"/>
      <c r="F93" s="103"/>
      <c r="G93" s="103"/>
      <c r="H93" s="103"/>
      <c r="I93" s="124"/>
      <c r="J93" s="124"/>
      <c r="K93" s="124"/>
      <c r="L93" s="124"/>
      <c r="M93" s="124"/>
      <c r="N93" s="124"/>
      <c r="O93" s="124"/>
      <c r="P93" s="124"/>
      <c r="Q93" s="124"/>
      <c r="R93" s="124"/>
      <c r="S93" s="124"/>
      <c r="T93" s="124"/>
      <c r="U93" s="124"/>
      <c r="V93" s="124"/>
      <c r="W93" s="124"/>
      <c r="X93" s="103"/>
    </row>
    <row r="94" spans="1:26" ht="15.75" hidden="1" customHeight="1" x14ac:dyDescent="0.15">
      <c r="A94" s="82"/>
      <c r="B94" s="82"/>
      <c r="C94" s="103"/>
      <c r="D94" s="103"/>
      <c r="E94" s="103"/>
      <c r="F94" s="103"/>
      <c r="G94" s="103"/>
      <c r="H94" s="103"/>
      <c r="I94" s="124"/>
      <c r="J94" s="124"/>
      <c r="K94" s="124"/>
      <c r="L94" s="124"/>
      <c r="M94" s="124"/>
      <c r="N94" s="124"/>
      <c r="O94" s="124"/>
      <c r="P94" s="124"/>
      <c r="Q94" s="124"/>
      <c r="R94" s="124"/>
      <c r="S94" s="124"/>
      <c r="T94" s="124"/>
      <c r="U94" s="124"/>
      <c r="V94" s="124"/>
      <c r="W94" s="124"/>
      <c r="X94" s="103"/>
    </row>
    <row r="95" spans="1:26" ht="15.75" hidden="1" customHeight="1" x14ac:dyDescent="0.15">
      <c r="A95" s="82"/>
      <c r="B95" s="82"/>
      <c r="C95" s="103"/>
      <c r="D95" s="103"/>
      <c r="E95" s="103"/>
      <c r="F95" s="103"/>
      <c r="G95" s="103"/>
      <c r="H95" s="103"/>
      <c r="I95" s="124"/>
      <c r="J95" s="124"/>
      <c r="K95" s="124"/>
      <c r="L95" s="124"/>
      <c r="M95" s="124"/>
      <c r="N95" s="124"/>
      <c r="O95" s="124"/>
      <c r="P95" s="124"/>
      <c r="Q95" s="124"/>
      <c r="R95" s="124"/>
      <c r="S95" s="124"/>
      <c r="T95" s="124"/>
      <c r="U95" s="124"/>
      <c r="V95" s="124"/>
      <c r="W95" s="124"/>
      <c r="X95" s="103"/>
    </row>
    <row r="96" spans="1:26" ht="15.75" hidden="1" customHeight="1" x14ac:dyDescent="0.15">
      <c r="A96" s="82"/>
      <c r="B96" s="82"/>
      <c r="C96" s="103"/>
      <c r="D96" s="103"/>
      <c r="E96" s="103"/>
      <c r="F96" s="103"/>
      <c r="G96" s="103"/>
      <c r="H96" s="103"/>
      <c r="I96" s="124"/>
      <c r="J96" s="124"/>
      <c r="K96" s="124"/>
      <c r="L96" s="124"/>
      <c r="M96" s="124"/>
      <c r="N96" s="124"/>
      <c r="O96" s="124"/>
      <c r="P96" s="124"/>
      <c r="Q96" s="124"/>
      <c r="R96" s="124"/>
      <c r="S96" s="124"/>
      <c r="T96" s="124"/>
      <c r="U96" s="124"/>
      <c r="V96" s="124"/>
      <c r="W96" s="124"/>
      <c r="X96" s="103"/>
    </row>
    <row r="97" spans="1:26" ht="15.75" hidden="1" customHeight="1" x14ac:dyDescent="0.15">
      <c r="A97" s="82"/>
      <c r="B97" s="82"/>
      <c r="C97" s="103"/>
      <c r="D97" s="103"/>
      <c r="E97" s="103"/>
      <c r="F97" s="103"/>
      <c r="G97" s="103"/>
      <c r="H97" s="103"/>
      <c r="I97" s="124"/>
      <c r="J97" s="124"/>
      <c r="K97" s="124"/>
      <c r="L97" s="124"/>
      <c r="M97" s="124"/>
      <c r="N97" s="124"/>
      <c r="O97" s="124"/>
      <c r="P97" s="124"/>
      <c r="Q97" s="124"/>
      <c r="R97" s="124"/>
      <c r="S97" s="124"/>
      <c r="T97" s="124"/>
      <c r="U97" s="124"/>
      <c r="V97" s="124"/>
      <c r="W97" s="124"/>
      <c r="X97" s="103"/>
    </row>
    <row r="98" spans="1:26" ht="15.75" hidden="1" customHeight="1" x14ac:dyDescent="0.15">
      <c r="A98" s="82"/>
      <c r="B98" s="82"/>
      <c r="C98" s="103"/>
      <c r="D98" s="103"/>
      <c r="E98" s="103"/>
      <c r="F98" s="103"/>
      <c r="G98" s="103"/>
      <c r="H98" s="103"/>
      <c r="I98" s="124"/>
      <c r="J98" s="124"/>
      <c r="K98" s="124"/>
      <c r="L98" s="124"/>
      <c r="M98" s="124"/>
      <c r="N98" s="124"/>
      <c r="O98" s="124"/>
      <c r="P98" s="124"/>
      <c r="Q98" s="124"/>
      <c r="R98" s="124"/>
      <c r="S98" s="124"/>
      <c r="T98" s="124"/>
      <c r="U98" s="124"/>
      <c r="V98" s="124"/>
      <c r="W98" s="124"/>
      <c r="X98" s="103"/>
    </row>
    <row r="99" spans="1:26" ht="15.75" hidden="1" customHeight="1" x14ac:dyDescent="0.15">
      <c r="A99" s="82"/>
      <c r="B99" s="82"/>
      <c r="C99" s="103"/>
      <c r="D99" s="103"/>
      <c r="E99" s="103"/>
      <c r="F99" s="103"/>
      <c r="G99" s="103"/>
      <c r="H99" s="103"/>
      <c r="I99" s="124"/>
      <c r="J99" s="124"/>
      <c r="K99" s="124"/>
      <c r="L99" s="124"/>
      <c r="M99" s="124"/>
      <c r="N99" s="124"/>
      <c r="O99" s="124"/>
      <c r="P99" s="124"/>
      <c r="Q99" s="124"/>
      <c r="R99" s="124"/>
      <c r="S99" s="124"/>
      <c r="T99" s="124"/>
      <c r="U99" s="124"/>
      <c r="V99" s="124"/>
      <c r="W99" s="124"/>
      <c r="X99" s="103"/>
    </row>
    <row r="100" spans="1:26" ht="15.75" hidden="1" customHeight="1" x14ac:dyDescent="0.15">
      <c r="A100" s="82"/>
      <c r="B100" s="82"/>
      <c r="C100" s="103"/>
      <c r="D100" s="103"/>
      <c r="E100" s="103"/>
      <c r="F100" s="103"/>
      <c r="G100" s="103"/>
      <c r="H100" s="103"/>
      <c r="I100" s="124"/>
      <c r="J100" s="124"/>
      <c r="K100" s="124"/>
      <c r="L100" s="124"/>
      <c r="M100" s="124"/>
      <c r="N100" s="124"/>
      <c r="O100" s="124"/>
      <c r="P100" s="124"/>
      <c r="Q100" s="124"/>
      <c r="R100" s="124"/>
      <c r="S100" s="124"/>
      <c r="T100" s="124"/>
      <c r="U100" s="124"/>
      <c r="V100" s="124"/>
      <c r="W100" s="124"/>
      <c r="X100" s="103"/>
    </row>
    <row r="101" spans="1:26" ht="15.75" hidden="1" customHeight="1" x14ac:dyDescent="0.15">
      <c r="A101" s="82"/>
      <c r="B101" s="82"/>
      <c r="C101" s="103"/>
      <c r="D101" s="103"/>
      <c r="E101" s="103"/>
      <c r="F101" s="103"/>
      <c r="G101" s="103"/>
      <c r="H101" s="103"/>
      <c r="I101" s="124"/>
      <c r="J101" s="124"/>
      <c r="K101" s="124"/>
      <c r="L101" s="124"/>
      <c r="M101" s="124"/>
      <c r="N101" s="124"/>
      <c r="O101" s="124"/>
      <c r="P101" s="124"/>
      <c r="Q101" s="124"/>
      <c r="R101" s="124"/>
      <c r="S101" s="124"/>
      <c r="T101" s="124"/>
      <c r="U101" s="124"/>
      <c r="V101" s="124"/>
      <c r="W101" s="124"/>
      <c r="X101" s="103"/>
    </row>
    <row r="102" spans="1:26" ht="15.75" hidden="1" customHeight="1" x14ac:dyDescent="0.15">
      <c r="A102" s="82"/>
      <c r="B102" s="82"/>
      <c r="C102" s="103"/>
      <c r="D102" s="103"/>
      <c r="E102" s="103"/>
      <c r="F102" s="103"/>
      <c r="G102" s="103"/>
      <c r="H102" s="103"/>
      <c r="I102" s="124"/>
      <c r="J102" s="124"/>
      <c r="K102" s="124"/>
      <c r="L102" s="124"/>
      <c r="M102" s="124"/>
      <c r="N102" s="124"/>
      <c r="O102" s="124"/>
      <c r="P102" s="124"/>
      <c r="Q102" s="124"/>
      <c r="R102" s="124"/>
      <c r="S102" s="124"/>
      <c r="T102" s="124"/>
      <c r="U102" s="124"/>
      <c r="V102" s="124"/>
      <c r="W102" s="124"/>
      <c r="X102" s="103"/>
    </row>
    <row r="103" spans="1:26" ht="15.75" hidden="1" customHeight="1" x14ac:dyDescent="0.15">
      <c r="A103" s="82"/>
      <c r="B103" s="82"/>
      <c r="C103" s="103"/>
      <c r="D103" s="103"/>
      <c r="E103" s="103"/>
      <c r="F103" s="103"/>
      <c r="G103" s="103"/>
      <c r="H103" s="103"/>
      <c r="I103" s="124"/>
      <c r="J103" s="124"/>
      <c r="K103" s="124"/>
      <c r="L103" s="124"/>
      <c r="M103" s="124"/>
      <c r="N103" s="124"/>
      <c r="O103" s="124"/>
      <c r="P103" s="124"/>
      <c r="Q103" s="124"/>
      <c r="R103" s="124"/>
      <c r="S103" s="124"/>
      <c r="T103" s="124"/>
      <c r="U103" s="124"/>
      <c r="V103" s="124"/>
      <c r="W103" s="124"/>
      <c r="X103" s="103"/>
    </row>
    <row r="104" spans="1:26" ht="15.75" hidden="1" customHeight="1" x14ac:dyDescent="0.15">
      <c r="A104" s="82"/>
      <c r="B104" s="82"/>
      <c r="C104" s="103"/>
      <c r="D104" s="103"/>
      <c r="E104" s="103"/>
      <c r="F104" s="103"/>
      <c r="G104" s="103"/>
      <c r="H104" s="103"/>
      <c r="I104" s="124"/>
      <c r="J104" s="124"/>
      <c r="K104" s="124"/>
      <c r="L104" s="124"/>
      <c r="M104" s="124"/>
      <c r="N104" s="124"/>
      <c r="O104" s="124"/>
      <c r="P104" s="124"/>
      <c r="Q104" s="124"/>
      <c r="R104" s="124"/>
      <c r="S104" s="124"/>
      <c r="T104" s="124"/>
      <c r="U104" s="124"/>
      <c r="V104" s="124"/>
      <c r="W104" s="124"/>
      <c r="X104" s="103"/>
    </row>
    <row r="105" spans="1:26" ht="15.75" hidden="1" customHeight="1" x14ac:dyDescent="0.15">
      <c r="A105" s="82"/>
      <c r="B105" s="82"/>
      <c r="C105" s="103"/>
      <c r="D105" s="103"/>
      <c r="E105" s="103"/>
      <c r="F105" s="103"/>
      <c r="G105" s="103"/>
      <c r="H105" s="103"/>
      <c r="I105" s="124"/>
      <c r="J105" s="124"/>
      <c r="K105" s="124"/>
      <c r="L105" s="124"/>
      <c r="M105" s="124"/>
      <c r="N105" s="124"/>
      <c r="O105" s="124"/>
      <c r="P105" s="124"/>
      <c r="Q105" s="124"/>
      <c r="R105" s="124"/>
      <c r="S105" s="124"/>
      <c r="T105" s="124"/>
      <c r="U105" s="124"/>
      <c r="V105" s="124"/>
      <c r="W105" s="124"/>
      <c r="X105" s="103"/>
    </row>
    <row r="106" spans="1:26" ht="15.75" hidden="1" customHeight="1" x14ac:dyDescent="0.15">
      <c r="A106" s="82"/>
      <c r="B106" s="82"/>
      <c r="C106" s="103"/>
      <c r="D106" s="103"/>
      <c r="E106" s="103"/>
      <c r="F106" s="103"/>
      <c r="G106" s="103"/>
      <c r="H106" s="103"/>
      <c r="I106" s="124"/>
      <c r="J106" s="124"/>
      <c r="K106" s="124"/>
      <c r="L106" s="124"/>
      <c r="M106" s="124"/>
      <c r="N106" s="124"/>
      <c r="O106" s="124"/>
      <c r="P106" s="124"/>
      <c r="Q106" s="124"/>
      <c r="R106" s="124"/>
      <c r="S106" s="124"/>
      <c r="T106" s="124"/>
      <c r="U106" s="124"/>
      <c r="V106" s="124"/>
      <c r="W106" s="124"/>
      <c r="X106" s="103"/>
    </row>
    <row r="107" spans="1:26" ht="15.75" hidden="1" customHeight="1" x14ac:dyDescent="0.15">
      <c r="A107" s="82"/>
      <c r="B107" s="82"/>
      <c r="C107" s="103"/>
      <c r="D107" s="103"/>
      <c r="E107" s="103"/>
      <c r="F107" s="103"/>
      <c r="G107" s="103"/>
      <c r="H107" s="103"/>
      <c r="I107" s="124"/>
      <c r="J107" s="124"/>
      <c r="K107" s="124"/>
      <c r="L107" s="124"/>
      <c r="M107" s="124"/>
      <c r="N107" s="124"/>
      <c r="O107" s="124"/>
      <c r="P107" s="124"/>
      <c r="Q107" s="124"/>
      <c r="R107" s="124"/>
      <c r="S107" s="124"/>
      <c r="T107" s="124"/>
      <c r="U107" s="124"/>
      <c r="V107" s="124"/>
      <c r="W107" s="124"/>
      <c r="X107" s="103"/>
    </row>
    <row r="108" spans="1:26" ht="20.100000000000001" customHeight="1" x14ac:dyDescent="0.15">
      <c r="A108" s="82"/>
      <c r="B108" s="82"/>
      <c r="C108" s="103"/>
      <c r="D108" s="103"/>
      <c r="E108" s="103"/>
      <c r="F108" s="103"/>
      <c r="G108" s="103"/>
      <c r="H108" s="103"/>
      <c r="I108" s="124"/>
      <c r="J108" s="103"/>
      <c r="K108" s="103"/>
      <c r="L108" s="103"/>
      <c r="M108" s="103"/>
      <c r="N108" s="103"/>
      <c r="O108" s="103"/>
      <c r="P108" s="103"/>
      <c r="Q108" s="103"/>
      <c r="R108" s="103"/>
      <c r="S108" s="103"/>
      <c r="T108" s="103"/>
      <c r="U108" s="103"/>
      <c r="V108" s="103"/>
      <c r="W108" s="103"/>
      <c r="X108" s="103"/>
    </row>
    <row r="109" spans="1:26" ht="20.100000000000001" customHeight="1" x14ac:dyDescent="0.15">
      <c r="A109" s="82"/>
      <c r="B109" s="82"/>
      <c r="C109" s="95" t="s">
        <v>45</v>
      </c>
      <c r="D109" s="96"/>
      <c r="E109" s="96"/>
      <c r="F109" s="96"/>
      <c r="G109" s="96"/>
      <c r="H109" s="97"/>
    </row>
    <row r="110" spans="1:26" ht="15" customHeight="1" x14ac:dyDescent="0.15">
      <c r="A110" s="82"/>
      <c r="B110" s="82"/>
      <c r="C110" s="145"/>
      <c r="D110" s="146"/>
      <c r="E110" s="146"/>
      <c r="F110" s="146"/>
      <c r="G110" s="146"/>
      <c r="H110" s="146"/>
      <c r="I110" s="147"/>
      <c r="J110" s="101"/>
      <c r="K110" s="101"/>
      <c r="L110" s="101"/>
      <c r="M110" s="101"/>
      <c r="N110" s="101"/>
      <c r="O110" s="101"/>
      <c r="P110" s="101"/>
      <c r="Q110" s="101"/>
      <c r="R110" s="101"/>
      <c r="S110" s="101"/>
      <c r="T110" s="101"/>
      <c r="U110" s="101"/>
      <c r="V110" s="101"/>
      <c r="W110" s="101"/>
      <c r="X110" s="101"/>
      <c r="Y110" s="101"/>
      <c r="Z110" s="102"/>
    </row>
    <row r="111" spans="1:26" ht="30" customHeight="1" x14ac:dyDescent="0.15">
      <c r="A111" s="82"/>
      <c r="B111" s="82"/>
      <c r="C111" s="145"/>
      <c r="D111" s="148" t="s">
        <v>67</v>
      </c>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04"/>
    </row>
    <row r="112" spans="1:26" ht="20.100000000000001" customHeight="1" x14ac:dyDescent="0.15">
      <c r="A112" s="82"/>
      <c r="B112" s="82"/>
      <c r="C112" s="105"/>
      <c r="D112" s="106">
        <v>1</v>
      </c>
      <c r="E112" s="134" t="s">
        <v>8</v>
      </c>
      <c r="F112" s="134"/>
      <c r="G112" s="134"/>
      <c r="H112" s="134"/>
      <c r="I112" s="43"/>
      <c r="J112" s="43"/>
      <c r="K112" s="43"/>
      <c r="L112" s="43"/>
      <c r="M112" s="43"/>
      <c r="N112" s="43"/>
      <c r="O112" s="43"/>
      <c r="P112" s="43"/>
      <c r="Q112" s="43"/>
      <c r="R112" s="43"/>
      <c r="S112" s="43"/>
      <c r="T112" s="43"/>
      <c r="U112" s="43"/>
      <c r="V112" s="43"/>
      <c r="W112" s="43"/>
      <c r="X112" s="43"/>
      <c r="Y112" s="43"/>
      <c r="Z112" s="104"/>
    </row>
    <row r="113" spans="1:26" ht="20.100000000000001" customHeight="1" x14ac:dyDescent="0.15">
      <c r="A113" s="82"/>
      <c r="B113" s="82"/>
      <c r="C113" s="105"/>
      <c r="D113" s="106"/>
      <c r="E113" s="132"/>
      <c r="F113" s="132"/>
      <c r="G113" s="132"/>
      <c r="H113" s="132"/>
      <c r="I113" s="119"/>
      <c r="J113" s="110" t="s">
        <v>53</v>
      </c>
      <c r="K113" s="110"/>
      <c r="L113" s="110"/>
      <c r="M113" s="110"/>
      <c r="N113" s="110"/>
      <c r="O113" s="110"/>
      <c r="P113" s="110"/>
      <c r="Q113" s="110"/>
      <c r="R113" s="110"/>
      <c r="S113" s="110"/>
      <c r="T113" s="110"/>
      <c r="U113" s="110"/>
      <c r="V113" s="110"/>
      <c r="W113" s="110"/>
      <c r="X113" s="110"/>
      <c r="Y113" s="110"/>
      <c r="Z113" s="104"/>
    </row>
    <row r="114" spans="1:26" ht="20.100000000000001" customHeight="1" x14ac:dyDescent="0.15">
      <c r="A114" s="82"/>
      <c r="B114" s="82"/>
      <c r="C114" s="105"/>
      <c r="D114" s="106">
        <v>2</v>
      </c>
      <c r="E114" s="134" t="s">
        <v>28</v>
      </c>
      <c r="F114" s="134"/>
      <c r="G114" s="134"/>
      <c r="H114" s="134"/>
      <c r="I114" s="43"/>
      <c r="J114" s="43"/>
      <c r="K114" s="43"/>
      <c r="L114" s="43"/>
      <c r="M114" s="43"/>
      <c r="N114" s="43"/>
      <c r="O114" s="43"/>
      <c r="P114" s="43"/>
      <c r="Q114" s="43"/>
      <c r="R114" s="43"/>
      <c r="S114" s="43"/>
      <c r="T114" s="43"/>
      <c r="U114" s="43"/>
      <c r="V114" s="43"/>
      <c r="W114" s="43"/>
      <c r="X114" s="43"/>
      <c r="Y114" s="43"/>
      <c r="Z114" s="104"/>
    </row>
    <row r="115" spans="1:26" ht="20.100000000000001" customHeight="1" x14ac:dyDescent="0.15">
      <c r="A115" s="82"/>
      <c r="B115" s="82"/>
      <c r="C115" s="105"/>
      <c r="D115" s="106"/>
      <c r="E115" s="132"/>
      <c r="F115" s="132"/>
      <c r="G115" s="132"/>
      <c r="H115" s="132"/>
      <c r="I115" s="119"/>
      <c r="J115" s="110" t="s">
        <v>12</v>
      </c>
      <c r="K115" s="110"/>
      <c r="L115" s="110"/>
      <c r="M115" s="110"/>
      <c r="N115" s="110"/>
      <c r="O115" s="110"/>
      <c r="P115" s="110"/>
      <c r="Q115" s="110"/>
      <c r="R115" s="110"/>
      <c r="S115" s="110"/>
      <c r="T115" s="110"/>
      <c r="U115" s="110"/>
      <c r="V115" s="110"/>
      <c r="W115" s="110"/>
      <c r="X115" s="110"/>
      <c r="Y115" s="110"/>
      <c r="Z115" s="104"/>
    </row>
    <row r="116" spans="1:26" ht="20.100000000000001" customHeight="1" x14ac:dyDescent="0.15">
      <c r="A116" s="82"/>
      <c r="B116" s="82"/>
      <c r="C116" s="105"/>
      <c r="D116" s="106">
        <v>3</v>
      </c>
      <c r="E116" s="134" t="s">
        <v>32</v>
      </c>
      <c r="F116" s="134"/>
      <c r="G116" s="134"/>
      <c r="H116" s="134"/>
      <c r="I116" s="43"/>
      <c r="J116" s="43"/>
      <c r="K116" s="43"/>
      <c r="L116" s="43"/>
      <c r="M116" s="43"/>
      <c r="N116" s="43"/>
      <c r="O116" s="43"/>
      <c r="P116" s="43"/>
      <c r="Q116" s="43"/>
      <c r="R116" s="43"/>
      <c r="S116" s="43"/>
      <c r="T116" s="43"/>
      <c r="U116" s="43"/>
      <c r="V116" s="43"/>
      <c r="W116" s="43"/>
      <c r="X116" s="43"/>
      <c r="Y116" s="43"/>
      <c r="Z116" s="104"/>
    </row>
    <row r="117" spans="1:26" ht="20.100000000000001" customHeight="1" x14ac:dyDescent="0.15">
      <c r="A117" s="82"/>
      <c r="B117" s="82"/>
      <c r="C117" s="105"/>
      <c r="D117" s="106"/>
      <c r="E117" s="132"/>
      <c r="F117" s="132"/>
      <c r="G117" s="132"/>
      <c r="H117" s="132"/>
      <c r="I117" s="119"/>
      <c r="J117" s="110" t="s">
        <v>13</v>
      </c>
      <c r="K117" s="110"/>
      <c r="L117" s="110"/>
      <c r="M117" s="110"/>
      <c r="N117" s="110"/>
      <c r="O117" s="110"/>
      <c r="P117" s="110"/>
      <c r="Q117" s="110"/>
      <c r="R117" s="110"/>
      <c r="S117" s="110"/>
      <c r="T117" s="110"/>
      <c r="U117" s="110"/>
      <c r="V117" s="110"/>
      <c r="W117" s="110"/>
      <c r="X117" s="110"/>
      <c r="Y117" s="110"/>
      <c r="Z117" s="104"/>
    </row>
    <row r="118" spans="1:26" ht="20.100000000000001" customHeight="1" x14ac:dyDescent="0.15">
      <c r="A118" s="82">
        <f>IF(AND(TRIM($I118)&lt;&gt;"",NOT(ISNUMBER(VALUE(SUBSTITUTE($I118,"-",""))))), 1001, 0)</f>
        <v>0</v>
      </c>
      <c r="B118" s="82"/>
      <c r="C118" s="105"/>
      <c r="D118" s="106">
        <v>4</v>
      </c>
      <c r="E118" s="134" t="s">
        <v>6</v>
      </c>
      <c r="F118" s="134"/>
      <c r="G118" s="134"/>
      <c r="H118" s="134"/>
      <c r="I118" s="43"/>
      <c r="J118" s="43"/>
      <c r="K118" s="43"/>
      <c r="L118" s="43"/>
      <c r="M118" s="43"/>
      <c r="N118" s="113"/>
      <c r="O118" s="113"/>
      <c r="P118" s="113"/>
      <c r="Q118" s="113"/>
      <c r="R118" s="113"/>
      <c r="S118" s="113"/>
      <c r="T118" s="113"/>
      <c r="U118" s="113"/>
      <c r="V118" s="113"/>
      <c r="W118" s="113"/>
      <c r="X118" s="114"/>
      <c r="Y118" s="114"/>
      <c r="Z118" s="104"/>
    </row>
    <row r="119" spans="1:26" ht="20.100000000000001" customHeight="1" x14ac:dyDescent="0.15">
      <c r="A119" s="82"/>
      <c r="B119" s="82"/>
      <c r="C119" s="111"/>
      <c r="D119" s="103"/>
      <c r="E119" s="132"/>
      <c r="F119" s="132"/>
      <c r="G119" s="132"/>
      <c r="H119" s="132"/>
      <c r="I119" s="109"/>
      <c r="J119" s="110" t="s">
        <v>65</v>
      </c>
      <c r="K119" s="110"/>
      <c r="L119" s="110"/>
      <c r="M119" s="110"/>
      <c r="N119" s="110"/>
      <c r="O119" s="110"/>
      <c r="P119" s="110"/>
      <c r="Q119" s="110"/>
      <c r="R119" s="110"/>
      <c r="S119" s="110"/>
      <c r="T119" s="110"/>
      <c r="U119" s="110"/>
      <c r="V119" s="110"/>
      <c r="W119" s="110"/>
      <c r="X119" s="110"/>
      <c r="Y119" s="110"/>
      <c r="Z119" s="104"/>
    </row>
    <row r="120" spans="1:26" ht="20.100000000000001" customHeight="1" x14ac:dyDescent="0.15">
      <c r="A120" s="82">
        <f>IF(AND(TRIM($I120)&lt;&gt;"",NOT(ISNUMBER(VALUE(SUBSTITUTE($I120,"-",""))))), 1001, 0)</f>
        <v>0</v>
      </c>
      <c r="B120" s="82"/>
      <c r="C120" s="105"/>
      <c r="D120" s="106">
        <v>5</v>
      </c>
      <c r="E120" s="134" t="s">
        <v>7</v>
      </c>
      <c r="F120" s="134"/>
      <c r="G120" s="134"/>
      <c r="H120" s="134"/>
      <c r="I120" s="43"/>
      <c r="J120" s="43"/>
      <c r="K120" s="43"/>
      <c r="L120" s="43"/>
      <c r="M120" s="43"/>
      <c r="N120" s="113"/>
      <c r="O120" s="113"/>
      <c r="P120" s="113"/>
      <c r="Q120" s="113"/>
      <c r="R120" s="113"/>
      <c r="S120" s="113"/>
      <c r="T120" s="113"/>
      <c r="U120" s="113"/>
      <c r="V120" s="113"/>
      <c r="W120" s="113"/>
      <c r="X120" s="114"/>
      <c r="Y120" s="114"/>
      <c r="Z120" s="104"/>
    </row>
    <row r="121" spans="1:26" ht="20.100000000000001" customHeight="1" x14ac:dyDescent="0.15">
      <c r="A121" s="82"/>
      <c r="B121" s="82"/>
      <c r="C121" s="111"/>
      <c r="D121" s="103"/>
      <c r="E121" s="132"/>
      <c r="F121" s="132"/>
      <c r="G121" s="132"/>
      <c r="H121" s="132"/>
      <c r="I121" s="119"/>
      <c r="J121" s="110" t="s">
        <v>56</v>
      </c>
      <c r="K121" s="110"/>
      <c r="L121" s="110"/>
      <c r="M121" s="110"/>
      <c r="N121" s="110"/>
      <c r="O121" s="110"/>
      <c r="P121" s="110"/>
      <c r="Q121" s="110"/>
      <c r="R121" s="110"/>
      <c r="S121" s="110"/>
      <c r="T121" s="110"/>
      <c r="U121" s="110"/>
      <c r="V121" s="110"/>
      <c r="W121" s="110"/>
      <c r="X121" s="110"/>
      <c r="Y121" s="110"/>
      <c r="Z121" s="104"/>
    </row>
    <row r="122" spans="1:26" ht="20.100000000000001" customHeight="1" x14ac:dyDescent="0.15">
      <c r="A122" s="82"/>
      <c r="B122" s="82"/>
      <c r="C122" s="105"/>
      <c r="D122" s="106">
        <v>6</v>
      </c>
      <c r="E122" s="134" t="s">
        <v>10</v>
      </c>
      <c r="F122" s="134"/>
      <c r="G122" s="134"/>
      <c r="H122" s="134"/>
      <c r="I122" s="43"/>
      <c r="J122" s="43"/>
      <c r="K122" s="43"/>
      <c r="L122" s="43"/>
      <c r="M122" s="43"/>
      <c r="N122" s="43"/>
      <c r="O122" s="43"/>
      <c r="P122" s="43"/>
      <c r="Q122" s="43"/>
      <c r="R122" s="43"/>
      <c r="S122" s="43"/>
      <c r="T122" s="43"/>
      <c r="U122" s="43"/>
      <c r="V122" s="43"/>
      <c r="W122" s="43"/>
      <c r="X122" s="43"/>
      <c r="Y122" s="43"/>
      <c r="Z122" s="104"/>
    </row>
    <row r="123" spans="1:26" ht="20.100000000000001" customHeight="1" x14ac:dyDescent="0.15">
      <c r="A123" s="82"/>
      <c r="B123" s="82"/>
      <c r="C123" s="111"/>
      <c r="D123" s="103"/>
      <c r="E123" s="103"/>
      <c r="F123" s="103"/>
      <c r="G123" s="103"/>
      <c r="H123" s="103"/>
      <c r="I123" s="109"/>
      <c r="J123" s="110" t="s">
        <v>24</v>
      </c>
      <c r="K123" s="110"/>
      <c r="L123" s="110"/>
      <c r="M123" s="110"/>
      <c r="N123" s="110"/>
      <c r="O123" s="110"/>
      <c r="P123" s="110"/>
      <c r="Q123" s="110"/>
      <c r="R123" s="110"/>
      <c r="S123" s="110"/>
      <c r="T123" s="110"/>
      <c r="U123" s="110"/>
      <c r="V123" s="110"/>
      <c r="W123" s="110"/>
      <c r="X123" s="110"/>
      <c r="Y123" s="110"/>
      <c r="Z123" s="104"/>
    </row>
    <row r="124" spans="1:26" ht="20.100000000000001" customHeight="1" x14ac:dyDescent="0.15">
      <c r="A124" s="82"/>
      <c r="B124" s="82"/>
      <c r="C124" s="120"/>
      <c r="D124" s="121"/>
      <c r="E124" s="121"/>
      <c r="F124" s="121"/>
      <c r="G124" s="121"/>
      <c r="H124" s="121"/>
      <c r="I124" s="149"/>
      <c r="J124" s="122"/>
      <c r="K124" s="122"/>
      <c r="L124" s="122"/>
      <c r="M124" s="122"/>
      <c r="N124" s="122"/>
      <c r="O124" s="122"/>
      <c r="P124" s="122"/>
      <c r="Q124" s="122"/>
      <c r="R124" s="122"/>
      <c r="S124" s="122"/>
      <c r="T124" s="122"/>
      <c r="U124" s="122"/>
      <c r="V124" s="122"/>
      <c r="W124" s="122"/>
      <c r="X124" s="122"/>
      <c r="Y124" s="122"/>
      <c r="Z124" s="123"/>
    </row>
    <row r="125" spans="1:26" ht="20.100000000000001" customHeight="1" x14ac:dyDescent="0.15">
      <c r="A125" s="82"/>
      <c r="B125" s="82"/>
      <c r="C125" s="103"/>
      <c r="D125" s="103"/>
      <c r="E125" s="103"/>
      <c r="F125" s="103"/>
      <c r="G125" s="103"/>
      <c r="H125" s="103"/>
      <c r="I125" s="124"/>
      <c r="J125" s="124"/>
      <c r="K125" s="124"/>
      <c r="L125" s="124"/>
      <c r="M125" s="124"/>
      <c r="N125" s="124"/>
      <c r="O125" s="124"/>
      <c r="P125" s="124"/>
      <c r="Q125" s="124"/>
      <c r="R125" s="124"/>
      <c r="S125" s="124"/>
      <c r="T125" s="124"/>
      <c r="U125" s="124"/>
      <c r="V125" s="124"/>
      <c r="W125" s="124"/>
      <c r="X125" s="124"/>
      <c r="Y125" s="124"/>
      <c r="Z125" s="103"/>
    </row>
    <row r="126" spans="1:26" ht="15.75" hidden="1" customHeight="1" x14ac:dyDescent="0.15">
      <c r="A126" s="82"/>
      <c r="B126" s="82"/>
      <c r="C126" s="103"/>
      <c r="D126" s="103"/>
      <c r="E126" s="103"/>
      <c r="F126" s="103"/>
      <c r="G126" s="103"/>
      <c r="H126" s="103"/>
      <c r="I126" s="124"/>
      <c r="J126" s="124"/>
      <c r="K126" s="124"/>
      <c r="L126" s="124"/>
      <c r="M126" s="124"/>
      <c r="N126" s="124"/>
      <c r="O126" s="124"/>
      <c r="P126" s="124"/>
      <c r="Q126" s="124"/>
      <c r="R126" s="124"/>
      <c r="S126" s="124"/>
      <c r="T126" s="124"/>
      <c r="U126" s="124"/>
      <c r="V126" s="124"/>
      <c r="W126" s="124"/>
      <c r="X126" s="103"/>
    </row>
    <row r="127" spans="1:26" ht="15.75" hidden="1" customHeight="1" x14ac:dyDescent="0.15">
      <c r="A127" s="82"/>
      <c r="B127" s="82"/>
      <c r="C127" s="103"/>
      <c r="D127" s="103"/>
      <c r="E127" s="103"/>
      <c r="F127" s="103"/>
      <c r="G127" s="103"/>
      <c r="H127" s="103"/>
      <c r="I127" s="124"/>
      <c r="J127" s="124"/>
      <c r="K127" s="124"/>
      <c r="L127" s="124"/>
      <c r="M127" s="124"/>
      <c r="N127" s="124"/>
      <c r="O127" s="124"/>
      <c r="P127" s="124"/>
      <c r="Q127" s="124"/>
      <c r="R127" s="124"/>
      <c r="S127" s="124"/>
      <c r="T127" s="124"/>
      <c r="U127" s="124"/>
      <c r="V127" s="124"/>
      <c r="W127" s="124"/>
      <c r="X127" s="103"/>
    </row>
    <row r="128" spans="1:26" ht="15.75" hidden="1" customHeight="1" x14ac:dyDescent="0.15">
      <c r="A128" s="82"/>
      <c r="B128" s="82"/>
      <c r="C128" s="103"/>
      <c r="D128" s="103"/>
      <c r="E128" s="103"/>
      <c r="F128" s="103"/>
      <c r="G128" s="103"/>
      <c r="H128" s="103"/>
      <c r="I128" s="124"/>
      <c r="J128" s="124"/>
      <c r="K128" s="124"/>
      <c r="L128" s="124"/>
      <c r="M128" s="124"/>
      <c r="N128" s="124"/>
      <c r="O128" s="124"/>
      <c r="P128" s="124"/>
      <c r="Q128" s="124"/>
      <c r="R128" s="124"/>
      <c r="S128" s="124"/>
      <c r="T128" s="124"/>
      <c r="U128" s="124"/>
      <c r="V128" s="124"/>
      <c r="W128" s="124"/>
      <c r="X128" s="103"/>
    </row>
    <row r="129" spans="1:24" ht="15.75" hidden="1" customHeight="1" x14ac:dyDescent="0.15">
      <c r="A129" s="82"/>
      <c r="B129" s="82"/>
      <c r="C129" s="103"/>
      <c r="D129" s="103"/>
      <c r="E129" s="103"/>
      <c r="F129" s="103"/>
      <c r="G129" s="103"/>
      <c r="H129" s="103"/>
      <c r="I129" s="124"/>
      <c r="J129" s="124"/>
      <c r="K129" s="124"/>
      <c r="L129" s="124"/>
      <c r="M129" s="124"/>
      <c r="N129" s="124"/>
      <c r="O129" s="124"/>
      <c r="P129" s="124"/>
      <c r="Q129" s="124"/>
      <c r="R129" s="124"/>
      <c r="S129" s="124"/>
      <c r="T129" s="124"/>
      <c r="U129" s="124"/>
      <c r="V129" s="124"/>
      <c r="W129" s="124"/>
      <c r="X129" s="103"/>
    </row>
    <row r="130" spans="1:24" ht="15.75" hidden="1" customHeight="1" x14ac:dyDescent="0.15">
      <c r="A130" s="82"/>
      <c r="B130" s="82"/>
      <c r="C130" s="103"/>
      <c r="D130" s="103"/>
      <c r="E130" s="103"/>
      <c r="F130" s="103"/>
      <c r="G130" s="103"/>
      <c r="H130" s="103"/>
      <c r="I130" s="124"/>
      <c r="J130" s="124"/>
      <c r="K130" s="124"/>
      <c r="L130" s="124"/>
      <c r="M130" s="124"/>
      <c r="N130" s="124"/>
      <c r="O130" s="124"/>
      <c r="P130" s="124"/>
      <c r="Q130" s="124"/>
      <c r="R130" s="124"/>
      <c r="S130" s="124"/>
      <c r="T130" s="124"/>
      <c r="U130" s="124"/>
      <c r="V130" s="124"/>
      <c r="W130" s="124"/>
      <c r="X130" s="103"/>
    </row>
    <row r="131" spans="1:24" ht="15.75" hidden="1" customHeight="1" x14ac:dyDescent="0.15">
      <c r="A131" s="82"/>
      <c r="B131" s="82"/>
      <c r="C131" s="103"/>
      <c r="D131" s="103"/>
      <c r="E131" s="103"/>
      <c r="F131" s="103"/>
      <c r="G131" s="103"/>
      <c r="H131" s="103"/>
      <c r="I131" s="124"/>
      <c r="J131" s="124"/>
      <c r="K131" s="124"/>
      <c r="L131" s="124"/>
      <c r="M131" s="124"/>
      <c r="N131" s="124"/>
      <c r="O131" s="124"/>
      <c r="P131" s="124"/>
      <c r="Q131" s="124"/>
      <c r="R131" s="124"/>
      <c r="S131" s="124"/>
      <c r="T131" s="124"/>
      <c r="U131" s="124"/>
      <c r="V131" s="124"/>
      <c r="W131" s="124"/>
      <c r="X131" s="103"/>
    </row>
    <row r="132" spans="1:24" ht="15.75" hidden="1" customHeight="1" x14ac:dyDescent="0.15">
      <c r="A132" s="82"/>
      <c r="B132" s="82"/>
      <c r="C132" s="103"/>
      <c r="D132" s="103"/>
      <c r="E132" s="103"/>
      <c r="F132" s="103"/>
      <c r="G132" s="103"/>
      <c r="H132" s="103"/>
      <c r="I132" s="124"/>
      <c r="J132" s="124"/>
      <c r="K132" s="124"/>
      <c r="L132" s="124"/>
      <c r="M132" s="124"/>
      <c r="N132" s="124"/>
      <c r="O132" s="124"/>
      <c r="P132" s="124"/>
      <c r="Q132" s="124"/>
      <c r="R132" s="124"/>
      <c r="S132" s="124"/>
      <c r="T132" s="124"/>
      <c r="U132" s="124"/>
      <c r="V132" s="124"/>
      <c r="W132" s="124"/>
      <c r="X132" s="103"/>
    </row>
    <row r="133" spans="1:24" ht="15.75" hidden="1" customHeight="1" x14ac:dyDescent="0.15">
      <c r="A133" s="82"/>
      <c r="B133" s="82"/>
      <c r="C133" s="103"/>
      <c r="D133" s="103"/>
      <c r="E133" s="103"/>
      <c r="F133" s="103"/>
      <c r="G133" s="103"/>
      <c r="H133" s="103"/>
      <c r="I133" s="124"/>
      <c r="J133" s="124"/>
      <c r="K133" s="124"/>
      <c r="L133" s="124"/>
      <c r="M133" s="124"/>
      <c r="N133" s="124"/>
      <c r="O133" s="124"/>
      <c r="P133" s="124"/>
      <c r="Q133" s="124"/>
      <c r="R133" s="124"/>
      <c r="S133" s="124"/>
      <c r="T133" s="124"/>
      <c r="U133" s="124"/>
      <c r="V133" s="124"/>
      <c r="W133" s="124"/>
      <c r="X133" s="103"/>
    </row>
    <row r="134" spans="1:24" ht="15.75" hidden="1" customHeight="1" x14ac:dyDescent="0.15">
      <c r="A134" s="82"/>
      <c r="B134" s="82"/>
      <c r="C134" s="103"/>
      <c r="D134" s="103"/>
      <c r="E134" s="103"/>
      <c r="F134" s="103"/>
      <c r="G134" s="103"/>
      <c r="H134" s="103"/>
      <c r="I134" s="124"/>
      <c r="J134" s="124"/>
      <c r="K134" s="124"/>
      <c r="L134" s="124"/>
      <c r="M134" s="124"/>
      <c r="N134" s="124"/>
      <c r="O134" s="124"/>
      <c r="P134" s="124"/>
      <c r="Q134" s="124"/>
      <c r="R134" s="124"/>
      <c r="S134" s="124"/>
      <c r="T134" s="124"/>
      <c r="U134" s="124"/>
      <c r="V134" s="124"/>
      <c r="W134" s="124"/>
      <c r="X134" s="103"/>
    </row>
    <row r="135" spans="1:24" ht="15.75" hidden="1" customHeight="1" x14ac:dyDescent="0.15">
      <c r="A135" s="82"/>
      <c r="B135" s="82"/>
      <c r="C135" s="103"/>
      <c r="D135" s="103"/>
      <c r="E135" s="103"/>
      <c r="F135" s="103"/>
      <c r="G135" s="103"/>
      <c r="H135" s="103"/>
      <c r="I135" s="124"/>
      <c r="J135" s="124"/>
      <c r="K135" s="124"/>
      <c r="L135" s="124"/>
      <c r="M135" s="124"/>
      <c r="N135" s="124"/>
      <c r="O135" s="124"/>
      <c r="P135" s="124"/>
      <c r="Q135" s="124"/>
      <c r="R135" s="124"/>
      <c r="S135" s="124"/>
      <c r="T135" s="124"/>
      <c r="U135" s="124"/>
      <c r="V135" s="124"/>
      <c r="W135" s="124"/>
      <c r="X135" s="103"/>
    </row>
    <row r="136" spans="1:24" ht="15.75" hidden="1" customHeight="1" x14ac:dyDescent="0.15">
      <c r="A136" s="82"/>
      <c r="B136" s="82"/>
      <c r="C136" s="103"/>
      <c r="D136" s="103"/>
      <c r="E136" s="103"/>
      <c r="F136" s="103"/>
      <c r="G136" s="103"/>
      <c r="H136" s="103"/>
      <c r="I136" s="124"/>
      <c r="J136" s="124"/>
      <c r="K136" s="124"/>
      <c r="L136" s="124"/>
      <c r="M136" s="124"/>
      <c r="N136" s="124"/>
      <c r="O136" s="124"/>
      <c r="P136" s="124"/>
      <c r="Q136" s="124"/>
      <c r="R136" s="124"/>
      <c r="S136" s="124"/>
      <c r="T136" s="124"/>
      <c r="U136" s="124"/>
      <c r="V136" s="124"/>
      <c r="W136" s="124"/>
      <c r="X136" s="103"/>
    </row>
    <row r="137" spans="1:24" ht="15.75" hidden="1" customHeight="1" x14ac:dyDescent="0.15">
      <c r="A137" s="82"/>
      <c r="B137" s="82"/>
      <c r="C137" s="103"/>
      <c r="D137" s="103"/>
      <c r="E137" s="103"/>
      <c r="F137" s="103"/>
      <c r="G137" s="103"/>
      <c r="H137" s="103"/>
      <c r="I137" s="124"/>
      <c r="J137" s="124"/>
      <c r="K137" s="124"/>
      <c r="L137" s="124"/>
      <c r="M137" s="124"/>
      <c r="N137" s="124"/>
      <c r="O137" s="124"/>
      <c r="P137" s="124"/>
      <c r="Q137" s="124"/>
      <c r="R137" s="124"/>
      <c r="S137" s="124"/>
      <c r="T137" s="124"/>
      <c r="U137" s="124"/>
      <c r="V137" s="124"/>
      <c r="W137" s="124"/>
      <c r="X137" s="103"/>
    </row>
    <row r="138" spans="1:24" ht="15.75" hidden="1" customHeight="1" x14ac:dyDescent="0.15">
      <c r="A138" s="82"/>
      <c r="B138" s="82"/>
      <c r="C138" s="103"/>
      <c r="D138" s="103"/>
      <c r="E138" s="103"/>
      <c r="F138" s="103"/>
      <c r="G138" s="103"/>
      <c r="H138" s="103"/>
      <c r="I138" s="124"/>
      <c r="J138" s="124"/>
      <c r="K138" s="124"/>
      <c r="L138" s="124"/>
      <c r="M138" s="124"/>
      <c r="N138" s="124"/>
      <c r="O138" s="124"/>
      <c r="P138" s="124"/>
      <c r="Q138" s="124"/>
      <c r="R138" s="124"/>
      <c r="S138" s="124"/>
      <c r="T138" s="124"/>
      <c r="U138" s="124"/>
      <c r="V138" s="124"/>
      <c r="W138" s="124"/>
      <c r="X138" s="103"/>
    </row>
    <row r="139" spans="1:24" ht="15.75" hidden="1" customHeight="1" x14ac:dyDescent="0.15">
      <c r="A139" s="82"/>
      <c r="B139" s="82"/>
      <c r="C139" s="103"/>
      <c r="D139" s="103"/>
      <c r="E139" s="103"/>
      <c r="F139" s="103"/>
      <c r="G139" s="103"/>
      <c r="H139" s="103"/>
      <c r="I139" s="124"/>
      <c r="J139" s="124"/>
      <c r="K139" s="124"/>
      <c r="L139" s="124"/>
      <c r="M139" s="124"/>
      <c r="N139" s="124"/>
      <c r="O139" s="124"/>
      <c r="P139" s="124"/>
      <c r="Q139" s="124"/>
      <c r="R139" s="124"/>
      <c r="S139" s="124"/>
      <c r="T139" s="124"/>
      <c r="U139" s="124"/>
      <c r="V139" s="124"/>
      <c r="W139" s="124"/>
      <c r="X139" s="103"/>
    </row>
    <row r="140" spans="1:24" ht="15.75" hidden="1" customHeight="1" x14ac:dyDescent="0.15">
      <c r="A140" s="82"/>
      <c r="B140" s="82"/>
      <c r="C140" s="103"/>
      <c r="D140" s="103"/>
      <c r="E140" s="103"/>
      <c r="F140" s="103"/>
      <c r="G140" s="103"/>
      <c r="H140" s="103"/>
      <c r="I140" s="124"/>
      <c r="J140" s="124"/>
      <c r="K140" s="124"/>
      <c r="L140" s="124"/>
      <c r="M140" s="124"/>
      <c r="N140" s="124"/>
      <c r="O140" s="124"/>
      <c r="P140" s="124"/>
      <c r="Q140" s="124"/>
      <c r="R140" s="124"/>
      <c r="S140" s="124"/>
      <c r="T140" s="124"/>
      <c r="U140" s="124"/>
      <c r="V140" s="124"/>
      <c r="W140" s="124"/>
      <c r="X140" s="103"/>
    </row>
    <row r="141" spans="1:24" ht="15.75" hidden="1" customHeight="1" x14ac:dyDescent="0.15">
      <c r="A141" s="82"/>
      <c r="B141" s="82"/>
      <c r="C141" s="103"/>
      <c r="D141" s="103"/>
      <c r="E141" s="103"/>
      <c r="F141" s="103"/>
      <c r="G141" s="103"/>
      <c r="H141" s="103"/>
      <c r="I141" s="124"/>
      <c r="J141" s="124"/>
      <c r="K141" s="124"/>
      <c r="L141" s="124"/>
      <c r="M141" s="124"/>
      <c r="N141" s="124"/>
      <c r="O141" s="124"/>
      <c r="P141" s="124"/>
      <c r="Q141" s="124"/>
      <c r="R141" s="124"/>
      <c r="S141" s="124"/>
      <c r="T141" s="124"/>
      <c r="U141" s="124"/>
      <c r="V141" s="124"/>
      <c r="W141" s="124"/>
      <c r="X141" s="103"/>
    </row>
    <row r="142" spans="1:24" ht="15.75" hidden="1" customHeight="1" x14ac:dyDescent="0.15">
      <c r="A142" s="82"/>
      <c r="B142" s="82"/>
      <c r="C142" s="103"/>
      <c r="D142" s="103"/>
      <c r="E142" s="103"/>
      <c r="F142" s="103"/>
      <c r="G142" s="103"/>
      <c r="H142" s="103"/>
      <c r="I142" s="124"/>
      <c r="J142" s="124"/>
      <c r="K142" s="124"/>
      <c r="L142" s="124"/>
      <c r="M142" s="124"/>
      <c r="N142" s="124"/>
      <c r="O142" s="124"/>
      <c r="P142" s="124"/>
      <c r="Q142" s="124"/>
      <c r="R142" s="124"/>
      <c r="S142" s="124"/>
      <c r="T142" s="124"/>
      <c r="U142" s="124"/>
      <c r="V142" s="124"/>
      <c r="W142" s="124"/>
      <c r="X142" s="103"/>
    </row>
    <row r="143" spans="1:24" ht="15.75" hidden="1" customHeight="1" x14ac:dyDescent="0.15">
      <c r="A143" s="82"/>
      <c r="B143" s="82"/>
      <c r="C143" s="103"/>
      <c r="D143" s="103"/>
      <c r="E143" s="103"/>
      <c r="F143" s="103"/>
      <c r="G143" s="103"/>
      <c r="H143" s="103"/>
      <c r="I143" s="124"/>
      <c r="J143" s="124"/>
      <c r="K143" s="124"/>
      <c r="L143" s="124"/>
      <c r="M143" s="124"/>
      <c r="N143" s="124"/>
      <c r="O143" s="124"/>
      <c r="P143" s="124"/>
      <c r="Q143" s="124"/>
      <c r="R143" s="124"/>
      <c r="S143" s="124"/>
      <c r="T143" s="124"/>
      <c r="U143" s="124"/>
      <c r="V143" s="124"/>
      <c r="W143" s="124"/>
      <c r="X143" s="103"/>
    </row>
    <row r="144" spans="1:24" ht="15.75" hidden="1" customHeight="1" x14ac:dyDescent="0.15">
      <c r="A144" s="82"/>
      <c r="B144" s="82"/>
      <c r="C144" s="103"/>
      <c r="D144" s="103"/>
      <c r="E144" s="103"/>
      <c r="F144" s="103"/>
      <c r="G144" s="103"/>
      <c r="H144" s="103"/>
      <c r="I144" s="124"/>
      <c r="J144" s="124"/>
      <c r="K144" s="124"/>
      <c r="L144" s="124"/>
      <c r="M144" s="124"/>
      <c r="N144" s="124"/>
      <c r="O144" s="124"/>
      <c r="P144" s="124"/>
      <c r="Q144" s="124"/>
      <c r="R144" s="124"/>
      <c r="S144" s="124"/>
      <c r="T144" s="124"/>
      <c r="U144" s="124"/>
      <c r="V144" s="124"/>
      <c r="W144" s="124"/>
      <c r="X144" s="103"/>
    </row>
    <row r="145" spans="1:26" ht="20.100000000000001" customHeight="1" x14ac:dyDescent="0.15">
      <c r="A145" s="82"/>
      <c r="B145" s="82"/>
      <c r="C145" s="103"/>
      <c r="D145" s="103"/>
      <c r="E145" s="103"/>
      <c r="F145" s="103"/>
      <c r="G145" s="103"/>
      <c r="H145" s="103"/>
      <c r="I145" s="125"/>
      <c r="J145" s="103"/>
      <c r="K145" s="103"/>
      <c r="L145" s="103"/>
      <c r="M145" s="103"/>
      <c r="N145" s="103"/>
      <c r="O145" s="103"/>
      <c r="P145" s="103"/>
      <c r="Q145" s="103"/>
      <c r="R145" s="103"/>
      <c r="S145" s="103"/>
      <c r="T145" s="103"/>
      <c r="U145" s="103"/>
      <c r="V145" s="103"/>
      <c r="W145" s="103"/>
      <c r="X145" s="103"/>
    </row>
    <row r="146" spans="1:26" ht="20.100000000000001" customHeight="1" x14ac:dyDescent="0.15">
      <c r="A146" s="82"/>
      <c r="B146" s="82"/>
      <c r="C146" s="95" t="s">
        <v>46</v>
      </c>
      <c r="D146" s="96"/>
      <c r="E146" s="96"/>
      <c r="F146" s="96"/>
      <c r="G146" s="96"/>
      <c r="H146" s="97"/>
    </row>
    <row r="147" spans="1:26" ht="15" customHeight="1" x14ac:dyDescent="0.15">
      <c r="A147" s="82"/>
      <c r="B147" s="82"/>
      <c r="C147" s="98"/>
      <c r="D147" s="99"/>
      <c r="E147" s="99"/>
      <c r="F147" s="99"/>
      <c r="G147" s="99"/>
      <c r="H147" s="99"/>
      <c r="I147" s="147"/>
      <c r="J147" s="101"/>
      <c r="K147" s="101"/>
      <c r="L147" s="101"/>
      <c r="M147" s="101"/>
      <c r="N147" s="101"/>
      <c r="O147" s="101"/>
      <c r="P147" s="101"/>
      <c r="Q147" s="101"/>
      <c r="R147" s="101"/>
      <c r="S147" s="101"/>
      <c r="T147" s="101"/>
      <c r="U147" s="101"/>
      <c r="V147" s="101"/>
      <c r="W147" s="101"/>
      <c r="X147" s="101"/>
      <c r="Y147" s="101"/>
      <c r="Z147" s="102"/>
    </row>
    <row r="148" spans="1:26" ht="20.100000000000001" customHeight="1" x14ac:dyDescent="0.15">
      <c r="A148" s="82"/>
      <c r="B148" s="82"/>
      <c r="C148" s="98"/>
      <c r="D148" s="150" t="s">
        <v>60</v>
      </c>
      <c r="E148" s="151"/>
      <c r="F148" s="151"/>
      <c r="G148" s="151"/>
      <c r="H148" s="151"/>
      <c r="I148" s="151"/>
      <c r="J148" s="151"/>
      <c r="K148" s="151"/>
      <c r="L148" s="151"/>
      <c r="M148" s="151"/>
      <c r="N148" s="151"/>
      <c r="O148" s="151"/>
      <c r="P148" s="151"/>
      <c r="Q148" s="151"/>
      <c r="R148" s="151"/>
      <c r="S148" s="151"/>
      <c r="T148" s="151"/>
      <c r="U148" s="151"/>
      <c r="V148" s="151"/>
      <c r="W148" s="151"/>
      <c r="X148" s="151"/>
      <c r="Y148" s="151"/>
      <c r="Z148" s="104"/>
    </row>
    <row r="149" spans="1:26" ht="20.100000000000001" customHeight="1" x14ac:dyDescent="0.15">
      <c r="A149" s="82">
        <f>IF(AND($I149&lt;&gt;"しない", $I149&lt;&gt;"する"), 1001, 0)</f>
        <v>0</v>
      </c>
      <c r="B149" s="82"/>
      <c r="C149" s="98"/>
      <c r="D149" s="106">
        <v>1</v>
      </c>
      <c r="E149" s="103" t="s">
        <v>61</v>
      </c>
      <c r="F149" s="103"/>
      <c r="G149" s="103"/>
      <c r="H149" s="103"/>
      <c r="I149" s="43" t="s">
        <v>63</v>
      </c>
      <c r="J149" s="43"/>
      <c r="K149" s="43"/>
      <c r="L149" s="43"/>
      <c r="M149" s="43"/>
      <c r="N149" s="103"/>
      <c r="O149" s="103"/>
      <c r="P149" s="103"/>
      <c r="Q149" s="103"/>
      <c r="R149" s="103"/>
      <c r="S149" s="103"/>
      <c r="T149" s="103"/>
      <c r="U149" s="103"/>
      <c r="V149" s="103"/>
      <c r="W149" s="103"/>
      <c r="X149" s="103"/>
      <c r="Y149" s="103"/>
      <c r="Z149" s="104"/>
    </row>
    <row r="150" spans="1:26" ht="20.100000000000001" customHeight="1" x14ac:dyDescent="0.15">
      <c r="A150" s="82"/>
      <c r="B150" s="82"/>
      <c r="C150" s="98"/>
      <c r="D150" s="103"/>
      <c r="E150" s="103"/>
      <c r="F150" s="103"/>
      <c r="G150" s="103"/>
      <c r="H150" s="103"/>
      <c r="I150" s="119"/>
      <c r="J150" s="110" t="s">
        <v>59</v>
      </c>
      <c r="K150" s="110"/>
      <c r="L150" s="110"/>
      <c r="M150" s="110"/>
      <c r="N150" s="110"/>
      <c r="O150" s="110"/>
      <c r="P150" s="110"/>
      <c r="Q150" s="110"/>
      <c r="R150" s="110"/>
      <c r="S150" s="110"/>
      <c r="T150" s="110"/>
      <c r="U150" s="110"/>
      <c r="V150" s="117"/>
      <c r="W150" s="117"/>
      <c r="X150" s="117"/>
      <c r="Y150" s="117"/>
      <c r="Z150" s="104"/>
    </row>
    <row r="151" spans="1:26" ht="20.100000000000001" customHeight="1" x14ac:dyDescent="0.15">
      <c r="A151" s="82">
        <f>IF(AND($I149="する",TRIM($I151)=""), 1001, 0)</f>
        <v>0</v>
      </c>
      <c r="B151" s="82"/>
      <c r="C151" s="105"/>
      <c r="D151" s="106">
        <v>2</v>
      </c>
      <c r="E151" s="79" t="s">
        <v>0</v>
      </c>
      <c r="I151" s="45"/>
      <c r="J151" s="46"/>
      <c r="K151" s="46"/>
      <c r="L151" s="46"/>
      <c r="M151" s="46"/>
      <c r="N151" s="113"/>
      <c r="O151" s="113"/>
      <c r="P151" s="113"/>
      <c r="Q151" s="113"/>
      <c r="R151" s="113"/>
      <c r="S151" s="113"/>
      <c r="T151" s="113"/>
      <c r="U151" s="113"/>
      <c r="V151" s="113"/>
      <c r="W151" s="113"/>
      <c r="X151" s="114"/>
      <c r="Y151" s="114"/>
      <c r="Z151" s="104"/>
    </row>
    <row r="152" spans="1:26" ht="20.100000000000001" customHeight="1" x14ac:dyDescent="0.15">
      <c r="A152" s="82"/>
      <c r="B152" s="82"/>
      <c r="C152" s="105"/>
      <c r="D152" s="106"/>
      <c r="E152" s="103"/>
      <c r="F152" s="103"/>
      <c r="G152" s="103"/>
      <c r="H152" s="103"/>
      <c r="I152" s="109"/>
      <c r="J152" s="110" t="s">
        <v>507</v>
      </c>
      <c r="K152" s="110"/>
      <c r="L152" s="110"/>
      <c r="M152" s="110"/>
      <c r="N152" s="110"/>
      <c r="O152" s="110"/>
      <c r="P152" s="110"/>
      <c r="Q152" s="110"/>
      <c r="R152" s="110"/>
      <c r="S152" s="110"/>
      <c r="T152" s="110"/>
      <c r="U152" s="110"/>
      <c r="V152" s="110"/>
      <c r="W152" s="110"/>
      <c r="X152" s="110"/>
      <c r="Y152" s="110"/>
      <c r="Z152" s="104"/>
    </row>
    <row r="153" spans="1:26" ht="20.100000000000001" customHeight="1" x14ac:dyDescent="0.15">
      <c r="A153" s="82">
        <f>IF(AND($I149="する",TRIM($I153)=""), 1001, 0)</f>
        <v>0</v>
      </c>
      <c r="B153" s="82"/>
      <c r="C153" s="105"/>
      <c r="D153" s="106">
        <v>3</v>
      </c>
      <c r="E153" s="79" t="s">
        <v>1</v>
      </c>
      <c r="I153" s="55"/>
      <c r="J153" s="55"/>
      <c r="K153" s="55"/>
      <c r="L153" s="55"/>
      <c r="M153" s="55"/>
      <c r="N153" s="55"/>
      <c r="O153" s="55"/>
      <c r="P153" s="55"/>
      <c r="Q153" s="55"/>
      <c r="R153" s="55"/>
      <c r="S153" s="55"/>
      <c r="T153" s="55"/>
      <c r="U153" s="55"/>
      <c r="V153" s="55"/>
      <c r="W153" s="55"/>
      <c r="X153" s="55"/>
      <c r="Y153" s="55"/>
      <c r="Z153" s="104"/>
    </row>
    <row r="154" spans="1:26" ht="20.100000000000001" customHeight="1" x14ac:dyDescent="0.15">
      <c r="A154" s="82"/>
      <c r="B154" s="82"/>
      <c r="C154" s="105"/>
      <c r="D154" s="106"/>
      <c r="E154" s="103"/>
      <c r="F154" s="103"/>
      <c r="G154" s="103"/>
      <c r="H154" s="103"/>
      <c r="I154" s="109"/>
      <c r="J154" s="110" t="s">
        <v>47</v>
      </c>
      <c r="K154" s="110"/>
      <c r="L154" s="110"/>
      <c r="M154" s="110"/>
      <c r="N154" s="110"/>
      <c r="O154" s="110"/>
      <c r="P154" s="110"/>
      <c r="Q154" s="110"/>
      <c r="R154" s="110"/>
      <c r="S154" s="110"/>
      <c r="T154" s="110"/>
      <c r="U154" s="110"/>
      <c r="V154" s="110"/>
      <c r="W154" s="110"/>
      <c r="X154" s="110"/>
      <c r="Y154" s="110"/>
      <c r="Z154" s="104"/>
    </row>
    <row r="155" spans="1:26" ht="20.100000000000001" customHeight="1" x14ac:dyDescent="0.15">
      <c r="A155" s="82"/>
      <c r="B155" s="82"/>
      <c r="C155" s="105"/>
      <c r="D155" s="106">
        <v>4</v>
      </c>
      <c r="E155" s="79" t="s">
        <v>48</v>
      </c>
      <c r="I155" s="43"/>
      <c r="J155" s="43"/>
      <c r="K155" s="43"/>
      <c r="L155" s="43"/>
      <c r="M155" s="43"/>
      <c r="N155" s="43"/>
      <c r="O155" s="43"/>
      <c r="P155" s="43"/>
      <c r="Q155" s="43"/>
      <c r="R155" s="43"/>
      <c r="S155" s="43"/>
      <c r="T155" s="43"/>
      <c r="U155" s="43"/>
      <c r="V155" s="43"/>
      <c r="W155" s="43"/>
      <c r="X155" s="43"/>
      <c r="Y155" s="43"/>
      <c r="Z155" s="104"/>
    </row>
    <row r="156" spans="1:26" ht="20.100000000000001" customHeight="1" x14ac:dyDescent="0.15">
      <c r="A156" s="82"/>
      <c r="B156" s="82"/>
      <c r="C156" s="105"/>
      <c r="D156" s="106"/>
      <c r="E156" s="103"/>
      <c r="F156" s="103"/>
      <c r="G156" s="103"/>
      <c r="H156" s="103"/>
      <c r="I156" s="109"/>
      <c r="J156" s="110" t="s">
        <v>12</v>
      </c>
      <c r="K156" s="110"/>
      <c r="L156" s="110"/>
      <c r="M156" s="110"/>
      <c r="N156" s="110"/>
      <c r="O156" s="110"/>
      <c r="P156" s="110"/>
      <c r="Q156" s="110"/>
      <c r="R156" s="110"/>
      <c r="S156" s="110"/>
      <c r="T156" s="110"/>
      <c r="U156" s="110"/>
      <c r="V156" s="110"/>
      <c r="W156" s="110"/>
      <c r="X156" s="110"/>
      <c r="Y156" s="110"/>
      <c r="Z156" s="104"/>
    </row>
    <row r="157" spans="1:26" ht="20.100000000000001" customHeight="1" x14ac:dyDescent="0.15">
      <c r="A157" s="82">
        <f>IF(AND($I149="する",TRIM($I157)=""), 1001, 0)</f>
        <v>0</v>
      </c>
      <c r="B157" s="82"/>
      <c r="C157" s="105"/>
      <c r="D157" s="106">
        <v>5</v>
      </c>
      <c r="E157" s="79" t="s">
        <v>49</v>
      </c>
      <c r="I157" s="43"/>
      <c r="J157" s="43"/>
      <c r="K157" s="43"/>
      <c r="L157" s="43"/>
      <c r="M157" s="43"/>
      <c r="N157" s="43"/>
      <c r="O157" s="43"/>
      <c r="P157" s="43"/>
      <c r="Q157" s="43"/>
      <c r="R157" s="43"/>
      <c r="S157" s="43"/>
      <c r="T157" s="43"/>
      <c r="U157" s="43"/>
      <c r="V157" s="43"/>
      <c r="W157" s="43"/>
      <c r="X157" s="43"/>
      <c r="Y157" s="43"/>
      <c r="Z157" s="104"/>
    </row>
    <row r="158" spans="1:26" ht="20.100000000000001" customHeight="1" x14ac:dyDescent="0.15">
      <c r="A158" s="82"/>
      <c r="B158" s="82"/>
      <c r="C158" s="111"/>
      <c r="D158" s="103"/>
      <c r="E158" s="103"/>
      <c r="F158" s="103"/>
      <c r="G158" s="103"/>
      <c r="H158" s="103"/>
      <c r="I158" s="109"/>
      <c r="J158" s="110" t="s">
        <v>13</v>
      </c>
      <c r="K158" s="110"/>
      <c r="L158" s="110"/>
      <c r="M158" s="110"/>
      <c r="N158" s="110"/>
      <c r="O158" s="110"/>
      <c r="P158" s="110"/>
      <c r="Q158" s="110"/>
      <c r="R158" s="110"/>
      <c r="S158" s="110"/>
      <c r="T158" s="110"/>
      <c r="U158" s="110"/>
      <c r="V158" s="110"/>
      <c r="W158" s="110"/>
      <c r="X158" s="110"/>
      <c r="Y158" s="110"/>
      <c r="Z158" s="104"/>
    </row>
    <row r="159" spans="1:26" ht="20.100000000000001" customHeight="1" x14ac:dyDescent="0.15">
      <c r="A159" s="82">
        <f>IF(AND($I149="する",NOT(AND(TRIM($I159)&lt;&gt;"",ISNUMBER(VALUE(SUBSTITUTE($I159,"-","")))))), 1001, 0)</f>
        <v>0</v>
      </c>
      <c r="B159" s="82"/>
      <c r="C159" s="105"/>
      <c r="D159" s="106">
        <v>6</v>
      </c>
      <c r="E159" s="79" t="s">
        <v>6</v>
      </c>
      <c r="I159" s="43"/>
      <c r="J159" s="43"/>
      <c r="K159" s="43"/>
      <c r="L159" s="43"/>
      <c r="M159" s="43"/>
      <c r="N159" s="113"/>
      <c r="O159" s="113"/>
      <c r="P159" s="113"/>
      <c r="Q159" s="113"/>
      <c r="R159" s="113"/>
      <c r="S159" s="113"/>
      <c r="T159" s="113"/>
      <c r="U159" s="113"/>
      <c r="V159" s="113"/>
      <c r="W159" s="113"/>
      <c r="X159" s="114"/>
      <c r="Y159" s="114"/>
      <c r="Z159" s="104"/>
    </row>
    <row r="160" spans="1:26" ht="20.100000000000001" customHeight="1" x14ac:dyDescent="0.15">
      <c r="A160" s="82"/>
      <c r="B160" s="82"/>
      <c r="C160" s="111"/>
      <c r="D160" s="103"/>
      <c r="E160" s="103"/>
      <c r="F160" s="103"/>
      <c r="G160" s="103"/>
      <c r="H160" s="103"/>
      <c r="I160" s="109"/>
      <c r="J160" s="110" t="s">
        <v>65</v>
      </c>
      <c r="K160" s="110"/>
      <c r="L160" s="110"/>
      <c r="M160" s="110"/>
      <c r="N160" s="110"/>
      <c r="O160" s="110"/>
      <c r="P160" s="110"/>
      <c r="Q160" s="110"/>
      <c r="R160" s="110"/>
      <c r="S160" s="110"/>
      <c r="T160" s="110"/>
      <c r="U160" s="110"/>
      <c r="V160" s="110"/>
      <c r="W160" s="110"/>
      <c r="X160" s="110"/>
      <c r="Y160" s="110"/>
      <c r="Z160" s="104"/>
    </row>
    <row r="161" spans="1:26" ht="20.100000000000001" customHeight="1" x14ac:dyDescent="0.15">
      <c r="A161" s="82">
        <f>IF(AND($I149="する",AND(TRIM($I161)&lt;&gt;"",NOT(ISNUMBER(VALUE(SUBSTITUTE($I161,"-","")))))), 1001, 0)</f>
        <v>0</v>
      </c>
      <c r="B161" s="82"/>
      <c r="C161" s="105"/>
      <c r="D161" s="106">
        <v>7</v>
      </c>
      <c r="E161" s="79" t="s">
        <v>7</v>
      </c>
      <c r="I161" s="43"/>
      <c r="J161" s="43"/>
      <c r="K161" s="43"/>
      <c r="L161" s="43"/>
      <c r="M161" s="43"/>
      <c r="N161" s="113"/>
      <c r="O161" s="113"/>
      <c r="P161" s="113"/>
      <c r="Q161" s="113"/>
      <c r="R161" s="113"/>
      <c r="S161" s="113"/>
      <c r="T161" s="113"/>
      <c r="U161" s="113"/>
      <c r="V161" s="113"/>
      <c r="W161" s="113"/>
      <c r="X161" s="114"/>
      <c r="Y161" s="114"/>
      <c r="Z161" s="104"/>
    </row>
    <row r="162" spans="1:26" ht="20.100000000000001" customHeight="1" x14ac:dyDescent="0.15">
      <c r="A162" s="82"/>
      <c r="B162" s="82"/>
      <c r="C162" s="111"/>
      <c r="D162" s="103"/>
      <c r="E162" s="103"/>
      <c r="F162" s="103"/>
      <c r="G162" s="103"/>
      <c r="H162" s="103"/>
      <c r="I162" s="109"/>
      <c r="J162" s="110" t="s">
        <v>56</v>
      </c>
      <c r="K162" s="110"/>
      <c r="L162" s="110"/>
      <c r="M162" s="110"/>
      <c r="N162" s="110"/>
      <c r="O162" s="110"/>
      <c r="P162" s="110"/>
      <c r="Q162" s="110"/>
      <c r="R162" s="110"/>
      <c r="S162" s="110"/>
      <c r="T162" s="110"/>
      <c r="U162" s="110"/>
      <c r="V162" s="110"/>
      <c r="W162" s="110"/>
      <c r="X162" s="110"/>
      <c r="Y162" s="110"/>
      <c r="Z162" s="104"/>
    </row>
    <row r="163" spans="1:26" ht="20.100000000000001" customHeight="1" x14ac:dyDescent="0.15">
      <c r="A163" s="82"/>
      <c r="B163" s="82"/>
      <c r="C163" s="120"/>
      <c r="D163" s="121"/>
      <c r="E163" s="121"/>
      <c r="F163" s="121"/>
      <c r="G163" s="121"/>
      <c r="H163" s="121"/>
      <c r="I163" s="144"/>
      <c r="J163" s="122"/>
      <c r="K163" s="122"/>
      <c r="L163" s="122"/>
      <c r="M163" s="122"/>
      <c r="N163" s="122"/>
      <c r="O163" s="122"/>
      <c r="P163" s="122"/>
      <c r="Q163" s="122"/>
      <c r="R163" s="122"/>
      <c r="S163" s="122"/>
      <c r="T163" s="122"/>
      <c r="U163" s="122"/>
      <c r="V163" s="122"/>
      <c r="W163" s="122"/>
      <c r="X163" s="122"/>
      <c r="Y163" s="122"/>
      <c r="Z163" s="123"/>
    </row>
    <row r="164" spans="1:26" ht="20.100000000000001" customHeight="1" x14ac:dyDescent="0.15">
      <c r="A164" s="82"/>
      <c r="B164" s="82"/>
      <c r="C164" s="103"/>
      <c r="D164" s="103"/>
      <c r="E164" s="103"/>
      <c r="F164" s="103"/>
      <c r="G164" s="103"/>
      <c r="H164" s="103"/>
      <c r="I164" s="124"/>
      <c r="J164" s="124"/>
      <c r="K164" s="124"/>
      <c r="L164" s="124"/>
      <c r="M164" s="124"/>
      <c r="N164" s="124"/>
      <c r="O164" s="124"/>
      <c r="P164" s="124"/>
      <c r="Q164" s="124"/>
      <c r="R164" s="124"/>
      <c r="S164" s="124"/>
      <c r="T164" s="124"/>
      <c r="U164" s="124"/>
      <c r="V164" s="124"/>
      <c r="W164" s="124"/>
      <c r="X164" s="124"/>
      <c r="Y164" s="124"/>
      <c r="Z164" s="103"/>
    </row>
    <row r="165" spans="1:26" ht="20.100000000000001" customHeight="1" x14ac:dyDescent="0.15">
      <c r="A165" s="82"/>
      <c r="B165" s="82"/>
      <c r="C165" s="103"/>
      <c r="D165" s="103"/>
      <c r="E165" s="103"/>
      <c r="F165" s="103"/>
      <c r="G165" s="103"/>
      <c r="H165" s="103"/>
      <c r="I165" s="124"/>
      <c r="J165" s="103"/>
      <c r="K165" s="103"/>
      <c r="L165" s="103"/>
      <c r="M165" s="103"/>
      <c r="N165" s="103"/>
      <c r="O165" s="103"/>
      <c r="P165" s="103"/>
      <c r="Q165" s="103"/>
      <c r="R165" s="103"/>
      <c r="S165" s="103"/>
      <c r="T165" s="103"/>
      <c r="U165" s="103"/>
      <c r="V165" s="103"/>
      <c r="W165" s="103"/>
      <c r="X165" s="103"/>
    </row>
    <row r="166" spans="1:26" ht="20.100000000000001" customHeight="1" x14ac:dyDescent="0.15">
      <c r="A166" s="82"/>
      <c r="B166" s="82"/>
      <c r="C166" s="95" t="s">
        <v>51</v>
      </c>
      <c r="D166" s="96"/>
      <c r="E166" s="96"/>
      <c r="F166" s="96"/>
      <c r="G166" s="96"/>
      <c r="H166" s="97"/>
    </row>
    <row r="167" spans="1:26" ht="20.100000000000001" customHeight="1" x14ac:dyDescent="0.15">
      <c r="A167" s="82"/>
      <c r="B167" s="82"/>
      <c r="C167" s="98"/>
      <c r="D167" s="99"/>
      <c r="E167" s="99"/>
      <c r="F167" s="99"/>
      <c r="G167" s="99"/>
      <c r="H167" s="99"/>
      <c r="I167" s="101"/>
      <c r="J167" s="101"/>
      <c r="K167" s="101"/>
      <c r="L167" s="101"/>
      <c r="M167" s="101"/>
      <c r="N167" s="101"/>
      <c r="O167" s="101"/>
      <c r="P167" s="101"/>
      <c r="Q167" s="101"/>
      <c r="R167" s="101"/>
      <c r="S167" s="101"/>
      <c r="T167" s="101"/>
      <c r="U167" s="101"/>
      <c r="V167" s="101"/>
      <c r="W167" s="101"/>
      <c r="X167" s="101"/>
      <c r="Y167" s="101"/>
      <c r="Z167" s="102"/>
    </row>
    <row r="168" spans="1:26" ht="15.75" hidden="1" customHeight="1" x14ac:dyDescent="0.15">
      <c r="A168" s="82"/>
      <c r="B168" s="82"/>
      <c r="C168" s="98"/>
      <c r="D168" s="99"/>
      <c r="E168" s="99"/>
      <c r="F168" s="99"/>
      <c r="G168" s="99"/>
      <c r="H168" s="99"/>
      <c r="I168" s="103"/>
      <c r="J168" s="103"/>
      <c r="K168" s="103"/>
      <c r="L168" s="103"/>
      <c r="M168" s="103"/>
      <c r="N168" s="103"/>
      <c r="O168" s="103"/>
      <c r="P168" s="103"/>
      <c r="Q168" s="103"/>
      <c r="R168" s="103"/>
      <c r="S168" s="103"/>
      <c r="T168" s="103"/>
      <c r="U168" s="103"/>
      <c r="V168" s="103"/>
      <c r="W168" s="103"/>
      <c r="X168" s="103"/>
      <c r="Y168" s="103"/>
      <c r="Z168" s="104"/>
    </row>
    <row r="169" spans="1:26" ht="20.100000000000001" customHeight="1" x14ac:dyDescent="0.15">
      <c r="A169" s="82">
        <f>IF(TRIM($I169)="", 1001, 0)</f>
        <v>1001</v>
      </c>
      <c r="B169" s="82"/>
      <c r="C169" s="105"/>
      <c r="D169" s="106">
        <v>1</v>
      </c>
      <c r="E169" s="79" t="s">
        <v>14</v>
      </c>
      <c r="I169" s="52"/>
      <c r="J169" s="53"/>
      <c r="K169" s="53"/>
      <c r="L169" s="53"/>
      <c r="M169" s="53"/>
      <c r="N169" s="107" t="s">
        <v>25</v>
      </c>
      <c r="O169" s="107"/>
      <c r="P169" s="107"/>
      <c r="Q169" s="107"/>
      <c r="R169" s="107"/>
      <c r="S169" s="107"/>
      <c r="T169" s="107"/>
      <c r="U169" s="107"/>
      <c r="V169" s="107"/>
      <c r="W169" s="108"/>
      <c r="X169" s="108"/>
      <c r="Y169" s="108"/>
      <c r="Z169" s="104"/>
    </row>
    <row r="170" spans="1:26" ht="20.100000000000001" customHeight="1" x14ac:dyDescent="0.15">
      <c r="A170" s="82"/>
      <c r="B170" s="82"/>
      <c r="C170" s="105"/>
      <c r="D170" s="106"/>
      <c r="E170" s="103"/>
      <c r="F170" s="103"/>
      <c r="G170" s="103"/>
      <c r="H170" s="103"/>
      <c r="I170" s="152"/>
      <c r="J170" s="110" t="s">
        <v>50</v>
      </c>
      <c r="K170" s="110"/>
      <c r="L170" s="110"/>
      <c r="M170" s="110"/>
      <c r="N170" s="110"/>
      <c r="O170" s="110"/>
      <c r="P170" s="110"/>
      <c r="Q170" s="110"/>
      <c r="R170" s="110"/>
      <c r="S170" s="110"/>
      <c r="T170" s="110"/>
      <c r="U170" s="110"/>
      <c r="V170" s="110"/>
      <c r="W170" s="110"/>
      <c r="X170" s="110"/>
      <c r="Y170" s="110"/>
      <c r="Z170" s="104"/>
    </row>
    <row r="171" spans="1:26" ht="20.100000000000001" customHeight="1" x14ac:dyDescent="0.15">
      <c r="A171" s="82"/>
      <c r="B171" s="82"/>
      <c r="C171" s="105"/>
      <c r="D171" s="106">
        <v>2</v>
      </c>
      <c r="E171" s="79" t="s">
        <v>18</v>
      </c>
      <c r="I171" s="57"/>
      <c r="J171" s="43"/>
      <c r="K171" s="43"/>
      <c r="L171" s="43"/>
      <c r="M171" s="43"/>
      <c r="N171" s="113"/>
      <c r="O171" s="113"/>
      <c r="P171" s="113"/>
      <c r="Q171" s="113"/>
      <c r="R171" s="113"/>
      <c r="S171" s="113"/>
      <c r="T171" s="113"/>
      <c r="U171" s="113"/>
      <c r="V171" s="113"/>
      <c r="W171" s="114"/>
      <c r="X171" s="114"/>
      <c r="Y171" s="114"/>
      <c r="Z171" s="104"/>
    </row>
    <row r="172" spans="1:26" ht="20.100000000000001" customHeight="1" x14ac:dyDescent="0.15">
      <c r="A172" s="82"/>
      <c r="B172" s="82"/>
      <c r="C172" s="105"/>
      <c r="D172" s="106"/>
      <c r="E172" s="103"/>
      <c r="F172" s="103"/>
      <c r="G172" s="103"/>
      <c r="H172" s="103"/>
      <c r="I172" s="109"/>
      <c r="J172" s="110" t="str">
        <f>日付例&amp;"　自己資本額を算定した決算日を入力してください。"</f>
        <v>例)2026/4/1、R8/4/1　自己資本額を算定した決算日を入力してください。</v>
      </c>
      <c r="K172" s="110"/>
      <c r="L172" s="110"/>
      <c r="M172" s="110"/>
      <c r="N172" s="110"/>
      <c r="O172" s="110"/>
      <c r="P172" s="110"/>
      <c r="Q172" s="110"/>
      <c r="R172" s="110"/>
      <c r="S172" s="110"/>
      <c r="T172" s="110"/>
      <c r="U172" s="110"/>
      <c r="V172" s="110"/>
      <c r="W172" s="110"/>
      <c r="X172" s="110"/>
      <c r="Y172" s="110"/>
      <c r="Z172" s="104"/>
    </row>
    <row r="173" spans="1:26" ht="20.100000000000001" customHeight="1" x14ac:dyDescent="0.15">
      <c r="A173" s="82">
        <f>IF(TRIM($I173)="", 1001, 0)</f>
        <v>1001</v>
      </c>
      <c r="B173" s="82"/>
      <c r="C173" s="105"/>
      <c r="D173" s="106">
        <v>3</v>
      </c>
      <c r="E173" s="79" t="s">
        <v>15</v>
      </c>
      <c r="I173" s="43"/>
      <c r="J173" s="44"/>
      <c r="K173" s="44"/>
      <c r="L173" s="44"/>
      <c r="M173" s="44"/>
      <c r="N173" s="113" t="s">
        <v>23</v>
      </c>
      <c r="O173" s="113"/>
      <c r="P173" s="113"/>
      <c r="Q173" s="113"/>
      <c r="R173" s="113"/>
      <c r="S173" s="113"/>
      <c r="T173" s="113"/>
      <c r="U173" s="113"/>
      <c r="V173" s="113"/>
      <c r="W173" s="114"/>
      <c r="X173" s="114"/>
      <c r="Y173" s="114"/>
      <c r="Z173" s="104"/>
    </row>
    <row r="174" spans="1:26" ht="20.100000000000001" customHeight="1" x14ac:dyDescent="0.15">
      <c r="A174" s="82"/>
      <c r="B174" s="82"/>
      <c r="C174" s="105"/>
      <c r="D174" s="106"/>
      <c r="E174" s="103"/>
      <c r="F174" s="103"/>
      <c r="G174" s="103"/>
      <c r="H174" s="103"/>
      <c r="I174" s="119"/>
      <c r="J174" s="110" t="s">
        <v>72</v>
      </c>
      <c r="K174" s="110"/>
      <c r="L174" s="110"/>
      <c r="M174" s="110"/>
      <c r="N174" s="110"/>
      <c r="O174" s="110"/>
      <c r="P174" s="110"/>
      <c r="Q174" s="110"/>
      <c r="R174" s="110"/>
      <c r="S174" s="110"/>
      <c r="T174" s="110"/>
      <c r="U174" s="110"/>
      <c r="V174" s="110"/>
      <c r="W174" s="110"/>
      <c r="X174" s="110"/>
      <c r="Y174" s="110"/>
      <c r="Z174" s="153"/>
    </row>
    <row r="175" spans="1:26" ht="20.100000000000001" customHeight="1" x14ac:dyDescent="0.15">
      <c r="A175" s="82"/>
      <c r="B175" s="82"/>
      <c r="C175" s="105"/>
      <c r="D175" s="106">
        <v>4</v>
      </c>
      <c r="E175" s="79" t="s">
        <v>22</v>
      </c>
      <c r="I175" s="57"/>
      <c r="J175" s="44"/>
      <c r="K175" s="44"/>
      <c r="L175" s="44"/>
      <c r="M175" s="44"/>
      <c r="N175" s="154" t="s">
        <v>16</v>
      </c>
      <c r="O175" s="57"/>
      <c r="P175" s="44"/>
      <c r="Q175" s="44"/>
      <c r="R175" s="155" t="s">
        <v>17</v>
      </c>
      <c r="S175" s="155"/>
      <c r="T175" s="155"/>
      <c r="U175" s="155"/>
      <c r="V175" s="155"/>
      <c r="W175" s="117"/>
      <c r="X175" s="117"/>
      <c r="Y175" s="117"/>
      <c r="Z175" s="104"/>
    </row>
    <row r="176" spans="1:26" ht="20.100000000000001" customHeight="1" x14ac:dyDescent="0.15">
      <c r="A176" s="82"/>
      <c r="B176" s="82"/>
      <c r="C176" s="105"/>
      <c r="D176" s="106"/>
      <c r="E176" s="103"/>
      <c r="F176" s="103"/>
      <c r="G176" s="103"/>
      <c r="H176" s="103"/>
      <c r="I176" s="156"/>
      <c r="J176" s="110" t="str">
        <f>日付例&amp;"　年月日を入力してください。"</f>
        <v>例)2026/4/1、R8/4/1　年月日を入力してください。</v>
      </c>
      <c r="K176" s="110"/>
      <c r="L176" s="110"/>
      <c r="M176" s="110"/>
      <c r="N176" s="110"/>
      <c r="O176" s="157"/>
      <c r="P176" s="110"/>
      <c r="Q176" s="110"/>
      <c r="R176" s="110"/>
      <c r="S176" s="110"/>
      <c r="T176" s="110"/>
      <c r="U176" s="110"/>
      <c r="V176" s="110"/>
      <c r="W176" s="110"/>
      <c r="X176" s="110"/>
      <c r="Y176" s="110"/>
      <c r="Z176" s="104"/>
    </row>
    <row r="177" spans="1:27" ht="20.100000000000001" customHeight="1" x14ac:dyDescent="0.15">
      <c r="A177" s="82"/>
      <c r="B177" s="82"/>
      <c r="C177" s="105"/>
      <c r="D177" s="106">
        <v>5</v>
      </c>
      <c r="E177" s="79" t="s">
        <v>34</v>
      </c>
      <c r="I177" s="57"/>
      <c r="J177" s="44"/>
      <c r="K177" s="44"/>
      <c r="L177" s="44"/>
      <c r="M177" s="44"/>
      <c r="N177" s="113"/>
      <c r="O177" s="113"/>
      <c r="P177" s="113"/>
      <c r="Q177" s="113"/>
      <c r="R177" s="113"/>
      <c r="S177" s="113"/>
      <c r="T177" s="113"/>
      <c r="U177" s="113"/>
      <c r="V177" s="113"/>
      <c r="W177" s="114"/>
      <c r="X177" s="114"/>
      <c r="Y177" s="114"/>
      <c r="Z177" s="104"/>
    </row>
    <row r="178" spans="1:27" ht="20.100000000000001" customHeight="1" x14ac:dyDescent="0.15">
      <c r="A178" s="82"/>
      <c r="B178" s="82"/>
      <c r="C178" s="105"/>
      <c r="D178" s="106"/>
      <c r="E178" s="103"/>
      <c r="F178" s="103"/>
      <c r="G178" s="103"/>
      <c r="H178" s="103"/>
      <c r="I178" s="156"/>
      <c r="J178" s="110" t="str">
        <f>日付例&amp;"　年月日を入力してください。"</f>
        <v>例)2026/4/1、R8/4/1　年月日を入力してください。</v>
      </c>
      <c r="K178" s="110"/>
      <c r="L178" s="110"/>
      <c r="M178" s="110"/>
      <c r="N178" s="110"/>
      <c r="O178" s="157"/>
      <c r="P178" s="110"/>
      <c r="Q178" s="110"/>
      <c r="R178" s="110"/>
      <c r="S178" s="110"/>
      <c r="T178" s="110"/>
      <c r="U178" s="110"/>
      <c r="V178" s="110"/>
      <c r="W178" s="110"/>
      <c r="X178" s="110"/>
      <c r="Y178" s="110"/>
      <c r="Z178" s="104"/>
    </row>
    <row r="179" spans="1:27" ht="20.100000000000001" customHeight="1" x14ac:dyDescent="0.15">
      <c r="A179" s="82">
        <f>IF(TRIM($I179)="", 1001, 0)</f>
        <v>1001</v>
      </c>
      <c r="B179" s="82"/>
      <c r="C179" s="105"/>
      <c r="D179" s="106">
        <v>6</v>
      </c>
      <c r="E179" s="79" t="s">
        <v>9</v>
      </c>
      <c r="I179" s="52"/>
      <c r="J179" s="56"/>
      <c r="K179" s="56"/>
      <c r="L179" s="56"/>
      <c r="M179" s="56"/>
      <c r="N179" s="113" t="s">
        <v>23</v>
      </c>
      <c r="O179" s="113"/>
      <c r="P179" s="113"/>
      <c r="Q179" s="113"/>
      <c r="R179" s="113"/>
      <c r="S179" s="113"/>
      <c r="T179" s="113"/>
      <c r="U179" s="113"/>
      <c r="V179" s="113"/>
      <c r="W179" s="114"/>
      <c r="X179" s="114"/>
      <c r="Y179" s="114"/>
      <c r="Z179" s="104"/>
    </row>
    <row r="180" spans="1:27" ht="20.100000000000001" customHeight="1" x14ac:dyDescent="0.15">
      <c r="A180" s="82"/>
      <c r="B180" s="82"/>
      <c r="C180" s="111"/>
      <c r="D180" s="103"/>
      <c r="E180" s="103"/>
      <c r="F180" s="103"/>
      <c r="G180" s="103"/>
      <c r="H180" s="103"/>
      <c r="I180" s="156"/>
      <c r="J180" s="110" t="s">
        <v>75</v>
      </c>
      <c r="K180" s="110"/>
      <c r="L180" s="110"/>
      <c r="M180" s="110"/>
      <c r="N180" s="110"/>
      <c r="O180" s="110"/>
      <c r="P180" s="110"/>
      <c r="Q180" s="110"/>
      <c r="R180" s="110"/>
      <c r="S180" s="110"/>
      <c r="T180" s="110"/>
      <c r="U180" s="110"/>
      <c r="V180" s="110"/>
      <c r="W180" s="110"/>
      <c r="X180" s="110"/>
      <c r="Y180" s="110"/>
      <c r="Z180" s="104"/>
    </row>
    <row r="181" spans="1:27" ht="20.100000000000001" customHeight="1" x14ac:dyDescent="0.15">
      <c r="A181" s="82"/>
      <c r="B181" s="82"/>
      <c r="C181" s="105"/>
      <c r="D181" s="106">
        <v>7</v>
      </c>
      <c r="E181" s="79" t="s">
        <v>19</v>
      </c>
      <c r="I181" s="52"/>
      <c r="J181" s="56"/>
      <c r="K181" s="56"/>
      <c r="L181" s="56"/>
      <c r="M181" s="56"/>
      <c r="N181" s="117" t="s">
        <v>26</v>
      </c>
      <c r="O181" s="117"/>
      <c r="P181" s="117"/>
      <c r="Q181" s="117"/>
      <c r="R181" s="117"/>
      <c r="S181" s="117"/>
      <c r="T181" s="117"/>
      <c r="U181" s="117"/>
      <c r="V181" s="117"/>
      <c r="W181" s="114"/>
      <c r="X181" s="114"/>
      <c r="Y181" s="114"/>
      <c r="Z181" s="104"/>
    </row>
    <row r="182" spans="1:27" ht="20.100000000000001" customHeight="1" x14ac:dyDescent="0.15">
      <c r="A182" s="82"/>
      <c r="B182" s="82"/>
      <c r="C182" s="105"/>
      <c r="D182" s="106"/>
      <c r="E182" s="103"/>
      <c r="F182" s="103"/>
      <c r="G182" s="103"/>
      <c r="H182" s="103"/>
      <c r="I182" s="109"/>
      <c r="J182" s="110"/>
      <c r="K182" s="110"/>
      <c r="L182" s="110"/>
      <c r="M182" s="110"/>
      <c r="N182" s="110"/>
      <c r="O182" s="110"/>
      <c r="P182" s="110"/>
      <c r="Q182" s="110"/>
      <c r="R182" s="110"/>
      <c r="S182" s="110"/>
      <c r="T182" s="110"/>
      <c r="U182" s="110"/>
      <c r="V182" s="110"/>
      <c r="W182" s="110"/>
      <c r="X182" s="110"/>
      <c r="Y182" s="110"/>
      <c r="Z182" s="104"/>
    </row>
    <row r="183" spans="1:27" ht="20.100000000000001" customHeight="1" x14ac:dyDescent="0.15">
      <c r="A183" s="82"/>
      <c r="B183" s="82"/>
      <c r="C183" s="105"/>
      <c r="D183" s="106">
        <v>8</v>
      </c>
      <c r="E183" s="79" t="s">
        <v>20</v>
      </c>
      <c r="I183" s="52"/>
      <c r="J183" s="56"/>
      <c r="K183" s="56"/>
      <c r="L183" s="56"/>
      <c r="M183" s="56"/>
      <c r="N183" s="117" t="s">
        <v>26</v>
      </c>
      <c r="O183" s="117"/>
      <c r="P183" s="117"/>
      <c r="Q183" s="117"/>
      <c r="R183" s="117"/>
      <c r="S183" s="117"/>
      <c r="T183" s="117"/>
      <c r="U183" s="117"/>
      <c r="V183" s="117"/>
      <c r="W183" s="114"/>
      <c r="X183" s="114"/>
      <c r="Y183" s="114"/>
      <c r="Z183" s="104"/>
    </row>
    <row r="184" spans="1:27" ht="20.100000000000001" customHeight="1" x14ac:dyDescent="0.15">
      <c r="A184" s="82"/>
      <c r="B184" s="82"/>
      <c r="C184" s="105"/>
      <c r="D184" s="106"/>
      <c r="E184" s="103"/>
      <c r="F184" s="103"/>
      <c r="G184" s="103"/>
      <c r="H184" s="103"/>
      <c r="I184" s="109"/>
      <c r="J184" s="110" t="str">
        <f>"(" &amp; D181 &amp; ")" &amp;E181 &amp; "の内数"</f>
        <v>(7)常勤職員の数の内数</v>
      </c>
      <c r="K184" s="110"/>
      <c r="L184" s="110"/>
      <c r="M184" s="110"/>
      <c r="N184" s="110"/>
      <c r="O184" s="110"/>
      <c r="P184" s="110"/>
      <c r="Q184" s="110"/>
      <c r="R184" s="110"/>
      <c r="S184" s="110"/>
      <c r="T184" s="110"/>
      <c r="U184" s="110"/>
      <c r="V184" s="110"/>
      <c r="W184" s="110"/>
      <c r="X184" s="110"/>
      <c r="Y184" s="110"/>
      <c r="Z184" s="104"/>
    </row>
    <row r="185" spans="1:27" ht="20.100000000000001" customHeight="1" x14ac:dyDescent="0.15">
      <c r="A185" s="82">
        <f>IF(TRIM($I185)="", 1001, 0)</f>
        <v>1001</v>
      </c>
      <c r="B185" s="82"/>
      <c r="C185" s="105"/>
      <c r="D185" s="106">
        <v>9</v>
      </c>
      <c r="E185" s="79" t="s">
        <v>11</v>
      </c>
      <c r="I185" s="43"/>
      <c r="J185" s="54"/>
      <c r="K185" s="54"/>
      <c r="L185" s="54"/>
      <c r="M185" s="54"/>
      <c r="N185" s="113"/>
      <c r="O185" s="113"/>
      <c r="P185" s="113"/>
      <c r="Q185" s="113"/>
      <c r="R185" s="113"/>
      <c r="S185" s="113"/>
      <c r="T185" s="113"/>
      <c r="U185" s="113"/>
      <c r="V185" s="113"/>
      <c r="W185" s="113"/>
      <c r="X185" s="114"/>
      <c r="Y185" s="114"/>
      <c r="Z185" s="104"/>
    </row>
    <row r="186" spans="1:27" ht="39.950000000000003" customHeight="1" x14ac:dyDescent="0.15">
      <c r="A186" s="82"/>
      <c r="B186" s="82"/>
      <c r="C186" s="111"/>
      <c r="D186" s="103"/>
      <c r="E186" s="103"/>
      <c r="F186" s="103"/>
      <c r="G186" s="103"/>
      <c r="H186" s="103"/>
      <c r="I186" s="109"/>
      <c r="J186" s="135" t="s">
        <v>74</v>
      </c>
      <c r="K186" s="135"/>
      <c r="L186" s="135"/>
      <c r="M186" s="135"/>
      <c r="N186" s="135"/>
      <c r="O186" s="135"/>
      <c r="P186" s="135"/>
      <c r="Q186" s="135"/>
      <c r="R186" s="135"/>
      <c r="S186" s="135"/>
      <c r="T186" s="135"/>
      <c r="U186" s="135"/>
      <c r="V186" s="135"/>
      <c r="W186" s="135"/>
      <c r="X186" s="135"/>
      <c r="Y186" s="135"/>
      <c r="Z186" s="104"/>
    </row>
    <row r="187" spans="1:27" ht="20.100000000000001" customHeight="1" x14ac:dyDescent="0.15">
      <c r="A187" s="82"/>
      <c r="B187" s="82"/>
      <c r="C187" s="98"/>
      <c r="D187" s="106">
        <v>10</v>
      </c>
      <c r="E187" s="79" t="s">
        <v>21</v>
      </c>
      <c r="H187" s="118"/>
      <c r="I187" s="158" t="s">
        <v>759</v>
      </c>
      <c r="J187" s="159"/>
      <c r="K187" s="159"/>
      <c r="L187" s="159"/>
      <c r="M187" s="159"/>
      <c r="N187" s="160"/>
      <c r="O187" s="161" t="s">
        <v>760</v>
      </c>
      <c r="P187" s="161"/>
      <c r="Q187" s="161"/>
      <c r="R187" s="161"/>
      <c r="S187" s="162" t="s">
        <v>761</v>
      </c>
      <c r="T187" s="162"/>
      <c r="U187" s="162"/>
      <c r="V187" s="162"/>
      <c r="W187" s="162"/>
      <c r="X187" s="162"/>
      <c r="Y187" s="162"/>
      <c r="Z187" s="104"/>
    </row>
    <row r="188" spans="1:27" ht="20.100000000000001" customHeight="1" x14ac:dyDescent="0.15">
      <c r="A188" s="82"/>
      <c r="B188" s="82"/>
      <c r="C188" s="105"/>
      <c r="D188" s="106"/>
      <c r="H188" s="118"/>
      <c r="I188" s="47"/>
      <c r="J188" s="48"/>
      <c r="K188" s="48"/>
      <c r="L188" s="48"/>
      <c r="M188" s="48"/>
      <c r="N188" s="49"/>
      <c r="O188" s="47"/>
      <c r="P188" s="48"/>
      <c r="Q188" s="50"/>
      <c r="R188" s="51"/>
      <c r="S188" s="47"/>
      <c r="T188" s="50"/>
      <c r="U188" s="50"/>
      <c r="V188" s="50"/>
      <c r="W188" s="50"/>
      <c r="X188" s="50"/>
      <c r="Y188" s="49"/>
      <c r="Z188" s="104"/>
    </row>
    <row r="189" spans="1:27" ht="45" customHeight="1" x14ac:dyDescent="0.15">
      <c r="A189" s="82"/>
      <c r="B189" s="82"/>
      <c r="C189" s="105"/>
      <c r="D189" s="106"/>
      <c r="E189" s="103"/>
      <c r="F189" s="103"/>
      <c r="G189" s="103"/>
      <c r="H189" s="103"/>
      <c r="I189" s="109"/>
      <c r="J189" s="163" t="s">
        <v>35</v>
      </c>
      <c r="K189" s="163"/>
      <c r="L189" s="163"/>
      <c r="M189" s="163"/>
      <c r="N189" s="163"/>
      <c r="O189" s="163"/>
      <c r="P189" s="163"/>
      <c r="Q189" s="163"/>
      <c r="R189" s="163"/>
      <c r="S189" s="163"/>
      <c r="T189" s="163"/>
      <c r="U189" s="163"/>
      <c r="V189" s="163"/>
      <c r="W189" s="163"/>
      <c r="X189" s="163"/>
      <c r="Y189" s="163"/>
      <c r="Z189" s="104"/>
      <c r="AA189" s="103"/>
    </row>
    <row r="190" spans="1:27" ht="20.100000000000001" customHeight="1" x14ac:dyDescent="0.15">
      <c r="A190" s="82"/>
      <c r="B190" s="82"/>
      <c r="C190" s="105"/>
      <c r="D190" s="164">
        <v>11</v>
      </c>
      <c r="E190" s="165" t="s">
        <v>54</v>
      </c>
      <c r="F190" s="165"/>
      <c r="G190" s="165"/>
      <c r="H190" s="165"/>
      <c r="I190" s="165"/>
      <c r="J190" s="165"/>
      <c r="K190" s="165"/>
      <c r="L190" s="165"/>
      <c r="M190" s="165"/>
      <c r="N190" s="165"/>
      <c r="O190" s="165"/>
      <c r="P190" s="165"/>
      <c r="Q190" s="165"/>
      <c r="R190" s="165"/>
      <c r="S190" s="165"/>
      <c r="T190" s="165"/>
      <c r="U190" s="165"/>
      <c r="V190" s="165"/>
      <c r="W190" s="165"/>
      <c r="X190" s="165"/>
      <c r="Y190" s="165"/>
      <c r="Z190" s="104"/>
      <c r="AA190" s="103"/>
    </row>
    <row r="191" spans="1:27" ht="20.100000000000001" customHeight="1" x14ac:dyDescent="0.15">
      <c r="A191" s="82"/>
      <c r="B191" s="82"/>
      <c r="C191" s="105"/>
      <c r="D191" s="166"/>
      <c r="E191" s="167" t="s">
        <v>36</v>
      </c>
      <c r="F191" s="167"/>
      <c r="G191" s="167"/>
      <c r="H191" s="167"/>
      <c r="I191" s="167"/>
      <c r="J191" s="167"/>
      <c r="K191" s="167"/>
      <c r="L191" s="167"/>
      <c r="M191" s="167"/>
      <c r="N191" s="167"/>
      <c r="O191" s="167"/>
      <c r="P191" s="167"/>
      <c r="Q191" s="167"/>
      <c r="R191" s="167"/>
      <c r="S191" s="167"/>
      <c r="T191" s="167"/>
      <c r="U191" s="167"/>
      <c r="V191" s="167"/>
      <c r="W191" s="167"/>
      <c r="X191" s="167"/>
      <c r="Y191" s="167"/>
      <c r="Z191" s="104"/>
      <c r="AA191" s="103"/>
    </row>
    <row r="192" spans="1:27" ht="20.100000000000001" customHeight="1" x14ac:dyDescent="0.15">
      <c r="A192" s="82"/>
      <c r="B192" s="82"/>
      <c r="C192" s="105"/>
      <c r="D192" s="168"/>
      <c r="E192" s="61"/>
      <c r="F192" s="62"/>
      <c r="G192" s="62"/>
      <c r="H192" s="62"/>
      <c r="I192" s="62"/>
      <c r="J192" s="62"/>
      <c r="K192" s="62"/>
      <c r="L192" s="62"/>
      <c r="M192" s="62"/>
      <c r="N192" s="62"/>
      <c r="O192" s="62"/>
      <c r="P192" s="62"/>
      <c r="Q192" s="62"/>
      <c r="R192" s="62"/>
      <c r="S192" s="62"/>
      <c r="T192" s="62"/>
      <c r="U192" s="62"/>
      <c r="V192" s="62"/>
      <c r="W192" s="62"/>
      <c r="X192" s="62"/>
      <c r="Y192" s="63"/>
      <c r="Z192" s="104"/>
      <c r="AA192" s="103"/>
    </row>
    <row r="193" spans="1:27" ht="20.100000000000001" customHeight="1" x14ac:dyDescent="0.15">
      <c r="A193" s="82"/>
      <c r="B193" s="82"/>
      <c r="C193" s="105"/>
      <c r="E193" s="58"/>
      <c r="F193" s="59"/>
      <c r="G193" s="59"/>
      <c r="H193" s="59"/>
      <c r="I193" s="59"/>
      <c r="J193" s="59"/>
      <c r="K193" s="59"/>
      <c r="L193" s="59"/>
      <c r="M193" s="59"/>
      <c r="N193" s="59"/>
      <c r="O193" s="59"/>
      <c r="P193" s="59"/>
      <c r="Q193" s="59"/>
      <c r="R193" s="59"/>
      <c r="S193" s="59"/>
      <c r="T193" s="59"/>
      <c r="U193" s="59"/>
      <c r="V193" s="59"/>
      <c r="W193" s="59"/>
      <c r="X193" s="59"/>
      <c r="Y193" s="60"/>
      <c r="Z193" s="104"/>
      <c r="AA193" s="103"/>
    </row>
    <row r="194" spans="1:27" ht="20.100000000000001" customHeight="1" x14ac:dyDescent="0.15">
      <c r="A194" s="82"/>
      <c r="B194" s="82"/>
      <c r="C194" s="105"/>
      <c r="D194" s="168"/>
      <c r="E194" s="58"/>
      <c r="F194" s="59"/>
      <c r="G194" s="59"/>
      <c r="H194" s="59"/>
      <c r="I194" s="59"/>
      <c r="J194" s="59"/>
      <c r="K194" s="59"/>
      <c r="L194" s="59"/>
      <c r="M194" s="59"/>
      <c r="N194" s="59"/>
      <c r="O194" s="59"/>
      <c r="P194" s="59"/>
      <c r="Q194" s="59"/>
      <c r="R194" s="59"/>
      <c r="S194" s="59"/>
      <c r="T194" s="59"/>
      <c r="U194" s="59"/>
      <c r="V194" s="59"/>
      <c r="W194" s="59"/>
      <c r="X194" s="59"/>
      <c r="Y194" s="60"/>
      <c r="Z194" s="104"/>
      <c r="AA194" s="103"/>
    </row>
    <row r="195" spans="1:27" ht="20.100000000000001" customHeight="1" x14ac:dyDescent="0.15">
      <c r="A195" s="82"/>
      <c r="B195" s="82"/>
      <c r="C195" s="105"/>
      <c r="D195" s="168"/>
      <c r="E195" s="58"/>
      <c r="F195" s="59"/>
      <c r="G195" s="59"/>
      <c r="H195" s="59"/>
      <c r="I195" s="59"/>
      <c r="J195" s="59"/>
      <c r="K195" s="59"/>
      <c r="L195" s="59"/>
      <c r="M195" s="59"/>
      <c r="N195" s="59"/>
      <c r="O195" s="59"/>
      <c r="P195" s="59"/>
      <c r="Q195" s="59"/>
      <c r="R195" s="59"/>
      <c r="S195" s="59"/>
      <c r="T195" s="59"/>
      <c r="U195" s="59"/>
      <c r="V195" s="59"/>
      <c r="W195" s="59"/>
      <c r="X195" s="59"/>
      <c r="Y195" s="60"/>
      <c r="Z195" s="104"/>
      <c r="AA195" s="103"/>
    </row>
    <row r="196" spans="1:27" ht="20.100000000000001" customHeight="1" x14ac:dyDescent="0.15">
      <c r="A196" s="82"/>
      <c r="B196" s="82"/>
      <c r="C196" s="105"/>
      <c r="D196" s="168"/>
      <c r="E196" s="58"/>
      <c r="F196" s="59"/>
      <c r="G196" s="59"/>
      <c r="H196" s="59"/>
      <c r="I196" s="59"/>
      <c r="J196" s="59"/>
      <c r="K196" s="59"/>
      <c r="L196" s="59"/>
      <c r="M196" s="59"/>
      <c r="N196" s="59"/>
      <c r="O196" s="59"/>
      <c r="P196" s="59"/>
      <c r="Q196" s="59"/>
      <c r="R196" s="59"/>
      <c r="S196" s="59"/>
      <c r="T196" s="59"/>
      <c r="U196" s="59"/>
      <c r="V196" s="59"/>
      <c r="W196" s="59"/>
      <c r="X196" s="59"/>
      <c r="Y196" s="60"/>
      <c r="Z196" s="104"/>
      <c r="AA196" s="103"/>
    </row>
    <row r="197" spans="1:27" ht="20.100000000000001" customHeight="1" x14ac:dyDescent="0.15">
      <c r="A197" s="82"/>
      <c r="B197" s="82"/>
      <c r="C197" s="105"/>
      <c r="D197" s="168"/>
      <c r="E197" s="58"/>
      <c r="F197" s="59"/>
      <c r="G197" s="59"/>
      <c r="H197" s="59"/>
      <c r="I197" s="59"/>
      <c r="J197" s="59"/>
      <c r="K197" s="59"/>
      <c r="L197" s="59"/>
      <c r="M197" s="59"/>
      <c r="N197" s="59"/>
      <c r="O197" s="59"/>
      <c r="P197" s="59"/>
      <c r="Q197" s="59"/>
      <c r="R197" s="59"/>
      <c r="S197" s="59"/>
      <c r="T197" s="59"/>
      <c r="U197" s="59"/>
      <c r="V197" s="59"/>
      <c r="W197" s="59"/>
      <c r="X197" s="59"/>
      <c r="Y197" s="60"/>
      <c r="Z197" s="104"/>
      <c r="AA197" s="103"/>
    </row>
    <row r="198" spans="1:27" ht="20.100000000000001" customHeight="1" x14ac:dyDescent="0.15">
      <c r="A198" s="82"/>
      <c r="B198" s="82"/>
      <c r="C198" s="105"/>
      <c r="D198" s="168"/>
      <c r="E198" s="58"/>
      <c r="F198" s="59"/>
      <c r="G198" s="59"/>
      <c r="H198" s="59"/>
      <c r="I198" s="59"/>
      <c r="J198" s="59"/>
      <c r="K198" s="59"/>
      <c r="L198" s="59"/>
      <c r="M198" s="59"/>
      <c r="N198" s="59"/>
      <c r="O198" s="59"/>
      <c r="P198" s="59"/>
      <c r="Q198" s="59"/>
      <c r="R198" s="59"/>
      <c r="S198" s="59"/>
      <c r="T198" s="59"/>
      <c r="U198" s="59"/>
      <c r="V198" s="59"/>
      <c r="W198" s="59"/>
      <c r="X198" s="59"/>
      <c r="Y198" s="60"/>
      <c r="Z198" s="104"/>
      <c r="AA198" s="103"/>
    </row>
    <row r="199" spans="1:27" ht="20.100000000000001" customHeight="1" x14ac:dyDescent="0.15">
      <c r="A199" s="82"/>
      <c r="B199" s="82"/>
      <c r="C199" s="105"/>
      <c r="D199" s="168"/>
      <c r="E199" s="58"/>
      <c r="F199" s="59"/>
      <c r="G199" s="59"/>
      <c r="H199" s="59"/>
      <c r="I199" s="59"/>
      <c r="J199" s="59"/>
      <c r="K199" s="59"/>
      <c r="L199" s="59"/>
      <c r="M199" s="59"/>
      <c r="N199" s="59"/>
      <c r="O199" s="59"/>
      <c r="P199" s="59"/>
      <c r="Q199" s="59"/>
      <c r="R199" s="59"/>
      <c r="S199" s="59"/>
      <c r="T199" s="59"/>
      <c r="U199" s="59"/>
      <c r="V199" s="59"/>
      <c r="W199" s="59"/>
      <c r="X199" s="59"/>
      <c r="Y199" s="60"/>
      <c r="Z199" s="104"/>
      <c r="AA199" s="103"/>
    </row>
    <row r="200" spans="1:27" ht="20.100000000000001" customHeight="1" x14ac:dyDescent="0.15">
      <c r="A200" s="82"/>
      <c r="B200" s="82"/>
      <c r="C200" s="105"/>
      <c r="D200" s="168"/>
      <c r="E200" s="67"/>
      <c r="F200" s="68"/>
      <c r="G200" s="68"/>
      <c r="H200" s="68"/>
      <c r="I200" s="68"/>
      <c r="J200" s="68"/>
      <c r="K200" s="68"/>
      <c r="L200" s="68"/>
      <c r="M200" s="68"/>
      <c r="N200" s="68"/>
      <c r="O200" s="68"/>
      <c r="P200" s="68"/>
      <c r="Q200" s="68"/>
      <c r="R200" s="68"/>
      <c r="S200" s="68"/>
      <c r="T200" s="68"/>
      <c r="U200" s="68"/>
      <c r="V200" s="68"/>
      <c r="W200" s="68"/>
      <c r="X200" s="68"/>
      <c r="Y200" s="69"/>
      <c r="Z200" s="104"/>
      <c r="AA200" s="103"/>
    </row>
    <row r="201" spans="1:27" ht="20.100000000000001" customHeight="1" x14ac:dyDescent="0.15">
      <c r="A201" s="82"/>
      <c r="B201" s="82"/>
      <c r="C201" s="105"/>
      <c r="D201" s="106"/>
      <c r="E201" s="132"/>
      <c r="F201" s="132"/>
      <c r="G201" s="132"/>
      <c r="H201" s="132"/>
      <c r="I201" s="169"/>
      <c r="J201" s="170"/>
      <c r="K201" s="170"/>
      <c r="L201" s="170"/>
      <c r="M201" s="170"/>
      <c r="N201" s="170"/>
      <c r="O201" s="170"/>
      <c r="P201" s="170"/>
      <c r="Q201" s="170"/>
      <c r="R201" s="170"/>
      <c r="S201" s="170"/>
      <c r="T201" s="170"/>
      <c r="U201" s="170"/>
      <c r="V201" s="170"/>
      <c r="W201" s="170"/>
      <c r="X201" s="170"/>
      <c r="Y201" s="170"/>
      <c r="Z201" s="104"/>
      <c r="AA201" s="103"/>
    </row>
    <row r="202" spans="1:27" ht="20.100000000000001" customHeight="1" x14ac:dyDescent="0.15">
      <c r="A202" s="82"/>
      <c r="B202" s="82"/>
      <c r="C202" s="120"/>
      <c r="D202" s="121"/>
      <c r="E202" s="121"/>
      <c r="F202" s="121"/>
      <c r="G202" s="121"/>
      <c r="H202" s="121"/>
      <c r="I202" s="121"/>
      <c r="J202" s="122"/>
      <c r="K202" s="122"/>
      <c r="L202" s="122"/>
      <c r="M202" s="122"/>
      <c r="N202" s="122"/>
      <c r="O202" s="122"/>
      <c r="P202" s="122"/>
      <c r="Q202" s="122"/>
      <c r="R202" s="122"/>
      <c r="S202" s="122"/>
      <c r="T202" s="122"/>
      <c r="U202" s="122"/>
      <c r="V202" s="122"/>
      <c r="W202" s="122"/>
      <c r="X202" s="122"/>
      <c r="Y202" s="122"/>
      <c r="Z202" s="123"/>
    </row>
    <row r="203" spans="1:27" ht="20.100000000000001" customHeight="1" x14ac:dyDescent="0.15">
      <c r="A203" s="82"/>
      <c r="B203" s="82"/>
      <c r="C203" s="103"/>
      <c r="D203" s="103"/>
      <c r="E203" s="103"/>
      <c r="F203" s="103"/>
      <c r="G203" s="103"/>
      <c r="H203" s="103"/>
      <c r="I203" s="103"/>
      <c r="J203" s="124"/>
      <c r="K203" s="124"/>
      <c r="L203" s="124"/>
      <c r="M203" s="124"/>
      <c r="N203" s="124"/>
      <c r="O203" s="124"/>
      <c r="P203" s="124"/>
      <c r="Q203" s="124"/>
      <c r="R203" s="124"/>
      <c r="S203" s="124"/>
      <c r="T203" s="124"/>
      <c r="U203" s="124"/>
      <c r="V203" s="124"/>
      <c r="W203" s="124"/>
      <c r="X203" s="124"/>
      <c r="Y203" s="124"/>
      <c r="Z203" s="124"/>
      <c r="AA203" s="103"/>
    </row>
    <row r="204" spans="1:27" ht="20.100000000000001" customHeight="1" x14ac:dyDescent="0.15"/>
    <row r="205" spans="1:27" ht="20.100000000000001" customHeight="1" x14ac:dyDescent="0.15">
      <c r="A205" s="82"/>
      <c r="B205" s="82"/>
      <c r="C205" s="95" t="s">
        <v>52</v>
      </c>
      <c r="D205" s="96"/>
      <c r="E205" s="96"/>
      <c r="F205" s="96"/>
      <c r="G205" s="96"/>
      <c r="H205" s="97"/>
      <c r="I205" s="126"/>
    </row>
    <row r="206" spans="1:27" ht="20.100000000000001" customHeight="1" x14ac:dyDescent="0.15">
      <c r="A206" s="82"/>
      <c r="B206" s="82"/>
      <c r="C206" s="98"/>
      <c r="D206" s="99"/>
      <c r="E206" s="99"/>
      <c r="F206" s="99"/>
      <c r="G206" s="99"/>
      <c r="H206" s="99"/>
      <c r="I206" s="99"/>
      <c r="J206" s="101"/>
      <c r="K206" s="101"/>
      <c r="L206" s="101"/>
      <c r="M206" s="101"/>
      <c r="N206" s="101"/>
      <c r="O206" s="101"/>
      <c r="P206" s="101"/>
      <c r="Q206" s="101"/>
      <c r="R206" s="101"/>
      <c r="S206" s="101"/>
      <c r="T206" s="101"/>
      <c r="U206" s="101"/>
      <c r="V206" s="101"/>
      <c r="W206" s="101"/>
      <c r="X206" s="101"/>
      <c r="Y206" s="101"/>
      <c r="Z206" s="101"/>
      <c r="AA206" s="111"/>
    </row>
    <row r="207" spans="1:27" ht="60" customHeight="1" x14ac:dyDescent="0.15">
      <c r="B207" s="82"/>
      <c r="C207" s="98"/>
      <c r="D207" s="171" t="s">
        <v>737</v>
      </c>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24"/>
      <c r="AA207" s="172"/>
    </row>
    <row r="208" spans="1:27" ht="5.0999999999999996" customHeight="1" x14ac:dyDescent="0.15">
      <c r="A208" s="82"/>
      <c r="B208" s="82"/>
      <c r="C208" s="98"/>
      <c r="D208" s="173"/>
      <c r="E208" s="124"/>
      <c r="G208" s="103"/>
      <c r="H208" s="103"/>
      <c r="I208" s="103"/>
      <c r="J208" s="103"/>
      <c r="K208" s="103"/>
      <c r="L208" s="103"/>
      <c r="M208" s="103"/>
      <c r="N208" s="103"/>
      <c r="O208" s="103"/>
      <c r="P208" s="103"/>
      <c r="Q208" s="103"/>
      <c r="R208" s="103"/>
      <c r="S208" s="103"/>
      <c r="T208" s="103"/>
      <c r="U208" s="103"/>
      <c r="V208" s="103"/>
      <c r="W208" s="103"/>
      <c r="X208" s="103"/>
      <c r="Y208" s="103"/>
      <c r="Z208" s="103"/>
      <c r="AA208" s="111"/>
    </row>
    <row r="209" spans="1:27" ht="20.100000000000001" customHeight="1" x14ac:dyDescent="0.15">
      <c r="A209" s="82"/>
      <c r="B209" s="82"/>
      <c r="C209" s="98"/>
      <c r="D209" s="174" t="s">
        <v>76</v>
      </c>
      <c r="E209" s="174"/>
      <c r="F209" s="174"/>
      <c r="G209" s="174"/>
      <c r="H209" s="174"/>
      <c r="I209" s="174"/>
      <c r="J209" s="174"/>
      <c r="K209" s="174"/>
      <c r="L209" s="174"/>
      <c r="M209" s="174"/>
      <c r="N209" s="174"/>
      <c r="O209" s="174"/>
      <c r="P209" s="174"/>
      <c r="Q209" s="174"/>
      <c r="R209" s="174"/>
      <c r="S209" s="174"/>
      <c r="T209" s="174"/>
      <c r="U209" s="174"/>
      <c r="V209" s="174"/>
      <c r="W209" s="174"/>
      <c r="X209" s="174"/>
      <c r="Y209" s="174"/>
      <c r="Z209" s="104"/>
    </row>
    <row r="210" spans="1:27" ht="5.0999999999999996" customHeight="1" x14ac:dyDescent="0.15">
      <c r="A210" s="82"/>
      <c r="B210" s="82"/>
      <c r="C210" s="98"/>
      <c r="D210" s="175"/>
      <c r="E210" s="124"/>
      <c r="G210" s="103"/>
      <c r="H210" s="103"/>
      <c r="I210" s="103"/>
      <c r="J210" s="103"/>
      <c r="K210" s="103"/>
      <c r="L210" s="103"/>
      <c r="M210" s="103"/>
      <c r="N210" s="103"/>
      <c r="O210" s="103"/>
      <c r="P210" s="103"/>
      <c r="Q210" s="103"/>
      <c r="R210" s="103"/>
      <c r="S210" s="103"/>
      <c r="T210" s="103"/>
      <c r="U210" s="103"/>
      <c r="V210" s="103"/>
      <c r="W210" s="103"/>
      <c r="X210" s="103"/>
      <c r="Y210" s="103"/>
      <c r="Z210" s="104"/>
    </row>
    <row r="211" spans="1:27" ht="20.100000000000001" customHeight="1" x14ac:dyDescent="0.15">
      <c r="A211" s="82">
        <f>IF(COUNTIF(H212:H484,"○")&lt;1,1001, 0)</f>
        <v>1001</v>
      </c>
      <c r="B211" s="300"/>
      <c r="C211" s="98"/>
      <c r="D211" s="176" t="s">
        <v>55</v>
      </c>
      <c r="E211" s="177"/>
      <c r="F211" s="178"/>
      <c r="G211" s="179"/>
      <c r="H211" s="180" t="s">
        <v>37</v>
      </c>
      <c r="I211" s="181"/>
      <c r="J211" s="182" t="s">
        <v>38</v>
      </c>
      <c r="K211" s="177"/>
      <c r="L211" s="177"/>
      <c r="M211" s="177"/>
      <c r="N211" s="177"/>
      <c r="O211" s="177"/>
      <c r="P211" s="178"/>
      <c r="Q211" s="183" t="s">
        <v>264</v>
      </c>
      <c r="R211" s="184"/>
      <c r="S211" s="184"/>
      <c r="T211" s="184"/>
      <c r="U211" s="184"/>
      <c r="V211" s="184"/>
      <c r="W211" s="184"/>
      <c r="X211" s="184"/>
      <c r="Y211" s="185"/>
      <c r="Z211" s="118"/>
    </row>
    <row r="212" spans="1:27" ht="20.100000000000001" customHeight="1" x14ac:dyDescent="0.15">
      <c r="A212" s="82"/>
      <c r="B212" s="82"/>
      <c r="C212" s="105"/>
      <c r="D212" s="186" t="s">
        <v>378</v>
      </c>
      <c r="E212" s="187"/>
      <c r="F212" s="188"/>
      <c r="G212" s="189" t="s">
        <v>390</v>
      </c>
      <c r="H212" s="34"/>
      <c r="I212" s="37"/>
      <c r="J212" s="190" t="s">
        <v>739</v>
      </c>
      <c r="K212" s="190"/>
      <c r="L212" s="190"/>
      <c r="M212" s="190"/>
      <c r="N212" s="190"/>
      <c r="O212" s="190"/>
      <c r="P212" s="190"/>
      <c r="Q212" s="191"/>
      <c r="R212" s="192"/>
      <c r="S212" s="192"/>
      <c r="T212" s="192"/>
      <c r="U212" s="192"/>
      <c r="V212" s="192"/>
      <c r="W212" s="192"/>
      <c r="X212" s="192"/>
      <c r="Y212" s="193"/>
      <c r="Z212" s="104"/>
      <c r="AA212" s="103"/>
    </row>
    <row r="213" spans="1:27" ht="20.100000000000001" customHeight="1" x14ac:dyDescent="0.15">
      <c r="A213" s="82"/>
      <c r="B213" s="82"/>
      <c r="C213" s="105"/>
      <c r="D213" s="194"/>
      <c r="E213" s="195"/>
      <c r="F213" s="196"/>
      <c r="G213" s="197" t="s">
        <v>391</v>
      </c>
      <c r="H213" s="29"/>
      <c r="I213" s="30"/>
      <c r="J213" s="198" t="s">
        <v>740</v>
      </c>
      <c r="K213" s="198"/>
      <c r="L213" s="198"/>
      <c r="M213" s="198"/>
      <c r="N213" s="198"/>
      <c r="O213" s="198"/>
      <c r="P213" s="198"/>
      <c r="Q213" s="199"/>
      <c r="R213" s="199"/>
      <c r="S213" s="199"/>
      <c r="T213" s="199"/>
      <c r="U213" s="199"/>
      <c r="V213" s="199"/>
      <c r="W213" s="199"/>
      <c r="X213" s="199"/>
      <c r="Y213" s="200"/>
      <c r="Z213" s="104"/>
      <c r="AA213" s="103"/>
    </row>
    <row r="214" spans="1:27" ht="20.100000000000001" customHeight="1" x14ac:dyDescent="0.15">
      <c r="A214" s="82"/>
      <c r="B214" s="82"/>
      <c r="C214" s="105"/>
      <c r="D214" s="194"/>
      <c r="E214" s="195"/>
      <c r="F214" s="196"/>
      <c r="G214" s="197" t="s">
        <v>84</v>
      </c>
      <c r="H214" s="29"/>
      <c r="I214" s="30"/>
      <c r="J214" s="198" t="s">
        <v>278</v>
      </c>
      <c r="K214" s="198"/>
      <c r="L214" s="198"/>
      <c r="M214" s="198"/>
      <c r="N214" s="198"/>
      <c r="O214" s="198"/>
      <c r="P214" s="198"/>
      <c r="Q214" s="199"/>
      <c r="R214" s="199"/>
      <c r="S214" s="199"/>
      <c r="T214" s="199"/>
      <c r="U214" s="199"/>
      <c r="V214" s="199"/>
      <c r="W214" s="199"/>
      <c r="X214" s="199"/>
      <c r="Y214" s="200"/>
      <c r="Z214" s="104"/>
      <c r="AA214" s="103"/>
    </row>
    <row r="215" spans="1:27" ht="20.100000000000001" customHeight="1" x14ac:dyDescent="0.15">
      <c r="A215" s="82"/>
      <c r="B215" s="82"/>
      <c r="C215" s="105"/>
      <c r="D215" s="194"/>
      <c r="E215" s="195"/>
      <c r="F215" s="196"/>
      <c r="G215" s="197" t="s">
        <v>83</v>
      </c>
      <c r="H215" s="29"/>
      <c r="I215" s="30"/>
      <c r="J215" s="198" t="s">
        <v>279</v>
      </c>
      <c r="K215" s="198"/>
      <c r="L215" s="198"/>
      <c r="M215" s="198"/>
      <c r="N215" s="198"/>
      <c r="O215" s="198"/>
      <c r="P215" s="198"/>
      <c r="Q215" s="199"/>
      <c r="R215" s="199"/>
      <c r="S215" s="199"/>
      <c r="T215" s="199"/>
      <c r="U215" s="199"/>
      <c r="V215" s="199"/>
      <c r="W215" s="199"/>
      <c r="X215" s="199"/>
      <c r="Y215" s="200"/>
      <c r="Z215" s="104"/>
      <c r="AA215" s="103"/>
    </row>
    <row r="216" spans="1:27" ht="20.100000000000001" customHeight="1" x14ac:dyDescent="0.15">
      <c r="A216" s="82"/>
      <c r="B216" s="82"/>
      <c r="C216" s="105"/>
      <c r="D216" s="194"/>
      <c r="E216" s="195"/>
      <c r="F216" s="196"/>
      <c r="G216" s="197" t="s">
        <v>392</v>
      </c>
      <c r="H216" s="29"/>
      <c r="I216" s="30"/>
      <c r="J216" s="198" t="s">
        <v>738</v>
      </c>
      <c r="K216" s="198"/>
      <c r="L216" s="198"/>
      <c r="M216" s="198"/>
      <c r="N216" s="198"/>
      <c r="O216" s="198"/>
      <c r="P216" s="198"/>
      <c r="Q216" s="199"/>
      <c r="R216" s="199"/>
      <c r="S216" s="199"/>
      <c r="T216" s="199"/>
      <c r="U216" s="199"/>
      <c r="V216" s="199"/>
      <c r="W216" s="199"/>
      <c r="X216" s="199"/>
      <c r="Y216" s="200"/>
      <c r="Z216" s="104"/>
      <c r="AA216" s="103"/>
    </row>
    <row r="217" spans="1:27" ht="20.100000000000001" customHeight="1" x14ac:dyDescent="0.15">
      <c r="A217" s="82"/>
      <c r="B217" s="82"/>
      <c r="C217" s="105"/>
      <c r="D217" s="194"/>
      <c r="E217" s="195"/>
      <c r="F217" s="196"/>
      <c r="G217" s="197" t="s">
        <v>82</v>
      </c>
      <c r="H217" s="29"/>
      <c r="I217" s="30"/>
      <c r="J217" s="198" t="s">
        <v>280</v>
      </c>
      <c r="K217" s="198"/>
      <c r="L217" s="198"/>
      <c r="M217" s="198"/>
      <c r="N217" s="198"/>
      <c r="O217" s="198"/>
      <c r="P217" s="198"/>
      <c r="Q217" s="199"/>
      <c r="R217" s="199"/>
      <c r="S217" s="199"/>
      <c r="T217" s="199"/>
      <c r="U217" s="199"/>
      <c r="V217" s="199"/>
      <c r="W217" s="199"/>
      <c r="X217" s="199"/>
      <c r="Y217" s="200"/>
      <c r="Z217" s="118"/>
    </row>
    <row r="218" spans="1:27" ht="20.100000000000001" customHeight="1" x14ac:dyDescent="0.15">
      <c r="A218" s="82"/>
      <c r="B218" s="82"/>
      <c r="C218" s="105"/>
      <c r="D218" s="194"/>
      <c r="E218" s="195"/>
      <c r="F218" s="196"/>
      <c r="G218" s="201" t="s">
        <v>81</v>
      </c>
      <c r="H218" s="29"/>
      <c r="I218" s="30"/>
      <c r="J218" s="198" t="s">
        <v>281</v>
      </c>
      <c r="K218" s="198"/>
      <c r="L218" s="198"/>
      <c r="M218" s="198"/>
      <c r="N218" s="198"/>
      <c r="O218" s="198"/>
      <c r="P218" s="198"/>
      <c r="Q218" s="199"/>
      <c r="R218" s="199"/>
      <c r="S218" s="199"/>
      <c r="T218" s="199"/>
      <c r="U218" s="199"/>
      <c r="V218" s="199"/>
      <c r="W218" s="199"/>
      <c r="X218" s="199"/>
      <c r="Y218" s="200"/>
      <c r="Z218" s="104"/>
      <c r="AA218" s="103"/>
    </row>
    <row r="219" spans="1:27" ht="20.100000000000001" customHeight="1" x14ac:dyDescent="0.15">
      <c r="A219" s="82"/>
      <c r="B219" s="82"/>
      <c r="C219" s="105"/>
      <c r="D219" s="194"/>
      <c r="E219" s="195"/>
      <c r="F219" s="196"/>
      <c r="G219" s="202" t="s">
        <v>80</v>
      </c>
      <c r="H219" s="29"/>
      <c r="I219" s="30"/>
      <c r="J219" s="198" t="s">
        <v>282</v>
      </c>
      <c r="K219" s="198"/>
      <c r="L219" s="198"/>
      <c r="M219" s="198"/>
      <c r="N219" s="198"/>
      <c r="O219" s="198"/>
      <c r="P219" s="198"/>
      <c r="Q219" s="199"/>
      <c r="R219" s="199"/>
      <c r="S219" s="199"/>
      <c r="T219" s="199"/>
      <c r="U219" s="199"/>
      <c r="V219" s="199"/>
      <c r="W219" s="199"/>
      <c r="X219" s="199"/>
      <c r="Y219" s="200"/>
      <c r="Z219" s="104"/>
      <c r="AA219" s="103"/>
    </row>
    <row r="220" spans="1:27" ht="20.100000000000001" customHeight="1" x14ac:dyDescent="0.15">
      <c r="A220" s="82"/>
      <c r="B220" s="82"/>
      <c r="C220" s="98"/>
      <c r="D220" s="203"/>
      <c r="E220" s="204"/>
      <c r="F220" s="205"/>
      <c r="G220" s="202" t="s">
        <v>79</v>
      </c>
      <c r="H220" s="32"/>
      <c r="I220" s="36"/>
      <c r="J220" s="206" t="s">
        <v>741</v>
      </c>
      <c r="K220" s="206"/>
      <c r="L220" s="206"/>
      <c r="M220" s="206"/>
      <c r="N220" s="206"/>
      <c r="O220" s="206"/>
      <c r="P220" s="206"/>
      <c r="Q220" s="207"/>
      <c r="R220" s="207"/>
      <c r="S220" s="207"/>
      <c r="T220" s="207"/>
      <c r="U220" s="207"/>
      <c r="V220" s="207"/>
      <c r="W220" s="207"/>
      <c r="X220" s="207"/>
      <c r="Y220" s="208"/>
      <c r="Z220" s="103"/>
      <c r="AA220" s="111"/>
    </row>
    <row r="221" spans="1:27" ht="20.100000000000001" customHeight="1" x14ac:dyDescent="0.15">
      <c r="A221" s="82"/>
      <c r="B221" s="82"/>
      <c r="C221" s="98"/>
      <c r="D221" s="186" t="s">
        <v>379</v>
      </c>
      <c r="E221" s="187"/>
      <c r="F221" s="188"/>
      <c r="G221" s="189" t="s">
        <v>78</v>
      </c>
      <c r="H221" s="34"/>
      <c r="I221" s="37"/>
      <c r="J221" s="190" t="s">
        <v>283</v>
      </c>
      <c r="K221" s="190"/>
      <c r="L221" s="190"/>
      <c r="M221" s="190"/>
      <c r="N221" s="190"/>
      <c r="O221" s="190"/>
      <c r="P221" s="190"/>
      <c r="Q221" s="209"/>
      <c r="R221" s="209"/>
      <c r="S221" s="209"/>
      <c r="T221" s="209"/>
      <c r="U221" s="209"/>
      <c r="V221" s="209"/>
      <c r="W221" s="209"/>
      <c r="X221" s="209"/>
      <c r="Y221" s="210"/>
      <c r="Z221" s="103"/>
      <c r="AA221" s="111"/>
    </row>
    <row r="222" spans="1:27" ht="20.100000000000001" customHeight="1" x14ac:dyDescent="0.15">
      <c r="A222" s="82"/>
      <c r="B222" s="82"/>
      <c r="C222" s="98"/>
      <c r="D222" s="203"/>
      <c r="E222" s="204"/>
      <c r="F222" s="205"/>
      <c r="G222" s="211" t="s">
        <v>77</v>
      </c>
      <c r="H222" s="32"/>
      <c r="I222" s="36"/>
      <c r="J222" s="206" t="s">
        <v>284</v>
      </c>
      <c r="K222" s="206"/>
      <c r="L222" s="206"/>
      <c r="M222" s="206"/>
      <c r="N222" s="206"/>
      <c r="O222" s="206"/>
      <c r="P222" s="206"/>
      <c r="Q222" s="207"/>
      <c r="R222" s="207"/>
      <c r="S222" s="207"/>
      <c r="T222" s="207"/>
      <c r="U222" s="207"/>
      <c r="V222" s="207"/>
      <c r="W222" s="207"/>
      <c r="X222" s="207"/>
      <c r="Y222" s="208"/>
      <c r="Z222" s="103"/>
      <c r="AA222" s="111"/>
    </row>
    <row r="223" spans="1:27" ht="30" customHeight="1" x14ac:dyDescent="0.15">
      <c r="A223" s="82"/>
      <c r="B223" s="82"/>
      <c r="C223" s="98"/>
      <c r="D223" s="212" t="s">
        <v>632</v>
      </c>
      <c r="E223" s="213"/>
      <c r="F223" s="214"/>
      <c r="G223" s="215" t="s">
        <v>393</v>
      </c>
      <c r="H223" s="41"/>
      <c r="I223" s="42"/>
      <c r="J223" s="190" t="s">
        <v>633</v>
      </c>
      <c r="K223" s="190"/>
      <c r="L223" s="190"/>
      <c r="M223" s="190"/>
      <c r="N223" s="190"/>
      <c r="O223" s="190"/>
      <c r="P223" s="190"/>
      <c r="Q223" s="209"/>
      <c r="R223" s="209"/>
      <c r="S223" s="209"/>
      <c r="T223" s="209"/>
      <c r="U223" s="209"/>
      <c r="V223" s="209"/>
      <c r="W223" s="209"/>
      <c r="X223" s="209"/>
      <c r="Y223" s="210"/>
      <c r="Z223" s="103"/>
      <c r="AA223" s="111"/>
    </row>
    <row r="224" spans="1:27" ht="20.100000000000001" customHeight="1" x14ac:dyDescent="0.15">
      <c r="A224" s="82"/>
      <c r="B224" s="82"/>
      <c r="C224" s="98"/>
      <c r="D224" s="212" t="s">
        <v>380</v>
      </c>
      <c r="E224" s="213"/>
      <c r="F224" s="214"/>
      <c r="G224" s="189" t="s">
        <v>86</v>
      </c>
      <c r="H224" s="34"/>
      <c r="I224" s="37"/>
      <c r="J224" s="190" t="s">
        <v>285</v>
      </c>
      <c r="K224" s="190"/>
      <c r="L224" s="190"/>
      <c r="M224" s="190"/>
      <c r="N224" s="190"/>
      <c r="O224" s="190"/>
      <c r="P224" s="190"/>
      <c r="Q224" s="209"/>
      <c r="R224" s="209"/>
      <c r="S224" s="209"/>
      <c r="T224" s="209"/>
      <c r="U224" s="209"/>
      <c r="V224" s="209"/>
      <c r="W224" s="209"/>
      <c r="X224" s="209"/>
      <c r="Y224" s="210"/>
      <c r="Z224" s="103"/>
      <c r="AA224" s="111"/>
    </row>
    <row r="225" spans="1:27" ht="20.100000000000001" customHeight="1" x14ac:dyDescent="0.15">
      <c r="A225" s="82"/>
      <c r="B225" s="82"/>
      <c r="C225" s="98"/>
      <c r="D225" s="216"/>
      <c r="E225" s="217"/>
      <c r="F225" s="218"/>
      <c r="G225" s="211" t="s">
        <v>85</v>
      </c>
      <c r="H225" s="32"/>
      <c r="I225" s="36"/>
      <c r="J225" s="198" t="s">
        <v>582</v>
      </c>
      <c r="K225" s="198"/>
      <c r="L225" s="198"/>
      <c r="M225" s="198"/>
      <c r="N225" s="198"/>
      <c r="O225" s="198"/>
      <c r="P225" s="198"/>
      <c r="Q225" s="199"/>
      <c r="R225" s="199"/>
      <c r="S225" s="199"/>
      <c r="T225" s="199"/>
      <c r="U225" s="199"/>
      <c r="V225" s="199"/>
      <c r="W225" s="199"/>
      <c r="X225" s="199"/>
      <c r="Y225" s="200"/>
      <c r="Z225" s="103"/>
      <c r="AA225" s="111"/>
    </row>
    <row r="226" spans="1:27" ht="20.100000000000001" customHeight="1" x14ac:dyDescent="0.15">
      <c r="A226" s="82"/>
      <c r="B226" s="82"/>
      <c r="C226" s="98"/>
      <c r="D226" s="212" t="s">
        <v>763</v>
      </c>
      <c r="E226" s="213"/>
      <c r="F226" s="214"/>
      <c r="G226" s="189" t="s">
        <v>394</v>
      </c>
      <c r="H226" s="34"/>
      <c r="I226" s="37"/>
      <c r="J226" s="190" t="s">
        <v>286</v>
      </c>
      <c r="K226" s="190"/>
      <c r="L226" s="190"/>
      <c r="M226" s="190"/>
      <c r="N226" s="190"/>
      <c r="O226" s="190"/>
      <c r="P226" s="190"/>
      <c r="Q226" s="209"/>
      <c r="R226" s="209"/>
      <c r="S226" s="209"/>
      <c r="T226" s="209"/>
      <c r="U226" s="209"/>
      <c r="V226" s="209"/>
      <c r="W226" s="209"/>
      <c r="X226" s="209"/>
      <c r="Y226" s="210"/>
      <c r="Z226" s="103"/>
      <c r="AA226" s="111"/>
    </row>
    <row r="227" spans="1:27" ht="20.100000000000001" customHeight="1" x14ac:dyDescent="0.15">
      <c r="A227" s="82"/>
      <c r="B227" s="82"/>
      <c r="C227" s="98"/>
      <c r="D227" s="216"/>
      <c r="E227" s="217"/>
      <c r="F227" s="218"/>
      <c r="G227" s="197" t="s">
        <v>92</v>
      </c>
      <c r="H227" s="29"/>
      <c r="I227" s="30"/>
      <c r="J227" s="198" t="s">
        <v>287</v>
      </c>
      <c r="K227" s="198"/>
      <c r="L227" s="198"/>
      <c r="M227" s="198"/>
      <c r="N227" s="198"/>
      <c r="O227" s="198"/>
      <c r="P227" s="198"/>
      <c r="Q227" s="199"/>
      <c r="R227" s="199"/>
      <c r="S227" s="199"/>
      <c r="T227" s="199"/>
      <c r="U227" s="199"/>
      <c r="V227" s="199"/>
      <c r="W227" s="199"/>
      <c r="X227" s="199"/>
      <c r="Y227" s="200"/>
      <c r="Z227" s="103"/>
      <c r="AA227" s="111"/>
    </row>
    <row r="228" spans="1:27" ht="20.100000000000001" customHeight="1" x14ac:dyDescent="0.15">
      <c r="A228" s="82"/>
      <c r="B228" s="82"/>
      <c r="C228" s="98"/>
      <c r="D228" s="216"/>
      <c r="E228" s="217"/>
      <c r="F228" s="218"/>
      <c r="G228" s="197" t="s">
        <v>91</v>
      </c>
      <c r="H228" s="29"/>
      <c r="I228" s="30"/>
      <c r="J228" s="198" t="s">
        <v>288</v>
      </c>
      <c r="K228" s="198"/>
      <c r="L228" s="198"/>
      <c r="M228" s="198"/>
      <c r="N228" s="198"/>
      <c r="O228" s="198"/>
      <c r="P228" s="198"/>
      <c r="Q228" s="199"/>
      <c r="R228" s="199"/>
      <c r="S228" s="199"/>
      <c r="T228" s="199"/>
      <c r="U228" s="199"/>
      <c r="V228" s="199"/>
      <c r="W228" s="199"/>
      <c r="X228" s="199"/>
      <c r="Y228" s="200"/>
      <c r="Z228" s="103"/>
      <c r="AA228" s="111"/>
    </row>
    <row r="229" spans="1:27" ht="20.100000000000001" customHeight="1" x14ac:dyDescent="0.15">
      <c r="A229" s="82"/>
      <c r="B229" s="82"/>
      <c r="C229" s="98"/>
      <c r="D229" s="216"/>
      <c r="E229" s="217"/>
      <c r="F229" s="218"/>
      <c r="G229" s="201" t="s">
        <v>90</v>
      </c>
      <c r="H229" s="29"/>
      <c r="I229" s="30"/>
      <c r="J229" s="198" t="s">
        <v>290</v>
      </c>
      <c r="K229" s="198"/>
      <c r="L229" s="198"/>
      <c r="M229" s="198"/>
      <c r="N229" s="198"/>
      <c r="O229" s="198"/>
      <c r="P229" s="198"/>
      <c r="Q229" s="199"/>
      <c r="R229" s="199"/>
      <c r="S229" s="199"/>
      <c r="T229" s="199"/>
      <c r="U229" s="199"/>
      <c r="V229" s="199"/>
      <c r="W229" s="199"/>
      <c r="X229" s="199"/>
      <c r="Y229" s="200"/>
      <c r="Z229" s="103"/>
      <c r="AA229" s="111"/>
    </row>
    <row r="230" spans="1:27" ht="20.100000000000001" customHeight="1" x14ac:dyDescent="0.15">
      <c r="A230" s="82"/>
      <c r="B230" s="82"/>
      <c r="C230" s="98"/>
      <c r="D230" s="216"/>
      <c r="E230" s="217"/>
      <c r="F230" s="218"/>
      <c r="G230" s="201" t="s">
        <v>395</v>
      </c>
      <c r="H230" s="29"/>
      <c r="I230" s="30"/>
      <c r="J230" s="198" t="s">
        <v>742</v>
      </c>
      <c r="K230" s="198"/>
      <c r="L230" s="198"/>
      <c r="M230" s="198"/>
      <c r="N230" s="198"/>
      <c r="O230" s="198"/>
      <c r="P230" s="198"/>
      <c r="Q230" s="199"/>
      <c r="R230" s="199"/>
      <c r="S230" s="199"/>
      <c r="T230" s="199"/>
      <c r="U230" s="199"/>
      <c r="V230" s="199"/>
      <c r="W230" s="199"/>
      <c r="X230" s="199"/>
      <c r="Y230" s="200"/>
      <c r="Z230" s="103"/>
      <c r="AA230" s="111"/>
    </row>
    <row r="231" spans="1:27" ht="20.100000000000001" customHeight="1" x14ac:dyDescent="0.15">
      <c r="A231" s="82"/>
      <c r="B231" s="82"/>
      <c r="C231" s="98"/>
      <c r="D231" s="216"/>
      <c r="E231" s="217"/>
      <c r="F231" s="218"/>
      <c r="G231" s="201" t="s">
        <v>89</v>
      </c>
      <c r="H231" s="29"/>
      <c r="I231" s="30"/>
      <c r="J231" s="198" t="s">
        <v>291</v>
      </c>
      <c r="K231" s="198"/>
      <c r="L231" s="198"/>
      <c r="M231" s="198"/>
      <c r="N231" s="198"/>
      <c r="O231" s="198"/>
      <c r="P231" s="198"/>
      <c r="Q231" s="199"/>
      <c r="R231" s="199"/>
      <c r="S231" s="199"/>
      <c r="T231" s="199"/>
      <c r="U231" s="199"/>
      <c r="V231" s="199"/>
      <c r="W231" s="199"/>
      <c r="X231" s="199"/>
      <c r="Y231" s="200"/>
      <c r="Z231" s="103"/>
      <c r="AA231" s="111"/>
    </row>
    <row r="232" spans="1:27" ht="20.100000000000001" customHeight="1" x14ac:dyDescent="0.15">
      <c r="A232" s="82"/>
      <c r="B232" s="82"/>
      <c r="C232" s="98"/>
      <c r="D232" s="216"/>
      <c r="E232" s="217"/>
      <c r="F232" s="218"/>
      <c r="G232" s="202" t="s">
        <v>88</v>
      </c>
      <c r="H232" s="29"/>
      <c r="I232" s="30"/>
      <c r="J232" s="198" t="s">
        <v>583</v>
      </c>
      <c r="K232" s="198"/>
      <c r="L232" s="198"/>
      <c r="M232" s="198"/>
      <c r="N232" s="198"/>
      <c r="O232" s="198"/>
      <c r="P232" s="198"/>
      <c r="Q232" s="199"/>
      <c r="R232" s="199"/>
      <c r="S232" s="199"/>
      <c r="T232" s="199"/>
      <c r="U232" s="199"/>
      <c r="V232" s="199"/>
      <c r="W232" s="199"/>
      <c r="X232" s="199"/>
      <c r="Y232" s="200"/>
      <c r="Z232" s="103"/>
      <c r="AA232" s="111"/>
    </row>
    <row r="233" spans="1:27" ht="20.100000000000001" customHeight="1" x14ac:dyDescent="0.15">
      <c r="A233" s="82"/>
      <c r="B233" s="82"/>
      <c r="C233" s="98"/>
      <c r="D233" s="219"/>
      <c r="E233" s="220"/>
      <c r="F233" s="221"/>
      <c r="G233" s="202" t="s">
        <v>87</v>
      </c>
      <c r="H233" s="32"/>
      <c r="I233" s="36"/>
      <c r="J233" s="206" t="s">
        <v>292</v>
      </c>
      <c r="K233" s="206"/>
      <c r="L233" s="206"/>
      <c r="M233" s="206"/>
      <c r="N233" s="206"/>
      <c r="O233" s="206"/>
      <c r="P233" s="206"/>
      <c r="Q233" s="207"/>
      <c r="R233" s="207"/>
      <c r="S233" s="207"/>
      <c r="T233" s="207"/>
      <c r="U233" s="207"/>
      <c r="V233" s="207"/>
      <c r="W233" s="207"/>
      <c r="X233" s="207"/>
      <c r="Y233" s="208"/>
      <c r="Z233" s="103"/>
      <c r="AA233" s="111"/>
    </row>
    <row r="234" spans="1:27" ht="20.100000000000001" customHeight="1" x14ac:dyDescent="0.15">
      <c r="A234" s="82"/>
      <c r="B234" s="82"/>
      <c r="C234" s="98"/>
      <c r="D234" s="212" t="s">
        <v>381</v>
      </c>
      <c r="E234" s="213"/>
      <c r="F234" s="214"/>
      <c r="G234" s="189" t="s">
        <v>396</v>
      </c>
      <c r="H234" s="34"/>
      <c r="I234" s="37"/>
      <c r="J234" s="190" t="s">
        <v>293</v>
      </c>
      <c r="K234" s="190"/>
      <c r="L234" s="190"/>
      <c r="M234" s="190"/>
      <c r="N234" s="190"/>
      <c r="O234" s="190"/>
      <c r="P234" s="190"/>
      <c r="Q234" s="209"/>
      <c r="R234" s="209"/>
      <c r="S234" s="209"/>
      <c r="T234" s="209"/>
      <c r="U234" s="209"/>
      <c r="V234" s="209"/>
      <c r="W234" s="209"/>
      <c r="X234" s="209"/>
      <c r="Y234" s="210"/>
      <c r="Z234" s="103"/>
      <c r="AA234" s="111"/>
    </row>
    <row r="235" spans="1:27" ht="20.100000000000001" customHeight="1" x14ac:dyDescent="0.15">
      <c r="A235" s="82"/>
      <c r="B235" s="82"/>
      <c r="C235" s="98"/>
      <c r="D235" s="216"/>
      <c r="E235" s="217"/>
      <c r="F235" s="218"/>
      <c r="G235" s="197" t="s">
        <v>95</v>
      </c>
      <c r="H235" s="29"/>
      <c r="I235" s="30"/>
      <c r="J235" s="198" t="s">
        <v>294</v>
      </c>
      <c r="K235" s="198"/>
      <c r="L235" s="198"/>
      <c r="M235" s="198"/>
      <c r="N235" s="198"/>
      <c r="O235" s="198"/>
      <c r="P235" s="198"/>
      <c r="Q235" s="199"/>
      <c r="R235" s="199"/>
      <c r="S235" s="199"/>
      <c r="T235" s="199"/>
      <c r="U235" s="199"/>
      <c r="V235" s="199"/>
      <c r="W235" s="199"/>
      <c r="X235" s="199"/>
      <c r="Y235" s="200"/>
      <c r="Z235" s="103"/>
      <c r="AA235" s="111"/>
    </row>
    <row r="236" spans="1:27" ht="20.100000000000001" customHeight="1" x14ac:dyDescent="0.15">
      <c r="A236" s="82"/>
      <c r="B236" s="82"/>
      <c r="C236" s="98"/>
      <c r="D236" s="216"/>
      <c r="E236" s="217"/>
      <c r="F236" s="218"/>
      <c r="G236" s="201" t="s">
        <v>94</v>
      </c>
      <c r="H236" s="29"/>
      <c r="I236" s="30"/>
      <c r="J236" s="198" t="s">
        <v>295</v>
      </c>
      <c r="K236" s="198"/>
      <c r="L236" s="198"/>
      <c r="M236" s="198"/>
      <c r="N236" s="198"/>
      <c r="O236" s="198"/>
      <c r="P236" s="198"/>
      <c r="Q236" s="199"/>
      <c r="R236" s="199"/>
      <c r="S236" s="199"/>
      <c r="T236" s="199"/>
      <c r="U236" s="199"/>
      <c r="V236" s="199"/>
      <c r="W236" s="199"/>
      <c r="X236" s="199"/>
      <c r="Y236" s="200"/>
      <c r="Z236" s="103"/>
      <c r="AA236" s="111"/>
    </row>
    <row r="237" spans="1:27" ht="20.100000000000001" customHeight="1" x14ac:dyDescent="0.15">
      <c r="A237" s="82"/>
      <c r="B237" s="82"/>
      <c r="C237" s="98"/>
      <c r="D237" s="216"/>
      <c r="E237" s="217"/>
      <c r="F237" s="218"/>
      <c r="G237" s="202" t="s">
        <v>93</v>
      </c>
      <c r="H237" s="32"/>
      <c r="I237" s="36"/>
      <c r="J237" s="198" t="s">
        <v>296</v>
      </c>
      <c r="K237" s="198"/>
      <c r="L237" s="198"/>
      <c r="M237" s="198"/>
      <c r="N237" s="198"/>
      <c r="O237" s="198"/>
      <c r="P237" s="198"/>
      <c r="Q237" s="199"/>
      <c r="R237" s="199"/>
      <c r="S237" s="199"/>
      <c r="T237" s="199"/>
      <c r="U237" s="199"/>
      <c r="V237" s="199"/>
      <c r="W237" s="199"/>
      <c r="X237" s="199"/>
      <c r="Y237" s="200"/>
      <c r="Z237" s="103"/>
      <c r="AA237" s="111"/>
    </row>
    <row r="238" spans="1:27" ht="20.100000000000001" customHeight="1" x14ac:dyDescent="0.15">
      <c r="A238" s="82"/>
      <c r="B238" s="82"/>
      <c r="C238" s="98"/>
      <c r="D238" s="212" t="s">
        <v>382</v>
      </c>
      <c r="E238" s="213"/>
      <c r="F238" s="214"/>
      <c r="G238" s="189" t="s">
        <v>397</v>
      </c>
      <c r="H238" s="34"/>
      <c r="I238" s="37"/>
      <c r="J238" s="190" t="s">
        <v>297</v>
      </c>
      <c r="K238" s="190"/>
      <c r="L238" s="190"/>
      <c r="M238" s="190"/>
      <c r="N238" s="190"/>
      <c r="O238" s="190"/>
      <c r="P238" s="190"/>
      <c r="Q238" s="209"/>
      <c r="R238" s="209"/>
      <c r="S238" s="209"/>
      <c r="T238" s="209"/>
      <c r="U238" s="209"/>
      <c r="V238" s="209"/>
      <c r="W238" s="209"/>
      <c r="X238" s="209"/>
      <c r="Y238" s="210"/>
      <c r="Z238" s="103"/>
      <c r="AA238" s="111"/>
    </row>
    <row r="239" spans="1:27" ht="20.100000000000001" customHeight="1" x14ac:dyDescent="0.15">
      <c r="A239" s="82"/>
      <c r="B239" s="82"/>
      <c r="C239" s="98"/>
      <c r="D239" s="216"/>
      <c r="E239" s="217"/>
      <c r="F239" s="218"/>
      <c r="G239" s="197" t="s">
        <v>99</v>
      </c>
      <c r="H239" s="29"/>
      <c r="I239" s="30"/>
      <c r="J239" s="198" t="s">
        <v>298</v>
      </c>
      <c r="K239" s="198"/>
      <c r="L239" s="198"/>
      <c r="M239" s="198"/>
      <c r="N239" s="198"/>
      <c r="O239" s="198"/>
      <c r="P239" s="198"/>
      <c r="Q239" s="199"/>
      <c r="R239" s="199"/>
      <c r="S239" s="199"/>
      <c r="T239" s="199"/>
      <c r="U239" s="199"/>
      <c r="V239" s="199"/>
      <c r="W239" s="199"/>
      <c r="X239" s="199"/>
      <c r="Y239" s="200"/>
      <c r="Z239" s="103"/>
      <c r="AA239" s="111"/>
    </row>
    <row r="240" spans="1:27" ht="20.100000000000001" customHeight="1" x14ac:dyDescent="0.15">
      <c r="A240" s="82"/>
      <c r="B240" s="82"/>
      <c r="C240" s="98"/>
      <c r="D240" s="216"/>
      <c r="E240" s="217"/>
      <c r="F240" s="218"/>
      <c r="G240" s="201" t="s">
        <v>98</v>
      </c>
      <c r="H240" s="29"/>
      <c r="I240" s="30"/>
      <c r="J240" s="198" t="s">
        <v>299</v>
      </c>
      <c r="K240" s="198"/>
      <c r="L240" s="198"/>
      <c r="M240" s="198"/>
      <c r="N240" s="198"/>
      <c r="O240" s="198"/>
      <c r="P240" s="198"/>
      <c r="Q240" s="199"/>
      <c r="R240" s="199"/>
      <c r="S240" s="199"/>
      <c r="T240" s="199"/>
      <c r="U240" s="199"/>
      <c r="V240" s="199"/>
      <c r="W240" s="199"/>
      <c r="X240" s="199"/>
      <c r="Y240" s="200"/>
      <c r="Z240" s="103"/>
      <c r="AA240" s="111"/>
    </row>
    <row r="241" spans="1:27" ht="20.100000000000001" customHeight="1" x14ac:dyDescent="0.15">
      <c r="A241" s="82"/>
      <c r="B241" s="82"/>
      <c r="C241" s="98"/>
      <c r="D241" s="216"/>
      <c r="E241" s="217"/>
      <c r="F241" s="218"/>
      <c r="G241" s="222" t="s">
        <v>702</v>
      </c>
      <c r="H241" s="29"/>
      <c r="I241" s="30"/>
      <c r="J241" s="198" t="s">
        <v>300</v>
      </c>
      <c r="K241" s="198"/>
      <c r="L241" s="198"/>
      <c r="M241" s="198"/>
      <c r="N241" s="198"/>
      <c r="O241" s="198"/>
      <c r="P241" s="198"/>
      <c r="Q241" s="199"/>
      <c r="R241" s="199"/>
      <c r="S241" s="199"/>
      <c r="T241" s="199"/>
      <c r="U241" s="199"/>
      <c r="V241" s="199"/>
      <c r="W241" s="199"/>
      <c r="X241" s="199"/>
      <c r="Y241" s="200"/>
      <c r="Z241" s="103"/>
      <c r="AA241" s="111"/>
    </row>
    <row r="242" spans="1:27" ht="20.100000000000001" customHeight="1" x14ac:dyDescent="0.15">
      <c r="A242" s="82"/>
      <c r="B242" s="82"/>
      <c r="C242" s="98"/>
      <c r="D242" s="216"/>
      <c r="E242" s="217"/>
      <c r="F242" s="218"/>
      <c r="G242" s="201" t="s">
        <v>97</v>
      </c>
      <c r="H242" s="29"/>
      <c r="I242" s="30"/>
      <c r="J242" s="198" t="s">
        <v>301</v>
      </c>
      <c r="K242" s="198"/>
      <c r="L242" s="198"/>
      <c r="M242" s="198"/>
      <c r="N242" s="198"/>
      <c r="O242" s="198"/>
      <c r="P242" s="198"/>
      <c r="Q242" s="199"/>
      <c r="R242" s="199"/>
      <c r="S242" s="199"/>
      <c r="T242" s="199"/>
      <c r="U242" s="199"/>
      <c r="V242" s="199"/>
      <c r="W242" s="199"/>
      <c r="X242" s="199"/>
      <c r="Y242" s="200"/>
      <c r="Z242" s="103"/>
      <c r="AA242" s="111"/>
    </row>
    <row r="243" spans="1:27" ht="20.100000000000001" customHeight="1" x14ac:dyDescent="0.15">
      <c r="A243" s="82"/>
      <c r="B243" s="82"/>
      <c r="C243" s="98"/>
      <c r="D243" s="216"/>
      <c r="E243" s="217"/>
      <c r="F243" s="218"/>
      <c r="G243" s="202" t="s">
        <v>96</v>
      </c>
      <c r="H243" s="32"/>
      <c r="I243" s="36"/>
      <c r="J243" s="198" t="s">
        <v>302</v>
      </c>
      <c r="K243" s="198"/>
      <c r="L243" s="198"/>
      <c r="M243" s="198"/>
      <c r="N243" s="198"/>
      <c r="O243" s="198"/>
      <c r="P243" s="198"/>
      <c r="Q243" s="199"/>
      <c r="R243" s="199"/>
      <c r="S243" s="199"/>
      <c r="T243" s="199"/>
      <c r="U243" s="199"/>
      <c r="V243" s="199"/>
      <c r="W243" s="199"/>
      <c r="X243" s="199"/>
      <c r="Y243" s="200"/>
      <c r="Z243" s="103"/>
      <c r="AA243" s="111"/>
    </row>
    <row r="244" spans="1:27" ht="20.100000000000001" customHeight="1" x14ac:dyDescent="0.15">
      <c r="A244" s="82"/>
      <c r="B244" s="82"/>
      <c r="C244" s="98"/>
      <c r="D244" s="212" t="s">
        <v>383</v>
      </c>
      <c r="E244" s="213"/>
      <c r="F244" s="214"/>
      <c r="G244" s="215" t="s">
        <v>398</v>
      </c>
      <c r="H244" s="34"/>
      <c r="I244" s="37"/>
      <c r="J244" s="190" t="s">
        <v>303</v>
      </c>
      <c r="K244" s="190"/>
      <c r="L244" s="190"/>
      <c r="M244" s="190"/>
      <c r="N244" s="190"/>
      <c r="O244" s="190"/>
      <c r="P244" s="190"/>
      <c r="Q244" s="209"/>
      <c r="R244" s="209"/>
      <c r="S244" s="209"/>
      <c r="T244" s="209"/>
      <c r="U244" s="209"/>
      <c r="V244" s="209"/>
      <c r="W244" s="209"/>
      <c r="X244" s="209"/>
      <c r="Y244" s="210"/>
      <c r="Z244" s="103"/>
      <c r="AA244" s="111"/>
    </row>
    <row r="245" spans="1:27" ht="20.100000000000001" customHeight="1" x14ac:dyDescent="0.15">
      <c r="A245" s="82"/>
      <c r="B245" s="82"/>
      <c r="C245" s="98"/>
      <c r="D245" s="216"/>
      <c r="E245" s="217"/>
      <c r="F245" s="218"/>
      <c r="G245" s="202" t="s">
        <v>104</v>
      </c>
      <c r="H245" s="29"/>
      <c r="I245" s="30"/>
      <c r="J245" s="198" t="s">
        <v>584</v>
      </c>
      <c r="K245" s="198"/>
      <c r="L245" s="198"/>
      <c r="M245" s="198"/>
      <c r="N245" s="198"/>
      <c r="O245" s="198"/>
      <c r="P245" s="198"/>
      <c r="Q245" s="199"/>
      <c r="R245" s="199"/>
      <c r="S245" s="199"/>
      <c r="T245" s="199"/>
      <c r="U245" s="199"/>
      <c r="V245" s="199"/>
      <c r="W245" s="199"/>
      <c r="X245" s="199"/>
      <c r="Y245" s="200"/>
      <c r="Z245" s="103"/>
      <c r="AA245" s="111"/>
    </row>
    <row r="246" spans="1:27" ht="20.100000000000001" customHeight="1" x14ac:dyDescent="0.15">
      <c r="A246" s="82"/>
      <c r="B246" s="82"/>
      <c r="C246" s="98"/>
      <c r="D246" s="216"/>
      <c r="E246" s="217"/>
      <c r="F246" s="218"/>
      <c r="G246" s="202" t="s">
        <v>713</v>
      </c>
      <c r="H246" s="29"/>
      <c r="I246" s="30"/>
      <c r="J246" s="198" t="s">
        <v>585</v>
      </c>
      <c r="K246" s="198"/>
      <c r="L246" s="198"/>
      <c r="M246" s="198"/>
      <c r="N246" s="198"/>
      <c r="O246" s="198"/>
      <c r="P246" s="198"/>
      <c r="Q246" s="199"/>
      <c r="R246" s="199"/>
      <c r="S246" s="199"/>
      <c r="T246" s="199"/>
      <c r="U246" s="199"/>
      <c r="V246" s="199"/>
      <c r="W246" s="199"/>
      <c r="X246" s="199"/>
      <c r="Y246" s="200"/>
      <c r="Z246" s="103"/>
      <c r="AA246" s="111"/>
    </row>
    <row r="247" spans="1:27" ht="20.100000000000001" customHeight="1" x14ac:dyDescent="0.15">
      <c r="A247" s="82"/>
      <c r="B247" s="82"/>
      <c r="C247" s="98"/>
      <c r="D247" s="216"/>
      <c r="E247" s="217"/>
      <c r="F247" s="218"/>
      <c r="G247" s="202" t="s">
        <v>103</v>
      </c>
      <c r="H247" s="29"/>
      <c r="I247" s="30"/>
      <c r="J247" s="198" t="s">
        <v>586</v>
      </c>
      <c r="K247" s="198"/>
      <c r="L247" s="198"/>
      <c r="M247" s="198"/>
      <c r="N247" s="198"/>
      <c r="O247" s="198"/>
      <c r="P247" s="198"/>
      <c r="Q247" s="199"/>
      <c r="R247" s="199"/>
      <c r="S247" s="199"/>
      <c r="T247" s="199"/>
      <c r="U247" s="199"/>
      <c r="V247" s="199"/>
      <c r="W247" s="199"/>
      <c r="X247" s="199"/>
      <c r="Y247" s="200"/>
      <c r="Z247" s="103"/>
      <c r="AA247" s="111"/>
    </row>
    <row r="248" spans="1:27" ht="20.100000000000001" customHeight="1" x14ac:dyDescent="0.15">
      <c r="A248" s="82"/>
      <c r="B248" s="82"/>
      <c r="C248" s="98"/>
      <c r="D248" s="216"/>
      <c r="E248" s="217"/>
      <c r="F248" s="218"/>
      <c r="G248" s="202" t="s">
        <v>102</v>
      </c>
      <c r="H248" s="29"/>
      <c r="I248" s="30"/>
      <c r="J248" s="198" t="s">
        <v>587</v>
      </c>
      <c r="K248" s="198"/>
      <c r="L248" s="198"/>
      <c r="M248" s="198"/>
      <c r="N248" s="198"/>
      <c r="O248" s="198"/>
      <c r="P248" s="198"/>
      <c r="Q248" s="199"/>
      <c r="R248" s="199"/>
      <c r="S248" s="199"/>
      <c r="T248" s="199"/>
      <c r="U248" s="199"/>
      <c r="V248" s="199"/>
      <c r="W248" s="199"/>
      <c r="X248" s="199"/>
      <c r="Y248" s="200"/>
      <c r="Z248" s="104"/>
      <c r="AA248" s="103"/>
    </row>
    <row r="249" spans="1:27" ht="20.100000000000001" customHeight="1" x14ac:dyDescent="0.15">
      <c r="A249" s="82"/>
      <c r="B249" s="82"/>
      <c r="C249" s="98"/>
      <c r="D249" s="216"/>
      <c r="E249" s="217"/>
      <c r="F249" s="218"/>
      <c r="G249" s="202" t="s">
        <v>703</v>
      </c>
      <c r="H249" s="29"/>
      <c r="I249" s="30"/>
      <c r="J249" s="198" t="s">
        <v>588</v>
      </c>
      <c r="K249" s="198"/>
      <c r="L249" s="198"/>
      <c r="M249" s="198"/>
      <c r="N249" s="198"/>
      <c r="O249" s="198"/>
      <c r="P249" s="198"/>
      <c r="Q249" s="199"/>
      <c r="R249" s="199"/>
      <c r="S249" s="199"/>
      <c r="T249" s="199"/>
      <c r="U249" s="199"/>
      <c r="V249" s="199"/>
      <c r="W249" s="199"/>
      <c r="X249" s="199"/>
      <c r="Y249" s="200"/>
      <c r="Z249" s="104"/>
      <c r="AA249" s="103"/>
    </row>
    <row r="250" spans="1:27" ht="20.100000000000001" customHeight="1" x14ac:dyDescent="0.15">
      <c r="A250" s="82"/>
      <c r="B250" s="82"/>
      <c r="C250" s="98"/>
      <c r="D250" s="216"/>
      <c r="E250" s="217"/>
      <c r="F250" s="218"/>
      <c r="G250" s="202" t="s">
        <v>714</v>
      </c>
      <c r="H250" s="29"/>
      <c r="I250" s="30"/>
      <c r="J250" s="198" t="s">
        <v>589</v>
      </c>
      <c r="K250" s="198"/>
      <c r="L250" s="198"/>
      <c r="M250" s="198"/>
      <c r="N250" s="198"/>
      <c r="O250" s="198"/>
      <c r="P250" s="198"/>
      <c r="Q250" s="199"/>
      <c r="R250" s="199"/>
      <c r="S250" s="199"/>
      <c r="T250" s="199"/>
      <c r="U250" s="199"/>
      <c r="V250" s="199"/>
      <c r="W250" s="199"/>
      <c r="X250" s="199"/>
      <c r="Y250" s="200"/>
      <c r="Z250" s="104"/>
      <c r="AA250" s="103"/>
    </row>
    <row r="251" spans="1:27" ht="20.100000000000001" customHeight="1" x14ac:dyDescent="0.15">
      <c r="A251" s="82"/>
      <c r="B251" s="82"/>
      <c r="C251" s="98"/>
      <c r="D251" s="216"/>
      <c r="E251" s="217"/>
      <c r="F251" s="218"/>
      <c r="G251" s="202" t="s">
        <v>545</v>
      </c>
      <c r="H251" s="29"/>
      <c r="I251" s="30"/>
      <c r="J251" s="198" t="s">
        <v>547</v>
      </c>
      <c r="K251" s="198"/>
      <c r="L251" s="198"/>
      <c r="M251" s="198"/>
      <c r="N251" s="198"/>
      <c r="O251" s="198"/>
      <c r="P251" s="198"/>
      <c r="Q251" s="199"/>
      <c r="R251" s="199"/>
      <c r="S251" s="199"/>
      <c r="T251" s="199"/>
      <c r="U251" s="199"/>
      <c r="V251" s="199"/>
      <c r="W251" s="199"/>
      <c r="X251" s="199"/>
      <c r="Y251" s="200"/>
      <c r="Z251" s="104"/>
      <c r="AA251" s="103"/>
    </row>
    <row r="252" spans="1:27" ht="20.100000000000001" customHeight="1" x14ac:dyDescent="0.15">
      <c r="A252" s="82"/>
      <c r="B252" s="82"/>
      <c r="C252" s="98"/>
      <c r="D252" s="216"/>
      <c r="E252" s="217"/>
      <c r="F252" s="218"/>
      <c r="G252" s="202" t="s">
        <v>546</v>
      </c>
      <c r="H252" s="29"/>
      <c r="I252" s="30"/>
      <c r="J252" s="198" t="s">
        <v>548</v>
      </c>
      <c r="K252" s="198"/>
      <c r="L252" s="198"/>
      <c r="M252" s="198"/>
      <c r="N252" s="198"/>
      <c r="O252" s="198"/>
      <c r="P252" s="198"/>
      <c r="Q252" s="199"/>
      <c r="R252" s="199"/>
      <c r="S252" s="199"/>
      <c r="T252" s="199"/>
      <c r="U252" s="199"/>
      <c r="V252" s="199"/>
      <c r="W252" s="199"/>
      <c r="X252" s="199"/>
      <c r="Y252" s="200"/>
      <c r="Z252" s="104"/>
      <c r="AA252" s="103"/>
    </row>
    <row r="253" spans="1:27" ht="20.100000000000001" customHeight="1" x14ac:dyDescent="0.15">
      <c r="A253" s="82"/>
      <c r="B253" s="82"/>
      <c r="C253" s="98"/>
      <c r="D253" s="216"/>
      <c r="E253" s="217"/>
      <c r="F253" s="218"/>
      <c r="G253" s="202" t="s">
        <v>101</v>
      </c>
      <c r="H253" s="29"/>
      <c r="I253" s="30"/>
      <c r="J253" s="198" t="s">
        <v>304</v>
      </c>
      <c r="K253" s="198"/>
      <c r="L253" s="198"/>
      <c r="M253" s="198"/>
      <c r="N253" s="198"/>
      <c r="O253" s="198"/>
      <c r="P253" s="198"/>
      <c r="Q253" s="199"/>
      <c r="R253" s="199"/>
      <c r="S253" s="199"/>
      <c r="T253" s="199"/>
      <c r="U253" s="199"/>
      <c r="V253" s="199"/>
      <c r="W253" s="199"/>
      <c r="X253" s="199"/>
      <c r="Y253" s="200"/>
      <c r="Z253" s="104"/>
      <c r="AA253" s="103"/>
    </row>
    <row r="254" spans="1:27" ht="20.100000000000001" customHeight="1" x14ac:dyDescent="0.15">
      <c r="A254" s="82"/>
      <c r="B254" s="82"/>
      <c r="C254" s="98"/>
      <c r="D254" s="216"/>
      <c r="E254" s="217"/>
      <c r="F254" s="218"/>
      <c r="G254" s="202" t="s">
        <v>100</v>
      </c>
      <c r="H254" s="29"/>
      <c r="I254" s="30"/>
      <c r="J254" s="198" t="s">
        <v>305</v>
      </c>
      <c r="K254" s="198"/>
      <c r="L254" s="198"/>
      <c r="M254" s="198"/>
      <c r="N254" s="198"/>
      <c r="O254" s="198"/>
      <c r="P254" s="198"/>
      <c r="Q254" s="199"/>
      <c r="R254" s="199"/>
      <c r="S254" s="199"/>
      <c r="T254" s="199"/>
      <c r="U254" s="199"/>
      <c r="V254" s="199"/>
      <c r="W254" s="199"/>
      <c r="X254" s="199"/>
      <c r="Y254" s="200"/>
      <c r="Z254" s="104"/>
      <c r="AA254" s="103"/>
    </row>
    <row r="255" spans="1:27" ht="20.100000000000001" customHeight="1" x14ac:dyDescent="0.15">
      <c r="A255" s="82"/>
      <c r="B255" s="82"/>
      <c r="C255" s="98"/>
      <c r="D255" s="216"/>
      <c r="E255" s="217"/>
      <c r="F255" s="218"/>
      <c r="G255" s="202" t="s">
        <v>715</v>
      </c>
      <c r="H255" s="29"/>
      <c r="I255" s="30"/>
      <c r="J255" s="198" t="s">
        <v>590</v>
      </c>
      <c r="K255" s="198"/>
      <c r="L255" s="198"/>
      <c r="M255" s="198"/>
      <c r="N255" s="198"/>
      <c r="O255" s="198"/>
      <c r="P255" s="198"/>
      <c r="Q255" s="199"/>
      <c r="R255" s="199"/>
      <c r="S255" s="199"/>
      <c r="T255" s="199"/>
      <c r="U255" s="199"/>
      <c r="V255" s="199"/>
      <c r="W255" s="199"/>
      <c r="X255" s="199"/>
      <c r="Y255" s="200"/>
      <c r="Z255" s="104"/>
      <c r="AA255" s="103"/>
    </row>
    <row r="256" spans="1:27" ht="20.100000000000001" customHeight="1" x14ac:dyDescent="0.15">
      <c r="A256" s="82"/>
      <c r="B256" s="82"/>
      <c r="C256" s="98"/>
      <c r="D256" s="219"/>
      <c r="E256" s="220"/>
      <c r="F256" s="221"/>
      <c r="G256" s="222" t="s">
        <v>716</v>
      </c>
      <c r="H256" s="32"/>
      <c r="I256" s="36"/>
      <c r="J256" s="206" t="s">
        <v>591</v>
      </c>
      <c r="K256" s="206"/>
      <c r="L256" s="206"/>
      <c r="M256" s="206"/>
      <c r="N256" s="206"/>
      <c r="O256" s="206"/>
      <c r="P256" s="206"/>
      <c r="Q256" s="207"/>
      <c r="R256" s="207"/>
      <c r="S256" s="207"/>
      <c r="T256" s="207"/>
      <c r="U256" s="207"/>
      <c r="V256" s="207"/>
      <c r="W256" s="207"/>
      <c r="X256" s="207"/>
      <c r="Y256" s="208"/>
      <c r="Z256" s="104"/>
      <c r="AA256" s="103"/>
    </row>
    <row r="257" spans="1:27" ht="20.100000000000001" customHeight="1" x14ac:dyDescent="0.15">
      <c r="A257" s="82"/>
      <c r="B257" s="82"/>
      <c r="C257" s="98"/>
      <c r="D257" s="212" t="s">
        <v>384</v>
      </c>
      <c r="E257" s="213"/>
      <c r="F257" s="214"/>
      <c r="G257" s="215" t="s">
        <v>399</v>
      </c>
      <c r="H257" s="34"/>
      <c r="I257" s="37"/>
      <c r="J257" s="190" t="s">
        <v>549</v>
      </c>
      <c r="K257" s="190"/>
      <c r="L257" s="190"/>
      <c r="M257" s="190"/>
      <c r="N257" s="190"/>
      <c r="O257" s="190"/>
      <c r="P257" s="190"/>
      <c r="Q257" s="209"/>
      <c r="R257" s="209"/>
      <c r="S257" s="209"/>
      <c r="T257" s="209"/>
      <c r="U257" s="209"/>
      <c r="V257" s="209"/>
      <c r="W257" s="209"/>
      <c r="X257" s="209"/>
      <c r="Y257" s="210"/>
      <c r="Z257" s="104"/>
      <c r="AA257" s="103"/>
    </row>
    <row r="258" spans="1:27" ht="20.100000000000001" customHeight="1" x14ac:dyDescent="0.15">
      <c r="A258" s="82"/>
      <c r="B258" s="82"/>
      <c r="C258" s="98"/>
      <c r="D258" s="216"/>
      <c r="E258" s="217"/>
      <c r="F258" s="218"/>
      <c r="G258" s="202" t="s">
        <v>106</v>
      </c>
      <c r="H258" s="29"/>
      <c r="I258" s="30"/>
      <c r="J258" s="198" t="s">
        <v>550</v>
      </c>
      <c r="K258" s="198"/>
      <c r="L258" s="198"/>
      <c r="M258" s="198"/>
      <c r="N258" s="198"/>
      <c r="O258" s="198"/>
      <c r="P258" s="198"/>
      <c r="Q258" s="199"/>
      <c r="R258" s="199"/>
      <c r="S258" s="199"/>
      <c r="T258" s="199"/>
      <c r="U258" s="199"/>
      <c r="V258" s="199"/>
      <c r="W258" s="199"/>
      <c r="X258" s="199"/>
      <c r="Y258" s="200"/>
      <c r="Z258" s="104"/>
      <c r="AA258" s="103"/>
    </row>
    <row r="259" spans="1:27" ht="20.100000000000001" customHeight="1" x14ac:dyDescent="0.15">
      <c r="A259" s="82"/>
      <c r="B259" s="82"/>
      <c r="C259" s="98"/>
      <c r="D259" s="216"/>
      <c r="E259" s="217"/>
      <c r="F259" s="218"/>
      <c r="G259" s="202" t="s">
        <v>704</v>
      </c>
      <c r="H259" s="29"/>
      <c r="I259" s="30"/>
      <c r="J259" s="223" t="s">
        <v>551</v>
      </c>
      <c r="K259" s="224"/>
      <c r="L259" s="224"/>
      <c r="M259" s="224"/>
      <c r="N259" s="224"/>
      <c r="O259" s="224"/>
      <c r="P259" s="225"/>
      <c r="Q259" s="199"/>
      <c r="R259" s="199"/>
      <c r="S259" s="199"/>
      <c r="T259" s="199"/>
      <c r="U259" s="199"/>
      <c r="V259" s="199"/>
      <c r="W259" s="199"/>
      <c r="X259" s="199"/>
      <c r="Y259" s="200"/>
      <c r="Z259" s="104"/>
      <c r="AA259" s="103"/>
    </row>
    <row r="260" spans="1:27" ht="20.100000000000001" customHeight="1" x14ac:dyDescent="0.15">
      <c r="A260" s="82"/>
      <c r="B260" s="82"/>
      <c r="C260" s="98"/>
      <c r="D260" s="216"/>
      <c r="E260" s="217"/>
      <c r="F260" s="218"/>
      <c r="G260" s="222" t="s">
        <v>105</v>
      </c>
      <c r="H260" s="32"/>
      <c r="I260" s="36"/>
      <c r="J260" s="198" t="s">
        <v>306</v>
      </c>
      <c r="K260" s="198"/>
      <c r="L260" s="198"/>
      <c r="M260" s="198"/>
      <c r="N260" s="198"/>
      <c r="O260" s="198"/>
      <c r="P260" s="198"/>
      <c r="Q260" s="199"/>
      <c r="R260" s="199"/>
      <c r="S260" s="199"/>
      <c r="T260" s="199"/>
      <c r="U260" s="199"/>
      <c r="V260" s="199"/>
      <c r="W260" s="199"/>
      <c r="X260" s="199"/>
      <c r="Y260" s="200"/>
      <c r="Z260" s="104"/>
      <c r="AA260" s="103"/>
    </row>
    <row r="261" spans="1:27" ht="20.100000000000001" customHeight="1" x14ac:dyDescent="0.15">
      <c r="A261" s="82"/>
      <c r="B261" s="82"/>
      <c r="C261" s="98"/>
      <c r="D261" s="212" t="s">
        <v>385</v>
      </c>
      <c r="E261" s="213"/>
      <c r="F261" s="214"/>
      <c r="G261" s="215" t="s">
        <v>400</v>
      </c>
      <c r="H261" s="34"/>
      <c r="I261" s="37"/>
      <c r="J261" s="190" t="s">
        <v>592</v>
      </c>
      <c r="K261" s="190"/>
      <c r="L261" s="190"/>
      <c r="M261" s="190"/>
      <c r="N261" s="190"/>
      <c r="O261" s="190"/>
      <c r="P261" s="190"/>
      <c r="Q261" s="209"/>
      <c r="R261" s="209"/>
      <c r="S261" s="209"/>
      <c r="T261" s="209"/>
      <c r="U261" s="209"/>
      <c r="V261" s="209"/>
      <c r="W261" s="209"/>
      <c r="X261" s="209"/>
      <c r="Y261" s="210"/>
      <c r="Z261" s="104"/>
      <c r="AA261" s="103"/>
    </row>
    <row r="262" spans="1:27" ht="20.100000000000001" customHeight="1" x14ac:dyDescent="0.15">
      <c r="A262" s="82"/>
      <c r="B262" s="82"/>
      <c r="C262" s="98"/>
      <c r="D262" s="216"/>
      <c r="E262" s="217"/>
      <c r="F262" s="218"/>
      <c r="G262" s="202" t="s">
        <v>107</v>
      </c>
      <c r="H262" s="29"/>
      <c r="I262" s="30"/>
      <c r="J262" s="198" t="s">
        <v>310</v>
      </c>
      <c r="K262" s="198"/>
      <c r="L262" s="198"/>
      <c r="M262" s="198"/>
      <c r="N262" s="198"/>
      <c r="O262" s="198"/>
      <c r="P262" s="198"/>
      <c r="Q262" s="199"/>
      <c r="R262" s="199"/>
      <c r="S262" s="199"/>
      <c r="T262" s="199"/>
      <c r="U262" s="199"/>
      <c r="V262" s="199"/>
      <c r="W262" s="199"/>
      <c r="X262" s="199"/>
      <c r="Y262" s="200"/>
      <c r="Z262" s="104"/>
      <c r="AA262" s="103"/>
    </row>
    <row r="263" spans="1:27" ht="20.100000000000001" customHeight="1" x14ac:dyDescent="0.15">
      <c r="A263" s="82"/>
      <c r="B263" s="82"/>
      <c r="C263" s="98"/>
      <c r="D263" s="216"/>
      <c r="E263" s="217"/>
      <c r="F263" s="218"/>
      <c r="G263" s="202" t="s">
        <v>113</v>
      </c>
      <c r="H263" s="29"/>
      <c r="I263" s="30"/>
      <c r="J263" s="198" t="s">
        <v>593</v>
      </c>
      <c r="K263" s="198"/>
      <c r="L263" s="198"/>
      <c r="M263" s="198"/>
      <c r="N263" s="198"/>
      <c r="O263" s="198"/>
      <c r="P263" s="198"/>
      <c r="Q263" s="199"/>
      <c r="R263" s="199"/>
      <c r="S263" s="199"/>
      <c r="T263" s="199"/>
      <c r="U263" s="199"/>
      <c r="V263" s="199"/>
      <c r="W263" s="199"/>
      <c r="X263" s="199"/>
      <c r="Y263" s="200"/>
      <c r="Z263" s="104"/>
      <c r="AA263" s="103"/>
    </row>
    <row r="264" spans="1:27" ht="20.100000000000001" customHeight="1" x14ac:dyDescent="0.15">
      <c r="A264" s="82"/>
      <c r="B264" s="82"/>
      <c r="C264" s="98"/>
      <c r="D264" s="216"/>
      <c r="E264" s="217"/>
      <c r="F264" s="218"/>
      <c r="G264" s="202" t="s">
        <v>112</v>
      </c>
      <c r="H264" s="29"/>
      <c r="I264" s="30"/>
      <c r="J264" s="198" t="s">
        <v>594</v>
      </c>
      <c r="K264" s="198"/>
      <c r="L264" s="198"/>
      <c r="M264" s="198"/>
      <c r="N264" s="198"/>
      <c r="O264" s="198"/>
      <c r="P264" s="198"/>
      <c r="Q264" s="199"/>
      <c r="R264" s="199"/>
      <c r="S264" s="199"/>
      <c r="T264" s="199"/>
      <c r="U264" s="199"/>
      <c r="V264" s="199"/>
      <c r="W264" s="199"/>
      <c r="X264" s="199"/>
      <c r="Y264" s="200"/>
      <c r="Z264" s="104"/>
      <c r="AA264" s="103"/>
    </row>
    <row r="265" spans="1:27" ht="20.100000000000001" customHeight="1" x14ac:dyDescent="0.15">
      <c r="A265" s="82"/>
      <c r="B265" s="82"/>
      <c r="C265" s="98"/>
      <c r="D265" s="216"/>
      <c r="E265" s="217"/>
      <c r="F265" s="218"/>
      <c r="G265" s="202" t="s">
        <v>111</v>
      </c>
      <c r="H265" s="29"/>
      <c r="I265" s="30"/>
      <c r="J265" s="198" t="s">
        <v>595</v>
      </c>
      <c r="K265" s="198"/>
      <c r="L265" s="198"/>
      <c r="M265" s="198"/>
      <c r="N265" s="198"/>
      <c r="O265" s="198"/>
      <c r="P265" s="198"/>
      <c r="Q265" s="199"/>
      <c r="R265" s="199"/>
      <c r="S265" s="199"/>
      <c r="T265" s="199"/>
      <c r="U265" s="199"/>
      <c r="V265" s="199"/>
      <c r="W265" s="199"/>
      <c r="X265" s="199"/>
      <c r="Y265" s="200"/>
      <c r="Z265" s="104"/>
      <c r="AA265" s="103"/>
    </row>
    <row r="266" spans="1:27" ht="20.100000000000001" customHeight="1" x14ac:dyDescent="0.15">
      <c r="A266" s="82"/>
      <c r="B266" s="82"/>
      <c r="C266" s="98"/>
      <c r="D266" s="216"/>
      <c r="E266" s="217"/>
      <c r="F266" s="218"/>
      <c r="G266" s="202" t="s">
        <v>110</v>
      </c>
      <c r="H266" s="29"/>
      <c r="I266" s="30"/>
      <c r="J266" s="198" t="s">
        <v>596</v>
      </c>
      <c r="K266" s="198"/>
      <c r="L266" s="198"/>
      <c r="M266" s="198"/>
      <c r="N266" s="198"/>
      <c r="O266" s="198"/>
      <c r="P266" s="198"/>
      <c r="Q266" s="199"/>
      <c r="R266" s="199"/>
      <c r="S266" s="199"/>
      <c r="T266" s="199"/>
      <c r="U266" s="199"/>
      <c r="V266" s="199"/>
      <c r="W266" s="199"/>
      <c r="X266" s="199"/>
      <c r="Y266" s="200"/>
      <c r="Z266" s="104"/>
      <c r="AA266" s="103"/>
    </row>
    <row r="267" spans="1:27" ht="20.100000000000001" customHeight="1" x14ac:dyDescent="0.15">
      <c r="A267" s="82"/>
      <c r="B267" s="82"/>
      <c r="C267" s="98"/>
      <c r="D267" s="216"/>
      <c r="E267" s="217"/>
      <c r="F267" s="218"/>
      <c r="G267" s="202" t="s">
        <v>109</v>
      </c>
      <c r="H267" s="29"/>
      <c r="I267" s="30"/>
      <c r="J267" s="198" t="s">
        <v>309</v>
      </c>
      <c r="K267" s="198"/>
      <c r="L267" s="198"/>
      <c r="M267" s="198"/>
      <c r="N267" s="198"/>
      <c r="O267" s="198"/>
      <c r="P267" s="198"/>
      <c r="Q267" s="199"/>
      <c r="R267" s="199"/>
      <c r="S267" s="199"/>
      <c r="T267" s="199"/>
      <c r="U267" s="199"/>
      <c r="V267" s="199"/>
      <c r="W267" s="199"/>
      <c r="X267" s="199"/>
      <c r="Y267" s="200"/>
      <c r="Z267" s="104"/>
      <c r="AA267" s="103"/>
    </row>
    <row r="268" spans="1:27" ht="20.100000000000001" customHeight="1" x14ac:dyDescent="0.15">
      <c r="A268" s="82"/>
      <c r="B268" s="82"/>
      <c r="C268" s="98"/>
      <c r="D268" s="216"/>
      <c r="E268" s="217"/>
      <c r="F268" s="218"/>
      <c r="G268" s="222" t="s">
        <v>108</v>
      </c>
      <c r="H268" s="32"/>
      <c r="I268" s="36"/>
      <c r="J268" s="198" t="s">
        <v>743</v>
      </c>
      <c r="K268" s="198"/>
      <c r="L268" s="198"/>
      <c r="M268" s="198"/>
      <c r="N268" s="198"/>
      <c r="O268" s="198"/>
      <c r="P268" s="198"/>
      <c r="Q268" s="199"/>
      <c r="R268" s="199"/>
      <c r="S268" s="199"/>
      <c r="T268" s="199"/>
      <c r="U268" s="199"/>
      <c r="V268" s="199"/>
      <c r="W268" s="199"/>
      <c r="X268" s="199"/>
      <c r="Y268" s="200"/>
      <c r="Z268" s="118"/>
      <c r="AA268" s="103"/>
    </row>
    <row r="269" spans="1:27" ht="20.100000000000001" customHeight="1" x14ac:dyDescent="0.15">
      <c r="A269" s="82"/>
      <c r="B269" s="82"/>
      <c r="C269" s="98"/>
      <c r="D269" s="212" t="s">
        <v>597</v>
      </c>
      <c r="E269" s="213"/>
      <c r="F269" s="214"/>
      <c r="G269" s="215" t="s">
        <v>401</v>
      </c>
      <c r="H269" s="34"/>
      <c r="I269" s="37"/>
      <c r="J269" s="190" t="s">
        <v>311</v>
      </c>
      <c r="K269" s="190"/>
      <c r="L269" s="190"/>
      <c r="M269" s="190"/>
      <c r="N269" s="190"/>
      <c r="O269" s="190"/>
      <c r="P269" s="190"/>
      <c r="Q269" s="209"/>
      <c r="R269" s="209"/>
      <c r="S269" s="209"/>
      <c r="T269" s="209"/>
      <c r="U269" s="209"/>
      <c r="V269" s="209"/>
      <c r="W269" s="209"/>
      <c r="X269" s="209"/>
      <c r="Y269" s="210"/>
      <c r="Z269" s="118"/>
      <c r="AA269" s="103"/>
    </row>
    <row r="270" spans="1:27" ht="20.100000000000001" customHeight="1" x14ac:dyDescent="0.15">
      <c r="A270" s="82"/>
      <c r="B270" s="82"/>
      <c r="C270" s="98"/>
      <c r="D270" s="216"/>
      <c r="E270" s="217"/>
      <c r="F270" s="218"/>
      <c r="G270" s="202" t="s">
        <v>115</v>
      </c>
      <c r="H270" s="29"/>
      <c r="I270" s="30"/>
      <c r="J270" s="198" t="s">
        <v>312</v>
      </c>
      <c r="K270" s="198"/>
      <c r="L270" s="198"/>
      <c r="M270" s="198"/>
      <c r="N270" s="198"/>
      <c r="O270" s="198"/>
      <c r="P270" s="198"/>
      <c r="Q270" s="199"/>
      <c r="R270" s="199"/>
      <c r="S270" s="199"/>
      <c r="T270" s="199"/>
      <c r="U270" s="199"/>
      <c r="V270" s="199"/>
      <c r="W270" s="199"/>
      <c r="X270" s="199"/>
      <c r="Y270" s="200"/>
      <c r="Z270" s="118"/>
      <c r="AA270" s="103"/>
    </row>
    <row r="271" spans="1:27" ht="20.100000000000001" customHeight="1" x14ac:dyDescent="0.15">
      <c r="A271" s="82"/>
      <c r="B271" s="82"/>
      <c r="C271" s="98"/>
      <c r="D271" s="216"/>
      <c r="E271" s="217"/>
      <c r="F271" s="218"/>
      <c r="G271" s="222" t="s">
        <v>114</v>
      </c>
      <c r="H271" s="32"/>
      <c r="I271" s="36"/>
      <c r="J271" s="198" t="s">
        <v>313</v>
      </c>
      <c r="K271" s="198"/>
      <c r="L271" s="198"/>
      <c r="M271" s="198"/>
      <c r="N271" s="198"/>
      <c r="O271" s="198"/>
      <c r="P271" s="198"/>
      <c r="Q271" s="199"/>
      <c r="R271" s="199"/>
      <c r="S271" s="199"/>
      <c r="T271" s="199"/>
      <c r="U271" s="199"/>
      <c r="V271" s="199"/>
      <c r="W271" s="199"/>
      <c r="X271" s="199"/>
      <c r="Y271" s="200"/>
      <c r="Z271" s="118"/>
      <c r="AA271" s="103"/>
    </row>
    <row r="272" spans="1:27" ht="20.100000000000001" customHeight="1" x14ac:dyDescent="0.15">
      <c r="A272" s="82"/>
      <c r="B272" s="82"/>
      <c r="C272" s="98"/>
      <c r="D272" s="212" t="s">
        <v>552</v>
      </c>
      <c r="E272" s="213"/>
      <c r="F272" s="214"/>
      <c r="G272" s="215" t="s">
        <v>402</v>
      </c>
      <c r="H272" s="34"/>
      <c r="I272" s="37"/>
      <c r="J272" s="190" t="s">
        <v>314</v>
      </c>
      <c r="K272" s="190"/>
      <c r="L272" s="190"/>
      <c r="M272" s="190"/>
      <c r="N272" s="190"/>
      <c r="O272" s="190"/>
      <c r="P272" s="190"/>
      <c r="Q272" s="209"/>
      <c r="R272" s="209"/>
      <c r="S272" s="209"/>
      <c r="T272" s="209"/>
      <c r="U272" s="209"/>
      <c r="V272" s="209"/>
      <c r="W272" s="209"/>
      <c r="X272" s="209"/>
      <c r="Y272" s="210"/>
      <c r="Z272" s="118"/>
      <c r="AA272" s="103"/>
    </row>
    <row r="273" spans="1:27" ht="20.100000000000001" customHeight="1" x14ac:dyDescent="0.15">
      <c r="A273" s="82"/>
      <c r="B273" s="82"/>
      <c r="C273" s="98"/>
      <c r="D273" s="216"/>
      <c r="E273" s="217"/>
      <c r="F273" s="218"/>
      <c r="G273" s="202" t="s">
        <v>119</v>
      </c>
      <c r="H273" s="29"/>
      <c r="I273" s="30"/>
      <c r="J273" s="198" t="s">
        <v>315</v>
      </c>
      <c r="K273" s="198"/>
      <c r="L273" s="198"/>
      <c r="M273" s="198"/>
      <c r="N273" s="198"/>
      <c r="O273" s="198"/>
      <c r="P273" s="198"/>
      <c r="Q273" s="199"/>
      <c r="R273" s="199"/>
      <c r="S273" s="199"/>
      <c r="T273" s="199"/>
      <c r="U273" s="199"/>
      <c r="V273" s="199"/>
      <c r="W273" s="199"/>
      <c r="X273" s="199"/>
      <c r="Y273" s="200"/>
      <c r="Z273" s="118"/>
      <c r="AA273" s="103"/>
    </row>
    <row r="274" spans="1:27" ht="20.100000000000001" customHeight="1" x14ac:dyDescent="0.15">
      <c r="A274" s="82"/>
      <c r="B274" s="82"/>
      <c r="C274" s="98"/>
      <c r="D274" s="216"/>
      <c r="E274" s="217"/>
      <c r="F274" s="218"/>
      <c r="G274" s="202" t="s">
        <v>118</v>
      </c>
      <c r="H274" s="29"/>
      <c r="I274" s="30"/>
      <c r="J274" s="198" t="s">
        <v>316</v>
      </c>
      <c r="K274" s="198"/>
      <c r="L274" s="198"/>
      <c r="M274" s="198"/>
      <c r="N274" s="198"/>
      <c r="O274" s="198"/>
      <c r="P274" s="198"/>
      <c r="Q274" s="199"/>
      <c r="R274" s="199"/>
      <c r="S274" s="199"/>
      <c r="T274" s="199"/>
      <c r="U274" s="199"/>
      <c r="V274" s="199"/>
      <c r="W274" s="199"/>
      <c r="X274" s="199"/>
      <c r="Y274" s="200"/>
      <c r="Z274" s="118"/>
      <c r="AA274" s="103"/>
    </row>
    <row r="275" spans="1:27" ht="20.100000000000001" customHeight="1" x14ac:dyDescent="0.15">
      <c r="A275" s="82"/>
      <c r="B275" s="82"/>
      <c r="C275" s="98"/>
      <c r="D275" s="216"/>
      <c r="E275" s="217"/>
      <c r="F275" s="218"/>
      <c r="G275" s="202" t="s">
        <v>117</v>
      </c>
      <c r="H275" s="29"/>
      <c r="I275" s="30"/>
      <c r="J275" s="198" t="s">
        <v>317</v>
      </c>
      <c r="K275" s="198"/>
      <c r="L275" s="198"/>
      <c r="M275" s="198"/>
      <c r="N275" s="198"/>
      <c r="O275" s="198"/>
      <c r="P275" s="198"/>
      <c r="Q275" s="199"/>
      <c r="R275" s="199"/>
      <c r="S275" s="199"/>
      <c r="T275" s="199"/>
      <c r="U275" s="199"/>
      <c r="V275" s="199"/>
      <c r="W275" s="199"/>
      <c r="X275" s="199"/>
      <c r="Y275" s="200"/>
      <c r="Z275" s="118"/>
      <c r="AA275" s="103"/>
    </row>
    <row r="276" spans="1:27" ht="20.100000000000001" customHeight="1" x14ac:dyDescent="0.15">
      <c r="A276" s="82"/>
      <c r="B276" s="82"/>
      <c r="C276" s="98"/>
      <c r="D276" s="216"/>
      <c r="E276" s="217"/>
      <c r="F276" s="218"/>
      <c r="G276" s="202" t="s">
        <v>403</v>
      </c>
      <c r="H276" s="29"/>
      <c r="I276" s="30"/>
      <c r="J276" s="198" t="s">
        <v>553</v>
      </c>
      <c r="K276" s="198"/>
      <c r="L276" s="198"/>
      <c r="M276" s="198"/>
      <c r="N276" s="198"/>
      <c r="O276" s="198"/>
      <c r="P276" s="198"/>
      <c r="Q276" s="199"/>
      <c r="R276" s="199"/>
      <c r="S276" s="199"/>
      <c r="T276" s="199"/>
      <c r="U276" s="199"/>
      <c r="V276" s="199"/>
      <c r="W276" s="199"/>
      <c r="X276" s="199"/>
      <c r="Y276" s="200"/>
      <c r="Z276" s="104"/>
      <c r="AA276" s="103"/>
    </row>
    <row r="277" spans="1:27" ht="20.100000000000001" customHeight="1" x14ac:dyDescent="0.15">
      <c r="A277" s="82"/>
      <c r="B277" s="82"/>
      <c r="C277" s="98"/>
      <c r="D277" s="216"/>
      <c r="E277" s="217"/>
      <c r="F277" s="218"/>
      <c r="G277" s="211" t="s">
        <v>116</v>
      </c>
      <c r="H277" s="32"/>
      <c r="I277" s="36"/>
      <c r="J277" s="198" t="s">
        <v>554</v>
      </c>
      <c r="K277" s="198"/>
      <c r="L277" s="198"/>
      <c r="M277" s="198"/>
      <c r="N277" s="198"/>
      <c r="O277" s="198"/>
      <c r="P277" s="198"/>
      <c r="Q277" s="199"/>
      <c r="R277" s="199"/>
      <c r="S277" s="199"/>
      <c r="T277" s="199"/>
      <c r="U277" s="199"/>
      <c r="V277" s="199"/>
      <c r="W277" s="199"/>
      <c r="X277" s="199"/>
      <c r="Y277" s="200"/>
      <c r="Z277" s="104"/>
      <c r="AA277" s="103"/>
    </row>
    <row r="278" spans="1:27" ht="20.100000000000001" customHeight="1" x14ac:dyDescent="0.15">
      <c r="A278" s="82"/>
      <c r="B278" s="82"/>
      <c r="C278" s="98"/>
      <c r="D278" s="212" t="s">
        <v>598</v>
      </c>
      <c r="E278" s="213"/>
      <c r="F278" s="214"/>
      <c r="G278" s="202" t="s">
        <v>404</v>
      </c>
      <c r="H278" s="34"/>
      <c r="I278" s="37"/>
      <c r="J278" s="190" t="s">
        <v>318</v>
      </c>
      <c r="K278" s="190"/>
      <c r="L278" s="190"/>
      <c r="M278" s="190"/>
      <c r="N278" s="190"/>
      <c r="O278" s="190"/>
      <c r="P278" s="190"/>
      <c r="Q278" s="209"/>
      <c r="R278" s="209"/>
      <c r="S278" s="209"/>
      <c r="T278" s="209"/>
      <c r="U278" s="209"/>
      <c r="V278" s="209"/>
      <c r="W278" s="209"/>
      <c r="X278" s="209"/>
      <c r="Y278" s="210"/>
      <c r="Z278" s="104"/>
      <c r="AA278" s="103"/>
    </row>
    <row r="279" spans="1:27" ht="20.100000000000001" customHeight="1" x14ac:dyDescent="0.15">
      <c r="A279" s="82"/>
      <c r="B279" s="82"/>
      <c r="C279" s="98"/>
      <c r="D279" s="216"/>
      <c r="E279" s="217"/>
      <c r="F279" s="218"/>
      <c r="G279" s="202" t="s">
        <v>121</v>
      </c>
      <c r="H279" s="29"/>
      <c r="I279" s="30"/>
      <c r="J279" s="198" t="s">
        <v>319</v>
      </c>
      <c r="K279" s="198"/>
      <c r="L279" s="198"/>
      <c r="M279" s="198"/>
      <c r="N279" s="198"/>
      <c r="O279" s="198"/>
      <c r="P279" s="198"/>
      <c r="Q279" s="199"/>
      <c r="R279" s="199"/>
      <c r="S279" s="199"/>
      <c r="T279" s="199"/>
      <c r="U279" s="199"/>
      <c r="V279" s="199"/>
      <c r="W279" s="199"/>
      <c r="X279" s="199"/>
      <c r="Y279" s="200"/>
      <c r="Z279" s="104"/>
      <c r="AA279" s="103"/>
    </row>
    <row r="280" spans="1:27" ht="20.100000000000001" customHeight="1" x14ac:dyDescent="0.15">
      <c r="A280" s="82"/>
      <c r="B280" s="82"/>
      <c r="C280" s="98"/>
      <c r="D280" s="216"/>
      <c r="E280" s="217"/>
      <c r="F280" s="218"/>
      <c r="G280" s="222" t="s">
        <v>120</v>
      </c>
      <c r="H280" s="32"/>
      <c r="I280" s="36"/>
      <c r="J280" s="198" t="s">
        <v>320</v>
      </c>
      <c r="K280" s="198"/>
      <c r="L280" s="198"/>
      <c r="M280" s="198"/>
      <c r="N280" s="198"/>
      <c r="O280" s="198"/>
      <c r="P280" s="198"/>
      <c r="Q280" s="199"/>
      <c r="R280" s="199"/>
      <c r="S280" s="199"/>
      <c r="T280" s="199"/>
      <c r="U280" s="199"/>
      <c r="V280" s="199"/>
      <c r="W280" s="199"/>
      <c r="X280" s="199"/>
      <c r="Y280" s="200"/>
      <c r="Z280" s="104"/>
      <c r="AA280" s="103"/>
    </row>
    <row r="281" spans="1:27" ht="20.100000000000001" customHeight="1" x14ac:dyDescent="0.15">
      <c r="A281" s="82"/>
      <c r="B281" s="82"/>
      <c r="C281" s="98"/>
      <c r="D281" s="212" t="s">
        <v>386</v>
      </c>
      <c r="E281" s="213"/>
      <c r="F281" s="214"/>
      <c r="G281" s="215" t="s">
        <v>405</v>
      </c>
      <c r="H281" s="34"/>
      <c r="I281" s="37"/>
      <c r="J281" s="190" t="s">
        <v>321</v>
      </c>
      <c r="K281" s="190"/>
      <c r="L281" s="190"/>
      <c r="M281" s="190"/>
      <c r="N281" s="190"/>
      <c r="O281" s="190"/>
      <c r="P281" s="190"/>
      <c r="Q281" s="209"/>
      <c r="R281" s="209"/>
      <c r="S281" s="209"/>
      <c r="T281" s="209"/>
      <c r="U281" s="209"/>
      <c r="V281" s="209"/>
      <c r="W281" s="209"/>
      <c r="X281" s="209"/>
      <c r="Y281" s="210"/>
      <c r="Z281" s="104"/>
      <c r="AA281" s="103"/>
    </row>
    <row r="282" spans="1:27" ht="20.100000000000001" customHeight="1" x14ac:dyDescent="0.15">
      <c r="A282" s="82"/>
      <c r="B282" s="82"/>
      <c r="C282" s="98"/>
      <c r="D282" s="216"/>
      <c r="E282" s="217"/>
      <c r="F282" s="218"/>
      <c r="G282" s="202" t="s">
        <v>133</v>
      </c>
      <c r="H282" s="29"/>
      <c r="I282" s="30"/>
      <c r="J282" s="198" t="s">
        <v>322</v>
      </c>
      <c r="K282" s="198"/>
      <c r="L282" s="198"/>
      <c r="M282" s="198"/>
      <c r="N282" s="198"/>
      <c r="O282" s="198"/>
      <c r="P282" s="198"/>
      <c r="Q282" s="199"/>
      <c r="R282" s="199"/>
      <c r="S282" s="199"/>
      <c r="T282" s="199"/>
      <c r="U282" s="199"/>
      <c r="V282" s="199"/>
      <c r="W282" s="199"/>
      <c r="X282" s="199"/>
      <c r="Y282" s="200"/>
      <c r="Z282" s="104"/>
      <c r="AA282" s="103"/>
    </row>
    <row r="283" spans="1:27" ht="20.100000000000001" customHeight="1" x14ac:dyDescent="0.15">
      <c r="A283" s="82"/>
      <c r="B283" s="82"/>
      <c r="C283" s="98"/>
      <c r="D283" s="216"/>
      <c r="E283" s="217"/>
      <c r="F283" s="218"/>
      <c r="G283" s="202" t="s">
        <v>132</v>
      </c>
      <c r="H283" s="29"/>
      <c r="I283" s="30"/>
      <c r="J283" s="198" t="s">
        <v>323</v>
      </c>
      <c r="K283" s="198"/>
      <c r="L283" s="198"/>
      <c r="M283" s="198"/>
      <c r="N283" s="198"/>
      <c r="O283" s="198"/>
      <c r="P283" s="198"/>
      <c r="Q283" s="199"/>
      <c r="R283" s="199"/>
      <c r="S283" s="199"/>
      <c r="T283" s="199"/>
      <c r="U283" s="199"/>
      <c r="V283" s="199"/>
      <c r="W283" s="199"/>
      <c r="X283" s="199"/>
      <c r="Y283" s="200"/>
      <c r="Z283" s="104"/>
      <c r="AA283" s="103"/>
    </row>
    <row r="284" spans="1:27" ht="20.100000000000001" customHeight="1" x14ac:dyDescent="0.15">
      <c r="A284" s="82"/>
      <c r="B284" s="82"/>
      <c r="C284" s="98"/>
      <c r="D284" s="216"/>
      <c r="E284" s="217"/>
      <c r="F284" s="218"/>
      <c r="G284" s="202" t="s">
        <v>131</v>
      </c>
      <c r="H284" s="29"/>
      <c r="I284" s="30"/>
      <c r="J284" s="198" t="s">
        <v>324</v>
      </c>
      <c r="K284" s="198"/>
      <c r="L284" s="198"/>
      <c r="M284" s="198"/>
      <c r="N284" s="198"/>
      <c r="O284" s="198"/>
      <c r="P284" s="198"/>
      <c r="Q284" s="199"/>
      <c r="R284" s="199"/>
      <c r="S284" s="199"/>
      <c r="T284" s="199"/>
      <c r="U284" s="199"/>
      <c r="V284" s="199"/>
      <c r="W284" s="199"/>
      <c r="X284" s="199"/>
      <c r="Y284" s="200"/>
      <c r="Z284" s="104"/>
      <c r="AA284" s="103"/>
    </row>
    <row r="285" spans="1:27" ht="20.100000000000001" customHeight="1" x14ac:dyDescent="0.15">
      <c r="A285" s="82"/>
      <c r="B285" s="82"/>
      <c r="C285" s="98"/>
      <c r="D285" s="216"/>
      <c r="E285" s="217"/>
      <c r="F285" s="218"/>
      <c r="G285" s="202" t="s">
        <v>130</v>
      </c>
      <c r="H285" s="29"/>
      <c r="I285" s="30"/>
      <c r="J285" s="198" t="s">
        <v>325</v>
      </c>
      <c r="K285" s="198"/>
      <c r="L285" s="198"/>
      <c r="M285" s="198"/>
      <c r="N285" s="198"/>
      <c r="O285" s="198"/>
      <c r="P285" s="198"/>
      <c r="Q285" s="199"/>
      <c r="R285" s="199"/>
      <c r="S285" s="199"/>
      <c r="T285" s="199"/>
      <c r="U285" s="199"/>
      <c r="V285" s="199"/>
      <c r="W285" s="199"/>
      <c r="X285" s="199"/>
      <c r="Y285" s="200"/>
      <c r="Z285" s="104"/>
      <c r="AA285" s="103"/>
    </row>
    <row r="286" spans="1:27" ht="20.100000000000001" customHeight="1" x14ac:dyDescent="0.15">
      <c r="A286" s="82"/>
      <c r="B286" s="82"/>
      <c r="C286" s="98"/>
      <c r="D286" s="216"/>
      <c r="E286" s="217"/>
      <c r="F286" s="218"/>
      <c r="G286" s="202" t="s">
        <v>129</v>
      </c>
      <c r="H286" s="29"/>
      <c r="I286" s="30"/>
      <c r="J286" s="198" t="s">
        <v>326</v>
      </c>
      <c r="K286" s="198"/>
      <c r="L286" s="198"/>
      <c r="M286" s="198"/>
      <c r="N286" s="198"/>
      <c r="O286" s="198"/>
      <c r="P286" s="198"/>
      <c r="Q286" s="199"/>
      <c r="R286" s="199"/>
      <c r="S286" s="199"/>
      <c r="T286" s="199"/>
      <c r="U286" s="199"/>
      <c r="V286" s="199"/>
      <c r="W286" s="199"/>
      <c r="X286" s="199"/>
      <c r="Y286" s="200"/>
      <c r="Z286" s="104"/>
      <c r="AA286" s="103"/>
    </row>
    <row r="287" spans="1:27" ht="20.100000000000001" customHeight="1" x14ac:dyDescent="0.15">
      <c r="A287" s="82"/>
      <c r="B287" s="82"/>
      <c r="C287" s="98"/>
      <c r="D287" s="216"/>
      <c r="E287" s="217"/>
      <c r="F287" s="218"/>
      <c r="G287" s="202" t="s">
        <v>717</v>
      </c>
      <c r="H287" s="29"/>
      <c r="I287" s="30"/>
      <c r="J287" s="198" t="s">
        <v>599</v>
      </c>
      <c r="K287" s="198"/>
      <c r="L287" s="198"/>
      <c r="M287" s="198"/>
      <c r="N287" s="198"/>
      <c r="O287" s="198"/>
      <c r="P287" s="198"/>
      <c r="Q287" s="199"/>
      <c r="R287" s="199"/>
      <c r="S287" s="199"/>
      <c r="T287" s="199"/>
      <c r="U287" s="199"/>
      <c r="V287" s="199"/>
      <c r="W287" s="199"/>
      <c r="X287" s="199"/>
      <c r="Y287" s="200"/>
      <c r="Z287" s="104"/>
      <c r="AA287" s="103"/>
    </row>
    <row r="288" spans="1:27" ht="20.100000000000001" customHeight="1" x14ac:dyDescent="0.15">
      <c r="A288" s="82"/>
      <c r="B288" s="82"/>
      <c r="C288" s="98"/>
      <c r="D288" s="216"/>
      <c r="E288" s="217"/>
      <c r="F288" s="218"/>
      <c r="G288" s="202" t="s">
        <v>718</v>
      </c>
      <c r="H288" s="29"/>
      <c r="I288" s="30"/>
      <c r="J288" s="198" t="s">
        <v>600</v>
      </c>
      <c r="K288" s="198"/>
      <c r="L288" s="198"/>
      <c r="M288" s="198"/>
      <c r="N288" s="198"/>
      <c r="O288" s="198"/>
      <c r="P288" s="198"/>
      <c r="Q288" s="199"/>
      <c r="R288" s="199"/>
      <c r="S288" s="199"/>
      <c r="T288" s="199"/>
      <c r="U288" s="199"/>
      <c r="V288" s="199"/>
      <c r="W288" s="199"/>
      <c r="X288" s="199"/>
      <c r="Y288" s="200"/>
      <c r="Z288" s="104"/>
      <c r="AA288" s="103"/>
    </row>
    <row r="289" spans="1:27" ht="20.100000000000001" customHeight="1" x14ac:dyDescent="0.15">
      <c r="A289" s="82"/>
      <c r="B289" s="82"/>
      <c r="C289" s="98"/>
      <c r="D289" s="216"/>
      <c r="E289" s="217"/>
      <c r="F289" s="218"/>
      <c r="G289" s="202" t="s">
        <v>128</v>
      </c>
      <c r="H289" s="29"/>
      <c r="I289" s="30"/>
      <c r="J289" s="198" t="s">
        <v>327</v>
      </c>
      <c r="K289" s="198"/>
      <c r="L289" s="198"/>
      <c r="M289" s="198"/>
      <c r="N289" s="198"/>
      <c r="O289" s="198"/>
      <c r="P289" s="198"/>
      <c r="Q289" s="199"/>
      <c r="R289" s="199"/>
      <c r="S289" s="199"/>
      <c r="T289" s="199"/>
      <c r="U289" s="199"/>
      <c r="V289" s="199"/>
      <c r="W289" s="199"/>
      <c r="X289" s="199"/>
      <c r="Y289" s="200"/>
      <c r="Z289" s="104"/>
      <c r="AA289" s="103"/>
    </row>
    <row r="290" spans="1:27" ht="20.100000000000001" customHeight="1" x14ac:dyDescent="0.15">
      <c r="A290" s="82"/>
      <c r="B290" s="82"/>
      <c r="C290" s="98"/>
      <c r="D290" s="216"/>
      <c r="E290" s="217"/>
      <c r="F290" s="218"/>
      <c r="G290" s="202" t="s">
        <v>127</v>
      </c>
      <c r="H290" s="29"/>
      <c r="I290" s="30"/>
      <c r="J290" s="198" t="s">
        <v>328</v>
      </c>
      <c r="K290" s="198"/>
      <c r="L290" s="198"/>
      <c r="M290" s="198"/>
      <c r="N290" s="198"/>
      <c r="O290" s="198"/>
      <c r="P290" s="198"/>
      <c r="Q290" s="199"/>
      <c r="R290" s="199"/>
      <c r="S290" s="199"/>
      <c r="T290" s="199"/>
      <c r="U290" s="199"/>
      <c r="V290" s="199"/>
      <c r="W290" s="199"/>
      <c r="X290" s="199"/>
      <c r="Y290" s="200"/>
      <c r="Z290" s="104"/>
      <c r="AA290" s="103"/>
    </row>
    <row r="291" spans="1:27" ht="20.100000000000001" customHeight="1" x14ac:dyDescent="0.15">
      <c r="A291" s="82"/>
      <c r="B291" s="82"/>
      <c r="C291" s="98"/>
      <c r="D291" s="216"/>
      <c r="E291" s="217"/>
      <c r="F291" s="218"/>
      <c r="G291" s="202" t="s">
        <v>126</v>
      </c>
      <c r="H291" s="29"/>
      <c r="I291" s="30"/>
      <c r="J291" s="198" t="s">
        <v>329</v>
      </c>
      <c r="K291" s="198"/>
      <c r="L291" s="198"/>
      <c r="M291" s="198"/>
      <c r="N291" s="198"/>
      <c r="O291" s="198"/>
      <c r="P291" s="198"/>
      <c r="Q291" s="199"/>
      <c r="R291" s="199"/>
      <c r="S291" s="199"/>
      <c r="T291" s="199"/>
      <c r="U291" s="199"/>
      <c r="V291" s="199"/>
      <c r="W291" s="199"/>
      <c r="X291" s="199"/>
      <c r="Y291" s="200"/>
      <c r="Z291" s="104"/>
      <c r="AA291" s="103"/>
    </row>
    <row r="292" spans="1:27" ht="20.100000000000001" customHeight="1" x14ac:dyDescent="0.15">
      <c r="A292" s="82"/>
      <c r="B292" s="82"/>
      <c r="C292" s="98"/>
      <c r="D292" s="216"/>
      <c r="E292" s="217"/>
      <c r="F292" s="218"/>
      <c r="G292" s="202" t="s">
        <v>125</v>
      </c>
      <c r="H292" s="29"/>
      <c r="I292" s="30"/>
      <c r="J292" s="198" t="s">
        <v>330</v>
      </c>
      <c r="K292" s="198"/>
      <c r="L292" s="198"/>
      <c r="M292" s="198"/>
      <c r="N292" s="198"/>
      <c r="O292" s="198"/>
      <c r="P292" s="198"/>
      <c r="Q292" s="199"/>
      <c r="R292" s="199"/>
      <c r="S292" s="199"/>
      <c r="T292" s="199"/>
      <c r="U292" s="199"/>
      <c r="V292" s="199"/>
      <c r="W292" s="199"/>
      <c r="X292" s="199"/>
      <c r="Y292" s="200"/>
      <c r="Z292" s="104"/>
      <c r="AA292" s="103"/>
    </row>
    <row r="293" spans="1:27" ht="20.100000000000001" customHeight="1" x14ac:dyDescent="0.15">
      <c r="A293" s="82"/>
      <c r="B293" s="82"/>
      <c r="C293" s="98"/>
      <c r="D293" s="216"/>
      <c r="E293" s="217"/>
      <c r="F293" s="218"/>
      <c r="G293" s="202" t="s">
        <v>124</v>
      </c>
      <c r="H293" s="29"/>
      <c r="I293" s="30"/>
      <c r="J293" s="198" t="s">
        <v>601</v>
      </c>
      <c r="K293" s="198"/>
      <c r="L293" s="198"/>
      <c r="M293" s="198"/>
      <c r="N293" s="198"/>
      <c r="O293" s="198"/>
      <c r="P293" s="198"/>
      <c r="Q293" s="199"/>
      <c r="R293" s="199"/>
      <c r="S293" s="199"/>
      <c r="T293" s="199"/>
      <c r="U293" s="199"/>
      <c r="V293" s="199"/>
      <c r="W293" s="199"/>
      <c r="X293" s="199"/>
      <c r="Y293" s="200"/>
      <c r="Z293" s="104"/>
      <c r="AA293" s="103"/>
    </row>
    <row r="294" spans="1:27" ht="20.100000000000001" customHeight="1" x14ac:dyDescent="0.15">
      <c r="A294" s="82"/>
      <c r="B294" s="82"/>
      <c r="C294" s="98"/>
      <c r="D294" s="216"/>
      <c r="E294" s="217"/>
      <c r="F294" s="218"/>
      <c r="G294" s="202" t="s">
        <v>719</v>
      </c>
      <c r="H294" s="29"/>
      <c r="I294" s="30"/>
      <c r="J294" s="198" t="s">
        <v>602</v>
      </c>
      <c r="K294" s="198"/>
      <c r="L294" s="198"/>
      <c r="M294" s="198"/>
      <c r="N294" s="198"/>
      <c r="O294" s="198"/>
      <c r="P294" s="198"/>
      <c r="Q294" s="199"/>
      <c r="R294" s="199"/>
      <c r="S294" s="199"/>
      <c r="T294" s="199"/>
      <c r="U294" s="199"/>
      <c r="V294" s="199"/>
      <c r="W294" s="199"/>
      <c r="X294" s="199"/>
      <c r="Y294" s="200"/>
      <c r="Z294" s="104"/>
      <c r="AA294" s="103"/>
    </row>
    <row r="295" spans="1:27" ht="20.100000000000001" customHeight="1" x14ac:dyDescent="0.15">
      <c r="A295" s="82"/>
      <c r="B295" s="82"/>
      <c r="C295" s="98"/>
      <c r="D295" s="216"/>
      <c r="E295" s="217"/>
      <c r="F295" s="218"/>
      <c r="G295" s="202" t="s">
        <v>406</v>
      </c>
      <c r="H295" s="29"/>
      <c r="I295" s="30"/>
      <c r="J295" s="198" t="s">
        <v>331</v>
      </c>
      <c r="K295" s="198"/>
      <c r="L295" s="198"/>
      <c r="M295" s="198"/>
      <c r="N295" s="198"/>
      <c r="O295" s="198"/>
      <c r="P295" s="198"/>
      <c r="Q295" s="199"/>
      <c r="R295" s="199"/>
      <c r="S295" s="199"/>
      <c r="T295" s="199"/>
      <c r="U295" s="199"/>
      <c r="V295" s="199"/>
      <c r="W295" s="199"/>
      <c r="X295" s="199"/>
      <c r="Y295" s="200"/>
      <c r="Z295" s="104"/>
      <c r="AA295" s="103"/>
    </row>
    <row r="296" spans="1:27" ht="20.100000000000001" customHeight="1" x14ac:dyDescent="0.15">
      <c r="A296" s="82"/>
      <c r="B296" s="82"/>
      <c r="C296" s="98"/>
      <c r="D296" s="216"/>
      <c r="E296" s="217"/>
      <c r="F296" s="218"/>
      <c r="G296" s="202" t="s">
        <v>407</v>
      </c>
      <c r="H296" s="29"/>
      <c r="I296" s="30"/>
      <c r="J296" s="198" t="s">
        <v>332</v>
      </c>
      <c r="K296" s="198"/>
      <c r="L296" s="198"/>
      <c r="M296" s="198"/>
      <c r="N296" s="198"/>
      <c r="O296" s="198"/>
      <c r="P296" s="198"/>
      <c r="Q296" s="199"/>
      <c r="R296" s="199"/>
      <c r="S296" s="199"/>
      <c r="T296" s="199"/>
      <c r="U296" s="199"/>
      <c r="V296" s="199"/>
      <c r="W296" s="199"/>
      <c r="X296" s="199"/>
      <c r="Y296" s="200"/>
      <c r="Z296" s="104"/>
      <c r="AA296" s="103"/>
    </row>
    <row r="297" spans="1:27" ht="20.100000000000001" customHeight="1" x14ac:dyDescent="0.15">
      <c r="A297" s="82"/>
      <c r="B297" s="82"/>
      <c r="C297" s="98"/>
      <c r="D297" s="216"/>
      <c r="E297" s="217"/>
      <c r="F297" s="218"/>
      <c r="G297" s="202" t="s">
        <v>123</v>
      </c>
      <c r="H297" s="29"/>
      <c r="I297" s="30"/>
      <c r="J297" s="198" t="s">
        <v>634</v>
      </c>
      <c r="K297" s="198"/>
      <c r="L297" s="198"/>
      <c r="M297" s="198"/>
      <c r="N297" s="198"/>
      <c r="O297" s="198"/>
      <c r="P297" s="198"/>
      <c r="Q297" s="199"/>
      <c r="R297" s="199"/>
      <c r="S297" s="199"/>
      <c r="T297" s="199"/>
      <c r="U297" s="199"/>
      <c r="V297" s="199"/>
      <c r="W297" s="199"/>
      <c r="X297" s="199"/>
      <c r="Y297" s="200"/>
      <c r="Z297" s="104"/>
      <c r="AA297" s="103"/>
    </row>
    <row r="298" spans="1:27" ht="20.100000000000001" customHeight="1" x14ac:dyDescent="0.15">
      <c r="A298" s="82"/>
      <c r="B298" s="82"/>
      <c r="C298" s="98"/>
      <c r="D298" s="219"/>
      <c r="E298" s="220"/>
      <c r="F298" s="221"/>
      <c r="G298" s="222" t="s">
        <v>122</v>
      </c>
      <c r="H298" s="32"/>
      <c r="I298" s="36"/>
      <c r="J298" s="206" t="s">
        <v>555</v>
      </c>
      <c r="K298" s="206"/>
      <c r="L298" s="206"/>
      <c r="M298" s="206"/>
      <c r="N298" s="206"/>
      <c r="O298" s="206"/>
      <c r="P298" s="206"/>
      <c r="Q298" s="207"/>
      <c r="R298" s="207"/>
      <c r="S298" s="207"/>
      <c r="T298" s="207"/>
      <c r="U298" s="207"/>
      <c r="V298" s="207"/>
      <c r="W298" s="207"/>
      <c r="X298" s="207"/>
      <c r="Y298" s="208"/>
      <c r="Z298" s="104"/>
      <c r="AA298" s="103"/>
    </row>
    <row r="299" spans="1:27" ht="20.100000000000001" customHeight="1" x14ac:dyDescent="0.15">
      <c r="A299" s="82"/>
      <c r="B299" s="82"/>
      <c r="C299" s="98"/>
      <c r="D299" s="212" t="s">
        <v>387</v>
      </c>
      <c r="E299" s="213"/>
      <c r="F299" s="214"/>
      <c r="G299" s="226" t="s">
        <v>720</v>
      </c>
      <c r="H299" s="41"/>
      <c r="I299" s="42"/>
      <c r="J299" s="190" t="s">
        <v>603</v>
      </c>
      <c r="K299" s="190"/>
      <c r="L299" s="190"/>
      <c r="M299" s="190"/>
      <c r="N299" s="190"/>
      <c r="O299" s="190"/>
      <c r="P299" s="190"/>
      <c r="Q299" s="209"/>
      <c r="R299" s="209"/>
      <c r="S299" s="209"/>
      <c r="T299" s="209"/>
      <c r="U299" s="209"/>
      <c r="V299" s="209"/>
      <c r="W299" s="209"/>
      <c r="X299" s="209"/>
      <c r="Y299" s="210"/>
      <c r="Z299" s="104"/>
      <c r="AA299" s="103"/>
    </row>
    <row r="300" spans="1:27" ht="20.100000000000001" customHeight="1" x14ac:dyDescent="0.15">
      <c r="A300" s="82"/>
      <c r="B300" s="82"/>
      <c r="C300" s="98"/>
      <c r="D300" s="212" t="s">
        <v>604</v>
      </c>
      <c r="E300" s="213"/>
      <c r="F300" s="214"/>
      <c r="G300" s="215" t="s">
        <v>408</v>
      </c>
      <c r="H300" s="34"/>
      <c r="I300" s="37"/>
      <c r="J300" s="190" t="s">
        <v>334</v>
      </c>
      <c r="K300" s="190"/>
      <c r="L300" s="190"/>
      <c r="M300" s="190"/>
      <c r="N300" s="190"/>
      <c r="O300" s="190"/>
      <c r="P300" s="190"/>
      <c r="Q300" s="209"/>
      <c r="R300" s="209"/>
      <c r="S300" s="209"/>
      <c r="T300" s="209"/>
      <c r="U300" s="209"/>
      <c r="V300" s="209"/>
      <c r="W300" s="209"/>
      <c r="X300" s="209"/>
      <c r="Y300" s="210"/>
      <c r="Z300" s="104"/>
      <c r="AA300" s="103"/>
    </row>
    <row r="301" spans="1:27" ht="20.100000000000001" customHeight="1" x14ac:dyDescent="0.15">
      <c r="A301" s="82"/>
      <c r="B301" s="82"/>
      <c r="C301" s="98"/>
      <c r="D301" s="216"/>
      <c r="E301" s="217"/>
      <c r="F301" s="218"/>
      <c r="G301" s="202" t="s">
        <v>137</v>
      </c>
      <c r="H301" s="29"/>
      <c r="I301" s="30"/>
      <c r="J301" s="198" t="s">
        <v>335</v>
      </c>
      <c r="K301" s="198"/>
      <c r="L301" s="198"/>
      <c r="M301" s="198"/>
      <c r="N301" s="198"/>
      <c r="O301" s="198"/>
      <c r="P301" s="198"/>
      <c r="Q301" s="199"/>
      <c r="R301" s="199"/>
      <c r="S301" s="199"/>
      <c r="T301" s="199"/>
      <c r="U301" s="199"/>
      <c r="V301" s="199"/>
      <c r="W301" s="199"/>
      <c r="X301" s="199"/>
      <c r="Y301" s="200"/>
      <c r="Z301" s="104"/>
      <c r="AA301" s="103"/>
    </row>
    <row r="302" spans="1:27" ht="20.100000000000001" customHeight="1" x14ac:dyDescent="0.15">
      <c r="A302" s="82"/>
      <c r="B302" s="82"/>
      <c r="C302" s="98"/>
      <c r="D302" s="216"/>
      <c r="E302" s="217"/>
      <c r="F302" s="218"/>
      <c r="G302" s="202" t="s">
        <v>136</v>
      </c>
      <c r="H302" s="29"/>
      <c r="I302" s="30"/>
      <c r="J302" s="198" t="s">
        <v>336</v>
      </c>
      <c r="K302" s="198"/>
      <c r="L302" s="198"/>
      <c r="M302" s="198"/>
      <c r="N302" s="198"/>
      <c r="O302" s="198"/>
      <c r="P302" s="198"/>
      <c r="Q302" s="199"/>
      <c r="R302" s="199"/>
      <c r="S302" s="199"/>
      <c r="T302" s="199"/>
      <c r="U302" s="199"/>
      <c r="V302" s="199"/>
      <c r="W302" s="199"/>
      <c r="X302" s="199"/>
      <c r="Y302" s="200"/>
      <c r="Z302" s="104"/>
      <c r="AA302" s="103"/>
    </row>
    <row r="303" spans="1:27" ht="20.100000000000001" customHeight="1" x14ac:dyDescent="0.15">
      <c r="A303" s="82"/>
      <c r="B303" s="82"/>
      <c r="C303" s="98"/>
      <c r="D303" s="216"/>
      <c r="E303" s="217"/>
      <c r="F303" s="218"/>
      <c r="G303" s="202" t="s">
        <v>135</v>
      </c>
      <c r="H303" s="29"/>
      <c r="I303" s="30"/>
      <c r="J303" s="198" t="s">
        <v>337</v>
      </c>
      <c r="K303" s="198"/>
      <c r="L303" s="198"/>
      <c r="M303" s="198"/>
      <c r="N303" s="198"/>
      <c r="O303" s="198"/>
      <c r="P303" s="198"/>
      <c r="Q303" s="199"/>
      <c r="R303" s="199"/>
      <c r="S303" s="199"/>
      <c r="T303" s="199"/>
      <c r="U303" s="199"/>
      <c r="V303" s="199"/>
      <c r="W303" s="199"/>
      <c r="X303" s="199"/>
      <c r="Y303" s="200"/>
      <c r="Z303" s="104"/>
      <c r="AA303" s="103"/>
    </row>
    <row r="304" spans="1:27" ht="20.100000000000001" customHeight="1" x14ac:dyDescent="0.15">
      <c r="A304" s="82"/>
      <c r="B304" s="82"/>
      <c r="C304" s="98"/>
      <c r="D304" s="216"/>
      <c r="E304" s="217"/>
      <c r="F304" s="218"/>
      <c r="G304" s="211" t="s">
        <v>134</v>
      </c>
      <c r="H304" s="32"/>
      <c r="I304" s="36"/>
      <c r="J304" s="198" t="s">
        <v>605</v>
      </c>
      <c r="K304" s="198"/>
      <c r="L304" s="198"/>
      <c r="M304" s="198"/>
      <c r="N304" s="198"/>
      <c r="O304" s="198"/>
      <c r="P304" s="198"/>
      <c r="Q304" s="199"/>
      <c r="R304" s="199"/>
      <c r="S304" s="199"/>
      <c r="T304" s="199"/>
      <c r="U304" s="199"/>
      <c r="V304" s="199"/>
      <c r="W304" s="199"/>
      <c r="X304" s="199"/>
      <c r="Y304" s="200"/>
      <c r="Z304" s="104"/>
      <c r="AA304" s="103"/>
    </row>
    <row r="305" spans="1:27" ht="20.100000000000001" customHeight="1" x14ac:dyDescent="0.15">
      <c r="A305" s="82"/>
      <c r="B305" s="82"/>
      <c r="C305" s="98"/>
      <c r="D305" s="212" t="s">
        <v>635</v>
      </c>
      <c r="E305" s="213"/>
      <c r="F305" s="214"/>
      <c r="G305" s="202" t="s">
        <v>409</v>
      </c>
      <c r="H305" s="34"/>
      <c r="I305" s="37"/>
      <c r="J305" s="190" t="s">
        <v>338</v>
      </c>
      <c r="K305" s="190"/>
      <c r="L305" s="190"/>
      <c r="M305" s="190"/>
      <c r="N305" s="190"/>
      <c r="O305" s="190"/>
      <c r="P305" s="190"/>
      <c r="Q305" s="209"/>
      <c r="R305" s="209"/>
      <c r="S305" s="209"/>
      <c r="T305" s="209"/>
      <c r="U305" s="209"/>
      <c r="V305" s="209"/>
      <c r="W305" s="209"/>
      <c r="X305" s="209"/>
      <c r="Y305" s="210"/>
      <c r="Z305" s="104"/>
      <c r="AA305" s="103"/>
    </row>
    <row r="306" spans="1:27" ht="20.100000000000001" customHeight="1" x14ac:dyDescent="0.15">
      <c r="A306" s="82"/>
      <c r="B306" s="82"/>
      <c r="C306" s="98"/>
      <c r="D306" s="216"/>
      <c r="E306" s="217"/>
      <c r="F306" s="218"/>
      <c r="G306" s="202" t="s">
        <v>142</v>
      </c>
      <c r="H306" s="29"/>
      <c r="I306" s="30"/>
      <c r="J306" s="198" t="s">
        <v>339</v>
      </c>
      <c r="K306" s="198"/>
      <c r="L306" s="198"/>
      <c r="M306" s="198"/>
      <c r="N306" s="198"/>
      <c r="O306" s="198"/>
      <c r="P306" s="198"/>
      <c r="Q306" s="199"/>
      <c r="R306" s="199"/>
      <c r="S306" s="199"/>
      <c r="T306" s="199"/>
      <c r="U306" s="199"/>
      <c r="V306" s="199"/>
      <c r="W306" s="199"/>
      <c r="X306" s="199"/>
      <c r="Y306" s="200"/>
      <c r="Z306" s="104"/>
      <c r="AA306" s="103"/>
    </row>
    <row r="307" spans="1:27" ht="20.100000000000001" customHeight="1" x14ac:dyDescent="0.15">
      <c r="A307" s="82"/>
      <c r="B307" s="82"/>
      <c r="C307" s="98"/>
      <c r="D307" s="216"/>
      <c r="E307" s="217"/>
      <c r="F307" s="218"/>
      <c r="G307" s="202" t="s">
        <v>141</v>
      </c>
      <c r="H307" s="29"/>
      <c r="I307" s="30"/>
      <c r="J307" s="198" t="s">
        <v>340</v>
      </c>
      <c r="K307" s="198"/>
      <c r="L307" s="198"/>
      <c r="M307" s="198"/>
      <c r="N307" s="198"/>
      <c r="O307" s="198"/>
      <c r="P307" s="198"/>
      <c r="Q307" s="199"/>
      <c r="R307" s="199"/>
      <c r="S307" s="199"/>
      <c r="T307" s="199"/>
      <c r="U307" s="199"/>
      <c r="V307" s="199"/>
      <c r="W307" s="199"/>
      <c r="X307" s="199"/>
      <c r="Y307" s="200"/>
      <c r="Z307" s="104"/>
      <c r="AA307" s="103"/>
    </row>
    <row r="308" spans="1:27" ht="20.100000000000001" customHeight="1" x14ac:dyDescent="0.15">
      <c r="A308" s="82"/>
      <c r="B308" s="82"/>
      <c r="C308" s="98"/>
      <c r="D308" s="216"/>
      <c r="E308" s="217"/>
      <c r="F308" s="218"/>
      <c r="G308" s="202" t="s">
        <v>140</v>
      </c>
      <c r="H308" s="29"/>
      <c r="I308" s="30"/>
      <c r="J308" s="198" t="s">
        <v>341</v>
      </c>
      <c r="K308" s="198"/>
      <c r="L308" s="198"/>
      <c r="M308" s="198"/>
      <c r="N308" s="198"/>
      <c r="O308" s="198"/>
      <c r="P308" s="198"/>
      <c r="Q308" s="199"/>
      <c r="R308" s="199"/>
      <c r="S308" s="199"/>
      <c r="T308" s="199"/>
      <c r="U308" s="199"/>
      <c r="V308" s="199"/>
      <c r="W308" s="199"/>
      <c r="X308" s="199"/>
      <c r="Y308" s="200"/>
      <c r="Z308" s="104"/>
      <c r="AA308" s="103"/>
    </row>
    <row r="309" spans="1:27" ht="20.100000000000001" customHeight="1" x14ac:dyDescent="0.15">
      <c r="A309" s="82"/>
      <c r="B309" s="82"/>
      <c r="C309" s="98"/>
      <c r="D309" s="216"/>
      <c r="E309" s="217"/>
      <c r="F309" s="218"/>
      <c r="G309" s="202" t="s">
        <v>139</v>
      </c>
      <c r="H309" s="29"/>
      <c r="I309" s="30"/>
      <c r="J309" s="198" t="s">
        <v>342</v>
      </c>
      <c r="K309" s="198"/>
      <c r="L309" s="198"/>
      <c r="M309" s="198"/>
      <c r="N309" s="198"/>
      <c r="O309" s="198"/>
      <c r="P309" s="198"/>
      <c r="Q309" s="199"/>
      <c r="R309" s="199"/>
      <c r="S309" s="199"/>
      <c r="T309" s="199"/>
      <c r="U309" s="199"/>
      <c r="V309" s="199"/>
      <c r="W309" s="199"/>
      <c r="X309" s="199"/>
      <c r="Y309" s="200"/>
      <c r="Z309" s="104"/>
      <c r="AA309" s="103"/>
    </row>
    <row r="310" spans="1:27" ht="20.100000000000001" customHeight="1" x14ac:dyDescent="0.15">
      <c r="A310" s="82"/>
      <c r="B310" s="82"/>
      <c r="C310" s="98"/>
      <c r="D310" s="216"/>
      <c r="E310" s="217"/>
      <c r="F310" s="218"/>
      <c r="G310" s="202" t="s">
        <v>138</v>
      </c>
      <c r="H310" s="29"/>
      <c r="I310" s="30"/>
      <c r="J310" s="198" t="s">
        <v>343</v>
      </c>
      <c r="K310" s="198"/>
      <c r="L310" s="198"/>
      <c r="M310" s="198"/>
      <c r="N310" s="198"/>
      <c r="O310" s="198"/>
      <c r="P310" s="198"/>
      <c r="Q310" s="199"/>
      <c r="R310" s="199"/>
      <c r="S310" s="199"/>
      <c r="T310" s="199"/>
      <c r="U310" s="199"/>
      <c r="V310" s="199"/>
      <c r="W310" s="199"/>
      <c r="X310" s="199"/>
      <c r="Y310" s="200"/>
      <c r="Z310" s="104"/>
      <c r="AA310" s="103"/>
    </row>
    <row r="311" spans="1:27" ht="20.100000000000001" customHeight="1" x14ac:dyDescent="0.15">
      <c r="A311" s="82"/>
      <c r="B311" s="82"/>
      <c r="C311" s="98"/>
      <c r="D311" s="216"/>
      <c r="E311" s="217"/>
      <c r="F311" s="218"/>
      <c r="G311" s="211" t="s">
        <v>721</v>
      </c>
      <c r="H311" s="32"/>
      <c r="I311" s="36"/>
      <c r="J311" s="198" t="s">
        <v>636</v>
      </c>
      <c r="K311" s="198"/>
      <c r="L311" s="198"/>
      <c r="M311" s="198"/>
      <c r="N311" s="198"/>
      <c r="O311" s="198"/>
      <c r="P311" s="198"/>
      <c r="Q311" s="199"/>
      <c r="R311" s="199"/>
      <c r="S311" s="199"/>
      <c r="T311" s="199"/>
      <c r="U311" s="199"/>
      <c r="V311" s="199"/>
      <c r="W311" s="199"/>
      <c r="X311" s="199"/>
      <c r="Y311" s="200"/>
      <c r="Z311" s="104"/>
      <c r="AA311" s="103"/>
    </row>
    <row r="312" spans="1:27" ht="20.100000000000001" customHeight="1" x14ac:dyDescent="0.15">
      <c r="A312" s="82"/>
      <c r="B312" s="82"/>
      <c r="C312" s="98"/>
      <c r="D312" s="212" t="s">
        <v>388</v>
      </c>
      <c r="E312" s="213"/>
      <c r="F312" s="214"/>
      <c r="G312" s="202" t="s">
        <v>410</v>
      </c>
      <c r="H312" s="34"/>
      <c r="I312" s="37"/>
      <c r="J312" s="190" t="s">
        <v>344</v>
      </c>
      <c r="K312" s="190"/>
      <c r="L312" s="190"/>
      <c r="M312" s="190"/>
      <c r="N312" s="190"/>
      <c r="O312" s="190"/>
      <c r="P312" s="190"/>
      <c r="Q312" s="209"/>
      <c r="R312" s="209"/>
      <c r="S312" s="209"/>
      <c r="T312" s="209"/>
      <c r="U312" s="209"/>
      <c r="V312" s="209"/>
      <c r="W312" s="209"/>
      <c r="X312" s="209"/>
      <c r="Y312" s="210"/>
      <c r="Z312" s="104"/>
      <c r="AA312" s="103"/>
    </row>
    <row r="313" spans="1:27" ht="20.100000000000001" customHeight="1" x14ac:dyDescent="0.15">
      <c r="A313" s="82"/>
      <c r="B313" s="82"/>
      <c r="C313" s="98"/>
      <c r="D313" s="216"/>
      <c r="E313" s="217"/>
      <c r="F313" s="218"/>
      <c r="G313" s="202" t="s">
        <v>150</v>
      </c>
      <c r="H313" s="29"/>
      <c r="I313" s="30"/>
      <c r="J313" s="198" t="s">
        <v>345</v>
      </c>
      <c r="K313" s="198"/>
      <c r="L313" s="198"/>
      <c r="M313" s="198"/>
      <c r="N313" s="198"/>
      <c r="O313" s="198"/>
      <c r="P313" s="198"/>
      <c r="Q313" s="199"/>
      <c r="R313" s="199"/>
      <c r="S313" s="199"/>
      <c r="T313" s="199"/>
      <c r="U313" s="199"/>
      <c r="V313" s="199"/>
      <c r="W313" s="199"/>
      <c r="X313" s="199"/>
      <c r="Y313" s="200"/>
      <c r="Z313" s="104"/>
      <c r="AA313" s="103"/>
    </row>
    <row r="314" spans="1:27" ht="20.100000000000001" customHeight="1" x14ac:dyDescent="0.15">
      <c r="A314" s="82"/>
      <c r="B314" s="82"/>
      <c r="C314" s="98"/>
      <c r="D314" s="216"/>
      <c r="E314" s="217"/>
      <c r="F314" s="218"/>
      <c r="G314" s="202" t="s">
        <v>149</v>
      </c>
      <c r="H314" s="29"/>
      <c r="I314" s="30"/>
      <c r="J314" s="198" t="s">
        <v>643</v>
      </c>
      <c r="K314" s="198"/>
      <c r="L314" s="198"/>
      <c r="M314" s="198"/>
      <c r="N314" s="198"/>
      <c r="O314" s="198"/>
      <c r="P314" s="198"/>
      <c r="Q314" s="199"/>
      <c r="R314" s="199"/>
      <c r="S314" s="199"/>
      <c r="T314" s="199"/>
      <c r="U314" s="199"/>
      <c r="V314" s="199"/>
      <c r="W314" s="199"/>
      <c r="X314" s="199"/>
      <c r="Y314" s="200"/>
      <c r="Z314" s="104"/>
      <c r="AA314" s="103"/>
    </row>
    <row r="315" spans="1:27" ht="20.100000000000001" customHeight="1" x14ac:dyDescent="0.15">
      <c r="A315" s="82"/>
      <c r="B315" s="82"/>
      <c r="C315" s="98"/>
      <c r="D315" s="216"/>
      <c r="E315" s="217"/>
      <c r="F315" s="218"/>
      <c r="G315" s="202" t="s">
        <v>148</v>
      </c>
      <c r="H315" s="29"/>
      <c r="I315" s="30"/>
      <c r="J315" s="198" t="s">
        <v>606</v>
      </c>
      <c r="K315" s="198"/>
      <c r="L315" s="198"/>
      <c r="M315" s="198"/>
      <c r="N315" s="198"/>
      <c r="O315" s="198"/>
      <c r="P315" s="198"/>
      <c r="Q315" s="199"/>
      <c r="R315" s="199"/>
      <c r="S315" s="199"/>
      <c r="T315" s="199"/>
      <c r="U315" s="199"/>
      <c r="V315" s="199"/>
      <c r="W315" s="199"/>
      <c r="X315" s="199"/>
      <c r="Y315" s="200"/>
      <c r="Z315" s="104"/>
      <c r="AA315" s="103"/>
    </row>
    <row r="316" spans="1:27" ht="20.100000000000001" customHeight="1" x14ac:dyDescent="0.15">
      <c r="A316" s="82"/>
      <c r="B316" s="82"/>
      <c r="C316" s="98"/>
      <c r="D316" s="216"/>
      <c r="E316" s="217"/>
      <c r="F316" s="218"/>
      <c r="G316" s="202" t="s">
        <v>147</v>
      </c>
      <c r="H316" s="29"/>
      <c r="I316" s="30"/>
      <c r="J316" s="198" t="s">
        <v>346</v>
      </c>
      <c r="K316" s="198"/>
      <c r="L316" s="198"/>
      <c r="M316" s="198"/>
      <c r="N316" s="198"/>
      <c r="O316" s="198"/>
      <c r="P316" s="198"/>
      <c r="Q316" s="199"/>
      <c r="R316" s="199"/>
      <c r="S316" s="199"/>
      <c r="T316" s="199"/>
      <c r="U316" s="199"/>
      <c r="V316" s="199"/>
      <c r="W316" s="199"/>
      <c r="X316" s="199"/>
      <c r="Y316" s="200"/>
      <c r="Z316" s="104"/>
      <c r="AA316" s="103"/>
    </row>
    <row r="317" spans="1:27" ht="20.100000000000001" customHeight="1" x14ac:dyDescent="0.15">
      <c r="A317" s="82"/>
      <c r="B317" s="82"/>
      <c r="C317" s="98"/>
      <c r="D317" s="216"/>
      <c r="E317" s="217"/>
      <c r="F317" s="218"/>
      <c r="G317" s="202" t="s">
        <v>146</v>
      </c>
      <c r="H317" s="29"/>
      <c r="I317" s="30"/>
      <c r="J317" s="198" t="s">
        <v>347</v>
      </c>
      <c r="K317" s="198"/>
      <c r="L317" s="198"/>
      <c r="M317" s="198"/>
      <c r="N317" s="198"/>
      <c r="O317" s="198"/>
      <c r="P317" s="198"/>
      <c r="Q317" s="199"/>
      <c r="R317" s="199"/>
      <c r="S317" s="199"/>
      <c r="T317" s="199"/>
      <c r="U317" s="199"/>
      <c r="V317" s="199"/>
      <c r="W317" s="199"/>
      <c r="X317" s="199"/>
      <c r="Y317" s="200"/>
      <c r="Z317" s="104"/>
      <c r="AA317" s="103"/>
    </row>
    <row r="318" spans="1:27" ht="20.100000000000001" customHeight="1" x14ac:dyDescent="0.15">
      <c r="A318" s="82"/>
      <c r="B318" s="82"/>
      <c r="C318" s="98"/>
      <c r="D318" s="216"/>
      <c r="E318" s="217"/>
      <c r="F318" s="218"/>
      <c r="G318" s="202" t="s">
        <v>145</v>
      </c>
      <c r="H318" s="29"/>
      <c r="I318" s="30"/>
      <c r="J318" s="198" t="s">
        <v>348</v>
      </c>
      <c r="K318" s="198"/>
      <c r="L318" s="198"/>
      <c r="M318" s="198"/>
      <c r="N318" s="198"/>
      <c r="O318" s="198"/>
      <c r="P318" s="198"/>
      <c r="Q318" s="199"/>
      <c r="R318" s="199"/>
      <c r="S318" s="199"/>
      <c r="T318" s="199"/>
      <c r="U318" s="199"/>
      <c r="V318" s="199"/>
      <c r="W318" s="199"/>
      <c r="X318" s="199"/>
      <c r="Y318" s="200"/>
      <c r="Z318" s="104"/>
      <c r="AA318" s="103"/>
    </row>
    <row r="319" spans="1:27" ht="20.100000000000001" customHeight="1" x14ac:dyDescent="0.15">
      <c r="A319" s="82"/>
      <c r="B319" s="82"/>
      <c r="C319" s="98"/>
      <c r="D319" s="216"/>
      <c r="E319" s="217"/>
      <c r="F319" s="218"/>
      <c r="G319" s="202" t="s">
        <v>144</v>
      </c>
      <c r="H319" s="29"/>
      <c r="I319" s="30"/>
      <c r="J319" s="198" t="s">
        <v>644</v>
      </c>
      <c r="K319" s="198"/>
      <c r="L319" s="198"/>
      <c r="M319" s="198"/>
      <c r="N319" s="198"/>
      <c r="O319" s="198"/>
      <c r="P319" s="198"/>
      <c r="Q319" s="199"/>
      <c r="R319" s="199"/>
      <c r="S319" s="199"/>
      <c r="T319" s="199"/>
      <c r="U319" s="199"/>
      <c r="V319" s="199"/>
      <c r="W319" s="199"/>
      <c r="X319" s="199"/>
      <c r="Y319" s="200"/>
      <c r="Z319" s="104"/>
      <c r="AA319" s="103"/>
    </row>
    <row r="320" spans="1:27" ht="20.100000000000001" customHeight="1" x14ac:dyDescent="0.15">
      <c r="A320" s="82"/>
      <c r="B320" s="82"/>
      <c r="C320" s="98"/>
      <c r="D320" s="219"/>
      <c r="E320" s="220"/>
      <c r="F320" s="221"/>
      <c r="G320" s="211" t="s">
        <v>143</v>
      </c>
      <c r="H320" s="32"/>
      <c r="I320" s="36"/>
      <c r="J320" s="206" t="s">
        <v>349</v>
      </c>
      <c r="K320" s="206"/>
      <c r="L320" s="206"/>
      <c r="M320" s="206"/>
      <c r="N320" s="206"/>
      <c r="O320" s="206"/>
      <c r="P320" s="206"/>
      <c r="Q320" s="207"/>
      <c r="R320" s="207"/>
      <c r="S320" s="207"/>
      <c r="T320" s="207"/>
      <c r="U320" s="207"/>
      <c r="V320" s="207"/>
      <c r="W320" s="207"/>
      <c r="X320" s="207"/>
      <c r="Y320" s="208"/>
      <c r="Z320" s="104"/>
      <c r="AA320" s="103"/>
    </row>
    <row r="321" spans="1:27" ht="20.100000000000001" customHeight="1" x14ac:dyDescent="0.15">
      <c r="A321" s="82"/>
      <c r="B321" s="82"/>
      <c r="C321" s="98"/>
      <c r="D321" s="212" t="s">
        <v>414</v>
      </c>
      <c r="E321" s="213"/>
      <c r="F321" s="214"/>
      <c r="G321" s="202" t="s">
        <v>411</v>
      </c>
      <c r="H321" s="34"/>
      <c r="I321" s="37"/>
      <c r="J321" s="190" t="s">
        <v>350</v>
      </c>
      <c r="K321" s="190"/>
      <c r="L321" s="190"/>
      <c r="M321" s="190"/>
      <c r="N321" s="190"/>
      <c r="O321" s="190"/>
      <c r="P321" s="190"/>
      <c r="Q321" s="209"/>
      <c r="R321" s="209"/>
      <c r="S321" s="209"/>
      <c r="T321" s="209"/>
      <c r="U321" s="209"/>
      <c r="V321" s="209"/>
      <c r="W321" s="209"/>
      <c r="X321" s="209"/>
      <c r="Y321" s="210"/>
      <c r="Z321" s="104"/>
      <c r="AA321" s="103"/>
    </row>
    <row r="322" spans="1:27" ht="20.100000000000001" customHeight="1" x14ac:dyDescent="0.15">
      <c r="A322" s="82"/>
      <c r="B322" s="82"/>
      <c r="C322" s="98"/>
      <c r="D322" s="216"/>
      <c r="E322" s="217"/>
      <c r="F322" s="218"/>
      <c r="G322" s="202" t="s">
        <v>159</v>
      </c>
      <c r="H322" s="29"/>
      <c r="I322" s="30"/>
      <c r="J322" s="198" t="s">
        <v>351</v>
      </c>
      <c r="K322" s="198"/>
      <c r="L322" s="198"/>
      <c r="M322" s="198"/>
      <c r="N322" s="198"/>
      <c r="O322" s="198"/>
      <c r="P322" s="198"/>
      <c r="Q322" s="199"/>
      <c r="R322" s="199"/>
      <c r="S322" s="199"/>
      <c r="T322" s="199"/>
      <c r="U322" s="199"/>
      <c r="V322" s="199"/>
      <c r="W322" s="199"/>
      <c r="X322" s="199"/>
      <c r="Y322" s="200"/>
      <c r="Z322" s="104"/>
      <c r="AA322" s="103"/>
    </row>
    <row r="323" spans="1:27" ht="20.100000000000001" customHeight="1" x14ac:dyDescent="0.15">
      <c r="A323" s="82"/>
      <c r="B323" s="82"/>
      <c r="C323" s="98"/>
      <c r="D323" s="216"/>
      <c r="E323" s="217"/>
      <c r="F323" s="218"/>
      <c r="G323" s="202" t="s">
        <v>158</v>
      </c>
      <c r="H323" s="29"/>
      <c r="I323" s="30"/>
      <c r="J323" s="198" t="s">
        <v>352</v>
      </c>
      <c r="K323" s="198"/>
      <c r="L323" s="198"/>
      <c r="M323" s="198"/>
      <c r="N323" s="198"/>
      <c r="O323" s="198"/>
      <c r="P323" s="198"/>
      <c r="Q323" s="199"/>
      <c r="R323" s="199"/>
      <c r="S323" s="199"/>
      <c r="T323" s="199"/>
      <c r="U323" s="199"/>
      <c r="V323" s="199"/>
      <c r="W323" s="199"/>
      <c r="X323" s="199"/>
      <c r="Y323" s="200"/>
      <c r="Z323" s="104"/>
      <c r="AA323" s="103"/>
    </row>
    <row r="324" spans="1:27" ht="20.100000000000001" customHeight="1" x14ac:dyDescent="0.15">
      <c r="A324" s="82"/>
      <c r="B324" s="82"/>
      <c r="C324" s="98"/>
      <c r="D324" s="216"/>
      <c r="E324" s="217"/>
      <c r="F324" s="218"/>
      <c r="G324" s="202" t="s">
        <v>157</v>
      </c>
      <c r="H324" s="29"/>
      <c r="I324" s="30"/>
      <c r="J324" s="198" t="s">
        <v>353</v>
      </c>
      <c r="K324" s="198"/>
      <c r="L324" s="198"/>
      <c r="M324" s="198"/>
      <c r="N324" s="198"/>
      <c r="O324" s="198"/>
      <c r="P324" s="198"/>
      <c r="Q324" s="199"/>
      <c r="R324" s="199"/>
      <c r="S324" s="199"/>
      <c r="T324" s="199"/>
      <c r="U324" s="199"/>
      <c r="V324" s="199"/>
      <c r="W324" s="199"/>
      <c r="X324" s="199"/>
      <c r="Y324" s="200"/>
      <c r="Z324" s="104"/>
      <c r="AA324" s="103"/>
    </row>
    <row r="325" spans="1:27" ht="20.100000000000001" customHeight="1" x14ac:dyDescent="0.15">
      <c r="A325" s="82"/>
      <c r="B325" s="82"/>
      <c r="C325" s="98"/>
      <c r="D325" s="216"/>
      <c r="E325" s="217"/>
      <c r="F325" s="218"/>
      <c r="G325" s="202" t="s">
        <v>156</v>
      </c>
      <c r="H325" s="29"/>
      <c r="I325" s="30"/>
      <c r="J325" s="198" t="s">
        <v>354</v>
      </c>
      <c r="K325" s="198"/>
      <c r="L325" s="198"/>
      <c r="M325" s="198"/>
      <c r="N325" s="198"/>
      <c r="O325" s="198"/>
      <c r="P325" s="198"/>
      <c r="Q325" s="199"/>
      <c r="R325" s="199"/>
      <c r="S325" s="199"/>
      <c r="T325" s="199"/>
      <c r="U325" s="199"/>
      <c r="V325" s="199"/>
      <c r="W325" s="199"/>
      <c r="X325" s="199"/>
      <c r="Y325" s="200"/>
      <c r="Z325" s="104"/>
      <c r="AA325" s="103"/>
    </row>
    <row r="326" spans="1:27" ht="20.100000000000001" customHeight="1" x14ac:dyDescent="0.15">
      <c r="A326" s="82"/>
      <c r="B326" s="82"/>
      <c r="C326" s="98"/>
      <c r="D326" s="216"/>
      <c r="E326" s="217"/>
      <c r="F326" s="218"/>
      <c r="G326" s="202" t="s">
        <v>155</v>
      </c>
      <c r="H326" s="29"/>
      <c r="I326" s="30"/>
      <c r="J326" s="198" t="s">
        <v>355</v>
      </c>
      <c r="K326" s="198"/>
      <c r="L326" s="198"/>
      <c r="M326" s="198"/>
      <c r="N326" s="198"/>
      <c r="O326" s="198"/>
      <c r="P326" s="198"/>
      <c r="Q326" s="199"/>
      <c r="R326" s="199"/>
      <c r="S326" s="199"/>
      <c r="T326" s="199"/>
      <c r="U326" s="199"/>
      <c r="V326" s="199"/>
      <c r="W326" s="199"/>
      <c r="X326" s="199"/>
      <c r="Y326" s="200"/>
      <c r="Z326" s="104"/>
      <c r="AA326" s="103"/>
    </row>
    <row r="327" spans="1:27" ht="20.100000000000001" customHeight="1" x14ac:dyDescent="0.15">
      <c r="A327" s="82"/>
      <c r="B327" s="82"/>
      <c r="C327" s="98"/>
      <c r="D327" s="216"/>
      <c r="E327" s="217"/>
      <c r="F327" s="218"/>
      <c r="G327" s="202" t="s">
        <v>154</v>
      </c>
      <c r="H327" s="29"/>
      <c r="I327" s="30"/>
      <c r="J327" s="198" t="s">
        <v>356</v>
      </c>
      <c r="K327" s="198"/>
      <c r="L327" s="198"/>
      <c r="M327" s="198"/>
      <c r="N327" s="198"/>
      <c r="O327" s="198"/>
      <c r="P327" s="198"/>
      <c r="Q327" s="199"/>
      <c r="R327" s="199"/>
      <c r="S327" s="199"/>
      <c r="T327" s="199"/>
      <c r="U327" s="199"/>
      <c r="V327" s="199"/>
      <c r="W327" s="199"/>
      <c r="X327" s="199"/>
      <c r="Y327" s="200"/>
      <c r="Z327" s="104"/>
      <c r="AA327" s="103"/>
    </row>
    <row r="328" spans="1:27" ht="20.100000000000001" customHeight="1" x14ac:dyDescent="0.15">
      <c r="A328" s="82"/>
      <c r="B328" s="82"/>
      <c r="C328" s="98"/>
      <c r="D328" s="216"/>
      <c r="E328" s="217"/>
      <c r="F328" s="218"/>
      <c r="G328" s="202" t="s">
        <v>153</v>
      </c>
      <c r="H328" s="29"/>
      <c r="I328" s="30"/>
      <c r="J328" s="198" t="s">
        <v>357</v>
      </c>
      <c r="K328" s="198"/>
      <c r="L328" s="198"/>
      <c r="M328" s="198"/>
      <c r="N328" s="198"/>
      <c r="O328" s="198"/>
      <c r="P328" s="198"/>
      <c r="Q328" s="199"/>
      <c r="R328" s="199"/>
      <c r="S328" s="199"/>
      <c r="T328" s="199"/>
      <c r="U328" s="199"/>
      <c r="V328" s="199"/>
      <c r="W328" s="199"/>
      <c r="X328" s="199"/>
      <c r="Y328" s="200"/>
      <c r="Z328" s="104"/>
      <c r="AA328" s="103"/>
    </row>
    <row r="329" spans="1:27" ht="20.100000000000001" customHeight="1" x14ac:dyDescent="0.15">
      <c r="A329" s="82"/>
      <c r="B329" s="82"/>
      <c r="C329" s="98"/>
      <c r="D329" s="216"/>
      <c r="E329" s="217"/>
      <c r="F329" s="218"/>
      <c r="G329" s="202" t="s">
        <v>152</v>
      </c>
      <c r="H329" s="29"/>
      <c r="I329" s="30"/>
      <c r="J329" s="198" t="s">
        <v>607</v>
      </c>
      <c r="K329" s="198"/>
      <c r="L329" s="198"/>
      <c r="M329" s="198"/>
      <c r="N329" s="198"/>
      <c r="O329" s="198"/>
      <c r="P329" s="198"/>
      <c r="Q329" s="199"/>
      <c r="R329" s="199"/>
      <c r="S329" s="199"/>
      <c r="T329" s="199"/>
      <c r="U329" s="199"/>
      <c r="V329" s="199"/>
      <c r="W329" s="199"/>
      <c r="X329" s="199"/>
      <c r="Y329" s="200"/>
      <c r="Z329" s="104"/>
      <c r="AA329" s="103"/>
    </row>
    <row r="330" spans="1:27" ht="20.100000000000001" customHeight="1" x14ac:dyDescent="0.15">
      <c r="A330" s="82"/>
      <c r="B330" s="82"/>
      <c r="C330" s="98"/>
      <c r="D330" s="216"/>
      <c r="E330" s="217"/>
      <c r="F330" s="218"/>
      <c r="G330" s="202" t="s">
        <v>151</v>
      </c>
      <c r="H330" s="29"/>
      <c r="I330" s="30"/>
      <c r="J330" s="198" t="s">
        <v>608</v>
      </c>
      <c r="K330" s="198"/>
      <c r="L330" s="198"/>
      <c r="M330" s="198"/>
      <c r="N330" s="198"/>
      <c r="O330" s="198"/>
      <c r="P330" s="198"/>
      <c r="Q330" s="199"/>
      <c r="R330" s="199"/>
      <c r="S330" s="199"/>
      <c r="T330" s="199"/>
      <c r="U330" s="199"/>
      <c r="V330" s="199"/>
      <c r="W330" s="199"/>
      <c r="X330" s="199"/>
      <c r="Y330" s="200"/>
      <c r="Z330" s="104"/>
      <c r="AA330" s="103"/>
    </row>
    <row r="331" spans="1:27" ht="20.100000000000001" customHeight="1" x14ac:dyDescent="0.15">
      <c r="A331" s="82"/>
      <c r="B331" s="82"/>
      <c r="C331" s="98"/>
      <c r="D331" s="216"/>
      <c r="E331" s="217"/>
      <c r="F331" s="218"/>
      <c r="G331" s="202" t="s">
        <v>556</v>
      </c>
      <c r="H331" s="29"/>
      <c r="I331" s="30"/>
      <c r="J331" s="198" t="s">
        <v>744</v>
      </c>
      <c r="K331" s="198"/>
      <c r="L331" s="198"/>
      <c r="M331" s="198"/>
      <c r="N331" s="198"/>
      <c r="O331" s="198"/>
      <c r="P331" s="198"/>
      <c r="Q331" s="199"/>
      <c r="R331" s="199"/>
      <c r="S331" s="199"/>
      <c r="T331" s="199"/>
      <c r="U331" s="199"/>
      <c r="V331" s="199"/>
      <c r="W331" s="199"/>
      <c r="X331" s="199"/>
      <c r="Y331" s="200"/>
      <c r="Z331" s="104"/>
      <c r="AA331" s="103"/>
    </row>
    <row r="332" spans="1:27" ht="20.100000000000001" customHeight="1" x14ac:dyDescent="0.15">
      <c r="A332" s="82"/>
      <c r="B332" s="82"/>
      <c r="C332" s="98"/>
      <c r="D332" s="219"/>
      <c r="E332" s="220"/>
      <c r="F332" s="221"/>
      <c r="G332" s="222" t="s">
        <v>722</v>
      </c>
      <c r="H332" s="32"/>
      <c r="I332" s="36"/>
      <c r="J332" s="206" t="s">
        <v>609</v>
      </c>
      <c r="K332" s="206"/>
      <c r="L332" s="206"/>
      <c r="M332" s="206"/>
      <c r="N332" s="206"/>
      <c r="O332" s="206"/>
      <c r="P332" s="206"/>
      <c r="Q332" s="207"/>
      <c r="R332" s="207"/>
      <c r="S332" s="207"/>
      <c r="T332" s="207"/>
      <c r="U332" s="207"/>
      <c r="V332" s="207"/>
      <c r="W332" s="207"/>
      <c r="X332" s="207"/>
      <c r="Y332" s="208"/>
      <c r="Z332" s="104"/>
      <c r="AA332" s="103"/>
    </row>
    <row r="333" spans="1:27" ht="20.100000000000001" customHeight="1" x14ac:dyDescent="0.15">
      <c r="A333" s="82"/>
      <c r="B333" s="82"/>
      <c r="C333" s="98"/>
      <c r="D333" s="227" t="s">
        <v>558</v>
      </c>
      <c r="E333" s="228"/>
      <c r="F333" s="229"/>
      <c r="G333" s="215" t="s">
        <v>412</v>
      </c>
      <c r="H333" s="34"/>
      <c r="I333" s="37"/>
      <c r="J333" s="190" t="s">
        <v>358</v>
      </c>
      <c r="K333" s="190"/>
      <c r="L333" s="190"/>
      <c r="M333" s="190"/>
      <c r="N333" s="190"/>
      <c r="O333" s="190"/>
      <c r="P333" s="190"/>
      <c r="Q333" s="209"/>
      <c r="R333" s="209"/>
      <c r="S333" s="209"/>
      <c r="T333" s="209"/>
      <c r="U333" s="209"/>
      <c r="V333" s="209"/>
      <c r="W333" s="209"/>
      <c r="X333" s="209"/>
      <c r="Y333" s="210"/>
      <c r="Z333" s="104"/>
      <c r="AA333" s="103"/>
    </row>
    <row r="334" spans="1:27" ht="20.100000000000001" customHeight="1" x14ac:dyDescent="0.15">
      <c r="A334" s="82"/>
      <c r="B334" s="82"/>
      <c r="C334" s="98"/>
      <c r="D334" s="230"/>
      <c r="E334" s="231"/>
      <c r="F334" s="232"/>
      <c r="G334" s="202" t="s">
        <v>163</v>
      </c>
      <c r="H334" s="29"/>
      <c r="I334" s="30"/>
      <c r="J334" s="198" t="s">
        <v>359</v>
      </c>
      <c r="K334" s="198"/>
      <c r="L334" s="198"/>
      <c r="M334" s="198"/>
      <c r="N334" s="198"/>
      <c r="O334" s="198"/>
      <c r="P334" s="198"/>
      <c r="Q334" s="199"/>
      <c r="R334" s="199"/>
      <c r="S334" s="199"/>
      <c r="T334" s="199"/>
      <c r="U334" s="199"/>
      <c r="V334" s="199"/>
      <c r="W334" s="199"/>
      <c r="X334" s="199"/>
      <c r="Y334" s="200"/>
      <c r="Z334" s="104"/>
      <c r="AA334" s="103"/>
    </row>
    <row r="335" spans="1:27" ht="20.100000000000001" customHeight="1" x14ac:dyDescent="0.15">
      <c r="A335" s="82"/>
      <c r="B335" s="82"/>
      <c r="C335" s="98"/>
      <c r="D335" s="230"/>
      <c r="E335" s="231"/>
      <c r="F335" s="232"/>
      <c r="G335" s="202" t="s">
        <v>162</v>
      </c>
      <c r="H335" s="29"/>
      <c r="I335" s="30"/>
      <c r="J335" s="198" t="s">
        <v>360</v>
      </c>
      <c r="K335" s="198"/>
      <c r="L335" s="198"/>
      <c r="M335" s="198"/>
      <c r="N335" s="198"/>
      <c r="O335" s="198"/>
      <c r="P335" s="198"/>
      <c r="Q335" s="199"/>
      <c r="R335" s="199"/>
      <c r="S335" s="199"/>
      <c r="T335" s="199"/>
      <c r="U335" s="199"/>
      <c r="V335" s="199"/>
      <c r="W335" s="199"/>
      <c r="X335" s="199"/>
      <c r="Y335" s="200"/>
      <c r="Z335" s="104"/>
      <c r="AA335" s="103"/>
    </row>
    <row r="336" spans="1:27" ht="20.100000000000001" customHeight="1" x14ac:dyDescent="0.15">
      <c r="A336" s="82"/>
      <c r="B336" s="82"/>
      <c r="C336" s="98"/>
      <c r="D336" s="230"/>
      <c r="E336" s="231"/>
      <c r="F336" s="232"/>
      <c r="G336" s="202" t="s">
        <v>161</v>
      </c>
      <c r="H336" s="29"/>
      <c r="I336" s="30"/>
      <c r="J336" s="198" t="s">
        <v>557</v>
      </c>
      <c r="K336" s="198"/>
      <c r="L336" s="198"/>
      <c r="M336" s="198"/>
      <c r="N336" s="198"/>
      <c r="O336" s="198"/>
      <c r="P336" s="198"/>
      <c r="Q336" s="199"/>
      <c r="R336" s="199"/>
      <c r="S336" s="199"/>
      <c r="T336" s="199"/>
      <c r="U336" s="199"/>
      <c r="V336" s="199"/>
      <c r="W336" s="199"/>
      <c r="X336" s="199"/>
      <c r="Y336" s="200"/>
      <c r="Z336" s="104"/>
      <c r="AA336" s="103"/>
    </row>
    <row r="337" spans="1:27" ht="20.100000000000001" customHeight="1" x14ac:dyDescent="0.15">
      <c r="A337" s="82"/>
      <c r="B337" s="82"/>
      <c r="C337" s="98"/>
      <c r="D337" s="233"/>
      <c r="E337" s="234"/>
      <c r="F337" s="235"/>
      <c r="G337" s="222" t="s">
        <v>160</v>
      </c>
      <c r="H337" s="32"/>
      <c r="I337" s="36"/>
      <c r="J337" s="206" t="s">
        <v>361</v>
      </c>
      <c r="K337" s="206"/>
      <c r="L337" s="206"/>
      <c r="M337" s="206"/>
      <c r="N337" s="206"/>
      <c r="O337" s="206"/>
      <c r="P337" s="206"/>
      <c r="Q337" s="207"/>
      <c r="R337" s="207"/>
      <c r="S337" s="207"/>
      <c r="T337" s="207"/>
      <c r="U337" s="207"/>
      <c r="V337" s="207"/>
      <c r="W337" s="207"/>
      <c r="X337" s="207"/>
      <c r="Y337" s="208"/>
      <c r="Z337" s="104"/>
      <c r="AA337" s="103"/>
    </row>
    <row r="338" spans="1:27" ht="20.100000000000001" customHeight="1" x14ac:dyDescent="0.15">
      <c r="A338" s="82"/>
      <c r="B338" s="82"/>
      <c r="C338" s="98"/>
      <c r="D338" s="227" t="s">
        <v>389</v>
      </c>
      <c r="E338" s="228"/>
      <c r="F338" s="229"/>
      <c r="G338" s="215" t="s">
        <v>705</v>
      </c>
      <c r="H338" s="34"/>
      <c r="I338" s="37"/>
      <c r="J338" s="190" t="s">
        <v>559</v>
      </c>
      <c r="K338" s="190"/>
      <c r="L338" s="190"/>
      <c r="M338" s="190"/>
      <c r="N338" s="190"/>
      <c r="O338" s="190"/>
      <c r="P338" s="190"/>
      <c r="Q338" s="209"/>
      <c r="R338" s="209"/>
      <c r="S338" s="209"/>
      <c r="T338" s="209"/>
      <c r="U338" s="209"/>
      <c r="V338" s="209"/>
      <c r="W338" s="209"/>
      <c r="X338" s="209"/>
      <c r="Y338" s="210"/>
      <c r="Z338" s="104"/>
      <c r="AA338" s="103"/>
    </row>
    <row r="339" spans="1:27" ht="20.100000000000001" customHeight="1" x14ac:dyDescent="0.15">
      <c r="A339" s="82"/>
      <c r="B339" s="82"/>
      <c r="C339" s="98"/>
      <c r="D339" s="230"/>
      <c r="E339" s="231"/>
      <c r="F339" s="232"/>
      <c r="G339" s="202" t="s">
        <v>413</v>
      </c>
      <c r="H339" s="29"/>
      <c r="I339" s="30"/>
      <c r="J339" s="198" t="s">
        <v>362</v>
      </c>
      <c r="K339" s="198"/>
      <c r="L339" s="198"/>
      <c r="M339" s="198"/>
      <c r="N339" s="198"/>
      <c r="O339" s="198"/>
      <c r="P339" s="198"/>
      <c r="Q339" s="199"/>
      <c r="R339" s="199"/>
      <c r="S339" s="199"/>
      <c r="T339" s="199"/>
      <c r="U339" s="199"/>
      <c r="V339" s="199"/>
      <c r="W339" s="199"/>
      <c r="X339" s="199"/>
      <c r="Y339" s="200"/>
      <c r="Z339" s="104"/>
      <c r="AA339" s="103"/>
    </row>
    <row r="340" spans="1:27" ht="20.100000000000001" customHeight="1" x14ac:dyDescent="0.15">
      <c r="A340" s="82"/>
      <c r="B340" s="82"/>
      <c r="C340" s="98"/>
      <c r="D340" s="230"/>
      <c r="E340" s="231"/>
      <c r="F340" s="232"/>
      <c r="G340" s="202" t="s">
        <v>184</v>
      </c>
      <c r="H340" s="29"/>
      <c r="I340" s="30"/>
      <c r="J340" s="198" t="s">
        <v>363</v>
      </c>
      <c r="K340" s="198"/>
      <c r="L340" s="198"/>
      <c r="M340" s="198"/>
      <c r="N340" s="198"/>
      <c r="O340" s="198"/>
      <c r="P340" s="198"/>
      <c r="Q340" s="199"/>
      <c r="R340" s="199"/>
      <c r="S340" s="199"/>
      <c r="T340" s="199"/>
      <c r="U340" s="199"/>
      <c r="V340" s="199"/>
      <c r="W340" s="199"/>
      <c r="X340" s="199"/>
      <c r="Y340" s="200"/>
      <c r="Z340" s="104"/>
      <c r="AA340" s="103"/>
    </row>
    <row r="341" spans="1:27" ht="20.100000000000001" customHeight="1" x14ac:dyDescent="0.15">
      <c r="A341" s="82"/>
      <c r="B341" s="82"/>
      <c r="C341" s="98"/>
      <c r="D341" s="230"/>
      <c r="E341" s="231"/>
      <c r="F341" s="232"/>
      <c r="G341" s="202" t="s">
        <v>183</v>
      </c>
      <c r="H341" s="29"/>
      <c r="I341" s="30"/>
      <c r="J341" s="198" t="s">
        <v>364</v>
      </c>
      <c r="K341" s="198"/>
      <c r="L341" s="198"/>
      <c r="M341" s="198"/>
      <c r="N341" s="198"/>
      <c r="O341" s="198"/>
      <c r="P341" s="198"/>
      <c r="Q341" s="199"/>
      <c r="R341" s="199"/>
      <c r="S341" s="199"/>
      <c r="T341" s="199"/>
      <c r="U341" s="199"/>
      <c r="V341" s="199"/>
      <c r="W341" s="199"/>
      <c r="X341" s="199"/>
      <c r="Y341" s="200"/>
      <c r="Z341" s="104"/>
      <c r="AA341" s="103"/>
    </row>
    <row r="342" spans="1:27" ht="20.100000000000001" customHeight="1" x14ac:dyDescent="0.15">
      <c r="A342" s="82"/>
      <c r="B342" s="82"/>
      <c r="C342" s="98"/>
      <c r="D342" s="230"/>
      <c r="E342" s="231"/>
      <c r="F342" s="232"/>
      <c r="G342" s="202" t="s">
        <v>182</v>
      </c>
      <c r="H342" s="29"/>
      <c r="I342" s="30"/>
      <c r="J342" s="198" t="s">
        <v>365</v>
      </c>
      <c r="K342" s="198"/>
      <c r="L342" s="198"/>
      <c r="M342" s="198"/>
      <c r="N342" s="198"/>
      <c r="O342" s="198"/>
      <c r="P342" s="198"/>
      <c r="Q342" s="199"/>
      <c r="R342" s="199"/>
      <c r="S342" s="199"/>
      <c r="T342" s="199"/>
      <c r="U342" s="199"/>
      <c r="V342" s="199"/>
      <c r="W342" s="199"/>
      <c r="X342" s="199"/>
      <c r="Y342" s="200"/>
      <c r="Z342" s="104"/>
      <c r="AA342" s="103"/>
    </row>
    <row r="343" spans="1:27" ht="20.100000000000001" customHeight="1" x14ac:dyDescent="0.15">
      <c r="A343" s="82"/>
      <c r="B343" s="82"/>
      <c r="C343" s="98"/>
      <c r="D343" s="230"/>
      <c r="E343" s="231"/>
      <c r="F343" s="232"/>
      <c r="G343" s="202" t="s">
        <v>181</v>
      </c>
      <c r="H343" s="29"/>
      <c r="I343" s="30"/>
      <c r="J343" s="198" t="s">
        <v>366</v>
      </c>
      <c r="K343" s="198"/>
      <c r="L343" s="198"/>
      <c r="M343" s="198"/>
      <c r="N343" s="198"/>
      <c r="O343" s="198"/>
      <c r="P343" s="198"/>
      <c r="Q343" s="199"/>
      <c r="R343" s="199"/>
      <c r="S343" s="199"/>
      <c r="T343" s="199"/>
      <c r="U343" s="199"/>
      <c r="V343" s="199"/>
      <c r="W343" s="199"/>
      <c r="X343" s="199"/>
      <c r="Y343" s="200"/>
      <c r="Z343" s="104"/>
      <c r="AA343" s="103"/>
    </row>
    <row r="344" spans="1:27" ht="20.100000000000001" customHeight="1" x14ac:dyDescent="0.15">
      <c r="A344" s="82"/>
      <c r="B344" s="82"/>
      <c r="C344" s="98"/>
      <c r="D344" s="230"/>
      <c r="E344" s="231"/>
      <c r="F344" s="232"/>
      <c r="G344" s="202" t="s">
        <v>180</v>
      </c>
      <c r="H344" s="29"/>
      <c r="I344" s="30"/>
      <c r="J344" s="198" t="s">
        <v>367</v>
      </c>
      <c r="K344" s="198"/>
      <c r="L344" s="198"/>
      <c r="M344" s="198"/>
      <c r="N344" s="198"/>
      <c r="O344" s="198"/>
      <c r="P344" s="198"/>
      <c r="Q344" s="199"/>
      <c r="R344" s="199"/>
      <c r="S344" s="199"/>
      <c r="T344" s="199"/>
      <c r="U344" s="199"/>
      <c r="V344" s="199"/>
      <c r="W344" s="199"/>
      <c r="X344" s="199"/>
      <c r="Y344" s="200"/>
      <c r="Z344" s="104"/>
      <c r="AA344" s="103"/>
    </row>
    <row r="345" spans="1:27" ht="20.100000000000001" customHeight="1" x14ac:dyDescent="0.15">
      <c r="A345" s="82"/>
      <c r="B345" s="82"/>
      <c r="C345" s="98"/>
      <c r="D345" s="230"/>
      <c r="E345" s="231"/>
      <c r="F345" s="232"/>
      <c r="G345" s="202" t="s">
        <v>179</v>
      </c>
      <c r="H345" s="29"/>
      <c r="I345" s="30"/>
      <c r="J345" s="198" t="s">
        <v>560</v>
      </c>
      <c r="K345" s="198"/>
      <c r="L345" s="198"/>
      <c r="M345" s="198"/>
      <c r="N345" s="198"/>
      <c r="O345" s="198"/>
      <c r="P345" s="198"/>
      <c r="Q345" s="199"/>
      <c r="R345" s="199"/>
      <c r="S345" s="199"/>
      <c r="T345" s="199"/>
      <c r="U345" s="199"/>
      <c r="V345" s="199"/>
      <c r="W345" s="199"/>
      <c r="X345" s="199"/>
      <c r="Y345" s="200"/>
      <c r="Z345" s="104"/>
      <c r="AA345" s="103"/>
    </row>
    <row r="346" spans="1:27" ht="20.100000000000001" customHeight="1" x14ac:dyDescent="0.15">
      <c r="A346" s="82"/>
      <c r="B346" s="82"/>
      <c r="C346" s="98"/>
      <c r="D346" s="230"/>
      <c r="E346" s="231"/>
      <c r="F346" s="232"/>
      <c r="G346" s="202" t="s">
        <v>178</v>
      </c>
      <c r="H346" s="29"/>
      <c r="I346" s="30"/>
      <c r="J346" s="198" t="s">
        <v>368</v>
      </c>
      <c r="K346" s="198"/>
      <c r="L346" s="198"/>
      <c r="M346" s="198"/>
      <c r="N346" s="198"/>
      <c r="O346" s="198"/>
      <c r="P346" s="198"/>
      <c r="Q346" s="199"/>
      <c r="R346" s="199"/>
      <c r="S346" s="199"/>
      <c r="T346" s="199"/>
      <c r="U346" s="199"/>
      <c r="V346" s="199"/>
      <c r="W346" s="199"/>
      <c r="X346" s="199"/>
      <c r="Y346" s="200"/>
      <c r="Z346" s="104"/>
      <c r="AA346" s="103"/>
    </row>
    <row r="347" spans="1:27" ht="20.100000000000001" customHeight="1" x14ac:dyDescent="0.15">
      <c r="A347" s="82"/>
      <c r="B347" s="82"/>
      <c r="C347" s="98"/>
      <c r="D347" s="230"/>
      <c r="E347" s="231"/>
      <c r="F347" s="232"/>
      <c r="G347" s="202" t="s">
        <v>177</v>
      </c>
      <c r="H347" s="29"/>
      <c r="I347" s="30"/>
      <c r="J347" s="198" t="s">
        <v>369</v>
      </c>
      <c r="K347" s="198"/>
      <c r="L347" s="198"/>
      <c r="M347" s="198"/>
      <c r="N347" s="198"/>
      <c r="O347" s="198"/>
      <c r="P347" s="198"/>
      <c r="Q347" s="199"/>
      <c r="R347" s="199"/>
      <c r="S347" s="199"/>
      <c r="T347" s="199"/>
      <c r="U347" s="199"/>
      <c r="V347" s="199"/>
      <c r="W347" s="199"/>
      <c r="X347" s="199"/>
      <c r="Y347" s="200"/>
      <c r="Z347" s="104"/>
      <c r="AA347" s="103"/>
    </row>
    <row r="348" spans="1:27" ht="20.100000000000001" customHeight="1" x14ac:dyDescent="0.15">
      <c r="A348" s="82"/>
      <c r="B348" s="82"/>
      <c r="C348" s="98"/>
      <c r="D348" s="230"/>
      <c r="E348" s="231"/>
      <c r="F348" s="232"/>
      <c r="G348" s="202" t="s">
        <v>176</v>
      </c>
      <c r="H348" s="29"/>
      <c r="I348" s="30"/>
      <c r="J348" s="198" t="s">
        <v>370</v>
      </c>
      <c r="K348" s="198"/>
      <c r="L348" s="198"/>
      <c r="M348" s="198"/>
      <c r="N348" s="198"/>
      <c r="O348" s="198"/>
      <c r="P348" s="198"/>
      <c r="Q348" s="199"/>
      <c r="R348" s="199"/>
      <c r="S348" s="199"/>
      <c r="T348" s="199"/>
      <c r="U348" s="199"/>
      <c r="V348" s="199"/>
      <c r="W348" s="199"/>
      <c r="X348" s="199"/>
      <c r="Y348" s="200"/>
      <c r="Z348" s="104"/>
      <c r="AA348" s="103"/>
    </row>
    <row r="349" spans="1:27" ht="20.100000000000001" customHeight="1" x14ac:dyDescent="0.15">
      <c r="A349" s="82"/>
      <c r="B349" s="82"/>
      <c r="C349" s="98"/>
      <c r="D349" s="230"/>
      <c r="E349" s="231"/>
      <c r="F349" s="232"/>
      <c r="G349" s="202" t="s">
        <v>175</v>
      </c>
      <c r="H349" s="29"/>
      <c r="I349" s="30"/>
      <c r="J349" s="198" t="s">
        <v>610</v>
      </c>
      <c r="K349" s="198"/>
      <c r="L349" s="198"/>
      <c r="M349" s="198"/>
      <c r="N349" s="198"/>
      <c r="O349" s="198"/>
      <c r="P349" s="198"/>
      <c r="Q349" s="199"/>
      <c r="R349" s="199"/>
      <c r="S349" s="199"/>
      <c r="T349" s="199"/>
      <c r="U349" s="199"/>
      <c r="V349" s="199"/>
      <c r="W349" s="199"/>
      <c r="X349" s="199"/>
      <c r="Y349" s="200"/>
      <c r="Z349" s="104"/>
      <c r="AA349" s="103"/>
    </row>
    <row r="350" spans="1:27" ht="20.100000000000001" customHeight="1" x14ac:dyDescent="0.15">
      <c r="A350" s="82"/>
      <c r="B350" s="82"/>
      <c r="C350" s="98"/>
      <c r="D350" s="230"/>
      <c r="E350" s="231"/>
      <c r="F350" s="232"/>
      <c r="G350" s="202" t="s">
        <v>174</v>
      </c>
      <c r="H350" s="29"/>
      <c r="I350" s="30"/>
      <c r="J350" s="198" t="s">
        <v>645</v>
      </c>
      <c r="K350" s="198"/>
      <c r="L350" s="198"/>
      <c r="M350" s="198"/>
      <c r="N350" s="198"/>
      <c r="O350" s="198"/>
      <c r="P350" s="198"/>
      <c r="Q350" s="199"/>
      <c r="R350" s="199"/>
      <c r="S350" s="199"/>
      <c r="T350" s="199"/>
      <c r="U350" s="199"/>
      <c r="V350" s="199"/>
      <c r="W350" s="199"/>
      <c r="X350" s="199"/>
      <c r="Y350" s="200"/>
      <c r="Z350" s="104"/>
      <c r="AA350" s="103"/>
    </row>
    <row r="351" spans="1:27" ht="20.100000000000001" customHeight="1" x14ac:dyDescent="0.15">
      <c r="A351" s="82"/>
      <c r="B351" s="82"/>
      <c r="C351" s="98"/>
      <c r="D351" s="230"/>
      <c r="E351" s="231"/>
      <c r="F351" s="232"/>
      <c r="G351" s="202" t="s">
        <v>173</v>
      </c>
      <c r="H351" s="29"/>
      <c r="I351" s="30"/>
      <c r="J351" s="198" t="s">
        <v>371</v>
      </c>
      <c r="K351" s="198"/>
      <c r="L351" s="198"/>
      <c r="M351" s="198"/>
      <c r="N351" s="198"/>
      <c r="O351" s="198"/>
      <c r="P351" s="198"/>
      <c r="Q351" s="199"/>
      <c r="R351" s="199"/>
      <c r="S351" s="199"/>
      <c r="T351" s="199"/>
      <c r="U351" s="199"/>
      <c r="V351" s="199"/>
      <c r="W351" s="199"/>
      <c r="X351" s="199"/>
      <c r="Y351" s="200"/>
      <c r="Z351" s="104"/>
      <c r="AA351" s="103"/>
    </row>
    <row r="352" spans="1:27" ht="20.100000000000001" customHeight="1" x14ac:dyDescent="0.15">
      <c r="A352" s="82"/>
      <c r="B352" s="82"/>
      <c r="C352" s="98"/>
      <c r="D352" s="230"/>
      <c r="E352" s="231"/>
      <c r="F352" s="232"/>
      <c r="G352" s="202" t="s">
        <v>172</v>
      </c>
      <c r="H352" s="29"/>
      <c r="I352" s="30"/>
      <c r="J352" s="198" t="s">
        <v>745</v>
      </c>
      <c r="K352" s="198"/>
      <c r="L352" s="198"/>
      <c r="M352" s="198"/>
      <c r="N352" s="198"/>
      <c r="O352" s="198"/>
      <c r="P352" s="198"/>
      <c r="Q352" s="199"/>
      <c r="R352" s="199"/>
      <c r="S352" s="199"/>
      <c r="T352" s="199"/>
      <c r="U352" s="199"/>
      <c r="V352" s="199"/>
      <c r="W352" s="199"/>
      <c r="X352" s="199"/>
      <c r="Y352" s="200"/>
      <c r="Z352" s="104"/>
      <c r="AA352" s="103"/>
    </row>
    <row r="353" spans="1:27" ht="20.100000000000001" customHeight="1" x14ac:dyDescent="0.15">
      <c r="A353" s="82"/>
      <c r="B353" s="82"/>
      <c r="C353" s="98"/>
      <c r="D353" s="230"/>
      <c r="E353" s="231"/>
      <c r="F353" s="232"/>
      <c r="G353" s="202" t="s">
        <v>171</v>
      </c>
      <c r="H353" s="29"/>
      <c r="I353" s="30"/>
      <c r="J353" s="198" t="s">
        <v>372</v>
      </c>
      <c r="K353" s="198"/>
      <c r="L353" s="198"/>
      <c r="M353" s="198"/>
      <c r="N353" s="198"/>
      <c r="O353" s="198"/>
      <c r="P353" s="198"/>
      <c r="Q353" s="199"/>
      <c r="R353" s="199"/>
      <c r="S353" s="199"/>
      <c r="T353" s="199"/>
      <c r="U353" s="199"/>
      <c r="V353" s="199"/>
      <c r="W353" s="199"/>
      <c r="X353" s="199"/>
      <c r="Y353" s="200"/>
      <c r="Z353" s="104"/>
      <c r="AA353" s="103"/>
    </row>
    <row r="354" spans="1:27" ht="20.100000000000001" customHeight="1" x14ac:dyDescent="0.15">
      <c r="A354" s="82"/>
      <c r="B354" s="82"/>
      <c r="C354" s="98"/>
      <c r="D354" s="230"/>
      <c r="E354" s="231"/>
      <c r="F354" s="232"/>
      <c r="G354" s="202" t="s">
        <v>170</v>
      </c>
      <c r="H354" s="29"/>
      <c r="I354" s="30"/>
      <c r="J354" s="198" t="s">
        <v>746</v>
      </c>
      <c r="K354" s="198"/>
      <c r="L354" s="198"/>
      <c r="M354" s="198"/>
      <c r="N354" s="198"/>
      <c r="O354" s="198"/>
      <c r="P354" s="198"/>
      <c r="Q354" s="199"/>
      <c r="R354" s="199"/>
      <c r="S354" s="199"/>
      <c r="T354" s="199"/>
      <c r="U354" s="199"/>
      <c r="V354" s="199"/>
      <c r="W354" s="199"/>
      <c r="X354" s="199"/>
      <c r="Y354" s="200"/>
      <c r="Z354" s="104"/>
      <c r="AA354" s="103"/>
    </row>
    <row r="355" spans="1:27" ht="20.100000000000001" customHeight="1" x14ac:dyDescent="0.15">
      <c r="A355" s="82"/>
      <c r="B355" s="82"/>
      <c r="C355" s="98"/>
      <c r="D355" s="230"/>
      <c r="E355" s="231"/>
      <c r="F355" s="232"/>
      <c r="G355" s="202" t="s">
        <v>169</v>
      </c>
      <c r="H355" s="29"/>
      <c r="I355" s="30"/>
      <c r="J355" s="198" t="s">
        <v>747</v>
      </c>
      <c r="K355" s="198"/>
      <c r="L355" s="198"/>
      <c r="M355" s="198"/>
      <c r="N355" s="198"/>
      <c r="O355" s="198"/>
      <c r="P355" s="198"/>
      <c r="Q355" s="199"/>
      <c r="R355" s="199"/>
      <c r="S355" s="199"/>
      <c r="T355" s="199"/>
      <c r="U355" s="199"/>
      <c r="V355" s="199"/>
      <c r="W355" s="199"/>
      <c r="X355" s="199"/>
      <c r="Y355" s="200"/>
      <c r="Z355" s="104"/>
      <c r="AA355" s="103"/>
    </row>
    <row r="356" spans="1:27" ht="20.100000000000001" customHeight="1" x14ac:dyDescent="0.15">
      <c r="A356" s="82"/>
      <c r="B356" s="82"/>
      <c r="C356" s="98"/>
      <c r="D356" s="230"/>
      <c r="E356" s="231"/>
      <c r="F356" s="232"/>
      <c r="G356" s="202" t="s">
        <v>706</v>
      </c>
      <c r="H356" s="29"/>
      <c r="I356" s="30"/>
      <c r="J356" s="198" t="s">
        <v>561</v>
      </c>
      <c r="K356" s="198"/>
      <c r="L356" s="198"/>
      <c r="M356" s="198"/>
      <c r="N356" s="198"/>
      <c r="O356" s="198"/>
      <c r="P356" s="198"/>
      <c r="Q356" s="199"/>
      <c r="R356" s="199"/>
      <c r="S356" s="199"/>
      <c r="T356" s="199"/>
      <c r="U356" s="199"/>
      <c r="V356" s="199"/>
      <c r="W356" s="199"/>
      <c r="X356" s="199"/>
      <c r="Y356" s="200"/>
      <c r="Z356" s="104"/>
      <c r="AA356" s="103"/>
    </row>
    <row r="357" spans="1:27" ht="20.100000000000001" customHeight="1" x14ac:dyDescent="0.15">
      <c r="A357" s="82"/>
      <c r="B357" s="82"/>
      <c r="C357" s="98"/>
      <c r="D357" s="230"/>
      <c r="E357" s="231"/>
      <c r="F357" s="232"/>
      <c r="G357" s="202" t="s">
        <v>168</v>
      </c>
      <c r="H357" s="29"/>
      <c r="I357" s="30"/>
      <c r="J357" s="198" t="s">
        <v>373</v>
      </c>
      <c r="K357" s="198"/>
      <c r="L357" s="198"/>
      <c r="M357" s="198"/>
      <c r="N357" s="198"/>
      <c r="O357" s="198"/>
      <c r="P357" s="198"/>
      <c r="Q357" s="199"/>
      <c r="R357" s="199"/>
      <c r="S357" s="199"/>
      <c r="T357" s="199"/>
      <c r="U357" s="199"/>
      <c r="V357" s="199"/>
      <c r="W357" s="199"/>
      <c r="X357" s="199"/>
      <c r="Y357" s="200"/>
      <c r="Z357" s="104"/>
      <c r="AA357" s="103"/>
    </row>
    <row r="358" spans="1:27" ht="20.100000000000001" customHeight="1" x14ac:dyDescent="0.15">
      <c r="A358" s="82"/>
      <c r="B358" s="82"/>
      <c r="C358" s="98"/>
      <c r="D358" s="230"/>
      <c r="E358" s="231"/>
      <c r="F358" s="232"/>
      <c r="G358" s="202" t="s">
        <v>167</v>
      </c>
      <c r="H358" s="29"/>
      <c r="I358" s="30"/>
      <c r="J358" s="198" t="s">
        <v>374</v>
      </c>
      <c r="K358" s="198"/>
      <c r="L358" s="198"/>
      <c r="M358" s="198"/>
      <c r="N358" s="198"/>
      <c r="O358" s="198"/>
      <c r="P358" s="198"/>
      <c r="Q358" s="199"/>
      <c r="R358" s="199"/>
      <c r="S358" s="199"/>
      <c r="T358" s="199"/>
      <c r="U358" s="199"/>
      <c r="V358" s="199"/>
      <c r="W358" s="199"/>
      <c r="X358" s="199"/>
      <c r="Y358" s="200"/>
      <c r="Z358" s="104"/>
      <c r="AA358" s="103"/>
    </row>
    <row r="359" spans="1:27" ht="20.100000000000001" customHeight="1" x14ac:dyDescent="0.15">
      <c r="A359" s="82"/>
      <c r="B359" s="82"/>
      <c r="C359" s="98"/>
      <c r="D359" s="230"/>
      <c r="E359" s="231"/>
      <c r="F359" s="232"/>
      <c r="G359" s="202" t="s">
        <v>166</v>
      </c>
      <c r="H359" s="29"/>
      <c r="I359" s="30"/>
      <c r="J359" s="198" t="s">
        <v>375</v>
      </c>
      <c r="K359" s="198"/>
      <c r="L359" s="198"/>
      <c r="M359" s="198"/>
      <c r="N359" s="198"/>
      <c r="O359" s="198"/>
      <c r="P359" s="198"/>
      <c r="Q359" s="199"/>
      <c r="R359" s="199"/>
      <c r="S359" s="199"/>
      <c r="T359" s="199"/>
      <c r="U359" s="199"/>
      <c r="V359" s="199"/>
      <c r="W359" s="199"/>
      <c r="X359" s="199"/>
      <c r="Y359" s="200"/>
      <c r="Z359" s="104"/>
      <c r="AA359" s="103"/>
    </row>
    <row r="360" spans="1:27" ht="20.100000000000001" customHeight="1" x14ac:dyDescent="0.15">
      <c r="A360" s="82"/>
      <c r="B360" s="82"/>
      <c r="C360" s="98"/>
      <c r="D360" s="230"/>
      <c r="E360" s="231"/>
      <c r="F360" s="232"/>
      <c r="G360" s="202" t="s">
        <v>165</v>
      </c>
      <c r="H360" s="29"/>
      <c r="I360" s="30"/>
      <c r="J360" s="198" t="s">
        <v>376</v>
      </c>
      <c r="K360" s="198"/>
      <c r="L360" s="198"/>
      <c r="M360" s="198"/>
      <c r="N360" s="198"/>
      <c r="O360" s="198"/>
      <c r="P360" s="198"/>
      <c r="Q360" s="199"/>
      <c r="R360" s="199"/>
      <c r="S360" s="199"/>
      <c r="T360" s="199"/>
      <c r="U360" s="199"/>
      <c r="V360" s="199"/>
      <c r="W360" s="199"/>
      <c r="X360" s="199"/>
      <c r="Y360" s="200"/>
      <c r="Z360" s="104"/>
      <c r="AA360" s="103"/>
    </row>
    <row r="361" spans="1:27" ht="20.100000000000001" customHeight="1" x14ac:dyDescent="0.15">
      <c r="A361" s="82">
        <f>IF(AND(H361="○",TRIM($Q361)=""), 1001,0)</f>
        <v>0</v>
      </c>
      <c r="B361" s="82"/>
      <c r="C361" s="98"/>
      <c r="D361" s="233"/>
      <c r="E361" s="234"/>
      <c r="F361" s="235"/>
      <c r="G361" s="211" t="s">
        <v>164</v>
      </c>
      <c r="H361" s="32"/>
      <c r="I361" s="36"/>
      <c r="J361" s="206" t="s">
        <v>377</v>
      </c>
      <c r="K361" s="206"/>
      <c r="L361" s="206"/>
      <c r="M361" s="206"/>
      <c r="N361" s="206"/>
      <c r="O361" s="206"/>
      <c r="P361" s="206"/>
      <c r="Q361" s="38"/>
      <c r="R361" s="39"/>
      <c r="S361" s="39"/>
      <c r="T361" s="39"/>
      <c r="U361" s="39"/>
      <c r="V361" s="39"/>
      <c r="W361" s="39"/>
      <c r="X361" s="39"/>
      <c r="Y361" s="40"/>
      <c r="Z361" s="104"/>
      <c r="AA361" s="103"/>
    </row>
    <row r="362" spans="1:27" ht="20.100000000000001" customHeight="1" x14ac:dyDescent="0.15">
      <c r="A362" s="82"/>
      <c r="B362" s="82"/>
      <c r="C362" s="98"/>
      <c r="D362" s="169"/>
      <c r="E362" s="170"/>
      <c r="F362" s="170"/>
      <c r="G362" s="170"/>
      <c r="H362" s="170"/>
      <c r="I362" s="170"/>
      <c r="J362" s="170"/>
      <c r="K362" s="170"/>
      <c r="L362" s="170"/>
      <c r="M362" s="170"/>
      <c r="N362" s="103"/>
      <c r="O362" s="103"/>
      <c r="P362" s="103"/>
      <c r="Q362" s="103"/>
      <c r="R362" s="103"/>
      <c r="S362" s="103"/>
      <c r="T362" s="103"/>
      <c r="U362" s="103"/>
      <c r="V362" s="103"/>
      <c r="W362" s="103"/>
      <c r="X362" s="103"/>
      <c r="Y362" s="103"/>
      <c r="Z362" s="104"/>
      <c r="AA362" s="103"/>
    </row>
    <row r="363" spans="1:27" ht="20.100000000000001" customHeight="1" x14ac:dyDescent="0.15">
      <c r="A363" s="82"/>
      <c r="B363" s="82"/>
      <c r="C363" s="98"/>
      <c r="D363" s="169"/>
      <c r="E363" s="170"/>
      <c r="F363" s="170"/>
      <c r="G363" s="170"/>
      <c r="H363" s="170"/>
      <c r="I363" s="170"/>
      <c r="J363" s="170"/>
      <c r="K363" s="170"/>
      <c r="L363" s="170"/>
      <c r="M363" s="170"/>
      <c r="N363" s="103"/>
      <c r="O363" s="103"/>
      <c r="P363" s="103"/>
      <c r="Q363" s="103"/>
      <c r="R363" s="103"/>
      <c r="S363" s="103"/>
      <c r="T363" s="103"/>
      <c r="U363" s="103"/>
      <c r="V363" s="103"/>
      <c r="W363" s="103"/>
      <c r="X363" s="103"/>
      <c r="Y363" s="103"/>
      <c r="Z363" s="104"/>
      <c r="AA363" s="103"/>
    </row>
    <row r="364" spans="1:27" ht="20.100000000000001" customHeight="1" x14ac:dyDescent="0.15">
      <c r="A364" s="82"/>
      <c r="B364" s="82"/>
      <c r="C364" s="98"/>
      <c r="D364" s="174" t="s">
        <v>185</v>
      </c>
      <c r="E364" s="174"/>
      <c r="F364" s="174"/>
      <c r="G364" s="174"/>
      <c r="H364" s="174"/>
      <c r="I364" s="174"/>
      <c r="J364" s="174"/>
      <c r="K364" s="174"/>
      <c r="L364" s="174"/>
      <c r="M364" s="174"/>
      <c r="N364" s="174"/>
      <c r="O364" s="174"/>
      <c r="P364" s="174"/>
      <c r="Q364" s="174"/>
      <c r="R364" s="174"/>
      <c r="S364" s="174"/>
      <c r="T364" s="174"/>
      <c r="U364" s="174"/>
      <c r="V364" s="174"/>
      <c r="W364" s="174"/>
      <c r="X364" s="174"/>
      <c r="Y364" s="174"/>
      <c r="Z364" s="104"/>
    </row>
    <row r="365" spans="1:27" ht="5.0999999999999996" customHeight="1" x14ac:dyDescent="0.15">
      <c r="A365" s="82"/>
      <c r="B365" s="82"/>
      <c r="C365" s="98"/>
      <c r="D365" s="175"/>
      <c r="E365" s="124"/>
      <c r="G365" s="103"/>
      <c r="H365" s="103"/>
      <c r="I365" s="103"/>
      <c r="J365" s="103"/>
      <c r="K365" s="103"/>
      <c r="L365" s="103"/>
      <c r="M365" s="103"/>
      <c r="N365" s="103"/>
      <c r="O365" s="103"/>
      <c r="P365" s="103"/>
      <c r="Q365" s="103"/>
      <c r="R365" s="103"/>
      <c r="S365" s="103"/>
      <c r="T365" s="103"/>
      <c r="U365" s="103"/>
      <c r="V365" s="103"/>
      <c r="W365" s="103"/>
      <c r="X365" s="103"/>
      <c r="Y365" s="103"/>
      <c r="Z365" s="104"/>
    </row>
    <row r="366" spans="1:27" ht="20.100000000000001" customHeight="1" x14ac:dyDescent="0.15">
      <c r="A366" s="82"/>
      <c r="B366" s="82"/>
      <c r="C366" s="98"/>
      <c r="D366" s="236" t="s">
        <v>55</v>
      </c>
      <c r="E366" s="237"/>
      <c r="F366" s="237"/>
      <c r="G366" s="238"/>
      <c r="H366" s="239" t="s">
        <v>37</v>
      </c>
      <c r="I366" s="240"/>
      <c r="J366" s="241" t="s">
        <v>38</v>
      </c>
      <c r="K366" s="242"/>
      <c r="L366" s="242"/>
      <c r="M366" s="242"/>
      <c r="N366" s="242"/>
      <c r="O366" s="242"/>
      <c r="P366" s="242"/>
      <c r="Q366" s="183" t="s">
        <v>264</v>
      </c>
      <c r="R366" s="184"/>
      <c r="S366" s="184"/>
      <c r="T366" s="184"/>
      <c r="U366" s="184"/>
      <c r="V366" s="184"/>
      <c r="W366" s="184"/>
      <c r="X366" s="184"/>
      <c r="Y366" s="185"/>
      <c r="Z366" s="118"/>
    </row>
    <row r="367" spans="1:27" ht="20.100000000000001" customHeight="1" x14ac:dyDescent="0.15">
      <c r="A367" s="82"/>
      <c r="B367" s="82"/>
      <c r="C367" s="105"/>
      <c r="D367" s="212" t="s">
        <v>498</v>
      </c>
      <c r="E367" s="213"/>
      <c r="F367" s="213"/>
      <c r="G367" s="215" t="s">
        <v>483</v>
      </c>
      <c r="H367" s="34"/>
      <c r="I367" s="35"/>
      <c r="J367" s="190" t="s">
        <v>415</v>
      </c>
      <c r="K367" s="190"/>
      <c r="L367" s="190"/>
      <c r="M367" s="190"/>
      <c r="N367" s="190"/>
      <c r="O367" s="190"/>
      <c r="P367" s="190"/>
      <c r="Q367" s="243"/>
      <c r="R367" s="244"/>
      <c r="S367" s="244"/>
      <c r="T367" s="244"/>
      <c r="U367" s="244"/>
      <c r="V367" s="244"/>
      <c r="W367" s="244"/>
      <c r="X367" s="244"/>
      <c r="Y367" s="245"/>
      <c r="Z367" s="118"/>
    </row>
    <row r="368" spans="1:27" ht="20.100000000000001" customHeight="1" x14ac:dyDescent="0.15">
      <c r="A368" s="82"/>
      <c r="B368" s="82"/>
      <c r="C368" s="105"/>
      <c r="D368" s="216"/>
      <c r="E368" s="217"/>
      <c r="F368" s="217"/>
      <c r="G368" s="202" t="s">
        <v>723</v>
      </c>
      <c r="H368" s="29"/>
      <c r="I368" s="31"/>
      <c r="J368" s="198" t="s">
        <v>611</v>
      </c>
      <c r="K368" s="198"/>
      <c r="L368" s="198"/>
      <c r="M368" s="198"/>
      <c r="N368" s="198"/>
      <c r="O368" s="198"/>
      <c r="P368" s="198"/>
      <c r="Q368" s="246"/>
      <c r="R368" s="246"/>
      <c r="S368" s="246"/>
      <c r="T368" s="246"/>
      <c r="U368" s="246"/>
      <c r="V368" s="246"/>
      <c r="W368" s="246"/>
      <c r="X368" s="246"/>
      <c r="Y368" s="247"/>
      <c r="Z368" s="118"/>
    </row>
    <row r="369" spans="1:27" ht="20.100000000000001" customHeight="1" x14ac:dyDescent="0.15">
      <c r="A369" s="82"/>
      <c r="B369" s="82"/>
      <c r="C369" s="105"/>
      <c r="D369" s="216"/>
      <c r="E369" s="217"/>
      <c r="F369" s="217"/>
      <c r="G369" s="202" t="s">
        <v>208</v>
      </c>
      <c r="H369" s="29"/>
      <c r="I369" s="31"/>
      <c r="J369" s="198" t="s">
        <v>612</v>
      </c>
      <c r="K369" s="198"/>
      <c r="L369" s="198"/>
      <c r="M369" s="198"/>
      <c r="N369" s="198"/>
      <c r="O369" s="198"/>
      <c r="P369" s="198"/>
      <c r="Q369" s="246"/>
      <c r="R369" s="246"/>
      <c r="S369" s="246"/>
      <c r="T369" s="246"/>
      <c r="U369" s="246"/>
      <c r="V369" s="246"/>
      <c r="W369" s="246"/>
      <c r="X369" s="246"/>
      <c r="Y369" s="247"/>
      <c r="Z369" s="118"/>
    </row>
    <row r="370" spans="1:27" ht="20.100000000000001" customHeight="1" x14ac:dyDescent="0.15">
      <c r="A370" s="82"/>
      <c r="B370" s="82"/>
      <c r="C370" s="105"/>
      <c r="D370" s="216"/>
      <c r="E370" s="217"/>
      <c r="F370" s="217"/>
      <c r="G370" s="202" t="s">
        <v>207</v>
      </c>
      <c r="H370" s="29"/>
      <c r="I370" s="31"/>
      <c r="J370" s="198" t="s">
        <v>613</v>
      </c>
      <c r="K370" s="198"/>
      <c r="L370" s="198"/>
      <c r="M370" s="198"/>
      <c r="N370" s="198"/>
      <c r="O370" s="198"/>
      <c r="P370" s="198"/>
      <c r="Q370" s="246"/>
      <c r="R370" s="246"/>
      <c r="S370" s="246"/>
      <c r="T370" s="246"/>
      <c r="U370" s="246"/>
      <c r="V370" s="246"/>
      <c r="W370" s="246"/>
      <c r="X370" s="246"/>
      <c r="Y370" s="247"/>
      <c r="Z370" s="118"/>
    </row>
    <row r="371" spans="1:27" ht="20.100000000000001" customHeight="1" x14ac:dyDescent="0.15">
      <c r="A371" s="82"/>
      <c r="B371" s="82"/>
      <c r="C371" s="105"/>
      <c r="D371" s="216"/>
      <c r="E371" s="217"/>
      <c r="F371" s="217"/>
      <c r="G371" s="202" t="s">
        <v>206</v>
      </c>
      <c r="H371" s="29"/>
      <c r="I371" s="31"/>
      <c r="J371" s="198" t="s">
        <v>416</v>
      </c>
      <c r="K371" s="198"/>
      <c r="L371" s="198"/>
      <c r="M371" s="198"/>
      <c r="N371" s="198"/>
      <c r="O371" s="198"/>
      <c r="P371" s="198"/>
      <c r="Q371" s="246"/>
      <c r="R371" s="246"/>
      <c r="S371" s="246"/>
      <c r="T371" s="246"/>
      <c r="U371" s="246"/>
      <c r="V371" s="246"/>
      <c r="W371" s="246"/>
      <c r="X371" s="246"/>
      <c r="Y371" s="247"/>
      <c r="Z371" s="118"/>
    </row>
    <row r="372" spans="1:27" ht="20.100000000000001" customHeight="1" x14ac:dyDescent="0.15">
      <c r="A372" s="82"/>
      <c r="B372" s="82"/>
      <c r="C372" s="105"/>
      <c r="D372" s="216"/>
      <c r="E372" s="217"/>
      <c r="F372" s="217"/>
      <c r="G372" s="202" t="s">
        <v>724</v>
      </c>
      <c r="H372" s="29"/>
      <c r="I372" s="31"/>
      <c r="J372" s="198" t="s">
        <v>614</v>
      </c>
      <c r="K372" s="198"/>
      <c r="L372" s="198"/>
      <c r="M372" s="198"/>
      <c r="N372" s="198"/>
      <c r="O372" s="198"/>
      <c r="P372" s="198"/>
      <c r="Q372" s="246"/>
      <c r="R372" s="246"/>
      <c r="S372" s="246"/>
      <c r="T372" s="246"/>
      <c r="U372" s="246"/>
      <c r="V372" s="246"/>
      <c r="W372" s="246"/>
      <c r="X372" s="246"/>
      <c r="Y372" s="247"/>
      <c r="Z372" s="118"/>
    </row>
    <row r="373" spans="1:27" ht="20.100000000000001" customHeight="1" x14ac:dyDescent="0.15">
      <c r="A373" s="82"/>
      <c r="B373" s="82"/>
      <c r="C373" s="105"/>
      <c r="D373" s="216"/>
      <c r="E373" s="217"/>
      <c r="F373" s="217"/>
      <c r="G373" s="202" t="s">
        <v>205</v>
      </c>
      <c r="H373" s="29"/>
      <c r="I373" s="31"/>
      <c r="J373" s="198" t="s">
        <v>417</v>
      </c>
      <c r="K373" s="198"/>
      <c r="L373" s="198"/>
      <c r="M373" s="198"/>
      <c r="N373" s="198"/>
      <c r="O373" s="198"/>
      <c r="P373" s="198"/>
      <c r="Q373" s="246"/>
      <c r="R373" s="246"/>
      <c r="S373" s="246"/>
      <c r="T373" s="246"/>
      <c r="U373" s="246"/>
      <c r="V373" s="246"/>
      <c r="W373" s="246"/>
      <c r="X373" s="246"/>
      <c r="Y373" s="247"/>
      <c r="Z373" s="118"/>
    </row>
    <row r="374" spans="1:27" ht="20.100000000000001" customHeight="1" x14ac:dyDescent="0.15">
      <c r="A374" s="82"/>
      <c r="B374" s="82"/>
      <c r="C374" s="105"/>
      <c r="D374" s="216"/>
      <c r="E374" s="217"/>
      <c r="F374" s="217"/>
      <c r="G374" s="202" t="s">
        <v>204</v>
      </c>
      <c r="H374" s="29"/>
      <c r="I374" s="31"/>
      <c r="J374" s="198" t="s">
        <v>601</v>
      </c>
      <c r="K374" s="198"/>
      <c r="L374" s="198"/>
      <c r="M374" s="198"/>
      <c r="N374" s="198"/>
      <c r="O374" s="198"/>
      <c r="P374" s="198"/>
      <c r="Q374" s="248"/>
      <c r="R374" s="248"/>
      <c r="S374" s="248"/>
      <c r="T374" s="248"/>
      <c r="U374" s="248"/>
      <c r="V374" s="248"/>
      <c r="W374" s="248"/>
      <c r="X374" s="248"/>
      <c r="Y374" s="249"/>
      <c r="Z374" s="104"/>
      <c r="AA374" s="103"/>
    </row>
    <row r="375" spans="1:27" ht="20.100000000000001" customHeight="1" x14ac:dyDescent="0.15">
      <c r="A375" s="82"/>
      <c r="B375" s="82"/>
      <c r="C375" s="105"/>
      <c r="D375" s="216"/>
      <c r="E375" s="217"/>
      <c r="F375" s="217"/>
      <c r="G375" s="202" t="s">
        <v>203</v>
      </c>
      <c r="H375" s="29"/>
      <c r="I375" s="31"/>
      <c r="J375" s="198" t="s">
        <v>748</v>
      </c>
      <c r="K375" s="198"/>
      <c r="L375" s="198"/>
      <c r="M375" s="198"/>
      <c r="N375" s="198"/>
      <c r="O375" s="198"/>
      <c r="P375" s="198"/>
      <c r="Q375" s="248"/>
      <c r="R375" s="248"/>
      <c r="S375" s="248"/>
      <c r="T375" s="248"/>
      <c r="U375" s="248"/>
      <c r="V375" s="248"/>
      <c r="W375" s="248"/>
      <c r="X375" s="248"/>
      <c r="Y375" s="249"/>
      <c r="Z375" s="104"/>
      <c r="AA375" s="103"/>
    </row>
    <row r="376" spans="1:27" ht="20.100000000000001" customHeight="1" x14ac:dyDescent="0.15">
      <c r="A376" s="82"/>
      <c r="B376" s="82"/>
      <c r="C376" s="105"/>
      <c r="D376" s="216"/>
      <c r="E376" s="217"/>
      <c r="F376" s="217"/>
      <c r="G376" s="202" t="s">
        <v>202</v>
      </c>
      <c r="H376" s="29"/>
      <c r="I376" s="31"/>
      <c r="J376" s="198" t="s">
        <v>587</v>
      </c>
      <c r="K376" s="198"/>
      <c r="L376" s="198"/>
      <c r="M376" s="198"/>
      <c r="N376" s="198"/>
      <c r="O376" s="198"/>
      <c r="P376" s="198"/>
      <c r="Q376" s="248"/>
      <c r="R376" s="248"/>
      <c r="S376" s="248"/>
      <c r="T376" s="248"/>
      <c r="U376" s="248"/>
      <c r="V376" s="248"/>
      <c r="W376" s="248"/>
      <c r="X376" s="248"/>
      <c r="Y376" s="249"/>
      <c r="Z376" s="104"/>
      <c r="AA376" s="103"/>
    </row>
    <row r="377" spans="1:27" ht="20.100000000000001" customHeight="1" x14ac:dyDescent="0.15">
      <c r="A377" s="82"/>
      <c r="B377" s="82"/>
      <c r="C377" s="105"/>
      <c r="D377" s="216"/>
      <c r="E377" s="217"/>
      <c r="F377" s="217"/>
      <c r="G377" s="202" t="s">
        <v>725</v>
      </c>
      <c r="H377" s="29"/>
      <c r="I377" s="31"/>
      <c r="J377" s="198" t="s">
        <v>615</v>
      </c>
      <c r="K377" s="198"/>
      <c r="L377" s="198"/>
      <c r="M377" s="198"/>
      <c r="N377" s="198"/>
      <c r="O377" s="198"/>
      <c r="P377" s="198"/>
      <c r="Q377" s="248"/>
      <c r="R377" s="248"/>
      <c r="S377" s="248"/>
      <c r="T377" s="248"/>
      <c r="U377" s="248"/>
      <c r="V377" s="248"/>
      <c r="W377" s="248"/>
      <c r="X377" s="248"/>
      <c r="Y377" s="249"/>
      <c r="Z377" s="104"/>
      <c r="AA377" s="103"/>
    </row>
    <row r="378" spans="1:27" ht="20.100000000000001" customHeight="1" x14ac:dyDescent="0.15">
      <c r="A378" s="82"/>
      <c r="B378" s="82"/>
      <c r="C378" s="105"/>
      <c r="D378" s="216"/>
      <c r="E378" s="217"/>
      <c r="F378" s="217"/>
      <c r="G378" s="202" t="s">
        <v>201</v>
      </c>
      <c r="H378" s="29"/>
      <c r="I378" s="31"/>
      <c r="J378" s="198" t="s">
        <v>418</v>
      </c>
      <c r="K378" s="198"/>
      <c r="L378" s="198"/>
      <c r="M378" s="198"/>
      <c r="N378" s="198"/>
      <c r="O378" s="198"/>
      <c r="P378" s="198"/>
      <c r="Q378" s="248"/>
      <c r="R378" s="248"/>
      <c r="S378" s="248"/>
      <c r="T378" s="248"/>
      <c r="U378" s="248"/>
      <c r="V378" s="248"/>
      <c r="W378" s="248"/>
      <c r="X378" s="248"/>
      <c r="Y378" s="249"/>
      <c r="Z378" s="104"/>
      <c r="AA378" s="103"/>
    </row>
    <row r="379" spans="1:27" ht="20.100000000000001" customHeight="1" x14ac:dyDescent="0.15">
      <c r="A379" s="82"/>
      <c r="B379" s="82"/>
      <c r="C379" s="105"/>
      <c r="D379" s="216"/>
      <c r="E379" s="217"/>
      <c r="F379" s="217"/>
      <c r="G379" s="202" t="s">
        <v>200</v>
      </c>
      <c r="H379" s="29"/>
      <c r="I379" s="31"/>
      <c r="J379" s="198" t="s">
        <v>616</v>
      </c>
      <c r="K379" s="198"/>
      <c r="L379" s="198"/>
      <c r="M379" s="198"/>
      <c r="N379" s="198"/>
      <c r="O379" s="198"/>
      <c r="P379" s="198"/>
      <c r="Q379" s="248"/>
      <c r="R379" s="248"/>
      <c r="S379" s="248"/>
      <c r="T379" s="248"/>
      <c r="U379" s="248"/>
      <c r="V379" s="248"/>
      <c r="W379" s="248"/>
      <c r="X379" s="248"/>
      <c r="Y379" s="249"/>
      <c r="Z379" s="104"/>
      <c r="AA379" s="103"/>
    </row>
    <row r="380" spans="1:27" ht="20.100000000000001" customHeight="1" x14ac:dyDescent="0.15">
      <c r="A380" s="82"/>
      <c r="B380" s="82"/>
      <c r="C380" s="105"/>
      <c r="D380" s="216"/>
      <c r="E380" s="217"/>
      <c r="F380" s="217"/>
      <c r="G380" s="202" t="s">
        <v>199</v>
      </c>
      <c r="H380" s="29"/>
      <c r="I380" s="31"/>
      <c r="J380" s="198" t="s">
        <v>617</v>
      </c>
      <c r="K380" s="198"/>
      <c r="L380" s="198"/>
      <c r="M380" s="198"/>
      <c r="N380" s="198"/>
      <c r="O380" s="198"/>
      <c r="P380" s="198"/>
      <c r="Q380" s="248"/>
      <c r="R380" s="248"/>
      <c r="S380" s="248"/>
      <c r="T380" s="248"/>
      <c r="U380" s="248"/>
      <c r="V380" s="248"/>
      <c r="W380" s="248"/>
      <c r="X380" s="248"/>
      <c r="Y380" s="249"/>
      <c r="Z380" s="104"/>
      <c r="AA380" s="103"/>
    </row>
    <row r="381" spans="1:27" ht="20.100000000000001" customHeight="1" x14ac:dyDescent="0.15">
      <c r="A381" s="82"/>
      <c r="B381" s="82"/>
      <c r="C381" s="105"/>
      <c r="D381" s="216"/>
      <c r="E381" s="217"/>
      <c r="F381" s="217"/>
      <c r="G381" s="202" t="s">
        <v>198</v>
      </c>
      <c r="H381" s="29"/>
      <c r="I381" s="31"/>
      <c r="J381" s="198" t="s">
        <v>304</v>
      </c>
      <c r="K381" s="198"/>
      <c r="L381" s="198"/>
      <c r="M381" s="198"/>
      <c r="N381" s="198"/>
      <c r="O381" s="198"/>
      <c r="P381" s="198"/>
      <c r="Q381" s="248"/>
      <c r="R381" s="248"/>
      <c r="S381" s="248"/>
      <c r="T381" s="248"/>
      <c r="U381" s="248"/>
      <c r="V381" s="248"/>
      <c r="W381" s="248"/>
      <c r="X381" s="248"/>
      <c r="Y381" s="249"/>
      <c r="Z381" s="118"/>
    </row>
    <row r="382" spans="1:27" ht="20.100000000000001" customHeight="1" x14ac:dyDescent="0.15">
      <c r="A382" s="82"/>
      <c r="B382" s="82"/>
      <c r="C382" s="105"/>
      <c r="D382" s="216"/>
      <c r="E382" s="217"/>
      <c r="F382" s="217"/>
      <c r="G382" s="202" t="s">
        <v>197</v>
      </c>
      <c r="H382" s="29"/>
      <c r="I382" s="31"/>
      <c r="J382" s="198" t="s">
        <v>419</v>
      </c>
      <c r="K382" s="198"/>
      <c r="L382" s="198"/>
      <c r="M382" s="198"/>
      <c r="N382" s="198"/>
      <c r="O382" s="198"/>
      <c r="P382" s="198"/>
      <c r="Q382" s="248"/>
      <c r="R382" s="248"/>
      <c r="S382" s="248"/>
      <c r="T382" s="248"/>
      <c r="U382" s="248"/>
      <c r="V382" s="248"/>
      <c r="W382" s="248"/>
      <c r="X382" s="248"/>
      <c r="Y382" s="249"/>
      <c r="Z382" s="118"/>
    </row>
    <row r="383" spans="1:27" ht="20.100000000000001" customHeight="1" x14ac:dyDescent="0.15">
      <c r="A383" s="82"/>
      <c r="B383" s="82"/>
      <c r="C383" s="105"/>
      <c r="D383" s="216"/>
      <c r="E383" s="217"/>
      <c r="F383" s="217"/>
      <c r="G383" s="202" t="s">
        <v>196</v>
      </c>
      <c r="H383" s="29"/>
      <c r="I383" s="31"/>
      <c r="J383" s="198" t="s">
        <v>420</v>
      </c>
      <c r="K383" s="198"/>
      <c r="L383" s="198"/>
      <c r="M383" s="198"/>
      <c r="N383" s="198"/>
      <c r="O383" s="198"/>
      <c r="P383" s="198"/>
      <c r="Q383" s="248"/>
      <c r="R383" s="248"/>
      <c r="S383" s="248"/>
      <c r="T383" s="248"/>
      <c r="U383" s="248"/>
      <c r="V383" s="248"/>
      <c r="W383" s="248"/>
      <c r="X383" s="248"/>
      <c r="Y383" s="249"/>
      <c r="Z383" s="118"/>
    </row>
    <row r="384" spans="1:27" ht="20.100000000000001" customHeight="1" x14ac:dyDescent="0.15">
      <c r="A384" s="82"/>
      <c r="B384" s="82"/>
      <c r="C384" s="105"/>
      <c r="D384" s="216"/>
      <c r="E384" s="217"/>
      <c r="F384" s="217"/>
      <c r="G384" s="202" t="s">
        <v>195</v>
      </c>
      <c r="H384" s="29"/>
      <c r="I384" s="31"/>
      <c r="J384" s="198" t="s">
        <v>328</v>
      </c>
      <c r="K384" s="198"/>
      <c r="L384" s="198"/>
      <c r="M384" s="198"/>
      <c r="N384" s="198"/>
      <c r="O384" s="198"/>
      <c r="P384" s="198"/>
      <c r="Q384" s="248"/>
      <c r="R384" s="248"/>
      <c r="S384" s="248"/>
      <c r="T384" s="248"/>
      <c r="U384" s="248"/>
      <c r="V384" s="248"/>
      <c r="W384" s="248"/>
      <c r="X384" s="248"/>
      <c r="Y384" s="249"/>
      <c r="Z384" s="118"/>
    </row>
    <row r="385" spans="1:27" ht="20.100000000000001" customHeight="1" x14ac:dyDescent="0.15">
      <c r="A385" s="82"/>
      <c r="B385" s="82"/>
      <c r="C385" s="105"/>
      <c r="D385" s="216"/>
      <c r="E385" s="217"/>
      <c r="F385" s="217"/>
      <c r="G385" s="202" t="s">
        <v>194</v>
      </c>
      <c r="H385" s="29"/>
      <c r="I385" s="31"/>
      <c r="J385" s="198" t="s">
        <v>299</v>
      </c>
      <c r="K385" s="198"/>
      <c r="L385" s="198"/>
      <c r="M385" s="198"/>
      <c r="N385" s="198"/>
      <c r="O385" s="198"/>
      <c r="P385" s="198"/>
      <c r="Q385" s="248"/>
      <c r="R385" s="248"/>
      <c r="S385" s="248"/>
      <c r="T385" s="248"/>
      <c r="U385" s="248"/>
      <c r="V385" s="248"/>
      <c r="W385" s="248"/>
      <c r="X385" s="248"/>
      <c r="Y385" s="249"/>
      <c r="Z385" s="118"/>
    </row>
    <row r="386" spans="1:27" ht="20.100000000000001" customHeight="1" x14ac:dyDescent="0.15">
      <c r="A386" s="82"/>
      <c r="B386" s="82"/>
      <c r="C386" s="105"/>
      <c r="D386" s="216"/>
      <c r="E386" s="217"/>
      <c r="F386" s="217"/>
      <c r="G386" s="202" t="s">
        <v>193</v>
      </c>
      <c r="H386" s="29"/>
      <c r="I386" s="31"/>
      <c r="J386" s="198" t="s">
        <v>297</v>
      </c>
      <c r="K386" s="198"/>
      <c r="L386" s="198"/>
      <c r="M386" s="198"/>
      <c r="N386" s="198"/>
      <c r="O386" s="198"/>
      <c r="P386" s="198"/>
      <c r="Q386" s="199"/>
      <c r="R386" s="199"/>
      <c r="S386" s="199"/>
      <c r="T386" s="199"/>
      <c r="U386" s="199"/>
      <c r="V386" s="199"/>
      <c r="W386" s="199"/>
      <c r="X386" s="199"/>
      <c r="Y386" s="200"/>
      <c r="Z386" s="118"/>
    </row>
    <row r="387" spans="1:27" ht="20.100000000000001" customHeight="1" x14ac:dyDescent="0.15">
      <c r="A387" s="82"/>
      <c r="B387" s="82"/>
      <c r="C387" s="105"/>
      <c r="D387" s="216"/>
      <c r="E387" s="217"/>
      <c r="F387" s="217"/>
      <c r="G387" s="202" t="s">
        <v>192</v>
      </c>
      <c r="H387" s="29"/>
      <c r="I387" s="31"/>
      <c r="J387" s="198" t="s">
        <v>421</v>
      </c>
      <c r="K387" s="198"/>
      <c r="L387" s="198"/>
      <c r="M387" s="198"/>
      <c r="N387" s="198"/>
      <c r="O387" s="198"/>
      <c r="P387" s="198"/>
      <c r="Q387" s="199"/>
      <c r="R387" s="199"/>
      <c r="S387" s="199"/>
      <c r="T387" s="199"/>
      <c r="U387" s="199"/>
      <c r="V387" s="199"/>
      <c r="W387" s="199"/>
      <c r="X387" s="199"/>
      <c r="Y387" s="200"/>
      <c r="Z387" s="104"/>
      <c r="AA387" s="103"/>
    </row>
    <row r="388" spans="1:27" ht="20.100000000000001" customHeight="1" x14ac:dyDescent="0.15">
      <c r="A388" s="82"/>
      <c r="B388" s="82"/>
      <c r="C388" s="105"/>
      <c r="D388" s="216"/>
      <c r="E388" s="217"/>
      <c r="F388" s="217"/>
      <c r="G388" s="202" t="s">
        <v>191</v>
      </c>
      <c r="H388" s="29"/>
      <c r="I388" s="31"/>
      <c r="J388" s="198" t="s">
        <v>422</v>
      </c>
      <c r="K388" s="198"/>
      <c r="L388" s="198"/>
      <c r="M388" s="198"/>
      <c r="N388" s="198"/>
      <c r="O388" s="198"/>
      <c r="P388" s="198"/>
      <c r="Q388" s="199"/>
      <c r="R388" s="199"/>
      <c r="S388" s="199"/>
      <c r="T388" s="199"/>
      <c r="U388" s="199"/>
      <c r="V388" s="199"/>
      <c r="W388" s="199"/>
      <c r="X388" s="199"/>
      <c r="Y388" s="200"/>
      <c r="Z388" s="104"/>
      <c r="AA388" s="103"/>
    </row>
    <row r="389" spans="1:27" ht="20.100000000000001" customHeight="1" x14ac:dyDescent="0.15">
      <c r="A389" s="82"/>
      <c r="B389" s="82"/>
      <c r="C389" s="105"/>
      <c r="D389" s="216"/>
      <c r="E389" s="217"/>
      <c r="F389" s="217"/>
      <c r="G389" s="202" t="s">
        <v>190</v>
      </c>
      <c r="H389" s="29"/>
      <c r="I389" s="31"/>
      <c r="J389" s="198" t="s">
        <v>423</v>
      </c>
      <c r="K389" s="198"/>
      <c r="L389" s="198"/>
      <c r="M389" s="198"/>
      <c r="N389" s="198"/>
      <c r="O389" s="198"/>
      <c r="P389" s="198"/>
      <c r="Q389" s="199"/>
      <c r="R389" s="199"/>
      <c r="S389" s="199"/>
      <c r="T389" s="199"/>
      <c r="U389" s="199"/>
      <c r="V389" s="199"/>
      <c r="W389" s="199"/>
      <c r="X389" s="199"/>
      <c r="Y389" s="200"/>
      <c r="Z389" s="104"/>
      <c r="AA389" s="103"/>
    </row>
    <row r="390" spans="1:27" ht="20.100000000000001" customHeight="1" x14ac:dyDescent="0.15">
      <c r="A390" s="82"/>
      <c r="B390" s="82"/>
      <c r="C390" s="105"/>
      <c r="D390" s="216"/>
      <c r="E390" s="217"/>
      <c r="F390" s="217"/>
      <c r="G390" s="202" t="s">
        <v>189</v>
      </c>
      <c r="H390" s="29"/>
      <c r="I390" s="31"/>
      <c r="J390" s="198" t="s">
        <v>618</v>
      </c>
      <c r="K390" s="198"/>
      <c r="L390" s="198"/>
      <c r="M390" s="198"/>
      <c r="N390" s="198"/>
      <c r="O390" s="198"/>
      <c r="P390" s="198"/>
      <c r="Q390" s="199"/>
      <c r="R390" s="199"/>
      <c r="S390" s="199"/>
      <c r="T390" s="199"/>
      <c r="U390" s="199"/>
      <c r="V390" s="199"/>
      <c r="W390" s="199"/>
      <c r="X390" s="199"/>
      <c r="Y390" s="200"/>
      <c r="Z390" s="104"/>
      <c r="AA390" s="103"/>
    </row>
    <row r="391" spans="1:27" ht="20.100000000000001" customHeight="1" x14ac:dyDescent="0.15">
      <c r="A391" s="82"/>
      <c r="B391" s="82"/>
      <c r="C391" s="105"/>
      <c r="D391" s="216"/>
      <c r="E391" s="217"/>
      <c r="F391" s="217"/>
      <c r="G391" s="202" t="s">
        <v>188</v>
      </c>
      <c r="H391" s="29"/>
      <c r="I391" s="31"/>
      <c r="J391" s="198" t="s">
        <v>749</v>
      </c>
      <c r="K391" s="198"/>
      <c r="L391" s="198"/>
      <c r="M391" s="198"/>
      <c r="N391" s="198"/>
      <c r="O391" s="198"/>
      <c r="P391" s="198"/>
      <c r="Q391" s="199"/>
      <c r="R391" s="199"/>
      <c r="S391" s="199"/>
      <c r="T391" s="199"/>
      <c r="U391" s="199"/>
      <c r="V391" s="199"/>
      <c r="W391" s="199"/>
      <c r="X391" s="199"/>
      <c r="Y391" s="200"/>
      <c r="Z391" s="104"/>
      <c r="AA391" s="103"/>
    </row>
    <row r="392" spans="1:27" ht="20.100000000000001" customHeight="1" x14ac:dyDescent="0.15">
      <c r="A392" s="82"/>
      <c r="B392" s="82"/>
      <c r="C392" s="105"/>
      <c r="D392" s="216"/>
      <c r="E392" s="217"/>
      <c r="F392" s="217"/>
      <c r="G392" s="202" t="s">
        <v>187</v>
      </c>
      <c r="H392" s="29"/>
      <c r="I392" s="31"/>
      <c r="J392" s="198" t="s">
        <v>424</v>
      </c>
      <c r="K392" s="198"/>
      <c r="L392" s="198"/>
      <c r="M392" s="198"/>
      <c r="N392" s="198"/>
      <c r="O392" s="198"/>
      <c r="P392" s="198"/>
      <c r="Q392" s="199"/>
      <c r="R392" s="199"/>
      <c r="S392" s="199"/>
      <c r="T392" s="199"/>
      <c r="U392" s="199"/>
      <c r="V392" s="199"/>
      <c r="W392" s="199"/>
      <c r="X392" s="199"/>
      <c r="Y392" s="200"/>
      <c r="Z392" s="103"/>
      <c r="AA392" s="111"/>
    </row>
    <row r="393" spans="1:27" ht="20.100000000000001" customHeight="1" x14ac:dyDescent="0.15">
      <c r="A393" s="82"/>
      <c r="B393" s="82"/>
      <c r="C393" s="105"/>
      <c r="D393" s="216"/>
      <c r="E393" s="217"/>
      <c r="F393" s="217"/>
      <c r="G393" s="202" t="s">
        <v>186</v>
      </c>
      <c r="H393" s="29"/>
      <c r="I393" s="31"/>
      <c r="J393" s="198" t="s">
        <v>619</v>
      </c>
      <c r="K393" s="198"/>
      <c r="L393" s="198"/>
      <c r="M393" s="198"/>
      <c r="N393" s="198"/>
      <c r="O393" s="198"/>
      <c r="P393" s="198"/>
      <c r="Q393" s="199"/>
      <c r="R393" s="199"/>
      <c r="S393" s="199"/>
      <c r="T393" s="199"/>
      <c r="U393" s="199"/>
      <c r="V393" s="199"/>
      <c r="W393" s="199"/>
      <c r="X393" s="199"/>
      <c r="Y393" s="200"/>
      <c r="Z393" s="103"/>
      <c r="AA393" s="111"/>
    </row>
    <row r="394" spans="1:27" ht="20.100000000000001" customHeight="1" x14ac:dyDescent="0.15">
      <c r="A394" s="82"/>
      <c r="B394" s="82"/>
      <c r="C394" s="105"/>
      <c r="D394" s="216"/>
      <c r="E394" s="217"/>
      <c r="F394" s="217"/>
      <c r="G394" s="202" t="s">
        <v>726</v>
      </c>
      <c r="H394" s="29"/>
      <c r="I394" s="31"/>
      <c r="J394" s="198" t="s">
        <v>620</v>
      </c>
      <c r="K394" s="198"/>
      <c r="L394" s="198"/>
      <c r="M394" s="198"/>
      <c r="N394" s="198"/>
      <c r="O394" s="198"/>
      <c r="P394" s="198"/>
      <c r="Q394" s="199"/>
      <c r="R394" s="199"/>
      <c r="S394" s="199"/>
      <c r="T394" s="199"/>
      <c r="U394" s="199"/>
      <c r="V394" s="199"/>
      <c r="W394" s="199"/>
      <c r="X394" s="199"/>
      <c r="Y394" s="200"/>
      <c r="Z394" s="103"/>
      <c r="AA394" s="111"/>
    </row>
    <row r="395" spans="1:27" ht="20.100000000000001" customHeight="1" x14ac:dyDescent="0.15">
      <c r="C395" s="250"/>
      <c r="D395" s="219"/>
      <c r="E395" s="220"/>
      <c r="F395" s="220"/>
      <c r="G395" s="222" t="s">
        <v>727</v>
      </c>
      <c r="H395" s="32"/>
      <c r="I395" s="33"/>
      <c r="J395" s="206" t="s">
        <v>621</v>
      </c>
      <c r="K395" s="206"/>
      <c r="L395" s="206"/>
      <c r="M395" s="206"/>
      <c r="N395" s="206"/>
      <c r="O395" s="206"/>
      <c r="P395" s="206"/>
      <c r="Q395" s="207"/>
      <c r="R395" s="207"/>
      <c r="S395" s="207"/>
      <c r="T395" s="207"/>
      <c r="U395" s="207"/>
      <c r="V395" s="207"/>
      <c r="W395" s="207"/>
      <c r="X395" s="207"/>
      <c r="Y395" s="208"/>
      <c r="Z395" s="118"/>
    </row>
    <row r="396" spans="1:27" ht="20.100000000000001" customHeight="1" x14ac:dyDescent="0.15">
      <c r="C396" s="250"/>
      <c r="D396" s="212" t="s">
        <v>499</v>
      </c>
      <c r="E396" s="213"/>
      <c r="F396" s="213"/>
      <c r="G396" s="215" t="s">
        <v>484</v>
      </c>
      <c r="H396" s="34"/>
      <c r="I396" s="35"/>
      <c r="J396" s="190" t="s">
        <v>425</v>
      </c>
      <c r="K396" s="190"/>
      <c r="L396" s="190"/>
      <c r="M396" s="190"/>
      <c r="N396" s="190"/>
      <c r="O396" s="190"/>
      <c r="P396" s="190"/>
      <c r="Q396" s="209"/>
      <c r="R396" s="209"/>
      <c r="S396" s="209"/>
      <c r="T396" s="209"/>
      <c r="U396" s="209"/>
      <c r="V396" s="209"/>
      <c r="W396" s="209"/>
      <c r="X396" s="209"/>
      <c r="Y396" s="210"/>
      <c r="Z396" s="118"/>
    </row>
    <row r="397" spans="1:27" ht="20.100000000000001" customHeight="1" x14ac:dyDescent="0.15">
      <c r="C397" s="250"/>
      <c r="D397" s="216"/>
      <c r="E397" s="217"/>
      <c r="F397" s="217"/>
      <c r="G397" s="202" t="s">
        <v>211</v>
      </c>
      <c r="H397" s="29"/>
      <c r="I397" s="31"/>
      <c r="J397" s="198" t="s">
        <v>426</v>
      </c>
      <c r="K397" s="198"/>
      <c r="L397" s="198"/>
      <c r="M397" s="198"/>
      <c r="N397" s="198"/>
      <c r="O397" s="198"/>
      <c r="P397" s="198"/>
      <c r="Q397" s="199"/>
      <c r="R397" s="199"/>
      <c r="S397" s="199"/>
      <c r="T397" s="199"/>
      <c r="U397" s="199"/>
      <c r="V397" s="199"/>
      <c r="W397" s="199"/>
      <c r="X397" s="199"/>
      <c r="Y397" s="200"/>
      <c r="Z397" s="118"/>
    </row>
    <row r="398" spans="1:27" ht="20.100000000000001" customHeight="1" x14ac:dyDescent="0.15">
      <c r="C398" s="250"/>
      <c r="D398" s="216"/>
      <c r="E398" s="217"/>
      <c r="F398" s="217"/>
      <c r="G398" s="202" t="s">
        <v>210</v>
      </c>
      <c r="H398" s="29"/>
      <c r="I398" s="31"/>
      <c r="J398" s="198" t="s">
        <v>646</v>
      </c>
      <c r="K398" s="198"/>
      <c r="L398" s="198"/>
      <c r="M398" s="198"/>
      <c r="N398" s="198"/>
      <c r="O398" s="198"/>
      <c r="P398" s="198"/>
      <c r="Q398" s="199"/>
      <c r="R398" s="199"/>
      <c r="S398" s="199"/>
      <c r="T398" s="199"/>
      <c r="U398" s="199"/>
      <c r="V398" s="199"/>
      <c r="W398" s="199"/>
      <c r="X398" s="199"/>
      <c r="Y398" s="200"/>
      <c r="Z398" s="118"/>
    </row>
    <row r="399" spans="1:27" ht="20.100000000000001" customHeight="1" x14ac:dyDescent="0.15">
      <c r="C399" s="250"/>
      <c r="D399" s="216"/>
      <c r="E399" s="217"/>
      <c r="F399" s="217"/>
      <c r="G399" s="202" t="s">
        <v>209</v>
      </c>
      <c r="H399" s="29"/>
      <c r="I399" s="30"/>
      <c r="J399" s="198" t="s">
        <v>427</v>
      </c>
      <c r="K399" s="198"/>
      <c r="L399" s="198"/>
      <c r="M399" s="198"/>
      <c r="N399" s="198"/>
      <c r="O399" s="198"/>
      <c r="P399" s="198"/>
      <c r="Q399" s="199"/>
      <c r="R399" s="199"/>
      <c r="S399" s="199"/>
      <c r="T399" s="199"/>
      <c r="U399" s="199"/>
      <c r="V399" s="199"/>
      <c r="W399" s="199"/>
      <c r="X399" s="199"/>
      <c r="Y399" s="200"/>
      <c r="Z399" s="118"/>
    </row>
    <row r="400" spans="1:27" ht="20.100000000000001" customHeight="1" x14ac:dyDescent="0.15">
      <c r="C400" s="250"/>
      <c r="D400" s="219"/>
      <c r="E400" s="220"/>
      <c r="F400" s="220"/>
      <c r="G400" s="211" t="s">
        <v>563</v>
      </c>
      <c r="H400" s="32"/>
      <c r="I400" s="33"/>
      <c r="J400" s="206" t="s">
        <v>562</v>
      </c>
      <c r="K400" s="206"/>
      <c r="L400" s="206"/>
      <c r="M400" s="206"/>
      <c r="N400" s="206"/>
      <c r="O400" s="206"/>
      <c r="P400" s="206"/>
      <c r="Q400" s="207"/>
      <c r="R400" s="207"/>
      <c r="S400" s="207"/>
      <c r="T400" s="207"/>
      <c r="U400" s="207"/>
      <c r="V400" s="207"/>
      <c r="W400" s="207"/>
      <c r="X400" s="207"/>
      <c r="Y400" s="208"/>
      <c r="Z400" s="118"/>
    </row>
    <row r="401" spans="3:26" ht="20.100000000000001" customHeight="1" x14ac:dyDescent="0.15">
      <c r="C401" s="250"/>
      <c r="D401" s="212" t="s">
        <v>637</v>
      </c>
      <c r="E401" s="213"/>
      <c r="F401" s="214"/>
      <c r="G401" s="202" t="s">
        <v>485</v>
      </c>
      <c r="H401" s="34"/>
      <c r="I401" s="35"/>
      <c r="J401" s="251" t="s">
        <v>428</v>
      </c>
      <c r="K401" s="251"/>
      <c r="L401" s="251"/>
      <c r="M401" s="251"/>
      <c r="N401" s="251"/>
      <c r="O401" s="251"/>
      <c r="P401" s="252"/>
      <c r="Q401" s="209"/>
      <c r="R401" s="209"/>
      <c r="S401" s="209"/>
      <c r="T401" s="209"/>
      <c r="U401" s="209"/>
      <c r="V401" s="209"/>
      <c r="W401" s="209"/>
      <c r="X401" s="209"/>
      <c r="Y401" s="210"/>
      <c r="Z401" s="118"/>
    </row>
    <row r="402" spans="3:26" ht="20.100000000000001" customHeight="1" x14ac:dyDescent="0.15">
      <c r="C402" s="250"/>
      <c r="D402" s="216"/>
      <c r="E402" s="217"/>
      <c r="F402" s="218"/>
      <c r="G402" s="202" t="s">
        <v>728</v>
      </c>
      <c r="H402" s="29"/>
      <c r="I402" s="31"/>
      <c r="J402" s="198" t="s">
        <v>638</v>
      </c>
      <c r="K402" s="198"/>
      <c r="L402" s="198"/>
      <c r="M402" s="198"/>
      <c r="N402" s="198"/>
      <c r="O402" s="198"/>
      <c r="P402" s="198"/>
      <c r="Q402" s="199"/>
      <c r="R402" s="199"/>
      <c r="S402" s="199"/>
      <c r="T402" s="199"/>
      <c r="U402" s="199"/>
      <c r="V402" s="199"/>
      <c r="W402" s="199"/>
      <c r="X402" s="199"/>
      <c r="Y402" s="200"/>
      <c r="Z402" s="118"/>
    </row>
    <row r="403" spans="3:26" ht="20.100000000000001" customHeight="1" x14ac:dyDescent="0.15">
      <c r="C403" s="250"/>
      <c r="D403" s="216"/>
      <c r="E403" s="217"/>
      <c r="F403" s="218"/>
      <c r="G403" s="202" t="s">
        <v>729</v>
      </c>
      <c r="H403" s="29"/>
      <c r="I403" s="31"/>
      <c r="J403" s="198" t="s">
        <v>639</v>
      </c>
      <c r="K403" s="198"/>
      <c r="L403" s="198"/>
      <c r="M403" s="198"/>
      <c r="N403" s="198"/>
      <c r="O403" s="198"/>
      <c r="P403" s="198"/>
      <c r="Q403" s="199"/>
      <c r="R403" s="199"/>
      <c r="S403" s="199"/>
      <c r="T403" s="199"/>
      <c r="U403" s="199"/>
      <c r="V403" s="199"/>
      <c r="W403" s="199"/>
      <c r="X403" s="199"/>
      <c r="Y403" s="200"/>
      <c r="Z403" s="118"/>
    </row>
    <row r="404" spans="3:26" ht="20.100000000000001" customHeight="1" x14ac:dyDescent="0.15">
      <c r="C404" s="250"/>
      <c r="D404" s="216"/>
      <c r="E404" s="217"/>
      <c r="F404" s="218"/>
      <c r="G404" s="202" t="s">
        <v>730</v>
      </c>
      <c r="H404" s="29"/>
      <c r="I404" s="31"/>
      <c r="J404" s="198" t="s">
        <v>640</v>
      </c>
      <c r="K404" s="198"/>
      <c r="L404" s="198"/>
      <c r="M404" s="198"/>
      <c r="N404" s="198"/>
      <c r="O404" s="198"/>
      <c r="P404" s="198"/>
      <c r="Q404" s="199"/>
      <c r="R404" s="199"/>
      <c r="S404" s="199"/>
      <c r="T404" s="199"/>
      <c r="U404" s="199"/>
      <c r="V404" s="199"/>
      <c r="W404" s="199"/>
      <c r="X404" s="199"/>
      <c r="Y404" s="200"/>
      <c r="Z404" s="118"/>
    </row>
    <row r="405" spans="3:26" ht="20.100000000000001" customHeight="1" x14ac:dyDescent="0.15">
      <c r="C405" s="250"/>
      <c r="D405" s="216"/>
      <c r="E405" s="217"/>
      <c r="F405" s="218"/>
      <c r="G405" s="202" t="s">
        <v>731</v>
      </c>
      <c r="H405" s="29"/>
      <c r="I405" s="31"/>
      <c r="J405" s="198" t="s">
        <v>641</v>
      </c>
      <c r="K405" s="198"/>
      <c r="L405" s="198"/>
      <c r="M405" s="198"/>
      <c r="N405" s="198"/>
      <c r="O405" s="198"/>
      <c r="P405" s="198"/>
      <c r="Q405" s="199"/>
      <c r="R405" s="199"/>
      <c r="S405" s="199"/>
      <c r="T405" s="199"/>
      <c r="U405" s="199"/>
      <c r="V405" s="199"/>
      <c r="W405" s="199"/>
      <c r="X405" s="199"/>
      <c r="Y405" s="200"/>
      <c r="Z405" s="118"/>
    </row>
    <row r="406" spans="3:26" ht="20.100000000000001" customHeight="1" x14ac:dyDescent="0.15">
      <c r="C406" s="250"/>
      <c r="D406" s="219"/>
      <c r="E406" s="220"/>
      <c r="F406" s="221"/>
      <c r="G406" s="211" t="s">
        <v>732</v>
      </c>
      <c r="H406" s="32"/>
      <c r="I406" s="33"/>
      <c r="J406" s="206" t="s">
        <v>642</v>
      </c>
      <c r="K406" s="206"/>
      <c r="L406" s="206"/>
      <c r="M406" s="206"/>
      <c r="N406" s="206"/>
      <c r="O406" s="206"/>
      <c r="P406" s="206"/>
      <c r="Q406" s="207"/>
      <c r="R406" s="207"/>
      <c r="S406" s="207"/>
      <c r="T406" s="207"/>
      <c r="U406" s="207"/>
      <c r="V406" s="207"/>
      <c r="W406" s="207"/>
      <c r="X406" s="207"/>
      <c r="Y406" s="208"/>
      <c r="Z406" s="118"/>
    </row>
    <row r="407" spans="3:26" ht="20.100000000000001" customHeight="1" x14ac:dyDescent="0.15">
      <c r="C407" s="250"/>
      <c r="D407" s="212" t="s">
        <v>500</v>
      </c>
      <c r="E407" s="213"/>
      <c r="F407" s="213"/>
      <c r="G407" s="202" t="s">
        <v>486</v>
      </c>
      <c r="H407" s="34"/>
      <c r="I407" s="35"/>
      <c r="J407" s="190" t="s">
        <v>429</v>
      </c>
      <c r="K407" s="190"/>
      <c r="L407" s="190"/>
      <c r="M407" s="190"/>
      <c r="N407" s="190"/>
      <c r="O407" s="190"/>
      <c r="P407" s="190"/>
      <c r="Q407" s="209"/>
      <c r="R407" s="209"/>
      <c r="S407" s="209"/>
      <c r="T407" s="209"/>
      <c r="U407" s="209"/>
      <c r="V407" s="209"/>
      <c r="W407" s="209"/>
      <c r="X407" s="209"/>
      <c r="Y407" s="210"/>
      <c r="Z407" s="118"/>
    </row>
    <row r="408" spans="3:26" ht="20.100000000000001" customHeight="1" x14ac:dyDescent="0.15">
      <c r="C408" s="250"/>
      <c r="D408" s="216"/>
      <c r="E408" s="217"/>
      <c r="F408" s="217"/>
      <c r="G408" s="202" t="s">
        <v>707</v>
      </c>
      <c r="H408" s="29"/>
      <c r="I408" s="30"/>
      <c r="J408" s="198" t="s">
        <v>750</v>
      </c>
      <c r="K408" s="198"/>
      <c r="L408" s="198"/>
      <c r="M408" s="198"/>
      <c r="N408" s="198"/>
      <c r="O408" s="198"/>
      <c r="P408" s="198"/>
      <c r="Q408" s="199"/>
      <c r="R408" s="199"/>
      <c r="S408" s="199"/>
      <c r="T408" s="199"/>
      <c r="U408" s="199"/>
      <c r="V408" s="199"/>
      <c r="W408" s="199"/>
      <c r="X408" s="199"/>
      <c r="Y408" s="200"/>
      <c r="Z408" s="118"/>
    </row>
    <row r="409" spans="3:26" ht="20.100000000000001" customHeight="1" x14ac:dyDescent="0.15">
      <c r="C409" s="250"/>
      <c r="D409" s="216"/>
      <c r="E409" s="217"/>
      <c r="F409" s="217"/>
      <c r="G409" s="202" t="s">
        <v>221</v>
      </c>
      <c r="H409" s="29"/>
      <c r="I409" s="31"/>
      <c r="J409" s="198" t="s">
        <v>430</v>
      </c>
      <c r="K409" s="198"/>
      <c r="L409" s="198"/>
      <c r="M409" s="198"/>
      <c r="N409" s="198"/>
      <c r="O409" s="198"/>
      <c r="P409" s="198"/>
      <c r="Q409" s="199"/>
      <c r="R409" s="199"/>
      <c r="S409" s="199"/>
      <c r="T409" s="199"/>
      <c r="U409" s="199"/>
      <c r="V409" s="199"/>
      <c r="W409" s="199"/>
      <c r="X409" s="199"/>
      <c r="Y409" s="200"/>
      <c r="Z409" s="118"/>
    </row>
    <row r="410" spans="3:26" ht="20.100000000000001" customHeight="1" x14ac:dyDescent="0.15">
      <c r="C410" s="250"/>
      <c r="D410" s="216"/>
      <c r="E410" s="217"/>
      <c r="F410" s="217"/>
      <c r="G410" s="202" t="s">
        <v>220</v>
      </c>
      <c r="H410" s="29"/>
      <c r="I410" s="31"/>
      <c r="J410" s="198" t="s">
        <v>431</v>
      </c>
      <c r="K410" s="198"/>
      <c r="L410" s="198"/>
      <c r="M410" s="198"/>
      <c r="N410" s="198"/>
      <c r="O410" s="198"/>
      <c r="P410" s="198"/>
      <c r="Q410" s="199"/>
      <c r="R410" s="199"/>
      <c r="S410" s="199"/>
      <c r="T410" s="199"/>
      <c r="U410" s="199"/>
      <c r="V410" s="199"/>
      <c r="W410" s="199"/>
      <c r="X410" s="199"/>
      <c r="Y410" s="200"/>
      <c r="Z410" s="118"/>
    </row>
    <row r="411" spans="3:26" ht="20.100000000000001" customHeight="1" x14ac:dyDescent="0.15">
      <c r="C411" s="250"/>
      <c r="D411" s="216"/>
      <c r="E411" s="217"/>
      <c r="F411" s="217"/>
      <c r="G411" s="202" t="s">
        <v>219</v>
      </c>
      <c r="H411" s="29"/>
      <c r="I411" s="31"/>
      <c r="J411" s="198" t="s">
        <v>647</v>
      </c>
      <c r="K411" s="198"/>
      <c r="L411" s="198"/>
      <c r="M411" s="198"/>
      <c r="N411" s="198"/>
      <c r="O411" s="198"/>
      <c r="P411" s="198"/>
      <c r="Q411" s="253"/>
      <c r="R411" s="253"/>
      <c r="S411" s="253"/>
      <c r="T411" s="253"/>
      <c r="U411" s="253"/>
      <c r="V411" s="253"/>
      <c r="W411" s="253"/>
      <c r="X411" s="253"/>
      <c r="Y411" s="254"/>
      <c r="Z411" s="118"/>
    </row>
    <row r="412" spans="3:26" ht="20.100000000000001" customHeight="1" x14ac:dyDescent="0.15">
      <c r="C412" s="250"/>
      <c r="D412" s="216"/>
      <c r="E412" s="217"/>
      <c r="F412" s="217"/>
      <c r="G412" s="202" t="s">
        <v>218</v>
      </c>
      <c r="H412" s="29"/>
      <c r="I412" s="31"/>
      <c r="J412" s="198" t="s">
        <v>751</v>
      </c>
      <c r="K412" s="198"/>
      <c r="L412" s="198"/>
      <c r="M412" s="198"/>
      <c r="N412" s="198"/>
      <c r="O412" s="198"/>
      <c r="P412" s="198"/>
      <c r="Q412" s="199"/>
      <c r="R412" s="199"/>
      <c r="S412" s="199"/>
      <c r="T412" s="199"/>
      <c r="U412" s="199"/>
      <c r="V412" s="199"/>
      <c r="W412" s="199"/>
      <c r="X412" s="199"/>
      <c r="Y412" s="200"/>
      <c r="Z412" s="118"/>
    </row>
    <row r="413" spans="3:26" ht="20.100000000000001" customHeight="1" x14ac:dyDescent="0.15">
      <c r="C413" s="250"/>
      <c r="D413" s="216"/>
      <c r="E413" s="217"/>
      <c r="F413" s="217"/>
      <c r="G413" s="202" t="s">
        <v>217</v>
      </c>
      <c r="H413" s="29"/>
      <c r="I413" s="31"/>
      <c r="J413" s="198" t="s">
        <v>432</v>
      </c>
      <c r="K413" s="198"/>
      <c r="L413" s="198"/>
      <c r="M413" s="198"/>
      <c r="N413" s="198"/>
      <c r="O413" s="198"/>
      <c r="P413" s="198"/>
      <c r="Q413" s="199"/>
      <c r="R413" s="199"/>
      <c r="S413" s="199"/>
      <c r="T413" s="199"/>
      <c r="U413" s="199"/>
      <c r="V413" s="199"/>
      <c r="W413" s="199"/>
      <c r="X413" s="199"/>
      <c r="Y413" s="200"/>
      <c r="Z413" s="118"/>
    </row>
    <row r="414" spans="3:26" ht="20.100000000000001" customHeight="1" x14ac:dyDescent="0.15">
      <c r="C414" s="250"/>
      <c r="D414" s="216"/>
      <c r="E414" s="217"/>
      <c r="F414" s="217"/>
      <c r="G414" s="202" t="s">
        <v>216</v>
      </c>
      <c r="H414" s="29"/>
      <c r="I414" s="31"/>
      <c r="J414" s="198" t="s">
        <v>433</v>
      </c>
      <c r="K414" s="198"/>
      <c r="L414" s="198"/>
      <c r="M414" s="198"/>
      <c r="N414" s="198"/>
      <c r="O414" s="198"/>
      <c r="P414" s="198"/>
      <c r="Q414" s="199"/>
      <c r="R414" s="199"/>
      <c r="S414" s="199"/>
      <c r="T414" s="199"/>
      <c r="U414" s="199"/>
      <c r="V414" s="199"/>
      <c r="W414" s="199"/>
      <c r="X414" s="199"/>
      <c r="Y414" s="200"/>
      <c r="Z414" s="118"/>
    </row>
    <row r="415" spans="3:26" ht="20.100000000000001" customHeight="1" x14ac:dyDescent="0.15">
      <c r="C415" s="250"/>
      <c r="D415" s="216"/>
      <c r="E415" s="217"/>
      <c r="F415" s="217"/>
      <c r="G415" s="202" t="s">
        <v>215</v>
      </c>
      <c r="H415" s="29"/>
      <c r="I415" s="31"/>
      <c r="J415" s="198" t="s">
        <v>434</v>
      </c>
      <c r="K415" s="198"/>
      <c r="L415" s="198"/>
      <c r="M415" s="198"/>
      <c r="N415" s="198"/>
      <c r="O415" s="198"/>
      <c r="P415" s="198"/>
      <c r="Q415" s="199"/>
      <c r="R415" s="199"/>
      <c r="S415" s="199"/>
      <c r="T415" s="199"/>
      <c r="U415" s="199"/>
      <c r="V415" s="199"/>
      <c r="W415" s="199"/>
      <c r="X415" s="199"/>
      <c r="Y415" s="200"/>
      <c r="Z415" s="118"/>
    </row>
    <row r="416" spans="3:26" ht="20.100000000000001" customHeight="1" x14ac:dyDescent="0.15">
      <c r="C416" s="250"/>
      <c r="D416" s="216"/>
      <c r="E416" s="217"/>
      <c r="F416" s="217"/>
      <c r="G416" s="202" t="s">
        <v>214</v>
      </c>
      <c r="H416" s="29"/>
      <c r="I416" s="31"/>
      <c r="J416" s="198" t="s">
        <v>435</v>
      </c>
      <c r="K416" s="198"/>
      <c r="L416" s="198"/>
      <c r="M416" s="198"/>
      <c r="N416" s="198"/>
      <c r="O416" s="198"/>
      <c r="P416" s="198"/>
      <c r="Q416" s="199"/>
      <c r="R416" s="199"/>
      <c r="S416" s="199"/>
      <c r="T416" s="199"/>
      <c r="U416" s="199"/>
      <c r="V416" s="199"/>
      <c r="W416" s="199"/>
      <c r="X416" s="199"/>
      <c r="Y416" s="200"/>
      <c r="Z416" s="118"/>
    </row>
    <row r="417" spans="3:26" ht="20.100000000000001" customHeight="1" x14ac:dyDescent="0.15">
      <c r="C417" s="250"/>
      <c r="D417" s="216"/>
      <c r="E417" s="217"/>
      <c r="F417" s="217"/>
      <c r="G417" s="202" t="s">
        <v>213</v>
      </c>
      <c r="H417" s="29"/>
      <c r="I417" s="31"/>
      <c r="J417" s="198" t="s">
        <v>436</v>
      </c>
      <c r="K417" s="198"/>
      <c r="L417" s="198"/>
      <c r="M417" s="198"/>
      <c r="N417" s="198"/>
      <c r="O417" s="198"/>
      <c r="P417" s="198"/>
      <c r="Q417" s="199"/>
      <c r="R417" s="199"/>
      <c r="S417" s="199"/>
      <c r="T417" s="199"/>
      <c r="U417" s="199"/>
      <c r="V417" s="199"/>
      <c r="W417" s="199"/>
      <c r="X417" s="199"/>
      <c r="Y417" s="200"/>
      <c r="Z417" s="118"/>
    </row>
    <row r="418" spans="3:26" ht="20.100000000000001" customHeight="1" x14ac:dyDescent="0.15">
      <c r="C418" s="250"/>
      <c r="D418" s="219"/>
      <c r="E418" s="220"/>
      <c r="F418" s="220"/>
      <c r="G418" s="222" t="s">
        <v>212</v>
      </c>
      <c r="H418" s="32"/>
      <c r="I418" s="33"/>
      <c r="J418" s="206" t="s">
        <v>437</v>
      </c>
      <c r="K418" s="206"/>
      <c r="L418" s="206"/>
      <c r="M418" s="206"/>
      <c r="N418" s="206"/>
      <c r="O418" s="206"/>
      <c r="P418" s="206"/>
      <c r="Q418" s="207"/>
      <c r="R418" s="207"/>
      <c r="S418" s="207"/>
      <c r="T418" s="207"/>
      <c r="U418" s="207"/>
      <c r="V418" s="207"/>
      <c r="W418" s="207"/>
      <c r="X418" s="207"/>
      <c r="Y418" s="208"/>
      <c r="Z418" s="118"/>
    </row>
    <row r="419" spans="3:26" ht="20.100000000000001" customHeight="1" x14ac:dyDescent="0.15">
      <c r="C419" s="250"/>
      <c r="D419" s="212" t="s">
        <v>501</v>
      </c>
      <c r="E419" s="213"/>
      <c r="F419" s="213"/>
      <c r="G419" s="215" t="s">
        <v>487</v>
      </c>
      <c r="H419" s="34"/>
      <c r="I419" s="35"/>
      <c r="J419" s="190" t="s">
        <v>438</v>
      </c>
      <c r="K419" s="190"/>
      <c r="L419" s="190"/>
      <c r="M419" s="190"/>
      <c r="N419" s="190"/>
      <c r="O419" s="190"/>
      <c r="P419" s="190"/>
      <c r="Q419" s="209"/>
      <c r="R419" s="209"/>
      <c r="S419" s="209"/>
      <c r="T419" s="209"/>
      <c r="U419" s="209"/>
      <c r="V419" s="209"/>
      <c r="W419" s="209"/>
      <c r="X419" s="209"/>
      <c r="Y419" s="210"/>
      <c r="Z419" s="118"/>
    </row>
    <row r="420" spans="3:26" ht="20.100000000000001" customHeight="1" x14ac:dyDescent="0.15">
      <c r="C420" s="250"/>
      <c r="D420" s="216"/>
      <c r="E420" s="217"/>
      <c r="F420" s="217"/>
      <c r="G420" s="202" t="s">
        <v>223</v>
      </c>
      <c r="H420" s="29"/>
      <c r="I420" s="31"/>
      <c r="J420" s="198" t="s">
        <v>439</v>
      </c>
      <c r="K420" s="198"/>
      <c r="L420" s="198"/>
      <c r="M420" s="198"/>
      <c r="N420" s="198"/>
      <c r="O420" s="198"/>
      <c r="P420" s="198"/>
      <c r="Q420" s="199"/>
      <c r="R420" s="199"/>
      <c r="S420" s="199"/>
      <c r="T420" s="199"/>
      <c r="U420" s="199"/>
      <c r="V420" s="199"/>
      <c r="W420" s="199"/>
      <c r="X420" s="199"/>
      <c r="Y420" s="200"/>
      <c r="Z420" s="118"/>
    </row>
    <row r="421" spans="3:26" ht="20.100000000000001" customHeight="1" x14ac:dyDescent="0.15">
      <c r="C421" s="250"/>
      <c r="D421" s="219"/>
      <c r="E421" s="220"/>
      <c r="F421" s="220"/>
      <c r="G421" s="211" t="s">
        <v>222</v>
      </c>
      <c r="H421" s="32"/>
      <c r="I421" s="33"/>
      <c r="J421" s="206" t="s">
        <v>440</v>
      </c>
      <c r="K421" s="206"/>
      <c r="L421" s="206"/>
      <c r="M421" s="206"/>
      <c r="N421" s="206"/>
      <c r="O421" s="206"/>
      <c r="P421" s="206"/>
      <c r="Q421" s="207"/>
      <c r="R421" s="207"/>
      <c r="S421" s="207"/>
      <c r="T421" s="207"/>
      <c r="U421" s="207"/>
      <c r="V421" s="207"/>
      <c r="W421" s="207"/>
      <c r="X421" s="207"/>
      <c r="Y421" s="208"/>
      <c r="Z421" s="118"/>
    </row>
    <row r="422" spans="3:26" ht="20.100000000000001" customHeight="1" x14ac:dyDescent="0.15">
      <c r="C422" s="250"/>
      <c r="D422" s="212" t="s">
        <v>502</v>
      </c>
      <c r="E422" s="213"/>
      <c r="F422" s="213"/>
      <c r="G422" s="202" t="s">
        <v>488</v>
      </c>
      <c r="H422" s="34"/>
      <c r="I422" s="35"/>
      <c r="J422" s="190" t="s">
        <v>441</v>
      </c>
      <c r="K422" s="190"/>
      <c r="L422" s="190"/>
      <c r="M422" s="190"/>
      <c r="N422" s="190"/>
      <c r="O422" s="190"/>
      <c r="P422" s="190"/>
      <c r="Q422" s="209"/>
      <c r="R422" s="209"/>
      <c r="S422" s="209"/>
      <c r="T422" s="209"/>
      <c r="U422" s="209"/>
      <c r="V422" s="209"/>
      <c r="W422" s="209"/>
      <c r="X422" s="209"/>
      <c r="Y422" s="210"/>
      <c r="Z422" s="118"/>
    </row>
    <row r="423" spans="3:26" ht="20.100000000000001" customHeight="1" x14ac:dyDescent="0.15">
      <c r="C423" s="250"/>
      <c r="D423" s="216"/>
      <c r="E423" s="217"/>
      <c r="F423" s="217"/>
      <c r="G423" s="202" t="s">
        <v>232</v>
      </c>
      <c r="H423" s="29"/>
      <c r="I423" s="31"/>
      <c r="J423" s="198" t="s">
        <v>442</v>
      </c>
      <c r="K423" s="198"/>
      <c r="L423" s="198"/>
      <c r="M423" s="198"/>
      <c r="N423" s="198"/>
      <c r="O423" s="198"/>
      <c r="P423" s="198"/>
      <c r="Q423" s="199"/>
      <c r="R423" s="199"/>
      <c r="S423" s="199"/>
      <c r="T423" s="199"/>
      <c r="U423" s="199"/>
      <c r="V423" s="199"/>
      <c r="W423" s="199"/>
      <c r="X423" s="199"/>
      <c r="Y423" s="200"/>
      <c r="Z423" s="118"/>
    </row>
    <row r="424" spans="3:26" ht="20.100000000000001" customHeight="1" x14ac:dyDescent="0.15">
      <c r="C424" s="250"/>
      <c r="D424" s="216"/>
      <c r="E424" s="217"/>
      <c r="F424" s="217"/>
      <c r="G424" s="202" t="s">
        <v>231</v>
      </c>
      <c r="H424" s="29"/>
      <c r="I424" s="31"/>
      <c r="J424" s="198" t="s">
        <v>443</v>
      </c>
      <c r="K424" s="198"/>
      <c r="L424" s="198"/>
      <c r="M424" s="198"/>
      <c r="N424" s="198"/>
      <c r="O424" s="198"/>
      <c r="P424" s="198"/>
      <c r="Q424" s="199"/>
      <c r="R424" s="199"/>
      <c r="S424" s="199"/>
      <c r="T424" s="199"/>
      <c r="U424" s="199"/>
      <c r="V424" s="199"/>
      <c r="W424" s="199"/>
      <c r="X424" s="199"/>
      <c r="Y424" s="200"/>
      <c r="Z424" s="118"/>
    </row>
    <row r="425" spans="3:26" ht="20.100000000000001" customHeight="1" x14ac:dyDescent="0.15">
      <c r="C425" s="250"/>
      <c r="D425" s="216"/>
      <c r="E425" s="217"/>
      <c r="F425" s="217"/>
      <c r="G425" s="202" t="s">
        <v>230</v>
      </c>
      <c r="H425" s="29"/>
      <c r="I425" s="31"/>
      <c r="J425" s="198" t="s">
        <v>444</v>
      </c>
      <c r="K425" s="198"/>
      <c r="L425" s="198"/>
      <c r="M425" s="198"/>
      <c r="N425" s="198"/>
      <c r="O425" s="198"/>
      <c r="P425" s="198"/>
      <c r="Q425" s="199"/>
      <c r="R425" s="199"/>
      <c r="S425" s="199"/>
      <c r="T425" s="199"/>
      <c r="U425" s="199"/>
      <c r="V425" s="199"/>
      <c r="W425" s="199"/>
      <c r="X425" s="199"/>
      <c r="Y425" s="200"/>
      <c r="Z425" s="118"/>
    </row>
    <row r="426" spans="3:26" ht="20.100000000000001" customHeight="1" x14ac:dyDescent="0.15">
      <c r="C426" s="250"/>
      <c r="D426" s="216"/>
      <c r="E426" s="217"/>
      <c r="F426" s="217"/>
      <c r="G426" s="202" t="s">
        <v>229</v>
      </c>
      <c r="H426" s="29"/>
      <c r="I426" s="31"/>
      <c r="J426" s="198" t="s">
        <v>445</v>
      </c>
      <c r="K426" s="198"/>
      <c r="L426" s="198"/>
      <c r="M426" s="198"/>
      <c r="N426" s="198"/>
      <c r="O426" s="198"/>
      <c r="P426" s="198"/>
      <c r="Q426" s="199"/>
      <c r="R426" s="199"/>
      <c r="S426" s="199"/>
      <c r="T426" s="199"/>
      <c r="U426" s="199"/>
      <c r="V426" s="199"/>
      <c r="W426" s="199"/>
      <c r="X426" s="199"/>
      <c r="Y426" s="200"/>
      <c r="Z426" s="118"/>
    </row>
    <row r="427" spans="3:26" ht="20.100000000000001" customHeight="1" x14ac:dyDescent="0.15">
      <c r="C427" s="250"/>
      <c r="D427" s="216"/>
      <c r="E427" s="217"/>
      <c r="F427" s="217"/>
      <c r="G427" s="202" t="s">
        <v>228</v>
      </c>
      <c r="H427" s="29"/>
      <c r="I427" s="31"/>
      <c r="J427" s="198" t="s">
        <v>446</v>
      </c>
      <c r="K427" s="198"/>
      <c r="L427" s="198"/>
      <c r="M427" s="198"/>
      <c r="N427" s="198"/>
      <c r="O427" s="198"/>
      <c r="P427" s="198"/>
      <c r="Q427" s="199"/>
      <c r="R427" s="199"/>
      <c r="S427" s="199"/>
      <c r="T427" s="199"/>
      <c r="U427" s="199"/>
      <c r="V427" s="199"/>
      <c r="W427" s="199"/>
      <c r="X427" s="199"/>
      <c r="Y427" s="200"/>
      <c r="Z427" s="118"/>
    </row>
    <row r="428" spans="3:26" ht="20.100000000000001" customHeight="1" x14ac:dyDescent="0.15">
      <c r="C428" s="250"/>
      <c r="D428" s="216"/>
      <c r="E428" s="217"/>
      <c r="F428" s="217"/>
      <c r="G428" s="202" t="s">
        <v>227</v>
      </c>
      <c r="H428" s="29"/>
      <c r="I428" s="31"/>
      <c r="J428" s="198" t="s">
        <v>447</v>
      </c>
      <c r="K428" s="198"/>
      <c r="L428" s="198"/>
      <c r="M428" s="198"/>
      <c r="N428" s="198"/>
      <c r="O428" s="198"/>
      <c r="P428" s="198"/>
      <c r="Q428" s="199"/>
      <c r="R428" s="199"/>
      <c r="S428" s="199"/>
      <c r="T428" s="199"/>
      <c r="U428" s="199"/>
      <c r="V428" s="199"/>
      <c r="W428" s="199"/>
      <c r="X428" s="199"/>
      <c r="Y428" s="200"/>
      <c r="Z428" s="118"/>
    </row>
    <row r="429" spans="3:26" ht="20.100000000000001" customHeight="1" x14ac:dyDescent="0.15">
      <c r="C429" s="250"/>
      <c r="D429" s="216"/>
      <c r="E429" s="217"/>
      <c r="F429" s="217"/>
      <c r="G429" s="202" t="s">
        <v>226</v>
      </c>
      <c r="H429" s="29"/>
      <c r="I429" s="31"/>
      <c r="J429" s="198" t="s">
        <v>448</v>
      </c>
      <c r="K429" s="198"/>
      <c r="L429" s="198"/>
      <c r="M429" s="198"/>
      <c r="N429" s="198"/>
      <c r="O429" s="198"/>
      <c r="P429" s="198"/>
      <c r="Q429" s="199"/>
      <c r="R429" s="199"/>
      <c r="S429" s="199"/>
      <c r="T429" s="199"/>
      <c r="U429" s="199"/>
      <c r="V429" s="199"/>
      <c r="W429" s="199"/>
      <c r="X429" s="199"/>
      <c r="Y429" s="200"/>
      <c r="Z429" s="118"/>
    </row>
    <row r="430" spans="3:26" ht="20.100000000000001" customHeight="1" x14ac:dyDescent="0.15">
      <c r="C430" s="250"/>
      <c r="D430" s="216"/>
      <c r="E430" s="217"/>
      <c r="F430" s="217"/>
      <c r="G430" s="202" t="s">
        <v>225</v>
      </c>
      <c r="H430" s="29"/>
      <c r="I430" s="31"/>
      <c r="J430" s="198" t="s">
        <v>449</v>
      </c>
      <c r="K430" s="198"/>
      <c r="L430" s="198"/>
      <c r="M430" s="198"/>
      <c r="N430" s="198"/>
      <c r="O430" s="198"/>
      <c r="P430" s="198"/>
      <c r="Q430" s="199"/>
      <c r="R430" s="199"/>
      <c r="S430" s="199"/>
      <c r="T430" s="199"/>
      <c r="U430" s="199"/>
      <c r="V430" s="199"/>
      <c r="W430" s="199"/>
      <c r="X430" s="199"/>
      <c r="Y430" s="200"/>
      <c r="Z430" s="118"/>
    </row>
    <row r="431" spans="3:26" ht="20.100000000000001" customHeight="1" x14ac:dyDescent="0.15">
      <c r="C431" s="250"/>
      <c r="D431" s="216"/>
      <c r="E431" s="217"/>
      <c r="F431" s="217"/>
      <c r="G431" s="202" t="s">
        <v>224</v>
      </c>
      <c r="H431" s="29"/>
      <c r="I431" s="31"/>
      <c r="J431" s="198" t="s">
        <v>450</v>
      </c>
      <c r="K431" s="198"/>
      <c r="L431" s="198"/>
      <c r="M431" s="198"/>
      <c r="N431" s="198"/>
      <c r="O431" s="198"/>
      <c r="P431" s="198"/>
      <c r="Q431" s="199"/>
      <c r="R431" s="199"/>
      <c r="S431" s="199"/>
      <c r="T431" s="199"/>
      <c r="U431" s="199"/>
      <c r="V431" s="199"/>
      <c r="W431" s="199"/>
      <c r="X431" s="199"/>
      <c r="Y431" s="200"/>
      <c r="Z431" s="118"/>
    </row>
    <row r="432" spans="3:26" ht="20.100000000000001" customHeight="1" x14ac:dyDescent="0.15">
      <c r="C432" s="250"/>
      <c r="D432" s="216"/>
      <c r="E432" s="217"/>
      <c r="F432" s="217"/>
      <c r="G432" s="202" t="s">
        <v>733</v>
      </c>
      <c r="H432" s="29"/>
      <c r="I432" s="31"/>
      <c r="J432" s="198" t="s">
        <v>622</v>
      </c>
      <c r="K432" s="198"/>
      <c r="L432" s="198"/>
      <c r="M432" s="198"/>
      <c r="N432" s="198"/>
      <c r="O432" s="198"/>
      <c r="P432" s="198"/>
      <c r="Q432" s="199"/>
      <c r="R432" s="199"/>
      <c r="S432" s="199"/>
      <c r="T432" s="199"/>
      <c r="U432" s="199"/>
      <c r="V432" s="199"/>
      <c r="W432" s="199"/>
      <c r="X432" s="199"/>
      <c r="Y432" s="200"/>
      <c r="Z432" s="118"/>
    </row>
    <row r="433" spans="1:26" ht="20.100000000000001" customHeight="1" x14ac:dyDescent="0.15">
      <c r="A433" s="79">
        <f>IF(AND(H433="○",TRIM($Q433)=""), 1001,0)</f>
        <v>0</v>
      </c>
      <c r="C433" s="250"/>
      <c r="D433" s="219"/>
      <c r="E433" s="220"/>
      <c r="F433" s="220"/>
      <c r="G433" s="222" t="s">
        <v>489</v>
      </c>
      <c r="H433" s="32"/>
      <c r="I433" s="33"/>
      <c r="J433" s="206" t="s">
        <v>451</v>
      </c>
      <c r="K433" s="206"/>
      <c r="L433" s="206"/>
      <c r="M433" s="206"/>
      <c r="N433" s="206"/>
      <c r="O433" s="206"/>
      <c r="P433" s="206"/>
      <c r="Q433" s="38"/>
      <c r="R433" s="39"/>
      <c r="S433" s="39"/>
      <c r="T433" s="39"/>
      <c r="U433" s="39"/>
      <c r="V433" s="39"/>
      <c r="W433" s="39"/>
      <c r="X433" s="39"/>
      <c r="Y433" s="40"/>
      <c r="Z433" s="118"/>
    </row>
    <row r="434" spans="1:26" ht="20.100000000000001" customHeight="1" x14ac:dyDescent="0.15">
      <c r="C434" s="250"/>
      <c r="D434" s="212" t="s">
        <v>503</v>
      </c>
      <c r="E434" s="213"/>
      <c r="F434" s="213"/>
      <c r="G434" s="215" t="s">
        <v>490</v>
      </c>
      <c r="H434" s="34"/>
      <c r="I434" s="35"/>
      <c r="J434" s="190" t="s">
        <v>452</v>
      </c>
      <c r="K434" s="190"/>
      <c r="L434" s="190"/>
      <c r="M434" s="190"/>
      <c r="N434" s="190"/>
      <c r="O434" s="190"/>
      <c r="P434" s="190"/>
      <c r="Q434" s="209"/>
      <c r="R434" s="209"/>
      <c r="S434" s="209"/>
      <c r="T434" s="209"/>
      <c r="U434" s="209"/>
      <c r="V434" s="209"/>
      <c r="W434" s="209"/>
      <c r="X434" s="209"/>
      <c r="Y434" s="210"/>
      <c r="Z434" s="118"/>
    </row>
    <row r="435" spans="1:26" ht="20.100000000000001" customHeight="1" x14ac:dyDescent="0.15">
      <c r="C435" s="250"/>
      <c r="D435" s="216"/>
      <c r="E435" s="217"/>
      <c r="F435" s="217"/>
      <c r="G435" s="202" t="s">
        <v>708</v>
      </c>
      <c r="H435" s="29"/>
      <c r="I435" s="30"/>
      <c r="J435" s="198" t="s">
        <v>564</v>
      </c>
      <c r="K435" s="198"/>
      <c r="L435" s="198"/>
      <c r="M435" s="198"/>
      <c r="N435" s="198"/>
      <c r="O435" s="198"/>
      <c r="P435" s="198"/>
      <c r="Q435" s="199"/>
      <c r="R435" s="199"/>
      <c r="S435" s="199"/>
      <c r="T435" s="199"/>
      <c r="U435" s="199"/>
      <c r="V435" s="199"/>
      <c r="W435" s="199"/>
      <c r="X435" s="199"/>
      <c r="Y435" s="200"/>
      <c r="Z435" s="118"/>
    </row>
    <row r="436" spans="1:26" ht="20.100000000000001" customHeight="1" x14ac:dyDescent="0.15">
      <c r="C436" s="250"/>
      <c r="D436" s="216"/>
      <c r="E436" s="217"/>
      <c r="F436" s="217"/>
      <c r="G436" s="202" t="s">
        <v>566</v>
      </c>
      <c r="H436" s="29"/>
      <c r="I436" s="30"/>
      <c r="J436" s="198" t="s">
        <v>565</v>
      </c>
      <c r="K436" s="198"/>
      <c r="L436" s="198"/>
      <c r="M436" s="198"/>
      <c r="N436" s="198"/>
      <c r="O436" s="198"/>
      <c r="P436" s="198"/>
      <c r="Q436" s="199"/>
      <c r="R436" s="199"/>
      <c r="S436" s="199"/>
      <c r="T436" s="199"/>
      <c r="U436" s="199"/>
      <c r="V436" s="199"/>
      <c r="W436" s="199"/>
      <c r="X436" s="199"/>
      <c r="Y436" s="200"/>
      <c r="Z436" s="118"/>
    </row>
    <row r="437" spans="1:26" ht="20.100000000000001" customHeight="1" x14ac:dyDescent="0.15">
      <c r="C437" s="250"/>
      <c r="D437" s="216"/>
      <c r="E437" s="217"/>
      <c r="F437" s="217"/>
      <c r="G437" s="202" t="s">
        <v>236</v>
      </c>
      <c r="H437" s="29"/>
      <c r="I437" s="31"/>
      <c r="J437" s="198" t="s">
        <v>453</v>
      </c>
      <c r="K437" s="198"/>
      <c r="L437" s="198"/>
      <c r="M437" s="198"/>
      <c r="N437" s="198"/>
      <c r="O437" s="198"/>
      <c r="P437" s="198"/>
      <c r="Q437" s="199"/>
      <c r="R437" s="199"/>
      <c r="S437" s="199"/>
      <c r="T437" s="199"/>
      <c r="U437" s="199"/>
      <c r="V437" s="199"/>
      <c r="W437" s="199"/>
      <c r="X437" s="199"/>
      <c r="Y437" s="200"/>
      <c r="Z437" s="118"/>
    </row>
    <row r="438" spans="1:26" ht="20.100000000000001" customHeight="1" x14ac:dyDescent="0.15">
      <c r="C438" s="250"/>
      <c r="D438" s="216"/>
      <c r="E438" s="217"/>
      <c r="F438" s="217"/>
      <c r="G438" s="202" t="s">
        <v>235</v>
      </c>
      <c r="H438" s="29"/>
      <c r="I438" s="31"/>
      <c r="J438" s="198" t="s">
        <v>454</v>
      </c>
      <c r="K438" s="198"/>
      <c r="L438" s="198"/>
      <c r="M438" s="198"/>
      <c r="N438" s="198"/>
      <c r="O438" s="198"/>
      <c r="P438" s="198"/>
      <c r="Q438" s="199"/>
      <c r="R438" s="199"/>
      <c r="S438" s="199"/>
      <c r="T438" s="199"/>
      <c r="U438" s="199"/>
      <c r="V438" s="199"/>
      <c r="W438" s="199"/>
      <c r="X438" s="199"/>
      <c r="Y438" s="200"/>
      <c r="Z438" s="118"/>
    </row>
    <row r="439" spans="1:26" ht="20.100000000000001" customHeight="1" x14ac:dyDescent="0.15">
      <c r="C439" s="250"/>
      <c r="D439" s="216"/>
      <c r="E439" s="217"/>
      <c r="F439" s="217"/>
      <c r="G439" s="202" t="s">
        <v>234</v>
      </c>
      <c r="H439" s="29"/>
      <c r="I439" s="31"/>
      <c r="J439" s="198" t="s">
        <v>455</v>
      </c>
      <c r="K439" s="198"/>
      <c r="L439" s="198"/>
      <c r="M439" s="198"/>
      <c r="N439" s="198"/>
      <c r="O439" s="198"/>
      <c r="P439" s="198"/>
      <c r="Q439" s="199"/>
      <c r="R439" s="199"/>
      <c r="S439" s="199"/>
      <c r="T439" s="199"/>
      <c r="U439" s="199"/>
      <c r="V439" s="199"/>
      <c r="W439" s="199"/>
      <c r="X439" s="199"/>
      <c r="Y439" s="200"/>
      <c r="Z439" s="118"/>
    </row>
    <row r="440" spans="1:26" ht="20.100000000000001" customHeight="1" x14ac:dyDescent="0.15">
      <c r="C440" s="250"/>
      <c r="D440" s="216"/>
      <c r="E440" s="217"/>
      <c r="F440" s="217"/>
      <c r="G440" s="202" t="s">
        <v>233</v>
      </c>
      <c r="H440" s="29"/>
      <c r="I440" s="30"/>
      <c r="J440" s="198" t="s">
        <v>567</v>
      </c>
      <c r="K440" s="198"/>
      <c r="L440" s="198"/>
      <c r="M440" s="198"/>
      <c r="N440" s="198"/>
      <c r="O440" s="198"/>
      <c r="P440" s="198"/>
      <c r="Q440" s="199"/>
      <c r="R440" s="199"/>
      <c r="S440" s="199"/>
      <c r="T440" s="199"/>
      <c r="U440" s="199"/>
      <c r="V440" s="199"/>
      <c r="W440" s="199"/>
      <c r="X440" s="199"/>
      <c r="Y440" s="200"/>
      <c r="Z440" s="118"/>
    </row>
    <row r="441" spans="1:26" ht="20.100000000000001" customHeight="1" x14ac:dyDescent="0.15">
      <c r="C441" s="250"/>
      <c r="D441" s="219"/>
      <c r="E441" s="220"/>
      <c r="F441" s="220"/>
      <c r="G441" s="222" t="s">
        <v>709</v>
      </c>
      <c r="H441" s="32"/>
      <c r="I441" s="33"/>
      <c r="J441" s="206" t="s">
        <v>623</v>
      </c>
      <c r="K441" s="206"/>
      <c r="L441" s="206"/>
      <c r="M441" s="206"/>
      <c r="N441" s="206"/>
      <c r="O441" s="206"/>
      <c r="P441" s="206"/>
      <c r="Q441" s="207"/>
      <c r="R441" s="207"/>
      <c r="S441" s="207"/>
      <c r="T441" s="207"/>
      <c r="U441" s="207"/>
      <c r="V441" s="207"/>
      <c r="W441" s="207"/>
      <c r="X441" s="207"/>
      <c r="Y441" s="208"/>
      <c r="Z441" s="118"/>
    </row>
    <row r="442" spans="1:26" ht="20.100000000000001" customHeight="1" x14ac:dyDescent="0.15">
      <c r="C442" s="250"/>
      <c r="D442" s="212" t="s">
        <v>504</v>
      </c>
      <c r="E442" s="213"/>
      <c r="F442" s="213"/>
      <c r="G442" s="215" t="s">
        <v>239</v>
      </c>
      <c r="H442" s="34"/>
      <c r="I442" s="35"/>
      <c r="J442" s="190" t="s">
        <v>457</v>
      </c>
      <c r="K442" s="190"/>
      <c r="L442" s="190"/>
      <c r="M442" s="190"/>
      <c r="N442" s="190"/>
      <c r="O442" s="190"/>
      <c r="P442" s="190"/>
      <c r="Q442" s="209"/>
      <c r="R442" s="209"/>
      <c r="S442" s="209"/>
      <c r="T442" s="209"/>
      <c r="U442" s="209"/>
      <c r="V442" s="209"/>
      <c r="W442" s="209"/>
      <c r="X442" s="209"/>
      <c r="Y442" s="210"/>
      <c r="Z442" s="118"/>
    </row>
    <row r="443" spans="1:26" ht="20.100000000000001" customHeight="1" x14ac:dyDescent="0.15">
      <c r="C443" s="250"/>
      <c r="D443" s="216"/>
      <c r="E443" s="217"/>
      <c r="F443" s="217"/>
      <c r="G443" s="202" t="s">
        <v>238</v>
      </c>
      <c r="H443" s="29"/>
      <c r="I443" s="31"/>
      <c r="J443" s="198" t="s">
        <v>458</v>
      </c>
      <c r="K443" s="198"/>
      <c r="L443" s="198"/>
      <c r="M443" s="198"/>
      <c r="N443" s="198"/>
      <c r="O443" s="198"/>
      <c r="P443" s="198"/>
      <c r="Q443" s="199"/>
      <c r="R443" s="199"/>
      <c r="S443" s="199"/>
      <c r="T443" s="199"/>
      <c r="U443" s="199"/>
      <c r="V443" s="199"/>
      <c r="W443" s="199"/>
      <c r="X443" s="199"/>
      <c r="Y443" s="200"/>
      <c r="Z443" s="118"/>
    </row>
    <row r="444" spans="1:26" ht="20.100000000000001" customHeight="1" x14ac:dyDescent="0.15">
      <c r="C444" s="250"/>
      <c r="D444" s="219"/>
      <c r="E444" s="220"/>
      <c r="F444" s="220"/>
      <c r="G444" s="222" t="s">
        <v>237</v>
      </c>
      <c r="H444" s="32"/>
      <c r="I444" s="33"/>
      <c r="J444" s="206" t="s">
        <v>459</v>
      </c>
      <c r="K444" s="206"/>
      <c r="L444" s="206"/>
      <c r="M444" s="206"/>
      <c r="N444" s="206"/>
      <c r="O444" s="206"/>
      <c r="P444" s="206"/>
      <c r="Q444" s="207"/>
      <c r="R444" s="207"/>
      <c r="S444" s="207"/>
      <c r="T444" s="207"/>
      <c r="U444" s="207"/>
      <c r="V444" s="207"/>
      <c r="W444" s="207"/>
      <c r="X444" s="207"/>
      <c r="Y444" s="208"/>
      <c r="Z444" s="118"/>
    </row>
    <row r="445" spans="1:26" ht="20.100000000000001" customHeight="1" x14ac:dyDescent="0.15">
      <c r="C445" s="250"/>
      <c r="D445" s="212" t="s">
        <v>752</v>
      </c>
      <c r="E445" s="213"/>
      <c r="F445" s="213"/>
      <c r="G445" s="215" t="s">
        <v>491</v>
      </c>
      <c r="H445" s="34"/>
      <c r="I445" s="35"/>
      <c r="J445" s="190" t="s">
        <v>460</v>
      </c>
      <c r="K445" s="190"/>
      <c r="L445" s="190"/>
      <c r="M445" s="190"/>
      <c r="N445" s="190"/>
      <c r="O445" s="190"/>
      <c r="P445" s="190"/>
      <c r="Q445" s="209"/>
      <c r="R445" s="209"/>
      <c r="S445" s="209"/>
      <c r="T445" s="209"/>
      <c r="U445" s="209"/>
      <c r="V445" s="209"/>
      <c r="W445" s="209"/>
      <c r="X445" s="209"/>
      <c r="Y445" s="210"/>
      <c r="Z445" s="118"/>
    </row>
    <row r="446" spans="1:26" ht="20.100000000000001" customHeight="1" x14ac:dyDescent="0.15">
      <c r="C446" s="250"/>
      <c r="D446" s="216"/>
      <c r="E446" s="217"/>
      <c r="F446" s="217"/>
      <c r="G446" s="202" t="s">
        <v>249</v>
      </c>
      <c r="H446" s="29"/>
      <c r="I446" s="31"/>
      <c r="J446" s="198" t="s">
        <v>461</v>
      </c>
      <c r="K446" s="198"/>
      <c r="L446" s="198"/>
      <c r="M446" s="198"/>
      <c r="N446" s="198"/>
      <c r="O446" s="198"/>
      <c r="P446" s="198"/>
      <c r="Q446" s="199"/>
      <c r="R446" s="199"/>
      <c r="S446" s="199"/>
      <c r="T446" s="199"/>
      <c r="U446" s="199"/>
      <c r="V446" s="199"/>
      <c r="W446" s="199"/>
      <c r="X446" s="199"/>
      <c r="Y446" s="200"/>
      <c r="Z446" s="118"/>
    </row>
    <row r="447" spans="1:26" ht="20.100000000000001" customHeight="1" x14ac:dyDescent="0.15">
      <c r="C447" s="250"/>
      <c r="D447" s="216"/>
      <c r="E447" s="217"/>
      <c r="F447" s="217"/>
      <c r="G447" s="202" t="s">
        <v>248</v>
      </c>
      <c r="H447" s="29"/>
      <c r="I447" s="31"/>
      <c r="J447" s="198" t="s">
        <v>462</v>
      </c>
      <c r="K447" s="198"/>
      <c r="L447" s="198"/>
      <c r="M447" s="198"/>
      <c r="N447" s="198"/>
      <c r="O447" s="198"/>
      <c r="P447" s="198"/>
      <c r="Q447" s="199"/>
      <c r="R447" s="199"/>
      <c r="S447" s="199"/>
      <c r="T447" s="199"/>
      <c r="U447" s="199"/>
      <c r="V447" s="199"/>
      <c r="W447" s="199"/>
      <c r="X447" s="199"/>
      <c r="Y447" s="200"/>
      <c r="Z447" s="118"/>
    </row>
    <row r="448" spans="1:26" ht="20.100000000000001" customHeight="1" x14ac:dyDescent="0.15">
      <c r="C448" s="250"/>
      <c r="D448" s="216"/>
      <c r="E448" s="217"/>
      <c r="F448" s="217"/>
      <c r="G448" s="202" t="s">
        <v>247</v>
      </c>
      <c r="H448" s="29"/>
      <c r="I448" s="31"/>
      <c r="J448" s="198" t="s">
        <v>463</v>
      </c>
      <c r="K448" s="198"/>
      <c r="L448" s="198"/>
      <c r="M448" s="198"/>
      <c r="N448" s="198"/>
      <c r="O448" s="198"/>
      <c r="P448" s="198"/>
      <c r="Q448" s="199"/>
      <c r="R448" s="199"/>
      <c r="S448" s="199"/>
      <c r="T448" s="199"/>
      <c r="U448" s="199"/>
      <c r="V448" s="199"/>
      <c r="W448" s="199"/>
      <c r="X448" s="199"/>
      <c r="Y448" s="200"/>
      <c r="Z448" s="118"/>
    </row>
    <row r="449" spans="3:26" ht="20.100000000000001" customHeight="1" x14ac:dyDescent="0.15">
      <c r="C449" s="250"/>
      <c r="D449" s="216"/>
      <c r="E449" s="217"/>
      <c r="F449" s="217"/>
      <c r="G449" s="202" t="s">
        <v>246</v>
      </c>
      <c r="H449" s="29"/>
      <c r="I449" s="31"/>
      <c r="J449" s="198" t="s">
        <v>464</v>
      </c>
      <c r="K449" s="198"/>
      <c r="L449" s="198"/>
      <c r="M449" s="198"/>
      <c r="N449" s="198"/>
      <c r="O449" s="198"/>
      <c r="P449" s="198"/>
      <c r="Q449" s="199"/>
      <c r="R449" s="199"/>
      <c r="S449" s="199"/>
      <c r="T449" s="199"/>
      <c r="U449" s="199"/>
      <c r="V449" s="199"/>
      <c r="W449" s="199"/>
      <c r="X449" s="199"/>
      <c r="Y449" s="200"/>
      <c r="Z449" s="118"/>
    </row>
    <row r="450" spans="3:26" ht="20.100000000000001" customHeight="1" x14ac:dyDescent="0.15">
      <c r="C450" s="250"/>
      <c r="D450" s="216"/>
      <c r="E450" s="217"/>
      <c r="F450" s="217"/>
      <c r="G450" s="202" t="s">
        <v>734</v>
      </c>
      <c r="H450" s="29"/>
      <c r="I450" s="31"/>
      <c r="J450" s="198" t="s">
        <v>624</v>
      </c>
      <c r="K450" s="198"/>
      <c r="L450" s="198"/>
      <c r="M450" s="198"/>
      <c r="N450" s="198"/>
      <c r="O450" s="198"/>
      <c r="P450" s="198"/>
      <c r="Q450" s="199"/>
      <c r="R450" s="199"/>
      <c r="S450" s="199"/>
      <c r="T450" s="199"/>
      <c r="U450" s="199"/>
      <c r="V450" s="199"/>
      <c r="W450" s="199"/>
      <c r="X450" s="199"/>
      <c r="Y450" s="200"/>
      <c r="Z450" s="118"/>
    </row>
    <row r="451" spans="3:26" ht="20.100000000000001" customHeight="1" x14ac:dyDescent="0.15">
      <c r="C451" s="250"/>
      <c r="D451" s="216"/>
      <c r="E451" s="217"/>
      <c r="F451" s="217"/>
      <c r="G451" s="202" t="s">
        <v>245</v>
      </c>
      <c r="H451" s="29"/>
      <c r="I451" s="31"/>
      <c r="J451" s="198" t="s">
        <v>625</v>
      </c>
      <c r="K451" s="198"/>
      <c r="L451" s="198"/>
      <c r="M451" s="198"/>
      <c r="N451" s="198"/>
      <c r="O451" s="198"/>
      <c r="P451" s="198"/>
      <c r="Q451" s="199"/>
      <c r="R451" s="199"/>
      <c r="S451" s="199"/>
      <c r="T451" s="199"/>
      <c r="U451" s="199"/>
      <c r="V451" s="199"/>
      <c r="W451" s="199"/>
      <c r="X451" s="199"/>
      <c r="Y451" s="200"/>
      <c r="Z451" s="118"/>
    </row>
    <row r="452" spans="3:26" ht="20.100000000000001" customHeight="1" x14ac:dyDescent="0.15">
      <c r="C452" s="250"/>
      <c r="D452" s="216"/>
      <c r="E452" s="217"/>
      <c r="F452" s="217"/>
      <c r="G452" s="202" t="s">
        <v>244</v>
      </c>
      <c r="H452" s="29"/>
      <c r="I452" s="31"/>
      <c r="J452" s="198" t="s">
        <v>465</v>
      </c>
      <c r="K452" s="198"/>
      <c r="L452" s="198"/>
      <c r="M452" s="198"/>
      <c r="N452" s="198"/>
      <c r="O452" s="198"/>
      <c r="P452" s="198"/>
      <c r="Q452" s="199"/>
      <c r="R452" s="199"/>
      <c r="S452" s="199"/>
      <c r="T452" s="199"/>
      <c r="U452" s="199"/>
      <c r="V452" s="199"/>
      <c r="W452" s="199"/>
      <c r="X452" s="199"/>
      <c r="Y452" s="200"/>
      <c r="Z452" s="118"/>
    </row>
    <row r="453" spans="3:26" ht="20.100000000000001" customHeight="1" x14ac:dyDescent="0.15">
      <c r="C453" s="250"/>
      <c r="D453" s="216"/>
      <c r="E453" s="217"/>
      <c r="F453" s="217"/>
      <c r="G453" s="202" t="s">
        <v>243</v>
      </c>
      <c r="H453" s="29"/>
      <c r="I453" s="31"/>
      <c r="J453" s="198" t="s">
        <v>753</v>
      </c>
      <c r="K453" s="198"/>
      <c r="L453" s="198"/>
      <c r="M453" s="198"/>
      <c r="N453" s="198"/>
      <c r="O453" s="198"/>
      <c r="P453" s="198"/>
      <c r="Q453" s="199"/>
      <c r="R453" s="199"/>
      <c r="S453" s="199"/>
      <c r="T453" s="199"/>
      <c r="U453" s="199"/>
      <c r="V453" s="199"/>
      <c r="W453" s="199"/>
      <c r="X453" s="199"/>
      <c r="Y453" s="200"/>
      <c r="Z453" s="118"/>
    </row>
    <row r="454" spans="3:26" ht="20.100000000000001" customHeight="1" x14ac:dyDescent="0.15">
      <c r="C454" s="250"/>
      <c r="D454" s="216"/>
      <c r="E454" s="217"/>
      <c r="F454" s="217"/>
      <c r="G454" s="202" t="s">
        <v>242</v>
      </c>
      <c r="H454" s="29"/>
      <c r="I454" s="31"/>
      <c r="J454" s="198" t="s">
        <v>754</v>
      </c>
      <c r="K454" s="198"/>
      <c r="L454" s="198"/>
      <c r="M454" s="198"/>
      <c r="N454" s="198"/>
      <c r="O454" s="198"/>
      <c r="P454" s="198"/>
      <c r="Q454" s="199"/>
      <c r="R454" s="199"/>
      <c r="S454" s="199"/>
      <c r="T454" s="199"/>
      <c r="U454" s="199"/>
      <c r="V454" s="199"/>
      <c r="W454" s="199"/>
      <c r="X454" s="199"/>
      <c r="Y454" s="200"/>
      <c r="Z454" s="118"/>
    </row>
    <row r="455" spans="3:26" ht="20.100000000000001" customHeight="1" x14ac:dyDescent="0.15">
      <c r="C455" s="250"/>
      <c r="D455" s="216"/>
      <c r="E455" s="217"/>
      <c r="F455" s="217"/>
      <c r="G455" s="202" t="s">
        <v>241</v>
      </c>
      <c r="H455" s="29"/>
      <c r="I455" s="31"/>
      <c r="J455" s="198" t="s">
        <v>755</v>
      </c>
      <c r="K455" s="198"/>
      <c r="L455" s="198"/>
      <c r="M455" s="198"/>
      <c r="N455" s="198"/>
      <c r="O455" s="198"/>
      <c r="P455" s="198"/>
      <c r="Q455" s="199"/>
      <c r="R455" s="199"/>
      <c r="S455" s="199"/>
      <c r="T455" s="199"/>
      <c r="U455" s="199"/>
      <c r="V455" s="199"/>
      <c r="W455" s="199"/>
      <c r="X455" s="199"/>
      <c r="Y455" s="200"/>
      <c r="Z455" s="118"/>
    </row>
    <row r="456" spans="3:26" ht="20.100000000000001" customHeight="1" x14ac:dyDescent="0.15">
      <c r="C456" s="250"/>
      <c r="D456" s="216"/>
      <c r="E456" s="217"/>
      <c r="F456" s="217"/>
      <c r="G456" s="202" t="s">
        <v>240</v>
      </c>
      <c r="H456" s="29"/>
      <c r="I456" s="31"/>
      <c r="J456" s="198" t="s">
        <v>738</v>
      </c>
      <c r="K456" s="198"/>
      <c r="L456" s="198"/>
      <c r="M456" s="198"/>
      <c r="N456" s="198"/>
      <c r="O456" s="198"/>
      <c r="P456" s="198"/>
      <c r="Q456" s="199"/>
      <c r="R456" s="199"/>
      <c r="S456" s="199"/>
      <c r="T456" s="199"/>
      <c r="U456" s="199"/>
      <c r="V456" s="199"/>
      <c r="W456" s="199"/>
      <c r="X456" s="199"/>
      <c r="Y456" s="200"/>
      <c r="Z456" s="118"/>
    </row>
    <row r="457" spans="3:26" ht="20.100000000000001" customHeight="1" x14ac:dyDescent="0.15">
      <c r="C457" s="250"/>
      <c r="D457" s="216"/>
      <c r="E457" s="217"/>
      <c r="F457" s="217"/>
      <c r="G457" s="222" t="s">
        <v>735</v>
      </c>
      <c r="H457" s="32"/>
      <c r="I457" s="33"/>
      <c r="J457" s="198" t="s">
        <v>626</v>
      </c>
      <c r="K457" s="198"/>
      <c r="L457" s="198"/>
      <c r="M457" s="198"/>
      <c r="N457" s="198"/>
      <c r="O457" s="198"/>
      <c r="P457" s="198"/>
      <c r="Q457" s="199"/>
      <c r="R457" s="199"/>
      <c r="S457" s="199"/>
      <c r="T457" s="199"/>
      <c r="U457" s="199"/>
      <c r="V457" s="199"/>
      <c r="W457" s="199"/>
      <c r="X457" s="199"/>
      <c r="Y457" s="200"/>
      <c r="Z457" s="118"/>
    </row>
    <row r="458" spans="3:26" ht="20.100000000000001" customHeight="1" x14ac:dyDescent="0.15">
      <c r="C458" s="250"/>
      <c r="D458" s="212" t="s">
        <v>627</v>
      </c>
      <c r="E458" s="213"/>
      <c r="F458" s="213"/>
      <c r="G458" s="215" t="s">
        <v>492</v>
      </c>
      <c r="H458" s="34"/>
      <c r="I458" s="35"/>
      <c r="J458" s="190" t="s">
        <v>415</v>
      </c>
      <c r="K458" s="190"/>
      <c r="L458" s="190"/>
      <c r="M458" s="190"/>
      <c r="N458" s="190"/>
      <c r="O458" s="190"/>
      <c r="P458" s="190"/>
      <c r="Q458" s="209"/>
      <c r="R458" s="209"/>
      <c r="S458" s="209"/>
      <c r="T458" s="209"/>
      <c r="U458" s="209"/>
      <c r="V458" s="209"/>
      <c r="W458" s="209"/>
      <c r="X458" s="209"/>
      <c r="Y458" s="210"/>
      <c r="Z458" s="118"/>
    </row>
    <row r="459" spans="3:26" ht="20.100000000000001" customHeight="1" x14ac:dyDescent="0.15">
      <c r="C459" s="250"/>
      <c r="D459" s="216"/>
      <c r="E459" s="217"/>
      <c r="F459" s="217"/>
      <c r="G459" s="202" t="s">
        <v>252</v>
      </c>
      <c r="H459" s="29"/>
      <c r="I459" s="31"/>
      <c r="J459" s="198" t="s">
        <v>466</v>
      </c>
      <c r="K459" s="198"/>
      <c r="L459" s="198"/>
      <c r="M459" s="198"/>
      <c r="N459" s="198"/>
      <c r="O459" s="198"/>
      <c r="P459" s="198"/>
      <c r="Q459" s="199"/>
      <c r="R459" s="199"/>
      <c r="S459" s="199"/>
      <c r="T459" s="199"/>
      <c r="U459" s="199"/>
      <c r="V459" s="199"/>
      <c r="W459" s="199"/>
      <c r="X459" s="199"/>
      <c r="Y459" s="200"/>
      <c r="Z459" s="118"/>
    </row>
    <row r="460" spans="3:26" ht="20.100000000000001" customHeight="1" x14ac:dyDescent="0.15">
      <c r="C460" s="250"/>
      <c r="D460" s="216"/>
      <c r="E460" s="217"/>
      <c r="F460" s="217"/>
      <c r="G460" s="202" t="s">
        <v>251</v>
      </c>
      <c r="H460" s="29"/>
      <c r="I460" s="31"/>
      <c r="J460" s="198" t="s">
        <v>467</v>
      </c>
      <c r="K460" s="198"/>
      <c r="L460" s="198"/>
      <c r="M460" s="198"/>
      <c r="N460" s="198"/>
      <c r="O460" s="198"/>
      <c r="P460" s="198"/>
      <c r="Q460" s="199"/>
      <c r="R460" s="199"/>
      <c r="S460" s="199"/>
      <c r="T460" s="199"/>
      <c r="U460" s="199"/>
      <c r="V460" s="199"/>
      <c r="W460" s="199"/>
      <c r="X460" s="199"/>
      <c r="Y460" s="200"/>
      <c r="Z460" s="118"/>
    </row>
    <row r="461" spans="3:26" ht="20.100000000000001" customHeight="1" x14ac:dyDescent="0.15">
      <c r="C461" s="250"/>
      <c r="D461" s="216"/>
      <c r="E461" s="217"/>
      <c r="F461" s="217"/>
      <c r="G461" s="202" t="s">
        <v>736</v>
      </c>
      <c r="H461" s="29"/>
      <c r="I461" s="31"/>
      <c r="J461" s="198" t="s">
        <v>628</v>
      </c>
      <c r="K461" s="198"/>
      <c r="L461" s="198"/>
      <c r="M461" s="198"/>
      <c r="N461" s="198"/>
      <c r="O461" s="198"/>
      <c r="P461" s="198"/>
      <c r="Q461" s="199"/>
      <c r="R461" s="199"/>
      <c r="S461" s="199"/>
      <c r="T461" s="199"/>
      <c r="U461" s="199"/>
      <c r="V461" s="199"/>
      <c r="W461" s="199"/>
      <c r="X461" s="199"/>
      <c r="Y461" s="200"/>
      <c r="Z461" s="118"/>
    </row>
    <row r="462" spans="3:26" ht="20.100000000000001" customHeight="1" x14ac:dyDescent="0.15">
      <c r="C462" s="250"/>
      <c r="D462" s="219"/>
      <c r="E462" s="220"/>
      <c r="F462" s="220"/>
      <c r="G462" s="211" t="s">
        <v>250</v>
      </c>
      <c r="H462" s="32"/>
      <c r="I462" s="33"/>
      <c r="J462" s="206" t="s">
        <v>468</v>
      </c>
      <c r="K462" s="206"/>
      <c r="L462" s="206"/>
      <c r="M462" s="206"/>
      <c r="N462" s="206"/>
      <c r="O462" s="206"/>
      <c r="P462" s="206"/>
      <c r="Q462" s="207"/>
      <c r="R462" s="207"/>
      <c r="S462" s="207"/>
      <c r="T462" s="207"/>
      <c r="U462" s="207"/>
      <c r="V462" s="207"/>
      <c r="W462" s="207"/>
      <c r="X462" s="207"/>
      <c r="Y462" s="208"/>
      <c r="Z462" s="118"/>
    </row>
    <row r="463" spans="3:26" ht="20.100000000000001" customHeight="1" x14ac:dyDescent="0.15">
      <c r="C463" s="250"/>
      <c r="D463" s="212" t="s">
        <v>568</v>
      </c>
      <c r="E463" s="213"/>
      <c r="F463" s="213"/>
      <c r="G463" s="202" t="s">
        <v>493</v>
      </c>
      <c r="H463" s="34"/>
      <c r="I463" s="35"/>
      <c r="J463" s="190" t="s">
        <v>469</v>
      </c>
      <c r="K463" s="190"/>
      <c r="L463" s="190"/>
      <c r="M463" s="190"/>
      <c r="N463" s="190"/>
      <c r="O463" s="190"/>
      <c r="P463" s="190"/>
      <c r="Q463" s="209"/>
      <c r="R463" s="209"/>
      <c r="S463" s="209"/>
      <c r="T463" s="209"/>
      <c r="U463" s="209"/>
      <c r="V463" s="209"/>
      <c r="W463" s="209"/>
      <c r="X463" s="209"/>
      <c r="Y463" s="210"/>
      <c r="Z463" s="118"/>
    </row>
    <row r="464" spans="3:26" ht="20.100000000000001" customHeight="1" x14ac:dyDescent="0.15">
      <c r="C464" s="250"/>
      <c r="D464" s="216"/>
      <c r="E464" s="217"/>
      <c r="F464" s="217"/>
      <c r="G464" s="202" t="s">
        <v>712</v>
      </c>
      <c r="H464" s="29"/>
      <c r="I464" s="30"/>
      <c r="J464" s="198" t="s">
        <v>570</v>
      </c>
      <c r="K464" s="198"/>
      <c r="L464" s="198"/>
      <c r="M464" s="198"/>
      <c r="N464" s="198"/>
      <c r="O464" s="198"/>
      <c r="P464" s="198"/>
      <c r="Q464" s="199"/>
      <c r="R464" s="199"/>
      <c r="S464" s="199"/>
      <c r="T464" s="199"/>
      <c r="U464" s="199"/>
      <c r="V464" s="199"/>
      <c r="W464" s="199"/>
      <c r="X464" s="199"/>
      <c r="Y464" s="200"/>
      <c r="Z464" s="118"/>
    </row>
    <row r="465" spans="3:26" ht="20.100000000000001" customHeight="1" x14ac:dyDescent="0.15">
      <c r="C465" s="250"/>
      <c r="D465" s="216"/>
      <c r="E465" s="217"/>
      <c r="F465" s="217"/>
      <c r="G465" s="202" t="s">
        <v>569</v>
      </c>
      <c r="H465" s="29"/>
      <c r="I465" s="30"/>
      <c r="J465" s="198" t="s">
        <v>571</v>
      </c>
      <c r="K465" s="198"/>
      <c r="L465" s="198"/>
      <c r="M465" s="198"/>
      <c r="N465" s="198"/>
      <c r="O465" s="198"/>
      <c r="P465" s="198"/>
      <c r="Q465" s="199"/>
      <c r="R465" s="199"/>
      <c r="S465" s="199"/>
      <c r="T465" s="199"/>
      <c r="U465" s="199"/>
      <c r="V465" s="199"/>
      <c r="W465" s="199"/>
      <c r="X465" s="199"/>
      <c r="Y465" s="200"/>
      <c r="Z465" s="118"/>
    </row>
    <row r="466" spans="3:26" ht="20.100000000000001" customHeight="1" x14ac:dyDescent="0.15">
      <c r="C466" s="250"/>
      <c r="D466" s="216"/>
      <c r="E466" s="217"/>
      <c r="F466" s="217"/>
      <c r="G466" s="202" t="s">
        <v>263</v>
      </c>
      <c r="H466" s="29"/>
      <c r="I466" s="30"/>
      <c r="J466" s="198" t="s">
        <v>629</v>
      </c>
      <c r="K466" s="198"/>
      <c r="L466" s="198"/>
      <c r="M466" s="198"/>
      <c r="N466" s="198"/>
      <c r="O466" s="198"/>
      <c r="P466" s="198"/>
      <c r="Q466" s="199"/>
      <c r="R466" s="199"/>
      <c r="S466" s="199"/>
      <c r="T466" s="199"/>
      <c r="U466" s="199"/>
      <c r="V466" s="199"/>
      <c r="W466" s="199"/>
      <c r="X466" s="199"/>
      <c r="Y466" s="200"/>
      <c r="Z466" s="118"/>
    </row>
    <row r="467" spans="3:26" ht="20.100000000000001" customHeight="1" x14ac:dyDescent="0.15">
      <c r="C467" s="250"/>
      <c r="D467" s="216"/>
      <c r="E467" s="217"/>
      <c r="F467" s="217"/>
      <c r="G467" s="202" t="s">
        <v>710</v>
      </c>
      <c r="H467" s="29"/>
      <c r="I467" s="30"/>
      <c r="J467" s="198" t="s">
        <v>756</v>
      </c>
      <c r="K467" s="198"/>
      <c r="L467" s="198"/>
      <c r="M467" s="198"/>
      <c r="N467" s="198"/>
      <c r="O467" s="198"/>
      <c r="P467" s="198"/>
      <c r="Q467" s="199"/>
      <c r="R467" s="199"/>
      <c r="S467" s="199"/>
      <c r="T467" s="199"/>
      <c r="U467" s="199"/>
      <c r="V467" s="199"/>
      <c r="W467" s="199"/>
      <c r="X467" s="199"/>
      <c r="Y467" s="200"/>
      <c r="Z467" s="118"/>
    </row>
    <row r="468" spans="3:26" ht="20.100000000000001" customHeight="1" x14ac:dyDescent="0.15">
      <c r="C468" s="250"/>
      <c r="D468" s="216"/>
      <c r="E468" s="217"/>
      <c r="F468" s="217"/>
      <c r="G468" s="202" t="s">
        <v>572</v>
      </c>
      <c r="H468" s="29"/>
      <c r="I468" s="30"/>
      <c r="J468" s="198" t="s">
        <v>757</v>
      </c>
      <c r="K468" s="198"/>
      <c r="L468" s="198"/>
      <c r="M468" s="198"/>
      <c r="N468" s="198"/>
      <c r="O468" s="198"/>
      <c r="P468" s="198"/>
      <c r="Q468" s="199"/>
      <c r="R468" s="199"/>
      <c r="S468" s="199"/>
      <c r="T468" s="199"/>
      <c r="U468" s="199"/>
      <c r="V468" s="199"/>
      <c r="W468" s="199"/>
      <c r="X468" s="199"/>
      <c r="Y468" s="200"/>
      <c r="Z468" s="118"/>
    </row>
    <row r="469" spans="3:26" ht="20.100000000000001" customHeight="1" x14ac:dyDescent="0.15">
      <c r="C469" s="250"/>
      <c r="D469" s="216"/>
      <c r="E469" s="217"/>
      <c r="F469" s="217"/>
      <c r="G469" s="202" t="s">
        <v>262</v>
      </c>
      <c r="H469" s="29"/>
      <c r="I469" s="30"/>
      <c r="J469" s="198" t="s">
        <v>470</v>
      </c>
      <c r="K469" s="198"/>
      <c r="L469" s="198"/>
      <c r="M469" s="198"/>
      <c r="N469" s="198"/>
      <c r="O469" s="198"/>
      <c r="P469" s="198"/>
      <c r="Q469" s="199"/>
      <c r="R469" s="199"/>
      <c r="S469" s="199"/>
      <c r="T469" s="199"/>
      <c r="U469" s="199"/>
      <c r="V469" s="199"/>
      <c r="W469" s="199"/>
      <c r="X469" s="199"/>
      <c r="Y469" s="200"/>
      <c r="Z469" s="118"/>
    </row>
    <row r="470" spans="3:26" ht="20.100000000000001" customHeight="1" x14ac:dyDescent="0.15">
      <c r="C470" s="250"/>
      <c r="D470" s="216"/>
      <c r="E470" s="217"/>
      <c r="F470" s="217"/>
      <c r="G470" s="202" t="s">
        <v>261</v>
      </c>
      <c r="H470" s="29"/>
      <c r="I470" s="30"/>
      <c r="J470" s="198" t="s">
        <v>471</v>
      </c>
      <c r="K470" s="198"/>
      <c r="L470" s="198"/>
      <c r="M470" s="198"/>
      <c r="N470" s="198"/>
      <c r="O470" s="198"/>
      <c r="P470" s="198"/>
      <c r="Q470" s="199"/>
      <c r="R470" s="199"/>
      <c r="S470" s="199"/>
      <c r="T470" s="199"/>
      <c r="U470" s="199"/>
      <c r="V470" s="199"/>
      <c r="W470" s="199"/>
      <c r="X470" s="199"/>
      <c r="Y470" s="200"/>
      <c r="Z470" s="118"/>
    </row>
    <row r="471" spans="3:26" ht="20.100000000000001" customHeight="1" x14ac:dyDescent="0.15">
      <c r="C471" s="250"/>
      <c r="D471" s="216"/>
      <c r="E471" s="217"/>
      <c r="F471" s="217"/>
      <c r="G471" s="202" t="s">
        <v>711</v>
      </c>
      <c r="H471" s="29"/>
      <c r="I471" s="30"/>
      <c r="J471" s="198" t="s">
        <v>630</v>
      </c>
      <c r="K471" s="198"/>
      <c r="L471" s="198"/>
      <c r="M471" s="198"/>
      <c r="N471" s="198"/>
      <c r="O471" s="198"/>
      <c r="P471" s="198"/>
      <c r="Q471" s="199"/>
      <c r="R471" s="199"/>
      <c r="S471" s="199"/>
      <c r="T471" s="199"/>
      <c r="U471" s="199"/>
      <c r="V471" s="199"/>
      <c r="W471" s="199"/>
      <c r="X471" s="199"/>
      <c r="Y471" s="200"/>
      <c r="Z471" s="118"/>
    </row>
    <row r="472" spans="3:26" ht="20.100000000000001" customHeight="1" x14ac:dyDescent="0.15">
      <c r="C472" s="250"/>
      <c r="D472" s="216"/>
      <c r="E472" s="217"/>
      <c r="F472" s="217"/>
      <c r="G472" s="202" t="s">
        <v>573</v>
      </c>
      <c r="H472" s="29"/>
      <c r="I472" s="30"/>
      <c r="J472" s="198" t="s">
        <v>631</v>
      </c>
      <c r="K472" s="198"/>
      <c r="L472" s="198"/>
      <c r="M472" s="198"/>
      <c r="N472" s="198"/>
      <c r="O472" s="198"/>
      <c r="P472" s="198"/>
      <c r="Q472" s="199"/>
      <c r="R472" s="199"/>
      <c r="S472" s="199"/>
      <c r="T472" s="199"/>
      <c r="U472" s="199"/>
      <c r="V472" s="199"/>
      <c r="W472" s="199"/>
      <c r="X472" s="199"/>
      <c r="Y472" s="200"/>
      <c r="Z472" s="118"/>
    </row>
    <row r="473" spans="3:26" ht="20.100000000000001" customHeight="1" x14ac:dyDescent="0.15">
      <c r="C473" s="250"/>
      <c r="D473" s="216"/>
      <c r="E473" s="217"/>
      <c r="F473" s="217"/>
      <c r="G473" s="202" t="s">
        <v>260</v>
      </c>
      <c r="H473" s="29"/>
      <c r="I473" s="31"/>
      <c r="J473" s="198" t="s">
        <v>472</v>
      </c>
      <c r="K473" s="198"/>
      <c r="L473" s="198"/>
      <c r="M473" s="198"/>
      <c r="N473" s="198"/>
      <c r="O473" s="198"/>
      <c r="P473" s="198"/>
      <c r="Q473" s="199"/>
      <c r="R473" s="199"/>
      <c r="S473" s="199"/>
      <c r="T473" s="199"/>
      <c r="U473" s="199"/>
      <c r="V473" s="199"/>
      <c r="W473" s="199"/>
      <c r="X473" s="199"/>
      <c r="Y473" s="200"/>
      <c r="Z473" s="118"/>
    </row>
    <row r="474" spans="3:26" ht="20.100000000000001" customHeight="1" x14ac:dyDescent="0.15">
      <c r="C474" s="250"/>
      <c r="D474" s="216"/>
      <c r="E474" s="217"/>
      <c r="F474" s="217"/>
      <c r="G474" s="202" t="s">
        <v>259</v>
      </c>
      <c r="H474" s="29"/>
      <c r="I474" s="31"/>
      <c r="J474" s="198" t="s">
        <v>473</v>
      </c>
      <c r="K474" s="198"/>
      <c r="L474" s="198"/>
      <c r="M474" s="198"/>
      <c r="N474" s="198"/>
      <c r="O474" s="198"/>
      <c r="P474" s="198"/>
      <c r="Q474" s="199"/>
      <c r="R474" s="199"/>
      <c r="S474" s="199"/>
      <c r="T474" s="199"/>
      <c r="U474" s="199"/>
      <c r="V474" s="199"/>
      <c r="W474" s="199"/>
      <c r="X474" s="199"/>
      <c r="Y474" s="200"/>
      <c r="Z474" s="118"/>
    </row>
    <row r="475" spans="3:26" ht="20.100000000000001" customHeight="1" x14ac:dyDescent="0.15">
      <c r="C475" s="250"/>
      <c r="D475" s="216"/>
      <c r="E475" s="217"/>
      <c r="F475" s="217"/>
      <c r="G475" s="202" t="s">
        <v>494</v>
      </c>
      <c r="H475" s="29"/>
      <c r="I475" s="31"/>
      <c r="J475" s="198" t="s">
        <v>474</v>
      </c>
      <c r="K475" s="198"/>
      <c r="L475" s="198"/>
      <c r="M475" s="198"/>
      <c r="N475" s="198"/>
      <c r="O475" s="198"/>
      <c r="P475" s="198"/>
      <c r="Q475" s="199"/>
      <c r="R475" s="199"/>
      <c r="S475" s="199"/>
      <c r="T475" s="199"/>
      <c r="U475" s="199"/>
      <c r="V475" s="199"/>
      <c r="W475" s="199"/>
      <c r="X475" s="199"/>
      <c r="Y475" s="200"/>
      <c r="Z475" s="118"/>
    </row>
    <row r="476" spans="3:26" ht="20.100000000000001" customHeight="1" x14ac:dyDescent="0.15">
      <c r="C476" s="250"/>
      <c r="D476" s="216"/>
      <c r="E476" s="217"/>
      <c r="F476" s="217"/>
      <c r="G476" s="202" t="s">
        <v>258</v>
      </c>
      <c r="H476" s="29"/>
      <c r="I476" s="31"/>
      <c r="J476" s="198" t="s">
        <v>475</v>
      </c>
      <c r="K476" s="198"/>
      <c r="L476" s="198"/>
      <c r="M476" s="198"/>
      <c r="N476" s="198"/>
      <c r="O476" s="198"/>
      <c r="P476" s="198"/>
      <c r="Q476" s="199"/>
      <c r="R476" s="199"/>
      <c r="S476" s="199"/>
      <c r="T476" s="199"/>
      <c r="U476" s="199"/>
      <c r="V476" s="199"/>
      <c r="W476" s="199"/>
      <c r="X476" s="199"/>
      <c r="Y476" s="200"/>
      <c r="Z476" s="118"/>
    </row>
    <row r="477" spans="3:26" ht="20.100000000000001" customHeight="1" x14ac:dyDescent="0.15">
      <c r="C477" s="250"/>
      <c r="D477" s="216"/>
      <c r="E477" s="217"/>
      <c r="F477" s="217"/>
      <c r="G477" s="202" t="s">
        <v>257</v>
      </c>
      <c r="H477" s="29"/>
      <c r="I477" s="31"/>
      <c r="J477" s="198" t="s">
        <v>476</v>
      </c>
      <c r="K477" s="198"/>
      <c r="L477" s="198"/>
      <c r="M477" s="198"/>
      <c r="N477" s="198"/>
      <c r="O477" s="198"/>
      <c r="P477" s="198"/>
      <c r="Q477" s="199"/>
      <c r="R477" s="199"/>
      <c r="S477" s="199"/>
      <c r="T477" s="199"/>
      <c r="U477" s="199"/>
      <c r="V477" s="199"/>
      <c r="W477" s="199"/>
      <c r="X477" s="199"/>
      <c r="Y477" s="200"/>
      <c r="Z477" s="118"/>
    </row>
    <row r="478" spans="3:26" ht="20.100000000000001" customHeight="1" x14ac:dyDescent="0.15">
      <c r="C478" s="250"/>
      <c r="D478" s="216"/>
      <c r="E478" s="217"/>
      <c r="F478" s="217"/>
      <c r="G478" s="202" t="s">
        <v>256</v>
      </c>
      <c r="H478" s="29"/>
      <c r="I478" s="31"/>
      <c r="J478" s="198" t="s">
        <v>477</v>
      </c>
      <c r="K478" s="198"/>
      <c r="L478" s="198"/>
      <c r="M478" s="198"/>
      <c r="N478" s="198"/>
      <c r="O478" s="198"/>
      <c r="P478" s="198"/>
      <c r="Q478" s="199"/>
      <c r="R478" s="199"/>
      <c r="S478" s="199"/>
      <c r="T478" s="199"/>
      <c r="U478" s="199"/>
      <c r="V478" s="199"/>
      <c r="W478" s="199"/>
      <c r="X478" s="199"/>
      <c r="Y478" s="200"/>
      <c r="Z478" s="118"/>
    </row>
    <row r="479" spans="3:26" ht="20.100000000000001" customHeight="1" x14ac:dyDescent="0.15">
      <c r="C479" s="250"/>
      <c r="D479" s="216"/>
      <c r="E479" s="217"/>
      <c r="F479" s="217"/>
      <c r="G479" s="202" t="s">
        <v>255</v>
      </c>
      <c r="H479" s="29"/>
      <c r="I479" s="31"/>
      <c r="J479" s="198" t="s">
        <v>478</v>
      </c>
      <c r="K479" s="198"/>
      <c r="L479" s="198"/>
      <c r="M479" s="198"/>
      <c r="N479" s="198"/>
      <c r="O479" s="198"/>
      <c r="P479" s="198"/>
      <c r="Q479" s="199"/>
      <c r="R479" s="199"/>
      <c r="S479" s="199"/>
      <c r="T479" s="199"/>
      <c r="U479" s="199"/>
      <c r="V479" s="199"/>
      <c r="W479" s="199"/>
      <c r="X479" s="199"/>
      <c r="Y479" s="200"/>
      <c r="Z479" s="118"/>
    </row>
    <row r="480" spans="3:26" ht="20.100000000000001" customHeight="1" x14ac:dyDescent="0.15">
      <c r="C480" s="250"/>
      <c r="D480" s="216"/>
      <c r="E480" s="217"/>
      <c r="F480" s="217"/>
      <c r="G480" s="202" t="s">
        <v>254</v>
      </c>
      <c r="H480" s="29"/>
      <c r="I480" s="31"/>
      <c r="J480" s="198" t="s">
        <v>479</v>
      </c>
      <c r="K480" s="198"/>
      <c r="L480" s="198"/>
      <c r="M480" s="198"/>
      <c r="N480" s="198"/>
      <c r="O480" s="198"/>
      <c r="P480" s="198"/>
      <c r="Q480" s="199"/>
      <c r="R480" s="199"/>
      <c r="S480" s="199"/>
      <c r="T480" s="199"/>
      <c r="U480" s="199"/>
      <c r="V480" s="199"/>
      <c r="W480" s="199"/>
      <c r="X480" s="199"/>
      <c r="Y480" s="200"/>
      <c r="Z480" s="118"/>
    </row>
    <row r="481" spans="1:27" ht="20.100000000000001" customHeight="1" x14ac:dyDescent="0.15">
      <c r="C481" s="250"/>
      <c r="D481" s="216"/>
      <c r="E481" s="217"/>
      <c r="F481" s="217"/>
      <c r="G481" s="202" t="s">
        <v>253</v>
      </c>
      <c r="H481" s="29"/>
      <c r="I481" s="31"/>
      <c r="J481" s="198" t="s">
        <v>480</v>
      </c>
      <c r="K481" s="198"/>
      <c r="L481" s="198"/>
      <c r="M481" s="198"/>
      <c r="N481" s="198"/>
      <c r="O481" s="198"/>
      <c r="P481" s="198"/>
      <c r="Q481" s="199"/>
      <c r="R481" s="199"/>
      <c r="S481" s="199"/>
      <c r="T481" s="199"/>
      <c r="U481" s="199"/>
      <c r="V481" s="199"/>
      <c r="W481" s="199"/>
      <c r="X481" s="199"/>
      <c r="Y481" s="200"/>
      <c r="Z481" s="118"/>
    </row>
    <row r="482" spans="1:27" ht="20.100000000000001" customHeight="1" x14ac:dyDescent="0.15">
      <c r="C482" s="250"/>
      <c r="D482" s="216"/>
      <c r="E482" s="217"/>
      <c r="F482" s="217"/>
      <c r="G482" s="202" t="s">
        <v>495</v>
      </c>
      <c r="H482" s="29"/>
      <c r="I482" s="31"/>
      <c r="J482" s="198" t="s">
        <v>481</v>
      </c>
      <c r="K482" s="198"/>
      <c r="L482" s="198"/>
      <c r="M482" s="198"/>
      <c r="N482" s="198"/>
      <c r="O482" s="198"/>
      <c r="P482" s="198"/>
      <c r="Q482" s="199"/>
      <c r="R482" s="199"/>
      <c r="S482" s="199"/>
      <c r="T482" s="199"/>
      <c r="U482" s="199"/>
      <c r="V482" s="199"/>
      <c r="W482" s="199"/>
      <c r="X482" s="199"/>
      <c r="Y482" s="200"/>
      <c r="Z482" s="118"/>
    </row>
    <row r="483" spans="1:27" ht="20.100000000000001" customHeight="1" x14ac:dyDescent="0.15">
      <c r="C483" s="250"/>
      <c r="D483" s="216"/>
      <c r="E483" s="217"/>
      <c r="F483" s="217"/>
      <c r="G483" s="202" t="s">
        <v>496</v>
      </c>
      <c r="H483" s="29"/>
      <c r="I483" s="31"/>
      <c r="J483" s="198" t="s">
        <v>482</v>
      </c>
      <c r="K483" s="198"/>
      <c r="L483" s="198"/>
      <c r="M483" s="198"/>
      <c r="N483" s="198"/>
      <c r="O483" s="198"/>
      <c r="P483" s="198"/>
      <c r="Q483" s="199"/>
      <c r="R483" s="199"/>
      <c r="S483" s="199"/>
      <c r="T483" s="199"/>
      <c r="U483" s="199"/>
      <c r="V483" s="199"/>
      <c r="W483" s="199"/>
      <c r="X483" s="199"/>
      <c r="Y483" s="200"/>
      <c r="Z483" s="118"/>
    </row>
    <row r="484" spans="1:27" ht="20.100000000000001" customHeight="1" x14ac:dyDescent="0.15">
      <c r="A484" s="79">
        <f>IF(AND(H484="○",TRIM($Q484)=""), 1001,0)</f>
        <v>0</v>
      </c>
      <c r="C484" s="250"/>
      <c r="D484" s="219"/>
      <c r="E484" s="220"/>
      <c r="F484" s="220"/>
      <c r="G484" s="211" t="s">
        <v>497</v>
      </c>
      <c r="H484" s="32"/>
      <c r="I484" s="33"/>
      <c r="J484" s="206" t="s">
        <v>574</v>
      </c>
      <c r="K484" s="206"/>
      <c r="L484" s="206"/>
      <c r="M484" s="206"/>
      <c r="N484" s="206"/>
      <c r="O484" s="206"/>
      <c r="P484" s="206"/>
      <c r="Q484" s="38"/>
      <c r="R484" s="39"/>
      <c r="S484" s="39"/>
      <c r="T484" s="39"/>
      <c r="U484" s="39"/>
      <c r="V484" s="39"/>
      <c r="W484" s="39"/>
      <c r="X484" s="39"/>
      <c r="Y484" s="40"/>
      <c r="Z484" s="118"/>
    </row>
    <row r="485" spans="1:27" ht="20.100000000000001" customHeight="1" x14ac:dyDescent="0.15">
      <c r="C485" s="250"/>
      <c r="E485" s="255"/>
      <c r="M485" s="103"/>
      <c r="Z485" s="118"/>
    </row>
    <row r="486" spans="1:27" ht="20.100000000000001" customHeight="1" x14ac:dyDescent="0.15">
      <c r="C486" s="250"/>
      <c r="Z486" s="118"/>
    </row>
    <row r="487" spans="1:27" ht="20.100000000000001" customHeight="1" x14ac:dyDescent="0.15">
      <c r="A487" s="82"/>
      <c r="B487" s="82"/>
      <c r="C487" s="256"/>
      <c r="D487" s="257"/>
      <c r="E487" s="257"/>
      <c r="F487" s="257"/>
      <c r="G487" s="257"/>
      <c r="H487" s="257"/>
      <c r="I487" s="257"/>
      <c r="J487" s="257"/>
      <c r="K487" s="257"/>
      <c r="L487" s="257"/>
      <c r="M487" s="257"/>
      <c r="N487" s="257"/>
      <c r="O487" s="257"/>
      <c r="P487" s="257"/>
      <c r="Q487" s="257"/>
      <c r="R487" s="257"/>
      <c r="S487" s="257"/>
      <c r="T487" s="257"/>
      <c r="U487" s="257"/>
      <c r="V487" s="257"/>
      <c r="W487" s="257"/>
      <c r="X487" s="257"/>
      <c r="Y487" s="257"/>
      <c r="Z487" s="123"/>
    </row>
    <row r="488" spans="1:27" ht="19.899999999999999" customHeight="1" x14ac:dyDescent="0.15">
      <c r="E488" s="255"/>
    </row>
    <row r="489" spans="1:27" ht="19.899999999999999" customHeight="1" x14ac:dyDescent="0.15"/>
    <row r="490" spans="1:27" ht="20.100000000000001" customHeight="1" x14ac:dyDescent="0.15">
      <c r="A490" s="258"/>
      <c r="B490" s="82"/>
      <c r="C490" s="95" t="s">
        <v>268</v>
      </c>
      <c r="D490" s="96"/>
      <c r="E490" s="96"/>
      <c r="F490" s="96"/>
      <c r="G490" s="96"/>
      <c r="H490" s="96"/>
      <c r="I490" s="97"/>
      <c r="J490" s="126"/>
    </row>
    <row r="491" spans="1:27" ht="20.100000000000001" customHeight="1" x14ac:dyDescent="0.15">
      <c r="A491" s="258"/>
      <c r="B491" s="82"/>
      <c r="C491" s="98"/>
      <c r="D491" s="99"/>
      <c r="E491" s="99"/>
      <c r="F491" s="99"/>
      <c r="G491" s="99"/>
      <c r="H491" s="99"/>
      <c r="I491" s="103"/>
      <c r="J491" s="101"/>
      <c r="K491" s="101"/>
      <c r="L491" s="101"/>
      <c r="M491" s="101"/>
      <c r="N491" s="101"/>
      <c r="O491" s="101"/>
      <c r="P491" s="101"/>
      <c r="Q491" s="101"/>
      <c r="R491" s="101"/>
      <c r="S491" s="101"/>
      <c r="T491" s="101"/>
      <c r="U491" s="101"/>
      <c r="V491" s="101"/>
      <c r="W491" s="101"/>
      <c r="X491" s="101"/>
      <c r="Y491" s="101"/>
      <c r="Z491" s="101"/>
      <c r="AA491" s="111"/>
    </row>
    <row r="492" spans="1:27" ht="69.95" customHeight="1" x14ac:dyDescent="0.15">
      <c r="A492" s="258"/>
      <c r="B492" s="82"/>
      <c r="C492" s="98"/>
      <c r="D492" s="259" t="s">
        <v>579</v>
      </c>
      <c r="E492" s="259"/>
      <c r="F492" s="259"/>
      <c r="G492" s="259"/>
      <c r="H492" s="259"/>
      <c r="I492" s="259"/>
      <c r="J492" s="259"/>
      <c r="K492" s="259"/>
      <c r="L492" s="259"/>
      <c r="M492" s="259"/>
      <c r="N492" s="259"/>
      <c r="O492" s="259"/>
      <c r="P492" s="259"/>
      <c r="Q492" s="259"/>
      <c r="R492" s="259"/>
      <c r="S492" s="259"/>
      <c r="T492" s="259"/>
      <c r="U492" s="259"/>
      <c r="V492" s="259"/>
      <c r="W492" s="259"/>
      <c r="X492" s="259"/>
      <c r="Y492" s="259"/>
      <c r="Z492" s="260"/>
      <c r="AA492" s="261"/>
    </row>
    <row r="493" spans="1:27" ht="20.100000000000001" customHeight="1" x14ac:dyDescent="0.15">
      <c r="A493" s="258"/>
      <c r="B493" s="82"/>
      <c r="C493" s="262"/>
      <c r="D493" s="263" t="s">
        <v>542</v>
      </c>
      <c r="E493" s="264"/>
      <c r="F493" s="264"/>
      <c r="G493" s="264"/>
      <c r="H493" s="265"/>
      <c r="I493" s="266" t="s">
        <v>265</v>
      </c>
      <c r="J493" s="264"/>
      <c r="K493" s="264"/>
      <c r="L493" s="264"/>
      <c r="M493" s="265"/>
      <c r="N493" s="267" t="s">
        <v>505</v>
      </c>
      <c r="O493" s="268"/>
      <c r="P493" s="269"/>
      <c r="Q493" s="266" t="s">
        <v>266</v>
      </c>
      <c r="R493" s="264"/>
      <c r="S493" s="264"/>
      <c r="T493" s="264"/>
      <c r="U493" s="265"/>
      <c r="V493" s="270" t="s">
        <v>267</v>
      </c>
      <c r="W493" s="271" t="s">
        <v>540</v>
      </c>
      <c r="X493" s="272"/>
      <c r="Y493" s="273"/>
      <c r="Z493" s="118"/>
      <c r="AA493" s="250"/>
    </row>
    <row r="494" spans="1:27" ht="20.100000000000001" customHeight="1" x14ac:dyDescent="0.15">
      <c r="A494" s="258"/>
      <c r="B494" s="82"/>
      <c r="C494" s="262"/>
      <c r="D494" s="274"/>
      <c r="E494" s="275"/>
      <c r="F494" s="275"/>
      <c r="G494" s="275"/>
      <c r="H494" s="276"/>
      <c r="I494" s="277"/>
      <c r="J494" s="275"/>
      <c r="K494" s="275"/>
      <c r="L494" s="275"/>
      <c r="M494" s="276"/>
      <c r="N494" s="278"/>
      <c r="O494" s="279"/>
      <c r="P494" s="280"/>
      <c r="Q494" s="277"/>
      <c r="R494" s="275"/>
      <c r="S494" s="275"/>
      <c r="T494" s="275"/>
      <c r="U494" s="276"/>
      <c r="V494" s="281"/>
      <c r="W494" s="282" t="s">
        <v>23</v>
      </c>
      <c r="X494" s="283" t="s">
        <v>541</v>
      </c>
      <c r="Y494" s="284"/>
      <c r="Z494" s="118"/>
    </row>
    <row r="495" spans="1:27" ht="54.95" customHeight="1" x14ac:dyDescent="0.15">
      <c r="A495" s="258">
        <f>IF(AND(TRIM($D495)&lt;&gt;"",OR(COUNTIF(営業品目,$D495)=0,TRIM($I495)="",TRIM($N495)="",TRIM($Q495)="",TRIM($V495)="",TRIM($W495)="",TRIM($X495)="",AND($W495="R5",OR($X495="1",$X495="2",$X495="3")))), 1001,0)</f>
        <v>0</v>
      </c>
      <c r="B495" s="300"/>
      <c r="C495" s="262"/>
      <c r="D495" s="73"/>
      <c r="E495" s="71"/>
      <c r="F495" s="71"/>
      <c r="G495" s="71"/>
      <c r="H495" s="72"/>
      <c r="I495" s="70"/>
      <c r="J495" s="71"/>
      <c r="K495" s="71"/>
      <c r="L495" s="71"/>
      <c r="M495" s="72"/>
      <c r="N495" s="70"/>
      <c r="O495" s="71"/>
      <c r="P495" s="72"/>
      <c r="Q495" s="70"/>
      <c r="R495" s="71"/>
      <c r="S495" s="71"/>
      <c r="T495" s="71"/>
      <c r="U495" s="72"/>
      <c r="V495" s="1"/>
      <c r="W495" s="16"/>
      <c r="X495" s="23"/>
      <c r="Y495" s="24"/>
      <c r="Z495" s="118"/>
    </row>
    <row r="496" spans="1:27" ht="54.95" customHeight="1" x14ac:dyDescent="0.15">
      <c r="A496" s="258">
        <f>IF(AND(TRIM($D496)&lt;&gt;"",OR(COUNTIF(営業品目,$D496)=0,TRIM($I496)="",TRIM($N496)="",TRIM($Q496)="",TRIM($V496)="",TRIM($W496)="",TRIM($X496)="",AND($W496="R5",OR($X496="1",$X496="2",$X496="3")))), 1001,0)</f>
        <v>0</v>
      </c>
      <c r="B496" s="300"/>
      <c r="C496" s="262"/>
      <c r="D496" s="25"/>
      <c r="E496" s="26"/>
      <c r="F496" s="26"/>
      <c r="G496" s="26"/>
      <c r="H496" s="27"/>
      <c r="I496" s="28"/>
      <c r="J496" s="26"/>
      <c r="K496" s="26"/>
      <c r="L496" s="26"/>
      <c r="M496" s="27"/>
      <c r="N496" s="28"/>
      <c r="O496" s="26"/>
      <c r="P496" s="27"/>
      <c r="Q496" s="28"/>
      <c r="R496" s="26"/>
      <c r="S496" s="26"/>
      <c r="T496" s="26"/>
      <c r="U496" s="27"/>
      <c r="V496" s="1"/>
      <c r="W496" s="17"/>
      <c r="X496" s="19"/>
      <c r="Y496" s="20"/>
      <c r="Z496" s="118"/>
    </row>
    <row r="497" spans="1:26" ht="54.95" customHeight="1" x14ac:dyDescent="0.15">
      <c r="A497" s="258">
        <f>IF(AND(TRIM($D497)&lt;&gt;"",OR(COUNTIF(営業品目,$D497)=0,TRIM($I497)="",TRIM($N497)="",TRIM($Q497)="",TRIM($V497)="",TRIM($W497)="",TRIM($X497)="",AND($W497="R5",OR($X497="1",$X497="2",$X497="3")))), 1001,0)</f>
        <v>0</v>
      </c>
      <c r="B497" s="300"/>
      <c r="C497" s="262"/>
      <c r="D497" s="25"/>
      <c r="E497" s="26"/>
      <c r="F497" s="26"/>
      <c r="G497" s="26"/>
      <c r="H497" s="27"/>
      <c r="I497" s="28"/>
      <c r="J497" s="26"/>
      <c r="K497" s="26"/>
      <c r="L497" s="26"/>
      <c r="M497" s="27"/>
      <c r="N497" s="28"/>
      <c r="O497" s="26"/>
      <c r="P497" s="27"/>
      <c r="Q497" s="28"/>
      <c r="R497" s="26"/>
      <c r="S497" s="26"/>
      <c r="T497" s="26"/>
      <c r="U497" s="27"/>
      <c r="V497" s="1"/>
      <c r="W497" s="17"/>
      <c r="X497" s="19"/>
      <c r="Y497" s="20"/>
      <c r="Z497" s="118"/>
    </row>
    <row r="498" spans="1:26" ht="54.95" customHeight="1" x14ac:dyDescent="0.15">
      <c r="A498" s="258">
        <f>IF(AND(TRIM($D498)&lt;&gt;"",OR(COUNTIF(営業品目,$D498)=0,TRIM($I498)="",TRIM($N498)="",TRIM($Q498)="",TRIM($V498)="",TRIM($W498)="",TRIM($X498)="",AND($W498="R5",OR($X498="1",$X498="2",$X498="3")))), 1001,0)</f>
        <v>0</v>
      </c>
      <c r="B498" s="300"/>
      <c r="C498" s="262"/>
      <c r="D498" s="25"/>
      <c r="E498" s="26"/>
      <c r="F498" s="26"/>
      <c r="G498" s="26"/>
      <c r="H498" s="27"/>
      <c r="I498" s="28"/>
      <c r="J498" s="26"/>
      <c r="K498" s="26"/>
      <c r="L498" s="26"/>
      <c r="M498" s="27"/>
      <c r="N498" s="28"/>
      <c r="O498" s="26"/>
      <c r="P498" s="27"/>
      <c r="Q498" s="28"/>
      <c r="R498" s="26"/>
      <c r="S498" s="26"/>
      <c r="T498" s="26"/>
      <c r="U498" s="27"/>
      <c r="V498" s="1"/>
      <c r="W498" s="17"/>
      <c r="X498" s="19"/>
      <c r="Y498" s="20"/>
      <c r="Z498" s="118"/>
    </row>
    <row r="499" spans="1:26" ht="54.95" customHeight="1" x14ac:dyDescent="0.15">
      <c r="A499" s="258">
        <f>IF(AND(TRIM($D499)&lt;&gt;"",OR(COUNTIF(営業品目,$D499)=0,TRIM($I499)="",TRIM($N499)="",TRIM($Q499)="",TRIM($V499)="",TRIM($W499)="",TRIM($X499)="",AND($W499="R5",OR($X499="1",$X499="2",$X499="3")))), 1001,0)</f>
        <v>0</v>
      </c>
      <c r="B499" s="300"/>
      <c r="C499" s="262"/>
      <c r="D499" s="25"/>
      <c r="E499" s="26"/>
      <c r="F499" s="26"/>
      <c r="G499" s="26"/>
      <c r="H499" s="27"/>
      <c r="I499" s="28"/>
      <c r="J499" s="26"/>
      <c r="K499" s="26"/>
      <c r="L499" s="26"/>
      <c r="M499" s="27"/>
      <c r="N499" s="28"/>
      <c r="O499" s="26"/>
      <c r="P499" s="27"/>
      <c r="Q499" s="28"/>
      <c r="R499" s="26"/>
      <c r="S499" s="26"/>
      <c r="T499" s="26"/>
      <c r="U499" s="27"/>
      <c r="V499" s="1"/>
      <c r="W499" s="17"/>
      <c r="X499" s="19"/>
      <c r="Y499" s="20"/>
      <c r="Z499" s="118"/>
    </row>
    <row r="500" spans="1:26" ht="54.95" customHeight="1" x14ac:dyDescent="0.15">
      <c r="A500" s="258">
        <f>IF(AND(TRIM($D500)&lt;&gt;"",OR(COUNTIF(営業品目,$D500)=0,TRIM($I500)="",TRIM($N500)="",TRIM($Q500)="",TRIM($V500)="",TRIM($W500)="",TRIM($X500)="",AND($W500="R5",OR($X500="1",$X500="2",$X500="3")))), 1001,0)</f>
        <v>0</v>
      </c>
      <c r="B500" s="300"/>
      <c r="C500" s="262"/>
      <c r="D500" s="25"/>
      <c r="E500" s="26"/>
      <c r="F500" s="26"/>
      <c r="G500" s="26"/>
      <c r="H500" s="27"/>
      <c r="I500" s="28"/>
      <c r="J500" s="26"/>
      <c r="K500" s="26"/>
      <c r="L500" s="26"/>
      <c r="M500" s="27"/>
      <c r="N500" s="28"/>
      <c r="O500" s="26"/>
      <c r="P500" s="27"/>
      <c r="Q500" s="28"/>
      <c r="R500" s="26"/>
      <c r="S500" s="26"/>
      <c r="T500" s="26"/>
      <c r="U500" s="27"/>
      <c r="V500" s="1"/>
      <c r="W500" s="17"/>
      <c r="X500" s="19"/>
      <c r="Y500" s="20"/>
      <c r="Z500" s="118"/>
    </row>
    <row r="501" spans="1:26" ht="54.95" customHeight="1" x14ac:dyDescent="0.15">
      <c r="A501" s="258">
        <f>IF(AND(TRIM($D501)&lt;&gt;"",OR(COUNTIF(営業品目,$D501)=0,TRIM($I501)="",TRIM($N501)="",TRIM($Q501)="",TRIM($V501)="",TRIM($W501)="",TRIM($X501)="",AND($W501="R5",OR($X501="1",$X501="2",$X501="3")))), 1001,0)</f>
        <v>0</v>
      </c>
      <c r="B501" s="300"/>
      <c r="C501" s="262"/>
      <c r="D501" s="25"/>
      <c r="E501" s="26"/>
      <c r="F501" s="26"/>
      <c r="G501" s="26"/>
      <c r="H501" s="27"/>
      <c r="I501" s="28"/>
      <c r="J501" s="26"/>
      <c r="K501" s="26"/>
      <c r="L501" s="26"/>
      <c r="M501" s="27"/>
      <c r="N501" s="28"/>
      <c r="O501" s="26"/>
      <c r="P501" s="27"/>
      <c r="Q501" s="28"/>
      <c r="R501" s="26"/>
      <c r="S501" s="26"/>
      <c r="T501" s="26"/>
      <c r="U501" s="27"/>
      <c r="V501" s="1"/>
      <c r="W501" s="17"/>
      <c r="X501" s="19"/>
      <c r="Y501" s="20"/>
      <c r="Z501" s="118"/>
    </row>
    <row r="502" spans="1:26" ht="54.95" customHeight="1" x14ac:dyDescent="0.15">
      <c r="A502" s="258">
        <f>IF(AND(TRIM($D502)&lt;&gt;"",OR(COUNTIF(営業品目,$D502)=0,TRIM($I502)="",TRIM($N502)="",TRIM($Q502)="",TRIM($V502)="",TRIM($W502)="",TRIM($X502)="",AND($W502="R5",OR($X502="1",$X502="2",$X502="3")))), 1001,0)</f>
        <v>0</v>
      </c>
      <c r="B502" s="300"/>
      <c r="C502" s="262"/>
      <c r="D502" s="25"/>
      <c r="E502" s="26"/>
      <c r="F502" s="26"/>
      <c r="G502" s="26"/>
      <c r="H502" s="27"/>
      <c r="I502" s="28"/>
      <c r="J502" s="26"/>
      <c r="K502" s="26"/>
      <c r="L502" s="26"/>
      <c r="M502" s="27"/>
      <c r="N502" s="28"/>
      <c r="O502" s="26"/>
      <c r="P502" s="27"/>
      <c r="Q502" s="28"/>
      <c r="R502" s="26"/>
      <c r="S502" s="26"/>
      <c r="T502" s="26"/>
      <c r="U502" s="27"/>
      <c r="V502" s="1"/>
      <c r="W502" s="17"/>
      <c r="X502" s="19"/>
      <c r="Y502" s="20"/>
      <c r="Z502" s="118"/>
    </row>
    <row r="503" spans="1:26" ht="54.95" customHeight="1" x14ac:dyDescent="0.15">
      <c r="A503" s="258">
        <f>IF(AND(TRIM($D503)&lt;&gt;"",OR(COUNTIF(営業品目,$D503)=0,TRIM($I503)="",TRIM($N503)="",TRIM($Q503)="",TRIM($V503)="",TRIM($W503)="",TRIM($X503)="",AND($W503="R5",OR($X503="1",$X503="2",$X503="3")))), 1001,0)</f>
        <v>0</v>
      </c>
      <c r="B503" s="300"/>
      <c r="C503" s="262"/>
      <c r="D503" s="25"/>
      <c r="E503" s="26"/>
      <c r="F503" s="26"/>
      <c r="G503" s="26"/>
      <c r="H503" s="27"/>
      <c r="I503" s="28"/>
      <c r="J503" s="26"/>
      <c r="K503" s="26"/>
      <c r="L503" s="26"/>
      <c r="M503" s="27"/>
      <c r="N503" s="28"/>
      <c r="O503" s="26"/>
      <c r="P503" s="27"/>
      <c r="Q503" s="28"/>
      <c r="R503" s="26"/>
      <c r="S503" s="26"/>
      <c r="T503" s="26"/>
      <c r="U503" s="27"/>
      <c r="V503" s="1"/>
      <c r="W503" s="17"/>
      <c r="X503" s="19"/>
      <c r="Y503" s="20"/>
      <c r="Z503" s="118"/>
    </row>
    <row r="504" spans="1:26" ht="54.95" customHeight="1" x14ac:dyDescent="0.15">
      <c r="A504" s="258">
        <f>IF(AND(TRIM($D504)&lt;&gt;"",OR(COUNTIF(営業品目,$D504)=0,TRIM($I504)="",TRIM($N504)="",TRIM($Q504)="",TRIM($V504)="",TRIM($W504)="",TRIM($X504)="",AND($W504="R5",OR($X504="1",$X504="2",$X504="3")))), 1001,0)</f>
        <v>0</v>
      </c>
      <c r="B504" s="300"/>
      <c r="C504" s="262"/>
      <c r="D504" s="25"/>
      <c r="E504" s="26"/>
      <c r="F504" s="26"/>
      <c r="G504" s="26"/>
      <c r="H504" s="27"/>
      <c r="I504" s="28"/>
      <c r="J504" s="26"/>
      <c r="K504" s="26"/>
      <c r="L504" s="26"/>
      <c r="M504" s="27"/>
      <c r="N504" s="28"/>
      <c r="O504" s="26"/>
      <c r="P504" s="27"/>
      <c r="Q504" s="28"/>
      <c r="R504" s="26"/>
      <c r="S504" s="26"/>
      <c r="T504" s="26"/>
      <c r="U504" s="27"/>
      <c r="V504" s="1"/>
      <c r="W504" s="17"/>
      <c r="X504" s="19"/>
      <c r="Y504" s="20"/>
      <c r="Z504" s="118"/>
    </row>
    <row r="505" spans="1:26" ht="54.95" customHeight="1" x14ac:dyDescent="0.15">
      <c r="A505" s="258">
        <f>IF(AND(TRIM($D505)&lt;&gt;"",OR(COUNTIF(営業品目,$D505)=0,TRIM($I505)="",TRIM($N505)="",TRIM($Q505)="",TRIM($V505)="",TRIM($W505)="",TRIM($X505)="",AND($W505="R5",OR($X505="1",$X505="2",$X505="3")))), 1001,0)</f>
        <v>0</v>
      </c>
      <c r="B505" s="300"/>
      <c r="C505" s="262"/>
      <c r="D505" s="25"/>
      <c r="E505" s="26"/>
      <c r="F505" s="26"/>
      <c r="G505" s="26"/>
      <c r="H505" s="27"/>
      <c r="I505" s="28"/>
      <c r="J505" s="26"/>
      <c r="K505" s="26"/>
      <c r="L505" s="26"/>
      <c r="M505" s="27"/>
      <c r="N505" s="28"/>
      <c r="O505" s="26"/>
      <c r="P505" s="27"/>
      <c r="Q505" s="28"/>
      <c r="R505" s="26"/>
      <c r="S505" s="26"/>
      <c r="T505" s="26"/>
      <c r="U505" s="27"/>
      <c r="V505" s="1"/>
      <c r="W505" s="17"/>
      <c r="X505" s="19"/>
      <c r="Y505" s="20"/>
      <c r="Z505" s="118"/>
    </row>
    <row r="506" spans="1:26" ht="54.95" customHeight="1" x14ac:dyDescent="0.15">
      <c r="A506" s="258">
        <f>IF(AND(TRIM($D506)&lt;&gt;"",OR(COUNTIF(営業品目,$D506)=0,TRIM($I506)="",TRIM($N506)="",TRIM($Q506)="",TRIM($V506)="",TRIM($W506)="",TRIM($X506)="",AND($W506="R5",OR($X506="1",$X506="2",$X506="3")))), 1001,0)</f>
        <v>0</v>
      </c>
      <c r="B506" s="300"/>
      <c r="C506" s="262"/>
      <c r="D506" s="25"/>
      <c r="E506" s="26"/>
      <c r="F506" s="26"/>
      <c r="G506" s="26"/>
      <c r="H506" s="27"/>
      <c r="I506" s="28"/>
      <c r="J506" s="26"/>
      <c r="K506" s="26"/>
      <c r="L506" s="26"/>
      <c r="M506" s="27"/>
      <c r="N506" s="28"/>
      <c r="O506" s="26"/>
      <c r="P506" s="27"/>
      <c r="Q506" s="28"/>
      <c r="R506" s="26"/>
      <c r="S506" s="26"/>
      <c r="T506" s="26"/>
      <c r="U506" s="27"/>
      <c r="V506" s="1"/>
      <c r="W506" s="17"/>
      <c r="X506" s="19"/>
      <c r="Y506" s="20"/>
      <c r="Z506" s="118"/>
    </row>
    <row r="507" spans="1:26" ht="54.95" customHeight="1" x14ac:dyDescent="0.15">
      <c r="A507" s="258">
        <f>IF(AND(TRIM($D507)&lt;&gt;"",OR(COUNTIF(営業品目,$D507)=0,TRIM($I507)="",TRIM($N507)="",TRIM($Q507)="",TRIM($V507)="",TRIM($W507)="",TRIM($X507)="",AND($W507="R5",OR($X507="1",$X507="2",$X507="3")))), 1001,0)</f>
        <v>0</v>
      </c>
      <c r="B507" s="300"/>
      <c r="C507" s="262"/>
      <c r="D507" s="25"/>
      <c r="E507" s="26"/>
      <c r="F507" s="26"/>
      <c r="G507" s="26"/>
      <c r="H507" s="27"/>
      <c r="I507" s="28"/>
      <c r="J507" s="26"/>
      <c r="K507" s="26"/>
      <c r="L507" s="26"/>
      <c r="M507" s="27"/>
      <c r="N507" s="28"/>
      <c r="O507" s="26"/>
      <c r="P507" s="27"/>
      <c r="Q507" s="28"/>
      <c r="R507" s="26"/>
      <c r="S507" s="26"/>
      <c r="T507" s="26"/>
      <c r="U507" s="27"/>
      <c r="V507" s="1"/>
      <c r="W507" s="17"/>
      <c r="X507" s="19"/>
      <c r="Y507" s="20"/>
      <c r="Z507" s="118"/>
    </row>
    <row r="508" spans="1:26" ht="54.95" customHeight="1" x14ac:dyDescent="0.15">
      <c r="A508" s="258">
        <f>IF(AND(TRIM($D508)&lt;&gt;"",OR(COUNTIF(営業品目,$D508)=0,TRIM($I508)="",TRIM($N508)="",TRIM($Q508)="",TRIM($V508)="",TRIM($W508)="",TRIM($X508)="",AND($W508="R5",OR($X508="1",$X508="2",$X508="3")))), 1001,0)</f>
        <v>0</v>
      </c>
      <c r="B508" s="300"/>
      <c r="C508" s="262"/>
      <c r="D508" s="25"/>
      <c r="E508" s="26"/>
      <c r="F508" s="26"/>
      <c r="G508" s="26"/>
      <c r="H508" s="27"/>
      <c r="I508" s="28"/>
      <c r="J508" s="26"/>
      <c r="K508" s="26"/>
      <c r="L508" s="26"/>
      <c r="M508" s="27"/>
      <c r="N508" s="28"/>
      <c r="O508" s="26"/>
      <c r="P508" s="27"/>
      <c r="Q508" s="28"/>
      <c r="R508" s="26"/>
      <c r="S508" s="26"/>
      <c r="T508" s="26"/>
      <c r="U508" s="27"/>
      <c r="V508" s="1"/>
      <c r="W508" s="17"/>
      <c r="X508" s="19"/>
      <c r="Y508" s="20"/>
      <c r="Z508" s="118"/>
    </row>
    <row r="509" spans="1:26" ht="54.95" customHeight="1" x14ac:dyDescent="0.15">
      <c r="A509" s="258">
        <f>IF(AND(TRIM($D509)&lt;&gt;"",OR(COUNTIF(営業品目,$D509)=0,TRIM($I509)="",TRIM($N509)="",TRIM($Q509)="",TRIM($V509)="",TRIM($W509)="",TRIM($X509)="",AND($W509="R5",OR($X509="1",$X509="2",$X509="3")))), 1001,0)</f>
        <v>0</v>
      </c>
      <c r="B509" s="300"/>
      <c r="C509" s="262"/>
      <c r="D509" s="25"/>
      <c r="E509" s="26"/>
      <c r="F509" s="26"/>
      <c r="G509" s="26"/>
      <c r="H509" s="27"/>
      <c r="I509" s="28"/>
      <c r="J509" s="26"/>
      <c r="K509" s="26"/>
      <c r="L509" s="26"/>
      <c r="M509" s="27"/>
      <c r="N509" s="28"/>
      <c r="O509" s="26"/>
      <c r="P509" s="27"/>
      <c r="Q509" s="28"/>
      <c r="R509" s="26"/>
      <c r="S509" s="26"/>
      <c r="T509" s="26"/>
      <c r="U509" s="27"/>
      <c r="V509" s="1"/>
      <c r="W509" s="17"/>
      <c r="X509" s="19"/>
      <c r="Y509" s="20"/>
      <c r="Z509" s="118"/>
    </row>
    <row r="510" spans="1:26" ht="54.95" customHeight="1" x14ac:dyDescent="0.15">
      <c r="A510" s="258">
        <f>IF(AND(TRIM($D510)&lt;&gt;"",OR(COUNTIF(営業品目,$D510)=0,TRIM($I510)="",TRIM($N510)="",TRIM($Q510)="",TRIM($V510)="",TRIM($W510)="",TRIM($X510)="",AND($W510="R5",OR($X510="1",$X510="2",$X510="3")))), 1001,0)</f>
        <v>0</v>
      </c>
      <c r="B510" s="300"/>
      <c r="C510" s="262"/>
      <c r="D510" s="25"/>
      <c r="E510" s="26"/>
      <c r="F510" s="26"/>
      <c r="G510" s="26"/>
      <c r="H510" s="27"/>
      <c r="I510" s="28"/>
      <c r="J510" s="26"/>
      <c r="K510" s="26"/>
      <c r="L510" s="26"/>
      <c r="M510" s="27"/>
      <c r="N510" s="28"/>
      <c r="O510" s="26"/>
      <c r="P510" s="27"/>
      <c r="Q510" s="28"/>
      <c r="R510" s="26"/>
      <c r="S510" s="26"/>
      <c r="T510" s="26"/>
      <c r="U510" s="27"/>
      <c r="V510" s="1"/>
      <c r="W510" s="17"/>
      <c r="X510" s="19"/>
      <c r="Y510" s="20"/>
      <c r="Z510" s="118"/>
    </row>
    <row r="511" spans="1:26" ht="54.95" customHeight="1" x14ac:dyDescent="0.15">
      <c r="A511" s="258">
        <f>IF(AND(TRIM($D511)&lt;&gt;"",OR(COUNTIF(営業品目,$D511)=0,TRIM($I511)="",TRIM($N511)="",TRIM($Q511)="",TRIM($V511)="",TRIM($W511)="",TRIM($X511)="",AND($W511="R5",OR($X511="1",$X511="2",$X511="3")))), 1001,0)</f>
        <v>0</v>
      </c>
      <c r="B511" s="300"/>
      <c r="C511" s="262"/>
      <c r="D511" s="25"/>
      <c r="E511" s="26"/>
      <c r="F511" s="26"/>
      <c r="G511" s="26"/>
      <c r="H511" s="27"/>
      <c r="I511" s="28"/>
      <c r="J511" s="26"/>
      <c r="K511" s="26"/>
      <c r="L511" s="26"/>
      <c r="M511" s="27"/>
      <c r="N511" s="28"/>
      <c r="O511" s="26"/>
      <c r="P511" s="27"/>
      <c r="Q511" s="28"/>
      <c r="R511" s="26"/>
      <c r="S511" s="26"/>
      <c r="T511" s="26"/>
      <c r="U511" s="27"/>
      <c r="V511" s="1"/>
      <c r="W511" s="17"/>
      <c r="X511" s="19"/>
      <c r="Y511" s="20"/>
      <c r="Z511" s="118"/>
    </row>
    <row r="512" spans="1:26" ht="54.95" customHeight="1" x14ac:dyDescent="0.15">
      <c r="A512" s="258">
        <f>IF(AND(TRIM($D512)&lt;&gt;"",OR(COUNTIF(営業品目,$D512)=0,TRIM($I512)="",TRIM($N512)="",TRIM($Q512)="",TRIM($V512)="",TRIM($W512)="",TRIM($X512)="",AND($W512="R5",OR($X512="1",$X512="2",$X512="3")))), 1001,0)</f>
        <v>0</v>
      </c>
      <c r="B512" s="300"/>
      <c r="C512" s="262"/>
      <c r="D512" s="25"/>
      <c r="E512" s="26"/>
      <c r="F512" s="26"/>
      <c r="G512" s="26"/>
      <c r="H512" s="27"/>
      <c r="I512" s="28"/>
      <c r="J512" s="26"/>
      <c r="K512" s="26"/>
      <c r="L512" s="26"/>
      <c r="M512" s="27"/>
      <c r="N512" s="28"/>
      <c r="O512" s="26"/>
      <c r="P512" s="27"/>
      <c r="Q512" s="28"/>
      <c r="R512" s="26"/>
      <c r="S512" s="26"/>
      <c r="T512" s="26"/>
      <c r="U512" s="27"/>
      <c r="V512" s="1"/>
      <c r="W512" s="17"/>
      <c r="X512" s="19"/>
      <c r="Y512" s="20"/>
      <c r="Z512" s="118"/>
    </row>
    <row r="513" spans="1:26" ht="54.95" customHeight="1" x14ac:dyDescent="0.15">
      <c r="A513" s="258">
        <f>IF(AND(TRIM($D513)&lt;&gt;"",OR(COUNTIF(営業品目,$D513)=0,TRIM($I513)="",TRIM($N513)="",TRIM($Q513)="",TRIM($V513)="",TRIM($W513)="",TRIM($X513)="",AND($W513="R5",OR($X513="1",$X513="2",$X513="3")))), 1001,0)</f>
        <v>0</v>
      </c>
      <c r="B513" s="300"/>
      <c r="C513" s="262"/>
      <c r="D513" s="25"/>
      <c r="E513" s="26"/>
      <c r="F513" s="26"/>
      <c r="G513" s="26"/>
      <c r="H513" s="27"/>
      <c r="I513" s="28"/>
      <c r="J513" s="26"/>
      <c r="K513" s="26"/>
      <c r="L513" s="26"/>
      <c r="M513" s="27"/>
      <c r="N513" s="28"/>
      <c r="O513" s="26"/>
      <c r="P513" s="27"/>
      <c r="Q513" s="28"/>
      <c r="R513" s="26"/>
      <c r="S513" s="26"/>
      <c r="T513" s="26"/>
      <c r="U513" s="27"/>
      <c r="V513" s="1"/>
      <c r="W513" s="17"/>
      <c r="X513" s="19"/>
      <c r="Y513" s="20"/>
      <c r="Z513" s="118"/>
    </row>
    <row r="514" spans="1:26" ht="54.95" customHeight="1" x14ac:dyDescent="0.15">
      <c r="A514" s="258">
        <f>IF(AND(TRIM($D514)&lt;&gt;"",OR(COUNTIF(営業品目,$D514)=0,TRIM($I514)="",TRIM($N514)="",TRIM($Q514)="",TRIM($V514)="",TRIM($W514)="",TRIM($X514)="",AND($W514="R5",OR($X514="1",$X514="2",$X514="3")))), 1001,0)</f>
        <v>0</v>
      </c>
      <c r="B514" s="300"/>
      <c r="C514" s="262"/>
      <c r="D514" s="25"/>
      <c r="E514" s="26"/>
      <c r="F514" s="26"/>
      <c r="G514" s="26"/>
      <c r="H514" s="27"/>
      <c r="I514" s="28"/>
      <c r="J514" s="26"/>
      <c r="K514" s="26"/>
      <c r="L514" s="26"/>
      <c r="M514" s="27"/>
      <c r="N514" s="28"/>
      <c r="O514" s="26"/>
      <c r="P514" s="27"/>
      <c r="Q514" s="28"/>
      <c r="R514" s="26"/>
      <c r="S514" s="26"/>
      <c r="T514" s="26"/>
      <c r="U514" s="27"/>
      <c r="V514" s="1"/>
      <c r="W514" s="17"/>
      <c r="X514" s="19"/>
      <c r="Y514" s="20"/>
      <c r="Z514" s="118"/>
    </row>
    <row r="515" spans="1:26" ht="54.95" customHeight="1" x14ac:dyDescent="0.15">
      <c r="A515" s="258">
        <f>IF(AND(TRIM($D515)&lt;&gt;"",OR(COUNTIF(営業品目,$D515)=0,TRIM($I515)="",TRIM($N515)="",TRIM($Q515)="",TRIM($V515)="",TRIM($W515)="",TRIM($X515)="",AND($W515="R5",OR($X515="1",$X515="2",$X515="3")))), 1001,0)</f>
        <v>0</v>
      </c>
      <c r="B515" s="300"/>
      <c r="C515" s="262"/>
      <c r="D515" s="25"/>
      <c r="E515" s="26"/>
      <c r="F515" s="26"/>
      <c r="G515" s="26"/>
      <c r="H515" s="27"/>
      <c r="I515" s="28"/>
      <c r="J515" s="26"/>
      <c r="K515" s="26"/>
      <c r="L515" s="26"/>
      <c r="M515" s="27"/>
      <c r="N515" s="28"/>
      <c r="O515" s="26"/>
      <c r="P515" s="27"/>
      <c r="Q515" s="28"/>
      <c r="R515" s="26"/>
      <c r="S515" s="26"/>
      <c r="T515" s="26"/>
      <c r="U515" s="27"/>
      <c r="V515" s="1"/>
      <c r="W515" s="17"/>
      <c r="X515" s="19"/>
      <c r="Y515" s="20"/>
      <c r="Z515" s="118"/>
    </row>
    <row r="516" spans="1:26" ht="54.95" customHeight="1" x14ac:dyDescent="0.15">
      <c r="A516" s="258">
        <f>IF(AND(TRIM($D516)&lt;&gt;"",OR(COUNTIF(営業品目,$D516)=0,TRIM($I516)="",TRIM($N516)="",TRIM($Q516)="",TRIM($V516)="",TRIM($W516)="",TRIM($X516)="",AND($W516="R5",OR($X516="1",$X516="2",$X516="3")))), 1001,0)</f>
        <v>0</v>
      </c>
      <c r="B516" s="300"/>
      <c r="C516" s="262"/>
      <c r="D516" s="25"/>
      <c r="E516" s="26"/>
      <c r="F516" s="26"/>
      <c r="G516" s="26"/>
      <c r="H516" s="27"/>
      <c r="I516" s="28"/>
      <c r="J516" s="26"/>
      <c r="K516" s="26"/>
      <c r="L516" s="26"/>
      <c r="M516" s="27"/>
      <c r="N516" s="28"/>
      <c r="O516" s="26"/>
      <c r="P516" s="27"/>
      <c r="Q516" s="28"/>
      <c r="R516" s="26"/>
      <c r="S516" s="26"/>
      <c r="T516" s="26"/>
      <c r="U516" s="27"/>
      <c r="V516" s="1"/>
      <c r="W516" s="17"/>
      <c r="X516" s="19"/>
      <c r="Y516" s="20"/>
      <c r="Z516" s="118"/>
    </row>
    <row r="517" spans="1:26" ht="54.95" customHeight="1" x14ac:dyDescent="0.15">
      <c r="A517" s="258">
        <f>IF(AND(TRIM($D517)&lt;&gt;"",OR(COUNTIF(営業品目,$D517)=0,TRIM($I517)="",TRIM($N517)="",TRIM($Q517)="",TRIM($V517)="",TRIM($W517)="",TRIM($X517)="",AND($W517="R5",OR($X517="1",$X517="2",$X517="3")))), 1001,0)</f>
        <v>0</v>
      </c>
      <c r="B517" s="300"/>
      <c r="C517" s="262"/>
      <c r="D517" s="25"/>
      <c r="E517" s="26"/>
      <c r="F517" s="26"/>
      <c r="G517" s="26"/>
      <c r="H517" s="27"/>
      <c r="I517" s="28"/>
      <c r="J517" s="26"/>
      <c r="K517" s="26"/>
      <c r="L517" s="26"/>
      <c r="M517" s="27"/>
      <c r="N517" s="28"/>
      <c r="O517" s="26"/>
      <c r="P517" s="27"/>
      <c r="Q517" s="28"/>
      <c r="R517" s="26"/>
      <c r="S517" s="26"/>
      <c r="T517" s="26"/>
      <c r="U517" s="27"/>
      <c r="V517" s="1"/>
      <c r="W517" s="17"/>
      <c r="X517" s="19"/>
      <c r="Y517" s="20"/>
      <c r="Z517" s="118"/>
    </row>
    <row r="518" spans="1:26" ht="54.95" customHeight="1" x14ac:dyDescent="0.15">
      <c r="A518" s="258">
        <f>IF(AND(TRIM($D518)&lt;&gt;"",OR(COUNTIF(営業品目,$D518)=0,TRIM($I518)="",TRIM($N518)="",TRIM($Q518)="",TRIM($V518)="",TRIM($W518)="",TRIM($X518)="",AND($W518="R5",OR($X518="1",$X518="2",$X518="3")))), 1001,0)</f>
        <v>0</v>
      </c>
      <c r="B518" s="300"/>
      <c r="C518" s="262"/>
      <c r="D518" s="25"/>
      <c r="E518" s="26"/>
      <c r="F518" s="26"/>
      <c r="G518" s="26"/>
      <c r="H518" s="27"/>
      <c r="I518" s="28"/>
      <c r="J518" s="26"/>
      <c r="K518" s="26"/>
      <c r="L518" s="26"/>
      <c r="M518" s="27"/>
      <c r="N518" s="28"/>
      <c r="O518" s="26"/>
      <c r="P518" s="27"/>
      <c r="Q518" s="28"/>
      <c r="R518" s="26"/>
      <c r="S518" s="26"/>
      <c r="T518" s="26"/>
      <c r="U518" s="27"/>
      <c r="V518" s="1"/>
      <c r="W518" s="17"/>
      <c r="X518" s="19"/>
      <c r="Y518" s="20"/>
      <c r="Z518" s="118"/>
    </row>
    <row r="519" spans="1:26" ht="54.95" customHeight="1" x14ac:dyDescent="0.15">
      <c r="A519" s="258">
        <f>IF(AND(TRIM($D519)&lt;&gt;"",OR(COUNTIF(営業品目,$D519)=0,TRIM($I519)="",TRIM($N519)="",TRIM($Q519)="",TRIM($V519)="",TRIM($W519)="",TRIM($X519)="",AND($W519="R5",OR($X519="1",$X519="2",$X519="3")))), 1001,0)</f>
        <v>0</v>
      </c>
      <c r="B519" s="300"/>
      <c r="C519" s="262"/>
      <c r="D519" s="25"/>
      <c r="E519" s="26"/>
      <c r="F519" s="26"/>
      <c r="G519" s="26"/>
      <c r="H519" s="27"/>
      <c r="I519" s="28"/>
      <c r="J519" s="26"/>
      <c r="K519" s="26"/>
      <c r="L519" s="26"/>
      <c r="M519" s="27"/>
      <c r="N519" s="28"/>
      <c r="O519" s="26"/>
      <c r="P519" s="27"/>
      <c r="Q519" s="28"/>
      <c r="R519" s="26"/>
      <c r="S519" s="26"/>
      <c r="T519" s="26"/>
      <c r="U519" s="27"/>
      <c r="V519" s="1"/>
      <c r="W519" s="17"/>
      <c r="X519" s="19"/>
      <c r="Y519" s="20"/>
      <c r="Z519" s="118"/>
    </row>
    <row r="520" spans="1:26" ht="54.95" customHeight="1" x14ac:dyDescent="0.15">
      <c r="A520" s="258">
        <f>IF(AND(TRIM($D520)&lt;&gt;"",OR(COUNTIF(営業品目,$D520)=0,TRIM($I520)="",TRIM($N520)="",TRIM($Q520)="",TRIM($V520)="",TRIM($W520)="",TRIM($X520)="",AND($W520="R5",OR($X520="1",$X520="2",$X520="3")))), 1001,0)</f>
        <v>0</v>
      </c>
      <c r="B520" s="300"/>
      <c r="C520" s="262"/>
      <c r="D520" s="25"/>
      <c r="E520" s="26"/>
      <c r="F520" s="26"/>
      <c r="G520" s="26"/>
      <c r="H520" s="27"/>
      <c r="I520" s="28"/>
      <c r="J520" s="26"/>
      <c r="K520" s="26"/>
      <c r="L520" s="26"/>
      <c r="M520" s="27"/>
      <c r="N520" s="28"/>
      <c r="O520" s="26"/>
      <c r="P520" s="27"/>
      <c r="Q520" s="28"/>
      <c r="R520" s="26"/>
      <c r="S520" s="26"/>
      <c r="T520" s="26"/>
      <c r="U520" s="27"/>
      <c r="V520" s="1"/>
      <c r="W520" s="17"/>
      <c r="X520" s="19"/>
      <c r="Y520" s="20"/>
      <c r="Z520" s="118"/>
    </row>
    <row r="521" spans="1:26" ht="54.95" customHeight="1" x14ac:dyDescent="0.15">
      <c r="A521" s="258">
        <f>IF(AND(TRIM($D521)&lt;&gt;"",OR(COUNTIF(営業品目,$D521)=0,TRIM($I521)="",TRIM($N521)="",TRIM($Q521)="",TRIM($V521)="",TRIM($W521)="",TRIM($X521)="",AND($W521="R5",OR($X521="1",$X521="2",$X521="3")))), 1001,0)</f>
        <v>0</v>
      </c>
      <c r="B521" s="300"/>
      <c r="C521" s="262"/>
      <c r="D521" s="25"/>
      <c r="E521" s="26"/>
      <c r="F521" s="26"/>
      <c r="G521" s="26"/>
      <c r="H521" s="27"/>
      <c r="I521" s="28"/>
      <c r="J521" s="26"/>
      <c r="K521" s="26"/>
      <c r="L521" s="26"/>
      <c r="M521" s="27"/>
      <c r="N521" s="28"/>
      <c r="O521" s="26"/>
      <c r="P521" s="27"/>
      <c r="Q521" s="28"/>
      <c r="R521" s="26"/>
      <c r="S521" s="26"/>
      <c r="T521" s="26"/>
      <c r="U521" s="27"/>
      <c r="V521" s="1"/>
      <c r="W521" s="17"/>
      <c r="X521" s="19"/>
      <c r="Y521" s="20"/>
      <c r="Z521" s="118"/>
    </row>
    <row r="522" spans="1:26" ht="54.95" customHeight="1" x14ac:dyDescent="0.15">
      <c r="A522" s="258">
        <f>IF(AND(TRIM($D522)&lt;&gt;"",OR(COUNTIF(営業品目,$D522)=0,TRIM($I522)="",TRIM($N522)="",TRIM($Q522)="",TRIM($V522)="",TRIM($W522)="",TRIM($X522)="",AND($W522="R5",OR($X522="1",$X522="2",$X522="3")))), 1001,0)</f>
        <v>0</v>
      </c>
      <c r="B522" s="300"/>
      <c r="C522" s="262"/>
      <c r="D522" s="25"/>
      <c r="E522" s="26"/>
      <c r="F522" s="26"/>
      <c r="G522" s="26"/>
      <c r="H522" s="27"/>
      <c r="I522" s="28"/>
      <c r="J522" s="26"/>
      <c r="K522" s="26"/>
      <c r="L522" s="26"/>
      <c r="M522" s="27"/>
      <c r="N522" s="28"/>
      <c r="O522" s="26"/>
      <c r="P522" s="27"/>
      <c r="Q522" s="28"/>
      <c r="R522" s="26"/>
      <c r="S522" s="26"/>
      <c r="T522" s="26"/>
      <c r="U522" s="27"/>
      <c r="V522" s="1"/>
      <c r="W522" s="17"/>
      <c r="X522" s="19"/>
      <c r="Y522" s="20"/>
      <c r="Z522" s="118"/>
    </row>
    <row r="523" spans="1:26" ht="54.95" customHeight="1" x14ac:dyDescent="0.15">
      <c r="A523" s="258">
        <f>IF(AND(TRIM($D523)&lt;&gt;"",OR(COUNTIF(営業品目,$D523)=0,TRIM($I523)="",TRIM($N523)="",TRIM($Q523)="",TRIM($V523)="",TRIM($W523)="",TRIM($X523)="",AND($W523="R5",OR($X523="1",$X523="2",$X523="3")))), 1001,0)</f>
        <v>0</v>
      </c>
      <c r="B523" s="300"/>
      <c r="C523" s="262"/>
      <c r="D523" s="25"/>
      <c r="E523" s="26"/>
      <c r="F523" s="26"/>
      <c r="G523" s="26"/>
      <c r="H523" s="27"/>
      <c r="I523" s="28"/>
      <c r="J523" s="26"/>
      <c r="K523" s="26"/>
      <c r="L523" s="26"/>
      <c r="M523" s="27"/>
      <c r="N523" s="28"/>
      <c r="O523" s="26"/>
      <c r="P523" s="27"/>
      <c r="Q523" s="28"/>
      <c r="R523" s="26"/>
      <c r="S523" s="26"/>
      <c r="T523" s="26"/>
      <c r="U523" s="27"/>
      <c r="V523" s="1"/>
      <c r="W523" s="17"/>
      <c r="X523" s="19"/>
      <c r="Y523" s="20"/>
      <c r="Z523" s="118"/>
    </row>
    <row r="524" spans="1:26" ht="54.95" customHeight="1" x14ac:dyDescent="0.15">
      <c r="A524" s="258">
        <f>IF(AND(TRIM($D524)&lt;&gt;"",OR(COUNTIF(営業品目,$D524)=0,TRIM($I524)="",TRIM($N524)="",TRIM($Q524)="",TRIM($V524)="",TRIM($W524)="",TRIM($X524)="",AND($W524="R5",OR($X524="1",$X524="2",$X524="3")))), 1001,0)</f>
        <v>0</v>
      </c>
      <c r="B524" s="300"/>
      <c r="C524" s="262"/>
      <c r="D524" s="25"/>
      <c r="E524" s="26"/>
      <c r="F524" s="26"/>
      <c r="G524" s="26"/>
      <c r="H524" s="27"/>
      <c r="I524" s="28"/>
      <c r="J524" s="26"/>
      <c r="K524" s="26"/>
      <c r="L524" s="26"/>
      <c r="M524" s="27"/>
      <c r="N524" s="28"/>
      <c r="O524" s="26"/>
      <c r="P524" s="27"/>
      <c r="Q524" s="28"/>
      <c r="R524" s="26"/>
      <c r="S524" s="26"/>
      <c r="T524" s="26"/>
      <c r="U524" s="27"/>
      <c r="V524" s="1"/>
      <c r="W524" s="17"/>
      <c r="X524" s="19"/>
      <c r="Y524" s="20"/>
      <c r="Z524" s="118"/>
    </row>
    <row r="525" spans="1:26" ht="54.95" customHeight="1" x14ac:dyDescent="0.15">
      <c r="A525" s="258">
        <f>IF(AND(TRIM($D525)&lt;&gt;"",OR(COUNTIF(営業品目,$D525)=0,TRIM($I525)="",TRIM($N525)="",TRIM($Q525)="",TRIM($V525)="",TRIM($W525)="",TRIM($X525)="",AND($W525="R5",OR($X525="1",$X525="2",$X525="3")))), 1001,0)</f>
        <v>0</v>
      </c>
      <c r="B525" s="300"/>
      <c r="C525" s="262"/>
      <c r="D525" s="25"/>
      <c r="E525" s="26"/>
      <c r="F525" s="26"/>
      <c r="G525" s="26"/>
      <c r="H525" s="27"/>
      <c r="I525" s="28"/>
      <c r="J525" s="26"/>
      <c r="K525" s="26"/>
      <c r="L525" s="26"/>
      <c r="M525" s="27"/>
      <c r="N525" s="28"/>
      <c r="O525" s="26"/>
      <c r="P525" s="27"/>
      <c r="Q525" s="28"/>
      <c r="R525" s="26"/>
      <c r="S525" s="26"/>
      <c r="T525" s="26"/>
      <c r="U525" s="27"/>
      <c r="V525" s="1"/>
      <c r="W525" s="17"/>
      <c r="X525" s="19"/>
      <c r="Y525" s="20"/>
      <c r="Z525" s="118"/>
    </row>
    <row r="526" spans="1:26" ht="54.95" customHeight="1" x14ac:dyDescent="0.15">
      <c r="A526" s="258">
        <f>IF(AND(TRIM($D526)&lt;&gt;"",OR(COUNTIF(営業品目,$D526)=0,TRIM($I526)="",TRIM($N526)="",TRIM($Q526)="",TRIM($V526)="",TRIM($W526)="",TRIM($X526)="",AND($W526="R5",OR($X526="1",$X526="2",$X526="3")))), 1001,0)</f>
        <v>0</v>
      </c>
      <c r="B526" s="300"/>
      <c r="C526" s="262"/>
      <c r="D526" s="25"/>
      <c r="E526" s="26"/>
      <c r="F526" s="26"/>
      <c r="G526" s="26"/>
      <c r="H526" s="27"/>
      <c r="I526" s="28"/>
      <c r="J526" s="26"/>
      <c r="K526" s="26"/>
      <c r="L526" s="26"/>
      <c r="M526" s="27"/>
      <c r="N526" s="28"/>
      <c r="O526" s="26"/>
      <c r="P526" s="27"/>
      <c r="Q526" s="28"/>
      <c r="R526" s="26"/>
      <c r="S526" s="26"/>
      <c r="T526" s="26"/>
      <c r="U526" s="27"/>
      <c r="V526" s="1"/>
      <c r="W526" s="17"/>
      <c r="X526" s="19"/>
      <c r="Y526" s="20"/>
      <c r="Z526" s="118"/>
    </row>
    <row r="527" spans="1:26" ht="54.95" customHeight="1" x14ac:dyDescent="0.15">
      <c r="A527" s="258">
        <f>IF(AND(TRIM($D527)&lt;&gt;"",OR(COUNTIF(営業品目,$D527)=0,TRIM($I527)="",TRIM($N527)="",TRIM($Q527)="",TRIM($V527)="",TRIM($W527)="",TRIM($X527)="",AND($W527="R5",OR($X527="1",$X527="2",$X527="3")))), 1001,0)</f>
        <v>0</v>
      </c>
      <c r="B527" s="300"/>
      <c r="C527" s="262"/>
      <c r="D527" s="25"/>
      <c r="E527" s="26"/>
      <c r="F527" s="26"/>
      <c r="G527" s="26"/>
      <c r="H527" s="27"/>
      <c r="I527" s="28"/>
      <c r="J527" s="26"/>
      <c r="K527" s="26"/>
      <c r="L527" s="26"/>
      <c r="M527" s="27"/>
      <c r="N527" s="28"/>
      <c r="O527" s="26"/>
      <c r="P527" s="27"/>
      <c r="Q527" s="28"/>
      <c r="R527" s="26"/>
      <c r="S527" s="26"/>
      <c r="T527" s="26"/>
      <c r="U527" s="27"/>
      <c r="V527" s="1"/>
      <c r="W527" s="17"/>
      <c r="X527" s="19"/>
      <c r="Y527" s="20"/>
      <c r="Z527" s="118"/>
    </row>
    <row r="528" spans="1:26" ht="54.95" customHeight="1" x14ac:dyDescent="0.15">
      <c r="A528" s="258">
        <f>IF(AND(TRIM($D528)&lt;&gt;"",OR(COUNTIF(営業品目,$D528)=0,TRIM($I528)="",TRIM($N528)="",TRIM($Q528)="",TRIM($V528)="",TRIM($W528)="",TRIM($X528)="",AND($W528="R5",OR($X528="1",$X528="2",$X528="3")))), 1001,0)</f>
        <v>0</v>
      </c>
      <c r="B528" s="300"/>
      <c r="C528" s="262"/>
      <c r="D528" s="25"/>
      <c r="E528" s="26"/>
      <c r="F528" s="26"/>
      <c r="G528" s="26"/>
      <c r="H528" s="27"/>
      <c r="I528" s="28"/>
      <c r="J528" s="26"/>
      <c r="K528" s="26"/>
      <c r="L528" s="26"/>
      <c r="M528" s="27"/>
      <c r="N528" s="28"/>
      <c r="O528" s="26"/>
      <c r="P528" s="27"/>
      <c r="Q528" s="28"/>
      <c r="R528" s="26"/>
      <c r="S528" s="26"/>
      <c r="T528" s="26"/>
      <c r="U528" s="27"/>
      <c r="V528" s="1"/>
      <c r="W528" s="17"/>
      <c r="X528" s="19"/>
      <c r="Y528" s="20"/>
      <c r="Z528" s="118"/>
    </row>
    <row r="529" spans="1:26" ht="54.95" customHeight="1" x14ac:dyDescent="0.15">
      <c r="A529" s="258">
        <f>IF(AND(TRIM($D529)&lt;&gt;"",OR(COUNTIF(営業品目,$D529)=0,TRIM($I529)="",TRIM($N529)="",TRIM($Q529)="",TRIM($V529)="",TRIM($W529)="",TRIM($X529)="",AND($W529="R5",OR($X529="1",$X529="2",$X529="3")))), 1001,0)</f>
        <v>0</v>
      </c>
      <c r="B529" s="300"/>
      <c r="C529" s="262"/>
      <c r="D529" s="25"/>
      <c r="E529" s="26"/>
      <c r="F529" s="26"/>
      <c r="G529" s="26"/>
      <c r="H529" s="27"/>
      <c r="I529" s="28"/>
      <c r="J529" s="26"/>
      <c r="K529" s="26"/>
      <c r="L529" s="26"/>
      <c r="M529" s="27"/>
      <c r="N529" s="28"/>
      <c r="O529" s="26"/>
      <c r="P529" s="27"/>
      <c r="Q529" s="28"/>
      <c r="R529" s="26"/>
      <c r="S529" s="26"/>
      <c r="T529" s="26"/>
      <c r="U529" s="27"/>
      <c r="V529" s="1"/>
      <c r="W529" s="17"/>
      <c r="X529" s="19"/>
      <c r="Y529" s="20"/>
      <c r="Z529" s="118"/>
    </row>
    <row r="530" spans="1:26" ht="54.95" customHeight="1" x14ac:dyDescent="0.15">
      <c r="A530" s="258">
        <f>IF(AND(TRIM($D530)&lt;&gt;"",OR(COUNTIF(営業品目,$D530)=0,TRIM($I530)="",TRIM($N530)="",TRIM($Q530)="",TRIM($V530)="",TRIM($W530)="",TRIM($X530)="",AND($W530="R5",OR($X530="1",$X530="2",$X530="3")))), 1001,0)</f>
        <v>0</v>
      </c>
      <c r="B530" s="300"/>
      <c r="C530" s="262"/>
      <c r="D530" s="25"/>
      <c r="E530" s="26"/>
      <c r="F530" s="26"/>
      <c r="G530" s="26"/>
      <c r="H530" s="27"/>
      <c r="I530" s="28"/>
      <c r="J530" s="26"/>
      <c r="K530" s="26"/>
      <c r="L530" s="26"/>
      <c r="M530" s="27"/>
      <c r="N530" s="28"/>
      <c r="O530" s="26"/>
      <c r="P530" s="27"/>
      <c r="Q530" s="28"/>
      <c r="R530" s="26"/>
      <c r="S530" s="26"/>
      <c r="T530" s="26"/>
      <c r="U530" s="27"/>
      <c r="V530" s="1"/>
      <c r="W530" s="17"/>
      <c r="X530" s="19"/>
      <c r="Y530" s="20"/>
      <c r="Z530" s="118"/>
    </row>
    <row r="531" spans="1:26" ht="54.95" customHeight="1" x14ac:dyDescent="0.15">
      <c r="A531" s="258">
        <f>IF(AND(TRIM($D531)&lt;&gt;"",OR(COUNTIF(営業品目,$D531)=0,TRIM($I531)="",TRIM($N531)="",TRIM($Q531)="",TRIM($V531)="",TRIM($W531)="",TRIM($X531)="",AND($W531="R5",OR($X531="1",$X531="2",$X531="3")))), 1001,0)</f>
        <v>0</v>
      </c>
      <c r="B531" s="300"/>
      <c r="C531" s="262"/>
      <c r="D531" s="25"/>
      <c r="E531" s="26"/>
      <c r="F531" s="26"/>
      <c r="G531" s="26"/>
      <c r="H531" s="27"/>
      <c r="I531" s="28"/>
      <c r="J531" s="26"/>
      <c r="K531" s="26"/>
      <c r="L531" s="26"/>
      <c r="M531" s="27"/>
      <c r="N531" s="28"/>
      <c r="O531" s="26"/>
      <c r="P531" s="27"/>
      <c r="Q531" s="28"/>
      <c r="R531" s="26"/>
      <c r="S531" s="26"/>
      <c r="T531" s="26"/>
      <c r="U531" s="27"/>
      <c r="V531" s="1"/>
      <c r="W531" s="17"/>
      <c r="X531" s="19"/>
      <c r="Y531" s="20"/>
      <c r="Z531" s="118"/>
    </row>
    <row r="532" spans="1:26" ht="54.95" customHeight="1" x14ac:dyDescent="0.15">
      <c r="A532" s="258">
        <f>IF(AND(TRIM($D532)&lt;&gt;"",OR(COUNTIF(営業品目,$D532)=0,TRIM($I532)="",TRIM($N532)="",TRIM($Q532)="",TRIM($V532)="",TRIM($W532)="",TRIM($X532)="",AND($W532="R5",OR($X532="1",$X532="2",$X532="3")))), 1001,0)</f>
        <v>0</v>
      </c>
      <c r="B532" s="300"/>
      <c r="C532" s="262"/>
      <c r="D532" s="25"/>
      <c r="E532" s="26"/>
      <c r="F532" s="26"/>
      <c r="G532" s="26"/>
      <c r="H532" s="27"/>
      <c r="I532" s="28"/>
      <c r="J532" s="26"/>
      <c r="K532" s="26"/>
      <c r="L532" s="26"/>
      <c r="M532" s="27"/>
      <c r="N532" s="28"/>
      <c r="O532" s="26"/>
      <c r="P532" s="27"/>
      <c r="Q532" s="28"/>
      <c r="R532" s="26"/>
      <c r="S532" s="26"/>
      <c r="T532" s="26"/>
      <c r="U532" s="27"/>
      <c r="V532" s="1"/>
      <c r="W532" s="17"/>
      <c r="X532" s="19"/>
      <c r="Y532" s="20"/>
      <c r="Z532" s="118"/>
    </row>
    <row r="533" spans="1:26" ht="54.95" customHeight="1" x14ac:dyDescent="0.15">
      <c r="A533" s="258">
        <f>IF(AND(TRIM($D533)&lt;&gt;"",OR(COUNTIF(営業品目,$D533)=0,TRIM($I533)="",TRIM($N533)="",TRIM($Q533)="",TRIM($V533)="",TRIM($W533)="",TRIM($X533)="",AND($W533="R5",OR($X533="1",$X533="2",$X533="3")))), 1001,0)</f>
        <v>0</v>
      </c>
      <c r="B533" s="300"/>
      <c r="C533" s="262"/>
      <c r="D533" s="25"/>
      <c r="E533" s="26"/>
      <c r="F533" s="26"/>
      <c r="G533" s="26"/>
      <c r="H533" s="27"/>
      <c r="I533" s="28"/>
      <c r="J533" s="26"/>
      <c r="K533" s="26"/>
      <c r="L533" s="26"/>
      <c r="M533" s="27"/>
      <c r="N533" s="28"/>
      <c r="O533" s="26"/>
      <c r="P533" s="27"/>
      <c r="Q533" s="28"/>
      <c r="R533" s="26"/>
      <c r="S533" s="26"/>
      <c r="T533" s="26"/>
      <c r="U533" s="27"/>
      <c r="V533" s="1"/>
      <c r="W533" s="17"/>
      <c r="X533" s="19"/>
      <c r="Y533" s="20"/>
      <c r="Z533" s="118"/>
    </row>
    <row r="534" spans="1:26" ht="54.95" customHeight="1" x14ac:dyDescent="0.15">
      <c r="A534" s="258">
        <f>IF(AND(TRIM($D534)&lt;&gt;"",OR(COUNTIF(営業品目,$D534)=0,TRIM($I534)="",TRIM($N534)="",TRIM($Q534)="",TRIM($V534)="",TRIM($W534)="",TRIM($X534)="",AND($W534="R5",OR($X534="1",$X534="2",$X534="3")))), 1001,0)</f>
        <v>0</v>
      </c>
      <c r="B534" s="300"/>
      <c r="C534" s="262"/>
      <c r="D534" s="25"/>
      <c r="E534" s="26"/>
      <c r="F534" s="26"/>
      <c r="G534" s="26"/>
      <c r="H534" s="27"/>
      <c r="I534" s="28"/>
      <c r="J534" s="26"/>
      <c r="K534" s="26"/>
      <c r="L534" s="26"/>
      <c r="M534" s="27"/>
      <c r="N534" s="28"/>
      <c r="O534" s="26"/>
      <c r="P534" s="27"/>
      <c r="Q534" s="28"/>
      <c r="R534" s="26"/>
      <c r="S534" s="26"/>
      <c r="T534" s="26"/>
      <c r="U534" s="27"/>
      <c r="V534" s="1"/>
      <c r="W534" s="17"/>
      <c r="X534" s="19"/>
      <c r="Y534" s="20"/>
      <c r="Z534" s="118"/>
    </row>
    <row r="535" spans="1:26" ht="54.95" customHeight="1" x14ac:dyDescent="0.15">
      <c r="A535" s="258">
        <f>IF(AND(TRIM($D535)&lt;&gt;"",OR(COUNTIF(営業品目,$D535)=0,TRIM($I535)="",TRIM($N535)="",TRIM($Q535)="",TRIM($V535)="",TRIM($W535)="",TRIM($X535)="",AND($W535="R5",OR($X535="1",$X535="2",$X535="3")))), 1001,0)</f>
        <v>0</v>
      </c>
      <c r="B535" s="300"/>
      <c r="C535" s="262"/>
      <c r="D535" s="25"/>
      <c r="E535" s="26"/>
      <c r="F535" s="26"/>
      <c r="G535" s="26"/>
      <c r="H535" s="27"/>
      <c r="I535" s="28"/>
      <c r="J535" s="26"/>
      <c r="K535" s="26"/>
      <c r="L535" s="26"/>
      <c r="M535" s="27"/>
      <c r="N535" s="28"/>
      <c r="O535" s="26"/>
      <c r="P535" s="27"/>
      <c r="Q535" s="28"/>
      <c r="R535" s="26"/>
      <c r="S535" s="26"/>
      <c r="T535" s="26"/>
      <c r="U535" s="27"/>
      <c r="V535" s="1"/>
      <c r="W535" s="17"/>
      <c r="X535" s="19"/>
      <c r="Y535" s="20"/>
      <c r="Z535" s="118"/>
    </row>
    <row r="536" spans="1:26" ht="54.95" customHeight="1" x14ac:dyDescent="0.15">
      <c r="A536" s="258">
        <f>IF(AND(TRIM($D536)&lt;&gt;"",OR(COUNTIF(営業品目,$D536)=0,TRIM($I536)="",TRIM($N536)="",TRIM($Q536)="",TRIM($V536)="",TRIM($W536)="",TRIM($X536)="",AND($W536="R5",OR($X536="1",$X536="2",$X536="3")))), 1001,0)</f>
        <v>0</v>
      </c>
      <c r="B536" s="300"/>
      <c r="C536" s="262"/>
      <c r="D536" s="25"/>
      <c r="E536" s="26"/>
      <c r="F536" s="26"/>
      <c r="G536" s="26"/>
      <c r="H536" s="27"/>
      <c r="I536" s="28"/>
      <c r="J536" s="26"/>
      <c r="K536" s="26"/>
      <c r="L536" s="26"/>
      <c r="M536" s="27"/>
      <c r="N536" s="28"/>
      <c r="O536" s="26"/>
      <c r="P536" s="27"/>
      <c r="Q536" s="28"/>
      <c r="R536" s="26"/>
      <c r="S536" s="26"/>
      <c r="T536" s="26"/>
      <c r="U536" s="27"/>
      <c r="V536" s="1"/>
      <c r="W536" s="17"/>
      <c r="X536" s="19"/>
      <c r="Y536" s="20"/>
      <c r="Z536" s="118"/>
    </row>
    <row r="537" spans="1:26" ht="54.95" customHeight="1" x14ac:dyDescent="0.15">
      <c r="A537" s="258">
        <f>IF(AND(TRIM($D537)&lt;&gt;"",OR(COUNTIF(営業品目,$D537)=0,TRIM($I537)="",TRIM($N537)="",TRIM($Q537)="",TRIM($V537)="",TRIM($W537)="",TRIM($X537)="",AND($W537="R5",OR($X537="1",$X537="2",$X537="3")))), 1001,0)</f>
        <v>0</v>
      </c>
      <c r="B537" s="300"/>
      <c r="C537" s="262"/>
      <c r="D537" s="25"/>
      <c r="E537" s="26"/>
      <c r="F537" s="26"/>
      <c r="G537" s="26"/>
      <c r="H537" s="27"/>
      <c r="I537" s="28"/>
      <c r="J537" s="26"/>
      <c r="K537" s="26"/>
      <c r="L537" s="26"/>
      <c r="M537" s="27"/>
      <c r="N537" s="28"/>
      <c r="O537" s="26"/>
      <c r="P537" s="27"/>
      <c r="Q537" s="28"/>
      <c r="R537" s="26"/>
      <c r="S537" s="26"/>
      <c r="T537" s="26"/>
      <c r="U537" s="27"/>
      <c r="V537" s="1"/>
      <c r="W537" s="17"/>
      <c r="X537" s="19"/>
      <c r="Y537" s="20"/>
      <c r="Z537" s="118"/>
    </row>
    <row r="538" spans="1:26" ht="54.95" customHeight="1" x14ac:dyDescent="0.15">
      <c r="A538" s="258">
        <f>IF(AND(TRIM($D538)&lt;&gt;"",OR(COUNTIF(営業品目,$D538)=0,TRIM($I538)="",TRIM($N538)="",TRIM($Q538)="",TRIM($V538)="",TRIM($W538)="",TRIM($X538)="",AND($W538="R5",OR($X538="1",$X538="2",$X538="3")))), 1001,0)</f>
        <v>0</v>
      </c>
      <c r="B538" s="300"/>
      <c r="C538" s="262"/>
      <c r="D538" s="25"/>
      <c r="E538" s="26"/>
      <c r="F538" s="26"/>
      <c r="G538" s="26"/>
      <c r="H538" s="27"/>
      <c r="I538" s="28"/>
      <c r="J538" s="26"/>
      <c r="K538" s="26"/>
      <c r="L538" s="26"/>
      <c r="M538" s="27"/>
      <c r="N538" s="28"/>
      <c r="O538" s="26"/>
      <c r="P538" s="27"/>
      <c r="Q538" s="28"/>
      <c r="R538" s="26"/>
      <c r="S538" s="26"/>
      <c r="T538" s="26"/>
      <c r="U538" s="27"/>
      <c r="V538" s="1"/>
      <c r="W538" s="17"/>
      <c r="X538" s="19"/>
      <c r="Y538" s="20"/>
      <c r="Z538" s="118"/>
    </row>
    <row r="539" spans="1:26" ht="54.95" customHeight="1" x14ac:dyDescent="0.15">
      <c r="A539" s="258">
        <f>IF(AND(TRIM($D539)&lt;&gt;"",OR(COUNTIF(営業品目,$D539)=0,TRIM($I539)="",TRIM($N539)="",TRIM($Q539)="",TRIM($V539)="",TRIM($W539)="",TRIM($X539)="",AND($W539="R5",OR($X539="1",$X539="2",$X539="3")))), 1001,0)</f>
        <v>0</v>
      </c>
      <c r="B539" s="300"/>
      <c r="C539" s="262"/>
      <c r="D539" s="25"/>
      <c r="E539" s="26"/>
      <c r="F539" s="26"/>
      <c r="G539" s="26"/>
      <c r="H539" s="27"/>
      <c r="I539" s="28"/>
      <c r="J539" s="26"/>
      <c r="K539" s="26"/>
      <c r="L539" s="26"/>
      <c r="M539" s="27"/>
      <c r="N539" s="28"/>
      <c r="O539" s="26"/>
      <c r="P539" s="27"/>
      <c r="Q539" s="28"/>
      <c r="R539" s="26"/>
      <c r="S539" s="26"/>
      <c r="T539" s="26"/>
      <c r="U539" s="27"/>
      <c r="V539" s="1"/>
      <c r="W539" s="17"/>
      <c r="X539" s="19"/>
      <c r="Y539" s="20"/>
      <c r="Z539" s="118"/>
    </row>
    <row r="540" spans="1:26" ht="54.95" customHeight="1" x14ac:dyDescent="0.15">
      <c r="A540" s="258">
        <f>IF(AND(TRIM($D540)&lt;&gt;"",OR(COUNTIF(営業品目,$D540)=0,TRIM($I540)="",TRIM($N540)="",TRIM($Q540)="",TRIM($V540)="",TRIM($W540)="",TRIM($X540)="",AND($W540="R5",OR($X540="1",$X540="2",$X540="3")))), 1001,0)</f>
        <v>0</v>
      </c>
      <c r="B540" s="300"/>
      <c r="C540" s="262"/>
      <c r="D540" s="25"/>
      <c r="E540" s="26"/>
      <c r="F540" s="26"/>
      <c r="G540" s="26"/>
      <c r="H540" s="27"/>
      <c r="I540" s="28"/>
      <c r="J540" s="26"/>
      <c r="K540" s="26"/>
      <c r="L540" s="26"/>
      <c r="M540" s="27"/>
      <c r="N540" s="28"/>
      <c r="O540" s="26"/>
      <c r="P540" s="27"/>
      <c r="Q540" s="28"/>
      <c r="R540" s="26"/>
      <c r="S540" s="26"/>
      <c r="T540" s="26"/>
      <c r="U540" s="27"/>
      <c r="V540" s="1"/>
      <c r="W540" s="17"/>
      <c r="X540" s="19"/>
      <c r="Y540" s="20"/>
      <c r="Z540" s="118"/>
    </row>
    <row r="541" spans="1:26" ht="54.95" customHeight="1" x14ac:dyDescent="0.15">
      <c r="A541" s="258">
        <f>IF(AND(TRIM($D541)&lt;&gt;"",OR(COUNTIF(営業品目,$D541)=0,TRIM($I541)="",TRIM($N541)="",TRIM($Q541)="",TRIM($V541)="",TRIM($W541)="",TRIM($X541)="",AND($W541="R5",OR($X541="1",$X541="2",$X541="3")))), 1001,0)</f>
        <v>0</v>
      </c>
      <c r="B541" s="300"/>
      <c r="C541" s="262"/>
      <c r="D541" s="25"/>
      <c r="E541" s="26"/>
      <c r="F541" s="26"/>
      <c r="G541" s="26"/>
      <c r="H541" s="27"/>
      <c r="I541" s="28"/>
      <c r="J541" s="26"/>
      <c r="K541" s="26"/>
      <c r="L541" s="26"/>
      <c r="M541" s="27"/>
      <c r="N541" s="28"/>
      <c r="O541" s="26"/>
      <c r="P541" s="27"/>
      <c r="Q541" s="28"/>
      <c r="R541" s="26"/>
      <c r="S541" s="26"/>
      <c r="T541" s="26"/>
      <c r="U541" s="27"/>
      <c r="V541" s="1"/>
      <c r="W541" s="17"/>
      <c r="X541" s="19"/>
      <c r="Y541" s="20"/>
      <c r="Z541" s="118"/>
    </row>
    <row r="542" spans="1:26" ht="54.95" customHeight="1" x14ac:dyDescent="0.15">
      <c r="A542" s="258">
        <f>IF(AND(TRIM($D542)&lt;&gt;"",OR(COUNTIF(営業品目,$D542)=0,TRIM($I542)="",TRIM($N542)="",TRIM($Q542)="",TRIM($V542)="",TRIM($W542)="",TRIM($X542)="",AND($W542="R5",OR($X542="1",$X542="2",$X542="3")))), 1001,0)</f>
        <v>0</v>
      </c>
      <c r="B542" s="300"/>
      <c r="C542" s="262"/>
      <c r="D542" s="25"/>
      <c r="E542" s="26"/>
      <c r="F542" s="26"/>
      <c r="G542" s="26"/>
      <c r="H542" s="27"/>
      <c r="I542" s="28"/>
      <c r="J542" s="26"/>
      <c r="K542" s="26"/>
      <c r="L542" s="26"/>
      <c r="M542" s="27"/>
      <c r="N542" s="28"/>
      <c r="O542" s="26"/>
      <c r="P542" s="27"/>
      <c r="Q542" s="28"/>
      <c r="R542" s="26"/>
      <c r="S542" s="26"/>
      <c r="T542" s="26"/>
      <c r="U542" s="27"/>
      <c r="V542" s="1"/>
      <c r="W542" s="17"/>
      <c r="X542" s="19"/>
      <c r="Y542" s="20"/>
      <c r="Z542" s="118"/>
    </row>
    <row r="543" spans="1:26" ht="54.95" customHeight="1" x14ac:dyDescent="0.15">
      <c r="A543" s="258">
        <f>IF(AND(TRIM($D543)&lt;&gt;"",OR(COUNTIF(営業品目,$D543)=0,TRIM($I543)="",TRIM($N543)="",TRIM($Q543)="",TRIM($V543)="",TRIM($W543)="",TRIM($X543)="",AND($W543="R5",OR($X543="1",$X543="2",$X543="3")))), 1001,0)</f>
        <v>0</v>
      </c>
      <c r="B543" s="300"/>
      <c r="C543" s="262"/>
      <c r="D543" s="25"/>
      <c r="E543" s="26"/>
      <c r="F543" s="26"/>
      <c r="G543" s="26"/>
      <c r="H543" s="27"/>
      <c r="I543" s="28"/>
      <c r="J543" s="26"/>
      <c r="K543" s="26"/>
      <c r="L543" s="26"/>
      <c r="M543" s="27"/>
      <c r="N543" s="28"/>
      <c r="O543" s="26"/>
      <c r="P543" s="27"/>
      <c r="Q543" s="28"/>
      <c r="R543" s="26"/>
      <c r="S543" s="26"/>
      <c r="T543" s="26"/>
      <c r="U543" s="27"/>
      <c r="V543" s="1"/>
      <c r="W543" s="17"/>
      <c r="X543" s="19"/>
      <c r="Y543" s="20"/>
      <c r="Z543" s="118"/>
    </row>
    <row r="544" spans="1:26" ht="54.95" customHeight="1" x14ac:dyDescent="0.15">
      <c r="A544" s="258">
        <f>IF(AND(TRIM($D544)&lt;&gt;"",OR(COUNTIF(営業品目,$D544)=0,TRIM($I544)="",TRIM($N544)="",TRIM($Q544)="",TRIM($V544)="",TRIM($W544)="",TRIM($X544)="",AND($W544="R5",OR($X544="1",$X544="2",$X544="3")))), 1001,0)</f>
        <v>0</v>
      </c>
      <c r="B544" s="300"/>
      <c r="C544" s="262"/>
      <c r="D544" s="74"/>
      <c r="E544" s="65"/>
      <c r="F544" s="65"/>
      <c r="G544" s="65"/>
      <c r="H544" s="66"/>
      <c r="I544" s="64"/>
      <c r="J544" s="65"/>
      <c r="K544" s="65"/>
      <c r="L544" s="65"/>
      <c r="M544" s="66"/>
      <c r="N544" s="64"/>
      <c r="O544" s="65"/>
      <c r="P544" s="66"/>
      <c r="Q544" s="64"/>
      <c r="R544" s="65"/>
      <c r="S544" s="65"/>
      <c r="T544" s="65"/>
      <c r="U544" s="66"/>
      <c r="V544" s="2"/>
      <c r="W544" s="18"/>
      <c r="X544" s="21"/>
      <c r="Y544" s="22"/>
      <c r="Z544" s="118"/>
    </row>
    <row r="545" spans="1:27" ht="20.100000000000001" customHeight="1" x14ac:dyDescent="0.15">
      <c r="A545" s="258"/>
      <c r="B545" s="82"/>
      <c r="C545" s="105"/>
      <c r="D545" s="106"/>
      <c r="E545" s="103"/>
      <c r="F545" s="103"/>
      <c r="G545" s="103"/>
      <c r="H545" s="103"/>
      <c r="I545" s="173"/>
      <c r="J545" s="124"/>
      <c r="K545" s="124"/>
      <c r="L545" s="124"/>
      <c r="M545" s="124"/>
      <c r="N545" s="124"/>
      <c r="O545" s="124"/>
      <c r="P545" s="124"/>
      <c r="Q545" s="124"/>
      <c r="R545" s="124"/>
      <c r="S545" s="124"/>
      <c r="T545" s="124"/>
      <c r="U545" s="124"/>
      <c r="V545" s="124"/>
      <c r="W545" s="124"/>
      <c r="X545" s="124"/>
      <c r="Y545" s="124"/>
      <c r="Z545" s="118"/>
    </row>
    <row r="546" spans="1:27" ht="20.100000000000001" customHeight="1" x14ac:dyDescent="0.15">
      <c r="A546" s="258"/>
      <c r="B546" s="82"/>
      <c r="C546" s="120"/>
      <c r="D546" s="121"/>
      <c r="E546" s="121"/>
      <c r="F546" s="121"/>
      <c r="G546" s="121"/>
      <c r="H546" s="121"/>
      <c r="I546" s="121"/>
      <c r="J546" s="122"/>
      <c r="K546" s="122"/>
      <c r="L546" s="122"/>
      <c r="M546" s="122"/>
      <c r="N546" s="122"/>
      <c r="O546" s="122"/>
      <c r="P546" s="122"/>
      <c r="Q546" s="122"/>
      <c r="R546" s="122"/>
      <c r="S546" s="122"/>
      <c r="T546" s="122"/>
      <c r="U546" s="122"/>
      <c r="V546" s="122"/>
      <c r="W546" s="122"/>
      <c r="X546" s="122"/>
      <c r="Y546" s="122"/>
      <c r="Z546" s="285"/>
      <c r="AA546" s="124"/>
    </row>
    <row r="547" spans="1:27" ht="20.100000000000001" customHeight="1" x14ac:dyDescent="0.15">
      <c r="A547" s="258"/>
      <c r="B547" s="82"/>
      <c r="C547" s="103"/>
      <c r="D547" s="103"/>
      <c r="E547" s="103"/>
      <c r="F547" s="103"/>
      <c r="G547" s="103"/>
      <c r="H547" s="103"/>
      <c r="I547" s="103"/>
      <c r="J547" s="124"/>
      <c r="K547" s="124"/>
      <c r="L547" s="103"/>
      <c r="M547" s="103"/>
      <c r="N547" s="103"/>
      <c r="O547" s="103"/>
      <c r="P547" s="103"/>
      <c r="Q547" s="103"/>
      <c r="R547" s="103"/>
      <c r="S547" s="103"/>
      <c r="T547" s="103"/>
      <c r="U547" s="103"/>
      <c r="V547" s="103"/>
      <c r="W547" s="103"/>
      <c r="X547" s="103"/>
      <c r="Y547" s="103"/>
      <c r="Z547" s="103"/>
      <c r="AA547" s="103"/>
    </row>
    <row r="548" spans="1:27" ht="20.100000000000001" customHeight="1" x14ac:dyDescent="0.15">
      <c r="A548" s="82"/>
      <c r="B548" s="82"/>
      <c r="C548" s="103"/>
      <c r="D548" s="103"/>
      <c r="E548" s="103"/>
      <c r="F548" s="103"/>
      <c r="G548" s="103"/>
      <c r="H548" s="103"/>
      <c r="I548" s="286"/>
      <c r="J548" s="168"/>
      <c r="K548" s="168"/>
      <c r="L548" s="168"/>
      <c r="M548" s="168"/>
      <c r="N548" s="168"/>
      <c r="O548" s="168"/>
      <c r="P548" s="168"/>
      <c r="Q548" s="168"/>
      <c r="R548" s="168"/>
      <c r="S548" s="168"/>
      <c r="T548" s="168"/>
      <c r="U548" s="168"/>
    </row>
    <row r="549" spans="1:27" ht="20.100000000000001" customHeight="1" x14ac:dyDescent="0.15">
      <c r="A549" s="82"/>
      <c r="B549" s="82"/>
      <c r="C549" s="95" t="s">
        <v>269</v>
      </c>
      <c r="D549" s="96"/>
      <c r="E549" s="96"/>
      <c r="F549" s="96"/>
      <c r="G549" s="96"/>
      <c r="H549" s="97"/>
      <c r="I549" s="255"/>
    </row>
    <row r="550" spans="1:27" ht="20.100000000000001" customHeight="1" x14ac:dyDescent="0.15">
      <c r="A550" s="82"/>
      <c r="B550" s="82"/>
      <c r="C550" s="98"/>
      <c r="D550" s="99"/>
      <c r="E550" s="99"/>
      <c r="F550" s="99"/>
      <c r="G550" s="99"/>
      <c r="H550" s="99"/>
      <c r="I550" s="147"/>
      <c r="J550" s="101"/>
      <c r="K550" s="101"/>
      <c r="L550" s="101"/>
      <c r="M550" s="101"/>
      <c r="N550" s="101"/>
      <c r="O550" s="101"/>
      <c r="P550" s="101"/>
      <c r="Q550" s="101"/>
      <c r="R550" s="101"/>
      <c r="S550" s="101"/>
      <c r="T550" s="101"/>
      <c r="U550" s="101"/>
      <c r="V550" s="287"/>
      <c r="W550" s="287"/>
      <c r="X550" s="287"/>
      <c r="Y550" s="287"/>
      <c r="Z550" s="130"/>
    </row>
    <row r="551" spans="1:27" ht="20.100000000000001" customHeight="1" x14ac:dyDescent="0.15">
      <c r="A551" s="82">
        <f>IF(SUM(役員情報入力シート!A9:A58)&gt;0, 1001, 0)</f>
        <v>1001</v>
      </c>
      <c r="B551" s="300"/>
      <c r="C551" s="105"/>
      <c r="D551" s="150" t="s">
        <v>277</v>
      </c>
      <c r="E551" s="103"/>
      <c r="F551" s="103"/>
      <c r="G551" s="103"/>
      <c r="H551" s="103"/>
      <c r="I551" s="288"/>
      <c r="J551" s="168"/>
      <c r="K551" s="168"/>
      <c r="L551" s="168"/>
      <c r="M551" s="168"/>
      <c r="N551" s="168"/>
      <c r="O551" s="168"/>
      <c r="P551" s="286"/>
      <c r="Q551" s="168"/>
      <c r="R551" s="168"/>
      <c r="S551" s="168"/>
      <c r="T551" s="168"/>
      <c r="U551" s="168"/>
      <c r="Z551" s="118"/>
    </row>
    <row r="552" spans="1:27" ht="20.100000000000001" customHeight="1" x14ac:dyDescent="0.15">
      <c r="A552" s="82"/>
      <c r="B552" s="82"/>
      <c r="C552" s="120"/>
      <c r="D552" s="121"/>
      <c r="E552" s="121"/>
      <c r="F552" s="121"/>
      <c r="G552" s="121"/>
      <c r="H552" s="121"/>
      <c r="I552" s="289"/>
      <c r="J552" s="290"/>
      <c r="K552" s="290"/>
      <c r="L552" s="290"/>
      <c r="M552" s="290"/>
      <c r="N552" s="290"/>
      <c r="O552" s="290"/>
      <c r="P552" s="290"/>
      <c r="Q552" s="290"/>
      <c r="R552" s="290"/>
      <c r="S552" s="290"/>
      <c r="T552" s="290"/>
      <c r="U552" s="290"/>
      <c r="V552" s="127"/>
      <c r="W552" s="127"/>
      <c r="X552" s="127"/>
      <c r="Y552" s="127"/>
      <c r="Z552" s="291"/>
    </row>
    <row r="553" spans="1:27" ht="20.100000000000001" customHeight="1" x14ac:dyDescent="0.15">
      <c r="A553" s="82"/>
      <c r="B553" s="82"/>
      <c r="C553" s="103"/>
      <c r="D553" s="103"/>
      <c r="E553" s="103"/>
      <c r="F553" s="103"/>
      <c r="G553" s="103"/>
      <c r="H553" s="103"/>
      <c r="I553" s="292"/>
      <c r="J553" s="168"/>
      <c r="K553" s="168"/>
      <c r="L553" s="168"/>
      <c r="M553" s="168"/>
      <c r="N553" s="168"/>
      <c r="O553" s="168"/>
      <c r="P553" s="168"/>
      <c r="Q553" s="168"/>
      <c r="R553" s="168"/>
      <c r="S553" s="168"/>
      <c r="T553" s="168"/>
      <c r="U553" s="168"/>
    </row>
  </sheetData>
  <sheetProtection algorithmName="SHA-512" hashValue="34mP23on9UmugxPEszD+KPCeFA74DkXeyaqjKa+dLqGeJvAqhaFDKXUaT+QCSjXf+KPNmFl2857jzUL3supyZg==" saltValue="KjZP0dCJyisQzkoF+SB6nw==" spinCount="100000" sheet="1" objects="1" scenarios="1"/>
  <dataConsolidate/>
  <mergeCells count="1236">
    <mergeCell ref="H456:I456"/>
    <mergeCell ref="J456:P456"/>
    <mergeCell ref="Q456:Y456"/>
    <mergeCell ref="D401:F406"/>
    <mergeCell ref="H402:I402"/>
    <mergeCell ref="J402:P402"/>
    <mergeCell ref="Q402:Y402"/>
    <mergeCell ref="H403:I403"/>
    <mergeCell ref="J403:P403"/>
    <mergeCell ref="Q403:Y403"/>
    <mergeCell ref="H404:I404"/>
    <mergeCell ref="J404:P404"/>
    <mergeCell ref="Q404:Y404"/>
    <mergeCell ref="H405:I405"/>
    <mergeCell ref="J405:P405"/>
    <mergeCell ref="Q405:Y405"/>
    <mergeCell ref="H406:I406"/>
    <mergeCell ref="J406:P406"/>
    <mergeCell ref="Q406:Y406"/>
    <mergeCell ref="H416:I416"/>
    <mergeCell ref="H417:I417"/>
    <mergeCell ref="J413:P413"/>
    <mergeCell ref="J414:P414"/>
    <mergeCell ref="J412:P412"/>
    <mergeCell ref="J418:P418"/>
    <mergeCell ref="J419:P419"/>
    <mergeCell ref="H410:I410"/>
    <mergeCell ref="H411:I411"/>
    <mergeCell ref="H407:I407"/>
    <mergeCell ref="Q452:Y452"/>
    <mergeCell ref="Q453:Y453"/>
    <mergeCell ref="Q454:Y454"/>
    <mergeCell ref="H432:I432"/>
    <mergeCell ref="J432:P432"/>
    <mergeCell ref="Q432:Y432"/>
    <mergeCell ref="Q425:Y425"/>
    <mergeCell ref="Q426:Y426"/>
    <mergeCell ref="Q427:Y427"/>
    <mergeCell ref="Q428:Y428"/>
    <mergeCell ref="Q429:Y429"/>
    <mergeCell ref="Q381:Y381"/>
    <mergeCell ref="Q382:Y382"/>
    <mergeCell ref="Q383:Y383"/>
    <mergeCell ref="Q384:Y384"/>
    <mergeCell ref="Q385:Y385"/>
    <mergeCell ref="Q386:Y386"/>
    <mergeCell ref="Q387:Y387"/>
    <mergeCell ref="Q388:Y388"/>
    <mergeCell ref="Q389:Y389"/>
    <mergeCell ref="H418:I418"/>
    <mergeCell ref="H419:I419"/>
    <mergeCell ref="H420:I420"/>
    <mergeCell ref="H412:I412"/>
    <mergeCell ref="H413:I413"/>
    <mergeCell ref="H414:I414"/>
    <mergeCell ref="H415:I415"/>
    <mergeCell ref="H381:I381"/>
    <mergeCell ref="H408:I408"/>
    <mergeCell ref="H385:I385"/>
    <mergeCell ref="H383:I383"/>
    <mergeCell ref="H384:I384"/>
    <mergeCell ref="H389:I389"/>
    <mergeCell ref="H397:I397"/>
    <mergeCell ref="H398:I398"/>
    <mergeCell ref="H246:I246"/>
    <mergeCell ref="J246:P246"/>
    <mergeCell ref="Q246:Y246"/>
    <mergeCell ref="H250:I250"/>
    <mergeCell ref="J250:P250"/>
    <mergeCell ref="Q250:Y250"/>
    <mergeCell ref="H254:I254"/>
    <mergeCell ref="J254:P254"/>
    <mergeCell ref="Q254:Y254"/>
    <mergeCell ref="H255:I255"/>
    <mergeCell ref="J255:P255"/>
    <mergeCell ref="Q255:Y255"/>
    <mergeCell ref="H287:I287"/>
    <mergeCell ref="J287:P287"/>
    <mergeCell ref="Q287:Y287"/>
    <mergeCell ref="H288:I288"/>
    <mergeCell ref="J288:P288"/>
    <mergeCell ref="Q288:Y288"/>
    <mergeCell ref="J272:P272"/>
    <mergeCell ref="Q248:Y248"/>
    <mergeCell ref="Q253:Y253"/>
    <mergeCell ref="Q256:Y256"/>
    <mergeCell ref="Q257:Y257"/>
    <mergeCell ref="Q258:Y258"/>
    <mergeCell ref="Q260:Y260"/>
    <mergeCell ref="Q262:Y262"/>
    <mergeCell ref="Q261:Y261"/>
    <mergeCell ref="Q263:Y263"/>
    <mergeCell ref="Q264:Y264"/>
    <mergeCell ref="H247:I247"/>
    <mergeCell ref="H248:I248"/>
    <mergeCell ref="H261:I261"/>
    <mergeCell ref="J291:P291"/>
    <mergeCell ref="Q417:Y417"/>
    <mergeCell ref="Q418:Y418"/>
    <mergeCell ref="Q419:Y419"/>
    <mergeCell ref="Q420:Y420"/>
    <mergeCell ref="H435:I435"/>
    <mergeCell ref="H436:I436"/>
    <mergeCell ref="H440:I440"/>
    <mergeCell ref="H464:I464"/>
    <mergeCell ref="H465:I465"/>
    <mergeCell ref="H468:I468"/>
    <mergeCell ref="H471:I471"/>
    <mergeCell ref="H472:I472"/>
    <mergeCell ref="J251:P251"/>
    <mergeCell ref="J252:P252"/>
    <mergeCell ref="J259:P259"/>
    <mergeCell ref="H330:I330"/>
    <mergeCell ref="J330:P330"/>
    <mergeCell ref="J399:P399"/>
    <mergeCell ref="J408:P408"/>
    <mergeCell ref="J435:P435"/>
    <mergeCell ref="J436:P436"/>
    <mergeCell ref="J440:P440"/>
    <mergeCell ref="J279:P279"/>
    <mergeCell ref="J280:P280"/>
    <mergeCell ref="J258:P258"/>
    <mergeCell ref="J260:P260"/>
    <mergeCell ref="J262:P262"/>
    <mergeCell ref="Q421:Y421"/>
    <mergeCell ref="Q422:Y422"/>
    <mergeCell ref="Q423:Y423"/>
    <mergeCell ref="Q424:Y424"/>
    <mergeCell ref="I517:M517"/>
    <mergeCell ref="Q399:Y399"/>
    <mergeCell ref="Q408:Y408"/>
    <mergeCell ref="Q435:Y435"/>
    <mergeCell ref="Q436:Y436"/>
    <mergeCell ref="Q440:Y440"/>
    <mergeCell ref="Q392:Y392"/>
    <mergeCell ref="Q395:Y395"/>
    <mergeCell ref="Q396:Y396"/>
    <mergeCell ref="Q397:Y397"/>
    <mergeCell ref="Q398:Y398"/>
    <mergeCell ref="Q400:Y400"/>
    <mergeCell ref="Q401:Y401"/>
    <mergeCell ref="Q407:Y407"/>
    <mergeCell ref="Q409:Y409"/>
    <mergeCell ref="Q410:Y410"/>
    <mergeCell ref="Q411:Y411"/>
    <mergeCell ref="Q412:Y412"/>
    <mergeCell ref="Q413:Y413"/>
    <mergeCell ref="Q414:Y414"/>
    <mergeCell ref="Q439:Y439"/>
    <mergeCell ref="Q415:Y415"/>
    <mergeCell ref="Q416:Y416"/>
    <mergeCell ref="Q484:Y484"/>
    <mergeCell ref="W493:Y493"/>
    <mergeCell ref="D492:Y492"/>
    <mergeCell ref="V493:V494"/>
    <mergeCell ref="Q493:U494"/>
    <mergeCell ref="H450:I450"/>
    <mergeCell ref="H393:I393"/>
    <mergeCell ref="J393:P393"/>
    <mergeCell ref="Q393:Y393"/>
    <mergeCell ref="X498:Y498"/>
    <mergeCell ref="X499:Y499"/>
    <mergeCell ref="D544:H544"/>
    <mergeCell ref="D514:H514"/>
    <mergeCell ref="D509:H509"/>
    <mergeCell ref="I509:M509"/>
    <mergeCell ref="N509:P509"/>
    <mergeCell ref="Q509:U509"/>
    <mergeCell ref="D510:H510"/>
    <mergeCell ref="I510:M510"/>
    <mergeCell ref="N510:P510"/>
    <mergeCell ref="Q510:U510"/>
    <mergeCell ref="D511:H511"/>
    <mergeCell ref="I511:M511"/>
    <mergeCell ref="N511:P511"/>
    <mergeCell ref="Q511:U511"/>
    <mergeCell ref="D512:H512"/>
    <mergeCell ref="I512:M512"/>
    <mergeCell ref="N512:P512"/>
    <mergeCell ref="Q512:U512"/>
    <mergeCell ref="D513:H513"/>
    <mergeCell ref="I513:M513"/>
    <mergeCell ref="N513:P513"/>
    <mergeCell ref="I515:M515"/>
    <mergeCell ref="X516:Y516"/>
    <mergeCell ref="X517:Y517"/>
    <mergeCell ref="D522:H522"/>
    <mergeCell ref="I522:M522"/>
    <mergeCell ref="N515:P515"/>
    <mergeCell ref="I544:M544"/>
    <mergeCell ref="N544:P544"/>
    <mergeCell ref="D517:H517"/>
    <mergeCell ref="D496:H496"/>
    <mergeCell ref="D497:H497"/>
    <mergeCell ref="D498:H498"/>
    <mergeCell ref="D499:H499"/>
    <mergeCell ref="D500:H500"/>
    <mergeCell ref="D501:H501"/>
    <mergeCell ref="J484:P484"/>
    <mergeCell ref="N498:P498"/>
    <mergeCell ref="Q498:U498"/>
    <mergeCell ref="I499:M499"/>
    <mergeCell ref="N499:P499"/>
    <mergeCell ref="Q499:U499"/>
    <mergeCell ref="I495:M495"/>
    <mergeCell ref="N495:P495"/>
    <mergeCell ref="Q495:U495"/>
    <mergeCell ref="I496:M496"/>
    <mergeCell ref="N496:P496"/>
    <mergeCell ref="Q496:U496"/>
    <mergeCell ref="I497:M497"/>
    <mergeCell ref="N497:P497"/>
    <mergeCell ref="Q497:U497"/>
    <mergeCell ref="N493:P494"/>
    <mergeCell ref="I493:M494"/>
    <mergeCell ref="D493:H494"/>
    <mergeCell ref="D495:H495"/>
    <mergeCell ref="C490:I490"/>
    <mergeCell ref="Q477:Y477"/>
    <mergeCell ref="J450:P450"/>
    <mergeCell ref="Q450:Y450"/>
    <mergeCell ref="Q390:Y390"/>
    <mergeCell ref="Q391:Y391"/>
    <mergeCell ref="J465:P465"/>
    <mergeCell ref="J471:P471"/>
    <mergeCell ref="J472:P472"/>
    <mergeCell ref="Q462:Y462"/>
    <mergeCell ref="J459:P459"/>
    <mergeCell ref="J449:P449"/>
    <mergeCell ref="Q478:Y478"/>
    <mergeCell ref="Q479:Y479"/>
    <mergeCell ref="Q463:Y463"/>
    <mergeCell ref="Q466:Y466"/>
    <mergeCell ref="Q467:Y467"/>
    <mergeCell ref="Q469:Y469"/>
    <mergeCell ref="Q470:Y470"/>
    <mergeCell ref="Q474:Y474"/>
    <mergeCell ref="Q473:Y473"/>
    <mergeCell ref="Q464:Y464"/>
    <mergeCell ref="J394:P394"/>
    <mergeCell ref="Q394:Y394"/>
    <mergeCell ref="J410:P410"/>
    <mergeCell ref="Q378:Y378"/>
    <mergeCell ref="Q379:Y379"/>
    <mergeCell ref="Q380:Y380"/>
    <mergeCell ref="Q350:Y350"/>
    <mergeCell ref="Q455:Y455"/>
    <mergeCell ref="Q430:Y430"/>
    <mergeCell ref="Q431:Y431"/>
    <mergeCell ref="Q433:Y433"/>
    <mergeCell ref="Q434:Y434"/>
    <mergeCell ref="Q437:Y437"/>
    <mergeCell ref="Q438:Y438"/>
    <mergeCell ref="Q441:Y441"/>
    <mergeCell ref="Q442:Y442"/>
    <mergeCell ref="Q443:Y443"/>
    <mergeCell ref="Q444:Y444"/>
    <mergeCell ref="J451:P451"/>
    <mergeCell ref="J473:P473"/>
    <mergeCell ref="J368:P368"/>
    <mergeCell ref="Q368:Y368"/>
    <mergeCell ref="J372:P372"/>
    <mergeCell ref="Q372:Y372"/>
    <mergeCell ref="J377:P377"/>
    <mergeCell ref="Q377:Y377"/>
    <mergeCell ref="J373:P373"/>
    <mergeCell ref="J397:P397"/>
    <mergeCell ref="J420:P420"/>
    <mergeCell ref="J415:P415"/>
    <mergeCell ref="J416:P416"/>
    <mergeCell ref="J417:P417"/>
    <mergeCell ref="J411:P411"/>
    <mergeCell ref="J398:P398"/>
    <mergeCell ref="J400:P400"/>
    <mergeCell ref="Q277:Y277"/>
    <mergeCell ref="Q278:Y278"/>
    <mergeCell ref="Q279:Y279"/>
    <mergeCell ref="Q280:Y280"/>
    <mergeCell ref="Q281:Y281"/>
    <mergeCell ref="Q282:Y282"/>
    <mergeCell ref="Q283:Y283"/>
    <mergeCell ref="Q284:Y284"/>
    <mergeCell ref="Q328:Y328"/>
    <mergeCell ref="Q329:Y329"/>
    <mergeCell ref="Q332:Y332"/>
    <mergeCell ref="Q304:Y304"/>
    <mergeCell ref="Q305:Y305"/>
    <mergeCell ref="Q306:Y306"/>
    <mergeCell ref="Q312:Y312"/>
    <mergeCell ref="Q330:Y330"/>
    <mergeCell ref="Q343:Y343"/>
    <mergeCell ref="Q294:Y294"/>
    <mergeCell ref="Q331:Y331"/>
    <mergeCell ref="Q339:Y339"/>
    <mergeCell ref="Q327:Y327"/>
    <mergeCell ref="Q322:Y322"/>
    <mergeCell ref="Q233:Y233"/>
    <mergeCell ref="Q234:Y234"/>
    <mergeCell ref="Q235:Y235"/>
    <mergeCell ref="Q236:Y236"/>
    <mergeCell ref="Q237:Y237"/>
    <mergeCell ref="Q249:Y249"/>
    <mergeCell ref="Q340:Y340"/>
    <mergeCell ref="Q341:Y341"/>
    <mergeCell ref="Q251:Y251"/>
    <mergeCell ref="Q252:Y252"/>
    <mergeCell ref="Q259:Y259"/>
    <mergeCell ref="Q238:Y238"/>
    <mergeCell ref="Q239:Y239"/>
    <mergeCell ref="Q240:Y240"/>
    <mergeCell ref="Q241:Y241"/>
    <mergeCell ref="Q242:Y242"/>
    <mergeCell ref="Q243:Y243"/>
    <mergeCell ref="Q244:Y244"/>
    <mergeCell ref="Q267:Y267"/>
    <mergeCell ref="Q268:Y268"/>
    <mergeCell ref="Q269:Y269"/>
    <mergeCell ref="Q270:Y270"/>
    <mergeCell ref="Q271:Y271"/>
    <mergeCell ref="Q272:Y272"/>
    <mergeCell ref="Q273:Y273"/>
    <mergeCell ref="Q274:Y274"/>
    <mergeCell ref="Q275:Y275"/>
    <mergeCell ref="Q276:Y276"/>
    <mergeCell ref="Q265:Y265"/>
    <mergeCell ref="Q266:Y266"/>
    <mergeCell ref="Q245:Y245"/>
    <mergeCell ref="Q247:Y247"/>
    <mergeCell ref="Q226:Y226"/>
    <mergeCell ref="Q227:Y227"/>
    <mergeCell ref="Q228:Y228"/>
    <mergeCell ref="Q229:Y229"/>
    <mergeCell ref="Q230:Y230"/>
    <mergeCell ref="Q231:Y231"/>
    <mergeCell ref="Q232:Y232"/>
    <mergeCell ref="Q223:Y223"/>
    <mergeCell ref="Q224:Y224"/>
    <mergeCell ref="E200:Y200"/>
    <mergeCell ref="E191:Y191"/>
    <mergeCell ref="D207:Y207"/>
    <mergeCell ref="D209:Y209"/>
    <mergeCell ref="Q211:Y211"/>
    <mergeCell ref="Q212:Y212"/>
    <mergeCell ref="Q213:Y213"/>
    <mergeCell ref="Q214:Y214"/>
    <mergeCell ref="Q215:Y215"/>
    <mergeCell ref="Q216:Y216"/>
    <mergeCell ref="Q217:Y217"/>
    <mergeCell ref="Q218:Y218"/>
    <mergeCell ref="Q219:Y219"/>
    <mergeCell ref="J219:P219"/>
    <mergeCell ref="Q220:Y220"/>
    <mergeCell ref="Q221:Y221"/>
    <mergeCell ref="H220:I220"/>
    <mergeCell ref="H221:I221"/>
    <mergeCell ref="C205:H205"/>
    <mergeCell ref="E201:H201"/>
    <mergeCell ref="J215:P215"/>
    <mergeCell ref="J216:P216"/>
    <mergeCell ref="J217:P217"/>
    <mergeCell ref="W1:Z1"/>
    <mergeCell ref="I22:Y22"/>
    <mergeCell ref="I24:Y24"/>
    <mergeCell ref="I26:Y26"/>
    <mergeCell ref="I28:Y28"/>
    <mergeCell ref="I30:Y30"/>
    <mergeCell ref="I32:Y32"/>
    <mergeCell ref="I38:Y38"/>
    <mergeCell ref="I71:Y71"/>
    <mergeCell ref="I73:Y73"/>
    <mergeCell ref="I75:Y75"/>
    <mergeCell ref="I77:Y77"/>
    <mergeCell ref="I79:Y79"/>
    <mergeCell ref="I81:Y81"/>
    <mergeCell ref="I87:Y87"/>
    <mergeCell ref="I112:Y112"/>
    <mergeCell ref="I114:Y114"/>
    <mergeCell ref="D111:Y111"/>
    <mergeCell ref="D62:Y62"/>
    <mergeCell ref="J74:Y74"/>
    <mergeCell ref="J39:Y39"/>
    <mergeCell ref="E112:H112"/>
    <mergeCell ref="E113:H113"/>
    <mergeCell ref="E114:H114"/>
    <mergeCell ref="E84:H84"/>
    <mergeCell ref="E85:H85"/>
    <mergeCell ref="N36:W36"/>
    <mergeCell ref="N69:W69"/>
    <mergeCell ref="E70:H70"/>
    <mergeCell ref="I36:M36"/>
    <mergeCell ref="E75:H75"/>
    <mergeCell ref="E76:H76"/>
    <mergeCell ref="Q544:U544"/>
    <mergeCell ref="D502:H502"/>
    <mergeCell ref="D503:H503"/>
    <mergeCell ref="D504:H504"/>
    <mergeCell ref="D505:H505"/>
    <mergeCell ref="D506:H506"/>
    <mergeCell ref="D507:H507"/>
    <mergeCell ref="D508:H508"/>
    <mergeCell ref="D516:H516"/>
    <mergeCell ref="I516:M516"/>
    <mergeCell ref="N516:P516"/>
    <mergeCell ref="D539:H539"/>
    <mergeCell ref="I539:M539"/>
    <mergeCell ref="N539:P539"/>
    <mergeCell ref="Q539:U539"/>
    <mergeCell ref="N536:P536"/>
    <mergeCell ref="Q536:U536"/>
    <mergeCell ref="D537:H537"/>
    <mergeCell ref="I537:M537"/>
    <mergeCell ref="N537:P537"/>
    <mergeCell ref="I538:M538"/>
    <mergeCell ref="Q537:U537"/>
    <mergeCell ref="D543:H543"/>
    <mergeCell ref="I543:M543"/>
    <mergeCell ref="N543:P543"/>
    <mergeCell ref="Q543:U543"/>
    <mergeCell ref="Q513:U513"/>
    <mergeCell ref="I514:M514"/>
    <mergeCell ref="N514:P514"/>
    <mergeCell ref="Q514:U514"/>
    <mergeCell ref="D515:H515"/>
    <mergeCell ref="Q522:U522"/>
    <mergeCell ref="J292:P292"/>
    <mergeCell ref="J293:P293"/>
    <mergeCell ref="J284:P284"/>
    <mergeCell ref="J285:P285"/>
    <mergeCell ref="J286:P286"/>
    <mergeCell ref="D364:Y364"/>
    <mergeCell ref="J290:P290"/>
    <mergeCell ref="J374:P374"/>
    <mergeCell ref="Q308:Y308"/>
    <mergeCell ref="Q309:Y309"/>
    <mergeCell ref="Q310:Y310"/>
    <mergeCell ref="Q300:Y300"/>
    <mergeCell ref="Q301:Y301"/>
    <mergeCell ref="Q302:Y302"/>
    <mergeCell ref="Q303:Y303"/>
    <mergeCell ref="H369:I369"/>
    <mergeCell ref="H370:I370"/>
    <mergeCell ref="H371:I371"/>
    <mergeCell ref="Q344:Y344"/>
    <mergeCell ref="Q345:Y345"/>
    <mergeCell ref="Q346:Y346"/>
    <mergeCell ref="Q347:Y347"/>
    <mergeCell ref="Q348:Y348"/>
    <mergeCell ref="Q349:Y349"/>
    <mergeCell ref="H294:I294"/>
    <mergeCell ref="H312:I312"/>
    <mergeCell ref="J312:P312"/>
    <mergeCell ref="H313:I313"/>
    <mergeCell ref="J313:P313"/>
    <mergeCell ref="H314:I314"/>
    <mergeCell ref="H297:I297"/>
    <mergeCell ref="Q366:Y366"/>
    <mergeCell ref="C549:H549"/>
    <mergeCell ref="I505:M505"/>
    <mergeCell ref="N505:P505"/>
    <mergeCell ref="Q505:U505"/>
    <mergeCell ref="I506:M506"/>
    <mergeCell ref="N506:P506"/>
    <mergeCell ref="Q506:U506"/>
    <mergeCell ref="I507:M507"/>
    <mergeCell ref="N507:P507"/>
    <mergeCell ref="Q507:U507"/>
    <mergeCell ref="I508:M508"/>
    <mergeCell ref="N508:P508"/>
    <mergeCell ref="Q508:U508"/>
    <mergeCell ref="I502:M502"/>
    <mergeCell ref="N502:P502"/>
    <mergeCell ref="Q502:U502"/>
    <mergeCell ref="I503:M503"/>
    <mergeCell ref="N503:P503"/>
    <mergeCell ref="D541:H541"/>
    <mergeCell ref="I541:M541"/>
    <mergeCell ref="N541:P541"/>
    <mergeCell ref="Q541:U541"/>
    <mergeCell ref="D534:H534"/>
    <mergeCell ref="I534:M534"/>
    <mergeCell ref="N534:P534"/>
    <mergeCell ref="Q534:U534"/>
    <mergeCell ref="D535:H535"/>
    <mergeCell ref="I535:M535"/>
    <mergeCell ref="N535:P535"/>
    <mergeCell ref="Q535:U535"/>
    <mergeCell ref="D536:H536"/>
    <mergeCell ref="I536:M536"/>
    <mergeCell ref="J289:P289"/>
    <mergeCell ref="Q285:Y285"/>
    <mergeCell ref="Q286:Y286"/>
    <mergeCell ref="Q289:Y289"/>
    <mergeCell ref="Q290:Y290"/>
    <mergeCell ref="Q291:Y291"/>
    <mergeCell ref="Q292:Y292"/>
    <mergeCell ref="Q293:Y293"/>
    <mergeCell ref="Q295:Y295"/>
    <mergeCell ref="Q296:Y296"/>
    <mergeCell ref="Q297:Y297"/>
    <mergeCell ref="Q298:Y298"/>
    <mergeCell ref="Q299:Y299"/>
    <mergeCell ref="J387:P387"/>
    <mergeCell ref="J277:P277"/>
    <mergeCell ref="J278:P278"/>
    <mergeCell ref="J396:P396"/>
    <mergeCell ref="J388:P388"/>
    <mergeCell ref="J389:P389"/>
    <mergeCell ref="J391:P391"/>
    <mergeCell ref="J392:P392"/>
    <mergeCell ref="J383:P383"/>
    <mergeCell ref="J384:P384"/>
    <mergeCell ref="J395:P395"/>
    <mergeCell ref="Q376:Y376"/>
    <mergeCell ref="J332:P332"/>
    <mergeCell ref="J360:P360"/>
    <mergeCell ref="J357:P357"/>
    <mergeCell ref="Q355:Y355"/>
    <mergeCell ref="Q356:Y356"/>
    <mergeCell ref="Q357:Y357"/>
    <mergeCell ref="J349:P349"/>
    <mergeCell ref="J245:P245"/>
    <mergeCell ref="J247:P247"/>
    <mergeCell ref="J248:P248"/>
    <mergeCell ref="J253:P253"/>
    <mergeCell ref="J256:P256"/>
    <mergeCell ref="J257:P257"/>
    <mergeCell ref="J271:P271"/>
    <mergeCell ref="J268:P268"/>
    <mergeCell ref="J269:P269"/>
    <mergeCell ref="J270:P270"/>
    <mergeCell ref="J261:P261"/>
    <mergeCell ref="J263:P263"/>
    <mergeCell ref="J264:P264"/>
    <mergeCell ref="J265:P265"/>
    <mergeCell ref="J266:P266"/>
    <mergeCell ref="J249:P249"/>
    <mergeCell ref="J233:P233"/>
    <mergeCell ref="J234:P234"/>
    <mergeCell ref="J235:P235"/>
    <mergeCell ref="J236:P236"/>
    <mergeCell ref="J237:P237"/>
    <mergeCell ref="J244:P244"/>
    <mergeCell ref="J238:P238"/>
    <mergeCell ref="J239:P239"/>
    <mergeCell ref="J240:P240"/>
    <mergeCell ref="J241:P241"/>
    <mergeCell ref="J242:P242"/>
    <mergeCell ref="J243:P243"/>
    <mergeCell ref="J222:P222"/>
    <mergeCell ref="J223:P223"/>
    <mergeCell ref="J224:P224"/>
    <mergeCell ref="J230:P230"/>
    <mergeCell ref="J225:P225"/>
    <mergeCell ref="J231:P231"/>
    <mergeCell ref="J232:P232"/>
    <mergeCell ref="Q225:Y225"/>
    <mergeCell ref="J386:P386"/>
    <mergeCell ref="J220:P220"/>
    <mergeCell ref="J221:P221"/>
    <mergeCell ref="J299:P299"/>
    <mergeCell ref="Q307:Y307"/>
    <mergeCell ref="Q334:Y334"/>
    <mergeCell ref="Q335:Y335"/>
    <mergeCell ref="Q336:Y336"/>
    <mergeCell ref="Q337:Y337"/>
    <mergeCell ref="Q338:Y338"/>
    <mergeCell ref="J385:P385"/>
    <mergeCell ref="J375:P375"/>
    <mergeCell ref="J376:P376"/>
    <mergeCell ref="J378:P378"/>
    <mergeCell ref="J274:P274"/>
    <mergeCell ref="J300:P300"/>
    <mergeCell ref="J229:P229"/>
    <mergeCell ref="J309:P309"/>
    <mergeCell ref="J311:P311"/>
    <mergeCell ref="J295:P295"/>
    <mergeCell ref="J301:P301"/>
    <mergeCell ref="J294:P294"/>
    <mergeCell ref="J316:P316"/>
    <mergeCell ref="J317:P317"/>
    <mergeCell ref="J214:P214"/>
    <mergeCell ref="H222:I222"/>
    <mergeCell ref="H218:I218"/>
    <mergeCell ref="Q222:Y222"/>
    <mergeCell ref="H373:I373"/>
    <mergeCell ref="J302:P302"/>
    <mergeCell ref="J303:P303"/>
    <mergeCell ref="J310:P310"/>
    <mergeCell ref="Q333:Y333"/>
    <mergeCell ref="Q311:Y311"/>
    <mergeCell ref="H307:I307"/>
    <mergeCell ref="J307:P307"/>
    <mergeCell ref="H304:I304"/>
    <mergeCell ref="J304:P304"/>
    <mergeCell ref="J305:P305"/>
    <mergeCell ref="H308:I308"/>
    <mergeCell ref="J308:P308"/>
    <mergeCell ref="H309:I309"/>
    <mergeCell ref="H281:I281"/>
    <mergeCell ref="H259:I259"/>
    <mergeCell ref="H253:I253"/>
    <mergeCell ref="H256:I256"/>
    <mergeCell ref="H257:I257"/>
    <mergeCell ref="H258:I258"/>
    <mergeCell ref="H260:I260"/>
    <mergeCell ref="H244:I244"/>
    <mergeCell ref="H245:I245"/>
    <mergeCell ref="H266:I266"/>
    <mergeCell ref="H262:I262"/>
    <mergeCell ref="H251:I251"/>
    <mergeCell ref="H252:I252"/>
    <mergeCell ref="H229:I229"/>
    <mergeCell ref="N177:V177"/>
    <mergeCell ref="C166:H166"/>
    <mergeCell ref="I159:M159"/>
    <mergeCell ref="I183:M183"/>
    <mergeCell ref="I181:M181"/>
    <mergeCell ref="I175:M175"/>
    <mergeCell ref="O175:Q175"/>
    <mergeCell ref="D221:F222"/>
    <mergeCell ref="I179:M179"/>
    <mergeCell ref="N179:V179"/>
    <mergeCell ref="I171:M171"/>
    <mergeCell ref="N171:V171"/>
    <mergeCell ref="I177:M177"/>
    <mergeCell ref="I185:M185"/>
    <mergeCell ref="N185:W185"/>
    <mergeCell ref="D211:F211"/>
    <mergeCell ref="E194:Y194"/>
    <mergeCell ref="E195:Y195"/>
    <mergeCell ref="E196:Y196"/>
    <mergeCell ref="E197:Y197"/>
    <mergeCell ref="E198:Y198"/>
    <mergeCell ref="E199:Y199"/>
    <mergeCell ref="J186:Y186"/>
    <mergeCell ref="J189:Y189"/>
    <mergeCell ref="S187:Y187"/>
    <mergeCell ref="S188:Y188"/>
    <mergeCell ref="E192:Y192"/>
    <mergeCell ref="E193:Y193"/>
    <mergeCell ref="J211:P211"/>
    <mergeCell ref="H219:I219"/>
    <mergeCell ref="J212:P212"/>
    <mergeCell ref="J213:P213"/>
    <mergeCell ref="D223:F223"/>
    <mergeCell ref="N20:W20"/>
    <mergeCell ref="C11:X11"/>
    <mergeCell ref="C13:H13"/>
    <mergeCell ref="E14:H14"/>
    <mergeCell ref="I20:M20"/>
    <mergeCell ref="E81:H81"/>
    <mergeCell ref="E82:H82"/>
    <mergeCell ref="E83:H83"/>
    <mergeCell ref="I83:M83"/>
    <mergeCell ref="N83:W83"/>
    <mergeCell ref="E115:H115"/>
    <mergeCell ref="E116:H116"/>
    <mergeCell ref="E89:H89"/>
    <mergeCell ref="C109:H109"/>
    <mergeCell ref="N120:W120"/>
    <mergeCell ref="E121:H121"/>
    <mergeCell ref="E122:H122"/>
    <mergeCell ref="I116:Y116"/>
    <mergeCell ref="I122:Y122"/>
    <mergeCell ref="I34:M34"/>
    <mergeCell ref="E64:H64"/>
    <mergeCell ref="E69:H69"/>
    <mergeCell ref="I69:M69"/>
    <mergeCell ref="C60:H60"/>
    <mergeCell ref="E63:H63"/>
    <mergeCell ref="I40:M40"/>
    <mergeCell ref="I63:M63"/>
    <mergeCell ref="E73:H73"/>
    <mergeCell ref="E74:H74"/>
    <mergeCell ref="I153:Y153"/>
    <mergeCell ref="N34:W34"/>
    <mergeCell ref="E71:H71"/>
    <mergeCell ref="E72:H72"/>
    <mergeCell ref="C146:H146"/>
    <mergeCell ref="I151:M151"/>
    <mergeCell ref="N151:W151"/>
    <mergeCell ref="H211:I211"/>
    <mergeCell ref="H212:I212"/>
    <mergeCell ref="H213:I213"/>
    <mergeCell ref="H214:I214"/>
    <mergeCell ref="H215:I215"/>
    <mergeCell ref="H216:I216"/>
    <mergeCell ref="H217:I217"/>
    <mergeCell ref="E77:H77"/>
    <mergeCell ref="E78:H78"/>
    <mergeCell ref="E79:H79"/>
    <mergeCell ref="I149:M149"/>
    <mergeCell ref="D212:F220"/>
    <mergeCell ref="I155:Y155"/>
    <mergeCell ref="I157:Y157"/>
    <mergeCell ref="I187:N187"/>
    <mergeCell ref="O187:R187"/>
    <mergeCell ref="I188:N188"/>
    <mergeCell ref="O188:R188"/>
    <mergeCell ref="N159:W159"/>
    <mergeCell ref="I161:M161"/>
    <mergeCell ref="N161:W161"/>
    <mergeCell ref="N173:V173"/>
    <mergeCell ref="I169:M169"/>
    <mergeCell ref="N169:V169"/>
    <mergeCell ref="R175:V175"/>
    <mergeCell ref="I85:M85"/>
    <mergeCell ref="N85:W85"/>
    <mergeCell ref="E86:H86"/>
    <mergeCell ref="E87:H87"/>
    <mergeCell ref="E80:H80"/>
    <mergeCell ref="I173:M173"/>
    <mergeCell ref="E118:H118"/>
    <mergeCell ref="E119:H119"/>
    <mergeCell ref="E120:H120"/>
    <mergeCell ref="I118:M118"/>
    <mergeCell ref="E117:H117"/>
    <mergeCell ref="N118:W118"/>
    <mergeCell ref="I120:M120"/>
    <mergeCell ref="H226:I226"/>
    <mergeCell ref="J218:P218"/>
    <mergeCell ref="J226:P226"/>
    <mergeCell ref="J227:P227"/>
    <mergeCell ref="J228:P228"/>
    <mergeCell ref="H241:I241"/>
    <mergeCell ref="H232:I232"/>
    <mergeCell ref="H223:I223"/>
    <mergeCell ref="H233:I233"/>
    <mergeCell ref="H234:I234"/>
    <mergeCell ref="H236:I236"/>
    <mergeCell ref="H237:I237"/>
    <mergeCell ref="H238:I238"/>
    <mergeCell ref="H239:I239"/>
    <mergeCell ref="H240:I240"/>
    <mergeCell ref="H231:I231"/>
    <mergeCell ref="H235:I235"/>
    <mergeCell ref="H227:I227"/>
    <mergeCell ref="H224:I224"/>
    <mergeCell ref="H228:I228"/>
    <mergeCell ref="H225:I225"/>
    <mergeCell ref="H242:I242"/>
    <mergeCell ref="H243:I243"/>
    <mergeCell ref="H230:I230"/>
    <mergeCell ref="H249:I249"/>
    <mergeCell ref="D366:F366"/>
    <mergeCell ref="J366:P366"/>
    <mergeCell ref="H366:I366"/>
    <mergeCell ref="J275:P275"/>
    <mergeCell ref="J276:P276"/>
    <mergeCell ref="J306:P306"/>
    <mergeCell ref="J296:P296"/>
    <mergeCell ref="J297:P297"/>
    <mergeCell ref="J298:P298"/>
    <mergeCell ref="H269:I269"/>
    <mergeCell ref="J267:P267"/>
    <mergeCell ref="H278:I278"/>
    <mergeCell ref="J281:P281"/>
    <mergeCell ref="J282:P282"/>
    <mergeCell ref="J283:P283"/>
    <mergeCell ref="J273:P273"/>
    <mergeCell ref="H271:I271"/>
    <mergeCell ref="H267:I267"/>
    <mergeCell ref="H296:I296"/>
    <mergeCell ref="H272:I272"/>
    <mergeCell ref="H301:I301"/>
    <mergeCell ref="H305:I305"/>
    <mergeCell ref="H311:I311"/>
    <mergeCell ref="H295:I295"/>
    <mergeCell ref="H299:I299"/>
    <mergeCell ref="H306:I306"/>
    <mergeCell ref="H268:I268"/>
    <mergeCell ref="H263:I263"/>
    <mergeCell ref="H264:I264"/>
    <mergeCell ref="H265:I265"/>
    <mergeCell ref="H293:I293"/>
    <mergeCell ref="H282:I282"/>
    <mergeCell ref="H283:I283"/>
    <mergeCell ref="H284:I284"/>
    <mergeCell ref="H285:I285"/>
    <mergeCell ref="H286:I286"/>
    <mergeCell ref="H289:I289"/>
    <mergeCell ref="H290:I290"/>
    <mergeCell ref="H291:I291"/>
    <mergeCell ref="H292:I292"/>
    <mergeCell ref="H277:I277"/>
    <mergeCell ref="H280:I280"/>
    <mergeCell ref="H273:I273"/>
    <mergeCell ref="H274:I274"/>
    <mergeCell ref="H275:I275"/>
    <mergeCell ref="H276:I276"/>
    <mergeCell ref="H270:I270"/>
    <mergeCell ref="H279:I279"/>
    <mergeCell ref="H298:I298"/>
    <mergeCell ref="H310:I310"/>
    <mergeCell ref="H382:I382"/>
    <mergeCell ref="H374:I374"/>
    <mergeCell ref="H367:I367"/>
    <mergeCell ref="H303:I303"/>
    <mergeCell ref="H300:I300"/>
    <mergeCell ref="H302:I302"/>
    <mergeCell ref="H325:I325"/>
    <mergeCell ref="H357:I357"/>
    <mergeCell ref="H360:I360"/>
    <mergeCell ref="H399:I399"/>
    <mergeCell ref="H386:I386"/>
    <mergeCell ref="H387:I387"/>
    <mergeCell ref="H375:I375"/>
    <mergeCell ref="H376:I376"/>
    <mergeCell ref="H378:I378"/>
    <mergeCell ref="H379:I379"/>
    <mergeCell ref="H390:I390"/>
    <mergeCell ref="H391:I391"/>
    <mergeCell ref="H392:I392"/>
    <mergeCell ref="H395:I395"/>
    <mergeCell ref="H396:I396"/>
    <mergeCell ref="H317:I317"/>
    <mergeCell ref="H368:I368"/>
    <mergeCell ref="H350:I350"/>
    <mergeCell ref="H335:I335"/>
    <mergeCell ref="H322:I322"/>
    <mergeCell ref="H372:I372"/>
    <mergeCell ref="H377:I377"/>
    <mergeCell ref="H394:I394"/>
    <mergeCell ref="H380:I380"/>
    <mergeCell ref="H400:I400"/>
    <mergeCell ref="H388:I388"/>
    <mergeCell ref="Q313:Y313"/>
    <mergeCell ref="Q314:Y314"/>
    <mergeCell ref="Q315:Y315"/>
    <mergeCell ref="Q316:Y316"/>
    <mergeCell ref="H316:I316"/>
    <mergeCell ref="Q317:Y317"/>
    <mergeCell ref="Q318:Y318"/>
    <mergeCell ref="Q319:Y319"/>
    <mergeCell ref="Q320:Y320"/>
    <mergeCell ref="H409:I409"/>
    <mergeCell ref="H401:I401"/>
    <mergeCell ref="J379:P379"/>
    <mergeCell ref="J380:P380"/>
    <mergeCell ref="J381:P381"/>
    <mergeCell ref="J382:P382"/>
    <mergeCell ref="J409:P409"/>
    <mergeCell ref="J401:P401"/>
    <mergeCell ref="J407:P407"/>
    <mergeCell ref="J369:P369"/>
    <mergeCell ref="Q367:Y367"/>
    <mergeCell ref="Q369:Y369"/>
    <mergeCell ref="Q370:Y370"/>
    <mergeCell ref="Q371:Y371"/>
    <mergeCell ref="Q358:Y358"/>
    <mergeCell ref="Q359:Y359"/>
    <mergeCell ref="Q360:Y360"/>
    <mergeCell ref="Q361:Y361"/>
    <mergeCell ref="Q373:Y373"/>
    <mergeCell ref="Q374:Y374"/>
    <mergeCell ref="Q375:Y375"/>
    <mergeCell ref="J334:P334"/>
    <mergeCell ref="Q323:Y323"/>
    <mergeCell ref="Q324:Y324"/>
    <mergeCell ref="Q325:Y325"/>
    <mergeCell ref="J314:P314"/>
    <mergeCell ref="Q321:Y321"/>
    <mergeCell ref="H318:I318"/>
    <mergeCell ref="J318:P318"/>
    <mergeCell ref="H320:I320"/>
    <mergeCell ref="J320:P320"/>
    <mergeCell ref="H321:I321"/>
    <mergeCell ref="J321:P321"/>
    <mergeCell ref="H315:I315"/>
    <mergeCell ref="J315:P315"/>
    <mergeCell ref="H319:I319"/>
    <mergeCell ref="J319:P319"/>
    <mergeCell ref="J322:P322"/>
    <mergeCell ref="H326:I326"/>
    <mergeCell ref="J337:P337"/>
    <mergeCell ref="H338:I338"/>
    <mergeCell ref="J338:P338"/>
    <mergeCell ref="J340:P340"/>
    <mergeCell ref="H340:I340"/>
    <mergeCell ref="H351:I351"/>
    <mergeCell ref="J351:P351"/>
    <mergeCell ref="J323:P323"/>
    <mergeCell ref="H324:I324"/>
    <mergeCell ref="J324:P324"/>
    <mergeCell ref="H328:I328"/>
    <mergeCell ref="J328:P328"/>
    <mergeCell ref="H329:I329"/>
    <mergeCell ref="J329:P329"/>
    <mergeCell ref="J325:P325"/>
    <mergeCell ref="Q326:Y326"/>
    <mergeCell ref="H331:I331"/>
    <mergeCell ref="J331:P331"/>
    <mergeCell ref="J326:P326"/>
    <mergeCell ref="H339:I339"/>
    <mergeCell ref="J339:P339"/>
    <mergeCell ref="H337:I337"/>
    <mergeCell ref="J335:P335"/>
    <mergeCell ref="H336:I336"/>
    <mergeCell ref="J336:P336"/>
    <mergeCell ref="H327:I327"/>
    <mergeCell ref="J327:P327"/>
    <mergeCell ref="H323:I323"/>
    <mergeCell ref="H332:I332"/>
    <mergeCell ref="H333:I333"/>
    <mergeCell ref="J333:P333"/>
    <mergeCell ref="H334:I334"/>
    <mergeCell ref="H344:I344"/>
    <mergeCell ref="J344:P344"/>
    <mergeCell ref="H345:I345"/>
    <mergeCell ref="J345:P345"/>
    <mergeCell ref="H346:I346"/>
    <mergeCell ref="J346:P346"/>
    <mergeCell ref="H341:I341"/>
    <mergeCell ref="J341:P341"/>
    <mergeCell ref="H342:I342"/>
    <mergeCell ref="J342:P342"/>
    <mergeCell ref="H343:I343"/>
    <mergeCell ref="J343:P343"/>
    <mergeCell ref="Q351:Y351"/>
    <mergeCell ref="Q352:Y352"/>
    <mergeCell ref="Q353:Y353"/>
    <mergeCell ref="Q354:Y354"/>
    <mergeCell ref="H355:I355"/>
    <mergeCell ref="J355:P355"/>
    <mergeCell ref="H353:I353"/>
    <mergeCell ref="J353:P353"/>
    <mergeCell ref="H347:I347"/>
    <mergeCell ref="J347:P347"/>
    <mergeCell ref="H354:I354"/>
    <mergeCell ref="J354:P354"/>
    <mergeCell ref="H352:I352"/>
    <mergeCell ref="J352:P352"/>
    <mergeCell ref="Q342:Y342"/>
    <mergeCell ref="D419:F421"/>
    <mergeCell ref="D224:F225"/>
    <mergeCell ref="D226:F233"/>
    <mergeCell ref="D234:F237"/>
    <mergeCell ref="D238:F243"/>
    <mergeCell ref="D244:F256"/>
    <mergeCell ref="D257:F260"/>
    <mergeCell ref="D261:F268"/>
    <mergeCell ref="D269:F271"/>
    <mergeCell ref="D272:F277"/>
    <mergeCell ref="D278:F280"/>
    <mergeCell ref="D281:F298"/>
    <mergeCell ref="D299:F299"/>
    <mergeCell ref="J370:P370"/>
    <mergeCell ref="J371:P371"/>
    <mergeCell ref="J367:P367"/>
    <mergeCell ref="H361:I361"/>
    <mergeCell ref="J361:P361"/>
    <mergeCell ref="H356:I356"/>
    <mergeCell ref="J356:P356"/>
    <mergeCell ref="H358:I358"/>
    <mergeCell ref="J358:P358"/>
    <mergeCell ref="H359:I359"/>
    <mergeCell ref="J359:P359"/>
    <mergeCell ref="H348:I348"/>
    <mergeCell ref="J348:P348"/>
    <mergeCell ref="H349:I349"/>
    <mergeCell ref="J390:P390"/>
    <mergeCell ref="D300:F304"/>
    <mergeCell ref="D305:F311"/>
    <mergeCell ref="D312:F320"/>
    <mergeCell ref="J350:P350"/>
    <mergeCell ref="H427:I427"/>
    <mergeCell ref="J427:P427"/>
    <mergeCell ref="H428:I428"/>
    <mergeCell ref="J428:P428"/>
    <mergeCell ref="H429:I429"/>
    <mergeCell ref="J429:P429"/>
    <mergeCell ref="H424:I424"/>
    <mergeCell ref="J424:P424"/>
    <mergeCell ref="H425:I425"/>
    <mergeCell ref="J425:P425"/>
    <mergeCell ref="H426:I426"/>
    <mergeCell ref="J426:P426"/>
    <mergeCell ref="H421:I421"/>
    <mergeCell ref="J421:P421"/>
    <mergeCell ref="H422:I422"/>
    <mergeCell ref="J422:P422"/>
    <mergeCell ref="H423:I423"/>
    <mergeCell ref="J423:P423"/>
    <mergeCell ref="H447:I447"/>
    <mergeCell ref="J447:P447"/>
    <mergeCell ref="Q445:Y445"/>
    <mergeCell ref="Q446:Y446"/>
    <mergeCell ref="Q447:Y447"/>
    <mergeCell ref="Q448:Y448"/>
    <mergeCell ref="Q449:Y449"/>
    <mergeCell ref="Q451:Y451"/>
    <mergeCell ref="H434:I434"/>
    <mergeCell ref="J434:P434"/>
    <mergeCell ref="H437:I437"/>
    <mergeCell ref="J437:P437"/>
    <mergeCell ref="H438:I438"/>
    <mergeCell ref="J438:P438"/>
    <mergeCell ref="H430:I430"/>
    <mergeCell ref="J430:P430"/>
    <mergeCell ref="H431:I431"/>
    <mergeCell ref="J431:P431"/>
    <mergeCell ref="H433:I433"/>
    <mergeCell ref="J433:P433"/>
    <mergeCell ref="H443:I443"/>
    <mergeCell ref="J443:P443"/>
    <mergeCell ref="H444:I444"/>
    <mergeCell ref="J444:P444"/>
    <mergeCell ref="H439:I439"/>
    <mergeCell ref="J439:P439"/>
    <mergeCell ref="H441:I441"/>
    <mergeCell ref="J441:P441"/>
    <mergeCell ref="H442:I442"/>
    <mergeCell ref="J442:P442"/>
    <mergeCell ref="J448:P448"/>
    <mergeCell ref="H449:I449"/>
    <mergeCell ref="H460:I460"/>
    <mergeCell ref="J460:P460"/>
    <mergeCell ref="H458:I458"/>
    <mergeCell ref="J458:P458"/>
    <mergeCell ref="Q458:Y458"/>
    <mergeCell ref="Q459:Y459"/>
    <mergeCell ref="Q460:Y460"/>
    <mergeCell ref="Q461:Y461"/>
    <mergeCell ref="H462:I462"/>
    <mergeCell ref="J462:P462"/>
    <mergeCell ref="H461:I461"/>
    <mergeCell ref="J461:P461"/>
    <mergeCell ref="Q465:Y465"/>
    <mergeCell ref="D321:F332"/>
    <mergeCell ref="D333:F337"/>
    <mergeCell ref="D338:F361"/>
    <mergeCell ref="H484:I484"/>
    <mergeCell ref="H469:I469"/>
    <mergeCell ref="H459:I459"/>
    <mergeCell ref="H454:I454"/>
    <mergeCell ref="H448:I448"/>
    <mergeCell ref="J481:P481"/>
    <mergeCell ref="H477:I477"/>
    <mergeCell ref="J477:P477"/>
    <mergeCell ref="H478:I478"/>
    <mergeCell ref="J478:P478"/>
    <mergeCell ref="J468:P468"/>
    <mergeCell ref="H452:I452"/>
    <mergeCell ref="J452:P452"/>
    <mergeCell ref="H453:I453"/>
    <mergeCell ref="J453:P453"/>
    <mergeCell ref="H445:I445"/>
    <mergeCell ref="H451:I451"/>
    <mergeCell ref="D434:F441"/>
    <mergeCell ref="D442:F444"/>
    <mergeCell ref="D445:F457"/>
    <mergeCell ref="H473:I473"/>
    <mergeCell ref="D367:F395"/>
    <mergeCell ref="D396:F400"/>
    <mergeCell ref="H457:I457"/>
    <mergeCell ref="J457:P457"/>
    <mergeCell ref="J454:P454"/>
    <mergeCell ref="H455:I455"/>
    <mergeCell ref="J467:P467"/>
    <mergeCell ref="Q516:U516"/>
    <mergeCell ref="H479:I479"/>
    <mergeCell ref="J479:P479"/>
    <mergeCell ref="H475:I475"/>
    <mergeCell ref="J475:P475"/>
    <mergeCell ref="H476:I476"/>
    <mergeCell ref="J476:P476"/>
    <mergeCell ref="H474:I474"/>
    <mergeCell ref="J474:P474"/>
    <mergeCell ref="D407:F418"/>
    <mergeCell ref="D422:F433"/>
    <mergeCell ref="D458:F462"/>
    <mergeCell ref="D463:F484"/>
    <mergeCell ref="H482:I482"/>
    <mergeCell ref="J482:P482"/>
    <mergeCell ref="H470:I470"/>
    <mergeCell ref="J469:P469"/>
    <mergeCell ref="J470:P470"/>
    <mergeCell ref="H463:I463"/>
    <mergeCell ref="J463:P463"/>
    <mergeCell ref="H466:I466"/>
    <mergeCell ref="J466:P466"/>
    <mergeCell ref="J445:P445"/>
    <mergeCell ref="H446:I446"/>
    <mergeCell ref="J446:P446"/>
    <mergeCell ref="Q457:Y457"/>
    <mergeCell ref="J455:P455"/>
    <mergeCell ref="Q468:Y468"/>
    <mergeCell ref="Q471:Y471"/>
    <mergeCell ref="Q472:Y472"/>
    <mergeCell ref="J464:P464"/>
    <mergeCell ref="D525:H525"/>
    <mergeCell ref="I525:M525"/>
    <mergeCell ref="N525:P525"/>
    <mergeCell ref="Q525:U525"/>
    <mergeCell ref="D518:H518"/>
    <mergeCell ref="I518:M518"/>
    <mergeCell ref="N518:P518"/>
    <mergeCell ref="Q518:U518"/>
    <mergeCell ref="D519:H519"/>
    <mergeCell ref="I519:M519"/>
    <mergeCell ref="N519:P519"/>
    <mergeCell ref="Q519:U519"/>
    <mergeCell ref="D520:H520"/>
    <mergeCell ref="I520:M520"/>
    <mergeCell ref="N520:P520"/>
    <mergeCell ref="Q520:U520"/>
    <mergeCell ref="D521:H521"/>
    <mergeCell ref="I521:M521"/>
    <mergeCell ref="N521:P521"/>
    <mergeCell ref="Q521:U521"/>
    <mergeCell ref="N522:P522"/>
    <mergeCell ref="D523:H523"/>
    <mergeCell ref="I523:M523"/>
    <mergeCell ref="N523:P523"/>
    <mergeCell ref="Q523:U523"/>
    <mergeCell ref="D531:H531"/>
    <mergeCell ref="I531:M531"/>
    <mergeCell ref="N531:P531"/>
    <mergeCell ref="Q531:U531"/>
    <mergeCell ref="D532:H532"/>
    <mergeCell ref="I532:M532"/>
    <mergeCell ref="N532:P532"/>
    <mergeCell ref="Q532:U532"/>
    <mergeCell ref="D533:H533"/>
    <mergeCell ref="I533:M533"/>
    <mergeCell ref="N533:P533"/>
    <mergeCell ref="Q533:U533"/>
    <mergeCell ref="D526:H526"/>
    <mergeCell ref="I526:M526"/>
    <mergeCell ref="N526:P526"/>
    <mergeCell ref="Q526:U526"/>
    <mergeCell ref="D527:H527"/>
    <mergeCell ref="I527:M527"/>
    <mergeCell ref="N527:P527"/>
    <mergeCell ref="Q527:U527"/>
    <mergeCell ref="D528:H528"/>
    <mergeCell ref="I528:M528"/>
    <mergeCell ref="N528:P528"/>
    <mergeCell ref="Q528:U528"/>
    <mergeCell ref="D529:H529"/>
    <mergeCell ref="N504:P504"/>
    <mergeCell ref="Q504:U504"/>
    <mergeCell ref="I498:M498"/>
    <mergeCell ref="I500:M500"/>
    <mergeCell ref="N500:P500"/>
    <mergeCell ref="Q500:U500"/>
    <mergeCell ref="I501:M501"/>
    <mergeCell ref="Q515:U515"/>
    <mergeCell ref="N501:P501"/>
    <mergeCell ref="Q501:U501"/>
    <mergeCell ref="H467:I467"/>
    <mergeCell ref="J480:P480"/>
    <mergeCell ref="H481:I481"/>
    <mergeCell ref="D530:H530"/>
    <mergeCell ref="I530:M530"/>
    <mergeCell ref="N530:P530"/>
    <mergeCell ref="Q530:U530"/>
    <mergeCell ref="H483:I483"/>
    <mergeCell ref="J483:P483"/>
    <mergeCell ref="H480:I480"/>
    <mergeCell ref="N517:P517"/>
    <mergeCell ref="Q517:U517"/>
    <mergeCell ref="D524:H524"/>
    <mergeCell ref="I524:M524"/>
    <mergeCell ref="N524:P524"/>
    <mergeCell ref="Q524:U524"/>
    <mergeCell ref="Q480:Y480"/>
    <mergeCell ref="Q481:Y481"/>
    <mergeCell ref="Q482:Y482"/>
    <mergeCell ref="Q483:Y483"/>
    <mergeCell ref="Q475:Y475"/>
    <mergeCell ref="Q476:Y476"/>
    <mergeCell ref="X500:Y500"/>
    <mergeCell ref="X501:Y501"/>
    <mergeCell ref="X502:Y502"/>
    <mergeCell ref="X503:Y503"/>
    <mergeCell ref="X504:Y504"/>
    <mergeCell ref="X505:Y505"/>
    <mergeCell ref="X506:Y506"/>
    <mergeCell ref="X507:Y507"/>
    <mergeCell ref="X508:Y508"/>
    <mergeCell ref="X509:Y509"/>
    <mergeCell ref="X510:Y510"/>
    <mergeCell ref="D542:H542"/>
    <mergeCell ref="I542:M542"/>
    <mergeCell ref="N542:P542"/>
    <mergeCell ref="Q542:U542"/>
    <mergeCell ref="X511:Y511"/>
    <mergeCell ref="X512:Y512"/>
    <mergeCell ref="X513:Y513"/>
    <mergeCell ref="X514:Y514"/>
    <mergeCell ref="X515:Y515"/>
    <mergeCell ref="D538:H538"/>
    <mergeCell ref="I529:M529"/>
    <mergeCell ref="N529:P529"/>
    <mergeCell ref="Q529:U529"/>
    <mergeCell ref="N538:P538"/>
    <mergeCell ref="Q538:U538"/>
    <mergeCell ref="Q540:U540"/>
    <mergeCell ref="D540:H540"/>
    <mergeCell ref="I540:M540"/>
    <mergeCell ref="N540:P540"/>
    <mergeCell ref="Q503:U503"/>
    <mergeCell ref="I504:M504"/>
    <mergeCell ref="J76:Y76"/>
    <mergeCell ref="X535:Y535"/>
    <mergeCell ref="X536:Y536"/>
    <mergeCell ref="X537:Y537"/>
    <mergeCell ref="X538:Y538"/>
    <mergeCell ref="X539:Y539"/>
    <mergeCell ref="X540:Y540"/>
    <mergeCell ref="X541:Y541"/>
    <mergeCell ref="X542:Y542"/>
    <mergeCell ref="X543:Y543"/>
    <mergeCell ref="X544:Y544"/>
    <mergeCell ref="X518:Y518"/>
    <mergeCell ref="X519:Y519"/>
    <mergeCell ref="X520:Y520"/>
    <mergeCell ref="X521:Y521"/>
    <mergeCell ref="X522:Y522"/>
    <mergeCell ref="X523:Y523"/>
    <mergeCell ref="X524:Y524"/>
    <mergeCell ref="X525:Y525"/>
    <mergeCell ref="X526:Y526"/>
    <mergeCell ref="X527:Y527"/>
    <mergeCell ref="X528:Y528"/>
    <mergeCell ref="X529:Y529"/>
    <mergeCell ref="X530:Y530"/>
    <mergeCell ref="X531:Y531"/>
    <mergeCell ref="X532:Y532"/>
    <mergeCell ref="X533:Y533"/>
    <mergeCell ref="X534:Y534"/>
    <mergeCell ref="X494:Y494"/>
    <mergeCell ref="X495:Y495"/>
    <mergeCell ref="X496:Y496"/>
    <mergeCell ref="X497:Y497"/>
  </mergeCells>
  <phoneticPr fontId="5"/>
  <conditionalFormatting sqref="I20:M20">
    <cfRule type="expression" dxfId="659" priority="655" stopIfTrue="1">
      <formula>TRIM($I20)=""</formula>
    </cfRule>
  </conditionalFormatting>
  <conditionalFormatting sqref="I22:Y22">
    <cfRule type="expression" dxfId="658" priority="654" stopIfTrue="1">
      <formula>AND(TRIM($I22)&lt;&gt;"", OR(ISERROR(FIND("@"&amp;LEFT($I22,3)&amp;"@", 都道府県3))=FALSE, ISERROR(FIND("@"&amp;LEFT($I22,4)&amp;"@",都道府県4))=FALSE))=FALSE</formula>
    </cfRule>
  </conditionalFormatting>
  <conditionalFormatting sqref="I24:Y24">
    <cfRule type="expression" dxfId="657" priority="653" stopIfTrue="1">
      <formula>TRIM($I24)=""</formula>
    </cfRule>
  </conditionalFormatting>
  <conditionalFormatting sqref="I26:Y26">
    <cfRule type="expression" dxfId="656" priority="652" stopIfTrue="1">
      <formula>TRIM($I26)=""</formula>
    </cfRule>
  </conditionalFormatting>
  <conditionalFormatting sqref="I28:Y28">
    <cfRule type="expression" dxfId="655" priority="651" stopIfTrue="1">
      <formula>TRIM($I28)=""</formula>
    </cfRule>
  </conditionalFormatting>
  <conditionalFormatting sqref="I30:Y30">
    <cfRule type="expression" dxfId="654" priority="650" stopIfTrue="1">
      <formula>TRIM($I30)=""</formula>
    </cfRule>
  </conditionalFormatting>
  <conditionalFormatting sqref="I32:Y32">
    <cfRule type="expression" dxfId="653" priority="649" stopIfTrue="1">
      <formula>TRIM($I32)=""</formula>
    </cfRule>
  </conditionalFormatting>
  <conditionalFormatting sqref="I34:M34">
    <cfRule type="expression" dxfId="652" priority="648" stopIfTrue="1">
      <formula>NOT(AND(TRIM($I34)&lt;&gt;"",ISNUMBER(VALUE(SUBSTITUTE($I34,"-","")))))</formula>
    </cfRule>
  </conditionalFormatting>
  <conditionalFormatting sqref="I36:M36">
    <cfRule type="expression" dxfId="651" priority="647" stopIfTrue="1">
      <formula>AND(TRIM($I36)&lt;&gt;"",NOT(ISNUMBER(VALUE(SUBSTITUTE($I36,"-","")))))</formula>
    </cfRule>
  </conditionalFormatting>
  <conditionalFormatting sqref="I38:Y38">
    <cfRule type="expression" dxfId="650" priority="646" stopIfTrue="1">
      <formula>AND($I63&lt;&gt;"する",TRIM($I38)="")</formula>
    </cfRule>
  </conditionalFormatting>
  <conditionalFormatting sqref="I40:M40">
    <cfRule type="expression" dxfId="649" priority="645" stopIfTrue="1">
      <formula>AND($I40&lt;&gt;"一致する", $I40&lt;&gt;"一致しない")</formula>
    </cfRule>
  </conditionalFormatting>
  <conditionalFormatting sqref="I63:M63">
    <cfRule type="expression" dxfId="648" priority="644" stopIfTrue="1">
      <formula>AND($I63&lt;&gt;"しない", $I63&lt;&gt;"する")</formula>
    </cfRule>
  </conditionalFormatting>
  <conditionalFormatting sqref="I69:M69">
    <cfRule type="expression" dxfId="647" priority="643" stopIfTrue="1">
      <formula>OR(AND($I63="する",TRIM($I69)=""),AND($I63="しない",NOT(ISBLANK($I69))))</formula>
    </cfRule>
  </conditionalFormatting>
  <conditionalFormatting sqref="I71:Y71">
    <cfRule type="expression" dxfId="646" priority="642" stopIfTrue="1">
      <formula>OR(AND($I63="する",AND($I71&lt;&gt;"", OR(ISERROR(FIND("@"&amp;LEFT($I71,3)&amp;"@", 都道府県3))=FALSE, ISERROR(FIND("@"&amp;LEFT($I71,4)&amp;"@",都道府県4))=FALSE))=FALSE),AND($I63="しない",NOT(ISBLANK($I71))))</formula>
    </cfRule>
  </conditionalFormatting>
  <conditionalFormatting sqref="I73:Y73">
    <cfRule type="expression" dxfId="645" priority="641" stopIfTrue="1">
      <formula>OR(AND($I63="する",TRIM($I73)=""),AND($I63="しない",NOT(ISBLANK($I73))))</formula>
    </cfRule>
  </conditionalFormatting>
  <conditionalFormatting sqref="I75:Y75">
    <cfRule type="expression" dxfId="644" priority="640" stopIfTrue="1">
      <formula>OR(AND($I63="する",TRIM($I75)=""),AND($I63="しない",NOT(ISBLANK($I75))))</formula>
    </cfRule>
  </conditionalFormatting>
  <conditionalFormatting sqref="I77:Y77">
    <cfRule type="expression" dxfId="643" priority="639" stopIfTrue="1">
      <formula>OR(AND($I63="する",TRIM($I77)=""),AND($I63="しない",NOT(ISBLANK($I77))))</formula>
    </cfRule>
  </conditionalFormatting>
  <conditionalFormatting sqref="I79:Y79">
    <cfRule type="expression" dxfId="642" priority="638" stopIfTrue="1">
      <formula>OR(AND($I63="する",TRIM($I79)=""),AND($I63="しない",NOT(ISBLANK($I79))))</formula>
    </cfRule>
  </conditionalFormatting>
  <conditionalFormatting sqref="I81:Y81">
    <cfRule type="expression" dxfId="641" priority="637" stopIfTrue="1">
      <formula>OR(AND($I63="する",TRIM($I81)=""),AND($I63="しない",NOT(ISBLANK($I81))))</formula>
    </cfRule>
  </conditionalFormatting>
  <conditionalFormatting sqref="I83:M83">
    <cfRule type="expression" dxfId="640" priority="636" stopIfTrue="1">
      <formula>OR(AND($I63="する",NOT(AND(TRIM($I83)&lt;&gt;"",ISNUMBER(VALUE(SUBSTITUTE($I83,"-","")))))), AND($I63="しない",NOT(ISBLANK($I83))))</formula>
    </cfRule>
  </conditionalFormatting>
  <conditionalFormatting sqref="I85:M85">
    <cfRule type="expression" dxfId="639" priority="635" stopIfTrue="1">
      <formula>OR(AND($I63="する",AND(TRIM($I85)&lt;&gt;"",NOT(ISNUMBER(VALUE(SUBSTITUTE($I85,"-","")))))), AND($I63="しない",NOT(ISBLANK($I85))))</formula>
    </cfRule>
  </conditionalFormatting>
  <conditionalFormatting sqref="I87:Y87">
    <cfRule type="expression" dxfId="638" priority="634" stopIfTrue="1">
      <formula>OR(AND($I63="する", TRIM($I87)=""),AND($I63="しない", NOT(ISBLANK($I87))))</formula>
    </cfRule>
  </conditionalFormatting>
  <conditionalFormatting sqref="I118:M118">
    <cfRule type="expression" dxfId="637" priority="633" stopIfTrue="1">
      <formula>AND(TRIM($I118)&lt;&gt;"",NOT(ISNUMBER(VALUE(SUBSTITUTE($I118,"-","")))))</formula>
    </cfRule>
  </conditionalFormatting>
  <conditionalFormatting sqref="I120:M120">
    <cfRule type="expression" dxfId="636" priority="632" stopIfTrue="1">
      <formula>AND(TRIM($I120)&lt;&gt;"",NOT(ISNUMBER(VALUE(SUBSTITUTE($I120,"-","")))))</formula>
    </cfRule>
  </conditionalFormatting>
  <conditionalFormatting sqref="I149:M149">
    <cfRule type="expression" dxfId="635" priority="631" stopIfTrue="1">
      <formula>AND($I149&lt;&gt;"しない", $I149&lt;&gt;"する")</formula>
    </cfRule>
  </conditionalFormatting>
  <conditionalFormatting sqref="I151:M151">
    <cfRule type="expression" dxfId="634" priority="630" stopIfTrue="1">
      <formula>AND($I149="する",TRIM($I151)="")</formula>
    </cfRule>
  </conditionalFormatting>
  <conditionalFormatting sqref="I153:Y153">
    <cfRule type="expression" dxfId="633" priority="629" stopIfTrue="1">
      <formula>AND($I149="する",TRIM($I153)="")</formula>
    </cfRule>
  </conditionalFormatting>
  <conditionalFormatting sqref="I157:Y157">
    <cfRule type="expression" dxfId="632" priority="628" stopIfTrue="1">
      <formula>AND($I149="する",TRIM($I157)="")</formula>
    </cfRule>
  </conditionalFormatting>
  <conditionalFormatting sqref="I159:M159">
    <cfRule type="expression" dxfId="631" priority="627" stopIfTrue="1">
      <formula>AND($I149="する",NOT(AND(TRIM($I159)&lt;&gt;"",ISNUMBER(VALUE(SUBSTITUTE($I159,"-",""))))))</formula>
    </cfRule>
  </conditionalFormatting>
  <conditionalFormatting sqref="I161:M161">
    <cfRule type="expression" dxfId="630" priority="626" stopIfTrue="1">
      <formula>AND($I149="する",AND(TRIM($I161)&lt;&gt;"",NOT(ISNUMBER(VALUE(SUBSTITUTE($I161,"-",""))))))</formula>
    </cfRule>
  </conditionalFormatting>
  <conditionalFormatting sqref="I169:M169">
    <cfRule type="expression" dxfId="629" priority="625" stopIfTrue="1">
      <formula>TRIM($I169)=""</formula>
    </cfRule>
  </conditionalFormatting>
  <conditionalFormatting sqref="I173:M173">
    <cfRule type="expression" dxfId="628" priority="624" stopIfTrue="1">
      <formula>TRIM($I173)=""</formula>
    </cfRule>
  </conditionalFormatting>
  <conditionalFormatting sqref="I179:M179">
    <cfRule type="expression" dxfId="627" priority="623" stopIfTrue="1">
      <formula>TRIM($I179)=""</formula>
    </cfRule>
  </conditionalFormatting>
  <conditionalFormatting sqref="I185:M185">
    <cfRule type="expression" dxfId="626" priority="622" stopIfTrue="1">
      <formula>TRIM($I185)=""</formula>
    </cfRule>
  </conditionalFormatting>
  <conditionalFormatting sqref="H212:I212">
    <cfRule type="expression" dxfId="625" priority="621" stopIfTrue="1">
      <formula>希望&lt;&gt;0</formula>
    </cfRule>
  </conditionalFormatting>
  <conditionalFormatting sqref="H213:I213">
    <cfRule type="expression" dxfId="624" priority="620" stopIfTrue="1">
      <formula>希望&lt;&gt;0</formula>
    </cfRule>
  </conditionalFormatting>
  <conditionalFormatting sqref="H214:I214">
    <cfRule type="expression" dxfId="623" priority="619" stopIfTrue="1">
      <formula>希望&lt;&gt;0</formula>
    </cfRule>
  </conditionalFormatting>
  <conditionalFormatting sqref="H215:I215">
    <cfRule type="expression" dxfId="622" priority="618" stopIfTrue="1">
      <formula>希望&lt;&gt;0</formula>
    </cfRule>
  </conditionalFormatting>
  <conditionalFormatting sqref="H216:I216">
    <cfRule type="expression" dxfId="621" priority="617" stopIfTrue="1">
      <formula>希望&lt;&gt;0</formula>
    </cfRule>
  </conditionalFormatting>
  <conditionalFormatting sqref="H217:I217">
    <cfRule type="expression" dxfId="620" priority="616" stopIfTrue="1">
      <formula>希望&lt;&gt;0</formula>
    </cfRule>
  </conditionalFormatting>
  <conditionalFormatting sqref="H218:I218">
    <cfRule type="expression" dxfId="619" priority="615" stopIfTrue="1">
      <formula>希望&lt;&gt;0</formula>
    </cfRule>
  </conditionalFormatting>
  <conditionalFormatting sqref="H219:I219">
    <cfRule type="expression" dxfId="618" priority="614" stopIfTrue="1">
      <formula>希望&lt;&gt;0</formula>
    </cfRule>
  </conditionalFormatting>
  <conditionalFormatting sqref="H220:I220">
    <cfRule type="expression" dxfId="617" priority="613" stopIfTrue="1">
      <formula>希望&lt;&gt;0</formula>
    </cfRule>
  </conditionalFormatting>
  <conditionalFormatting sqref="H221:I221">
    <cfRule type="expression" dxfId="616" priority="612" stopIfTrue="1">
      <formula>希望&lt;&gt;0</formula>
    </cfRule>
  </conditionalFormatting>
  <conditionalFormatting sqref="H222:I222">
    <cfRule type="expression" dxfId="615" priority="611" stopIfTrue="1">
      <formula>希望&lt;&gt;0</formula>
    </cfRule>
  </conditionalFormatting>
  <conditionalFormatting sqref="H223:I223">
    <cfRule type="expression" dxfId="614" priority="610" stopIfTrue="1">
      <formula>希望&lt;&gt;0</formula>
    </cfRule>
  </conditionalFormatting>
  <conditionalFormatting sqref="H224:I224">
    <cfRule type="expression" dxfId="613" priority="609" stopIfTrue="1">
      <formula>希望&lt;&gt;0</formula>
    </cfRule>
  </conditionalFormatting>
  <conditionalFormatting sqref="H225:I225">
    <cfRule type="expression" dxfId="612" priority="608" stopIfTrue="1">
      <formula>希望&lt;&gt;0</formula>
    </cfRule>
  </conditionalFormatting>
  <conditionalFormatting sqref="H226:I226">
    <cfRule type="expression" dxfId="611" priority="607" stopIfTrue="1">
      <formula>希望&lt;&gt;0</formula>
    </cfRule>
  </conditionalFormatting>
  <conditionalFormatting sqref="H227:I227">
    <cfRule type="expression" dxfId="610" priority="606" stopIfTrue="1">
      <formula>希望&lt;&gt;0</formula>
    </cfRule>
  </conditionalFormatting>
  <conditionalFormatting sqref="H228:I228">
    <cfRule type="expression" dxfId="609" priority="605" stopIfTrue="1">
      <formula>希望&lt;&gt;0</formula>
    </cfRule>
  </conditionalFormatting>
  <conditionalFormatting sqref="H229:I229">
    <cfRule type="expression" dxfId="608" priority="604" stopIfTrue="1">
      <formula>希望&lt;&gt;0</formula>
    </cfRule>
  </conditionalFormatting>
  <conditionalFormatting sqref="H230:I230">
    <cfRule type="expression" dxfId="607" priority="603" stopIfTrue="1">
      <formula>希望&lt;&gt;0</formula>
    </cfRule>
  </conditionalFormatting>
  <conditionalFormatting sqref="H231:I231">
    <cfRule type="expression" dxfId="606" priority="602" stopIfTrue="1">
      <formula>希望&lt;&gt;0</formula>
    </cfRule>
  </conditionalFormatting>
  <conditionalFormatting sqref="H232:I232">
    <cfRule type="expression" dxfId="605" priority="601" stopIfTrue="1">
      <formula>希望&lt;&gt;0</formula>
    </cfRule>
  </conditionalFormatting>
  <conditionalFormatting sqref="H233:I233">
    <cfRule type="expression" dxfId="604" priority="600" stopIfTrue="1">
      <formula>希望&lt;&gt;0</formula>
    </cfRule>
  </conditionalFormatting>
  <conditionalFormatting sqref="H234:I234">
    <cfRule type="expression" dxfId="603" priority="599" stopIfTrue="1">
      <formula>希望&lt;&gt;0</formula>
    </cfRule>
  </conditionalFormatting>
  <conditionalFormatting sqref="H235:I235">
    <cfRule type="expression" dxfId="602" priority="598" stopIfTrue="1">
      <formula>希望&lt;&gt;0</formula>
    </cfRule>
  </conditionalFormatting>
  <conditionalFormatting sqref="H236:I236">
    <cfRule type="expression" dxfId="601" priority="597" stopIfTrue="1">
      <formula>希望&lt;&gt;0</formula>
    </cfRule>
  </conditionalFormatting>
  <conditionalFormatting sqref="H237:I237">
    <cfRule type="expression" dxfId="600" priority="596" stopIfTrue="1">
      <formula>希望&lt;&gt;0</formula>
    </cfRule>
  </conditionalFormatting>
  <conditionalFormatting sqref="H238:I238">
    <cfRule type="expression" dxfId="599" priority="595" stopIfTrue="1">
      <formula>希望&lt;&gt;0</formula>
    </cfRule>
  </conditionalFormatting>
  <conditionalFormatting sqref="H239:I239">
    <cfRule type="expression" dxfId="598" priority="594" stopIfTrue="1">
      <formula>希望&lt;&gt;0</formula>
    </cfRule>
  </conditionalFormatting>
  <conditionalFormatting sqref="H240:I240">
    <cfRule type="expression" dxfId="597" priority="593" stopIfTrue="1">
      <formula>希望&lt;&gt;0</formula>
    </cfRule>
  </conditionalFormatting>
  <conditionalFormatting sqref="H241:I241">
    <cfRule type="expression" dxfId="596" priority="592" stopIfTrue="1">
      <formula>希望&lt;&gt;0</formula>
    </cfRule>
  </conditionalFormatting>
  <conditionalFormatting sqref="H242:I242">
    <cfRule type="expression" dxfId="595" priority="591" stopIfTrue="1">
      <formula>希望&lt;&gt;0</formula>
    </cfRule>
  </conditionalFormatting>
  <conditionalFormatting sqref="H243:I243">
    <cfRule type="expression" dxfId="594" priority="590" stopIfTrue="1">
      <formula>希望&lt;&gt;0</formula>
    </cfRule>
  </conditionalFormatting>
  <conditionalFormatting sqref="H244:I244">
    <cfRule type="expression" dxfId="593" priority="589" stopIfTrue="1">
      <formula>希望&lt;&gt;0</formula>
    </cfRule>
  </conditionalFormatting>
  <conditionalFormatting sqref="H245:I245">
    <cfRule type="expression" dxfId="592" priority="588" stopIfTrue="1">
      <formula>希望&lt;&gt;0</formula>
    </cfRule>
  </conditionalFormatting>
  <conditionalFormatting sqref="H246:I246">
    <cfRule type="expression" dxfId="591" priority="587" stopIfTrue="1">
      <formula>希望&lt;&gt;0</formula>
    </cfRule>
  </conditionalFormatting>
  <conditionalFormatting sqref="H247:I247">
    <cfRule type="expression" dxfId="590" priority="586" stopIfTrue="1">
      <formula>希望&lt;&gt;0</formula>
    </cfRule>
  </conditionalFormatting>
  <conditionalFormatting sqref="H248:I248">
    <cfRule type="expression" dxfId="589" priority="585" stopIfTrue="1">
      <formula>希望&lt;&gt;0</formula>
    </cfRule>
  </conditionalFormatting>
  <conditionalFormatting sqref="H249:I249">
    <cfRule type="expression" dxfId="588" priority="584" stopIfTrue="1">
      <formula>希望&lt;&gt;0</formula>
    </cfRule>
  </conditionalFormatting>
  <conditionalFormatting sqref="H250:I250">
    <cfRule type="expression" dxfId="587" priority="583" stopIfTrue="1">
      <formula>希望&lt;&gt;0</formula>
    </cfRule>
  </conditionalFormatting>
  <conditionalFormatting sqref="H251:I251">
    <cfRule type="expression" dxfId="586" priority="582" stopIfTrue="1">
      <formula>希望&lt;&gt;0</formula>
    </cfRule>
  </conditionalFormatting>
  <conditionalFormatting sqref="H252:I252">
    <cfRule type="expression" dxfId="585" priority="581" stopIfTrue="1">
      <formula>希望&lt;&gt;0</formula>
    </cfRule>
  </conditionalFormatting>
  <conditionalFormatting sqref="H253:I253">
    <cfRule type="expression" dxfId="584" priority="580" stopIfTrue="1">
      <formula>希望&lt;&gt;0</formula>
    </cfRule>
  </conditionalFormatting>
  <conditionalFormatting sqref="H254:I254">
    <cfRule type="expression" dxfId="583" priority="579" stopIfTrue="1">
      <formula>希望&lt;&gt;0</formula>
    </cfRule>
  </conditionalFormatting>
  <conditionalFormatting sqref="H255:I255">
    <cfRule type="expression" dxfId="582" priority="578" stopIfTrue="1">
      <formula>希望&lt;&gt;0</formula>
    </cfRule>
  </conditionalFormatting>
  <conditionalFormatting sqref="H256:I256">
    <cfRule type="expression" dxfId="581" priority="577" stopIfTrue="1">
      <formula>希望&lt;&gt;0</formula>
    </cfRule>
  </conditionalFormatting>
  <conditionalFormatting sqref="H257:I257">
    <cfRule type="expression" dxfId="580" priority="576" stopIfTrue="1">
      <formula>希望&lt;&gt;0</formula>
    </cfRule>
  </conditionalFormatting>
  <conditionalFormatting sqref="H258:I258">
    <cfRule type="expression" dxfId="579" priority="575" stopIfTrue="1">
      <formula>希望&lt;&gt;0</formula>
    </cfRule>
  </conditionalFormatting>
  <conditionalFormatting sqref="H259:I259">
    <cfRule type="expression" dxfId="578" priority="574" stopIfTrue="1">
      <formula>希望&lt;&gt;0</formula>
    </cfRule>
  </conditionalFormatting>
  <conditionalFormatting sqref="H260:I260">
    <cfRule type="expression" dxfId="577" priority="573" stopIfTrue="1">
      <formula>希望&lt;&gt;0</formula>
    </cfRule>
  </conditionalFormatting>
  <conditionalFormatting sqref="H261:I261">
    <cfRule type="expression" dxfId="576" priority="572" stopIfTrue="1">
      <formula>希望&lt;&gt;0</formula>
    </cfRule>
  </conditionalFormatting>
  <conditionalFormatting sqref="H262:I262">
    <cfRule type="expression" dxfId="575" priority="571" stopIfTrue="1">
      <formula>希望&lt;&gt;0</formula>
    </cfRule>
  </conditionalFormatting>
  <conditionalFormatting sqref="H263:I263">
    <cfRule type="expression" dxfId="574" priority="570" stopIfTrue="1">
      <formula>希望&lt;&gt;0</formula>
    </cfRule>
  </conditionalFormatting>
  <conditionalFormatting sqref="H264:I264">
    <cfRule type="expression" dxfId="573" priority="569" stopIfTrue="1">
      <formula>希望&lt;&gt;0</formula>
    </cfRule>
  </conditionalFormatting>
  <conditionalFormatting sqref="H265:I265">
    <cfRule type="expression" dxfId="572" priority="568" stopIfTrue="1">
      <formula>希望&lt;&gt;0</formula>
    </cfRule>
  </conditionalFormatting>
  <conditionalFormatting sqref="H266:I266">
    <cfRule type="expression" dxfId="571" priority="567" stopIfTrue="1">
      <formula>希望&lt;&gt;0</formula>
    </cfRule>
  </conditionalFormatting>
  <conditionalFormatting sqref="H267:I267">
    <cfRule type="expression" dxfId="570" priority="566" stopIfTrue="1">
      <formula>希望&lt;&gt;0</formula>
    </cfRule>
  </conditionalFormatting>
  <conditionalFormatting sqref="H268:I268">
    <cfRule type="expression" dxfId="569" priority="565" stopIfTrue="1">
      <formula>希望&lt;&gt;0</formula>
    </cfRule>
  </conditionalFormatting>
  <conditionalFormatting sqref="H269:I269">
    <cfRule type="expression" dxfId="568" priority="564" stopIfTrue="1">
      <formula>希望&lt;&gt;0</formula>
    </cfRule>
  </conditionalFormatting>
  <conditionalFormatting sqref="H270:I270">
    <cfRule type="expression" dxfId="567" priority="563" stopIfTrue="1">
      <formula>希望&lt;&gt;0</formula>
    </cfRule>
  </conditionalFormatting>
  <conditionalFormatting sqref="H271:I271">
    <cfRule type="expression" dxfId="566" priority="562" stopIfTrue="1">
      <formula>希望&lt;&gt;0</formula>
    </cfRule>
  </conditionalFormatting>
  <conditionalFormatting sqref="H272:I272">
    <cfRule type="expression" dxfId="565" priority="561" stopIfTrue="1">
      <formula>希望&lt;&gt;0</formula>
    </cfRule>
  </conditionalFormatting>
  <conditionalFormatting sqref="H273:I273">
    <cfRule type="expression" dxfId="564" priority="560" stopIfTrue="1">
      <formula>希望&lt;&gt;0</formula>
    </cfRule>
  </conditionalFormatting>
  <conditionalFormatting sqref="H274:I274">
    <cfRule type="expression" dxfId="563" priority="559" stopIfTrue="1">
      <formula>希望&lt;&gt;0</formula>
    </cfRule>
  </conditionalFormatting>
  <conditionalFormatting sqref="H275:I275">
    <cfRule type="expression" dxfId="562" priority="558" stopIfTrue="1">
      <formula>希望&lt;&gt;0</formula>
    </cfRule>
  </conditionalFormatting>
  <conditionalFormatting sqref="H276:I276">
    <cfRule type="expression" dxfId="561" priority="557" stopIfTrue="1">
      <formula>希望&lt;&gt;0</formula>
    </cfRule>
  </conditionalFormatting>
  <conditionalFormatting sqref="H277:I277">
    <cfRule type="expression" dxfId="560" priority="556" stopIfTrue="1">
      <formula>希望&lt;&gt;0</formula>
    </cfRule>
  </conditionalFormatting>
  <conditionalFormatting sqref="H278:I278">
    <cfRule type="expression" dxfId="559" priority="555" stopIfTrue="1">
      <formula>希望&lt;&gt;0</formula>
    </cfRule>
  </conditionalFormatting>
  <conditionalFormatting sqref="H279:I279">
    <cfRule type="expression" dxfId="558" priority="554" stopIfTrue="1">
      <formula>希望&lt;&gt;0</formula>
    </cfRule>
  </conditionalFormatting>
  <conditionalFormatting sqref="H280:I280">
    <cfRule type="expression" dxfId="557" priority="553" stopIfTrue="1">
      <formula>希望&lt;&gt;0</formula>
    </cfRule>
  </conditionalFormatting>
  <conditionalFormatting sqref="H281:I281">
    <cfRule type="expression" dxfId="556" priority="552" stopIfTrue="1">
      <formula>希望&lt;&gt;0</formula>
    </cfRule>
  </conditionalFormatting>
  <conditionalFormatting sqref="H282:I282">
    <cfRule type="expression" dxfId="555" priority="551" stopIfTrue="1">
      <formula>希望&lt;&gt;0</formula>
    </cfRule>
  </conditionalFormatting>
  <conditionalFormatting sqref="H283:I283">
    <cfRule type="expression" dxfId="554" priority="550" stopIfTrue="1">
      <formula>希望&lt;&gt;0</formula>
    </cfRule>
  </conditionalFormatting>
  <conditionalFormatting sqref="H284:I284">
    <cfRule type="expression" dxfId="553" priority="549" stopIfTrue="1">
      <formula>希望&lt;&gt;0</formula>
    </cfRule>
  </conditionalFormatting>
  <conditionalFormatting sqref="H285:I285">
    <cfRule type="expression" dxfId="552" priority="548" stopIfTrue="1">
      <formula>希望&lt;&gt;0</formula>
    </cfRule>
  </conditionalFormatting>
  <conditionalFormatting sqref="H286:I286">
    <cfRule type="expression" dxfId="551" priority="547" stopIfTrue="1">
      <formula>希望&lt;&gt;0</formula>
    </cfRule>
  </conditionalFormatting>
  <conditionalFormatting sqref="H287:I287">
    <cfRule type="expression" dxfId="550" priority="546" stopIfTrue="1">
      <formula>希望&lt;&gt;0</formula>
    </cfRule>
  </conditionalFormatting>
  <conditionalFormatting sqref="H288:I288">
    <cfRule type="expression" dxfId="549" priority="545" stopIfTrue="1">
      <formula>希望&lt;&gt;0</formula>
    </cfRule>
  </conditionalFormatting>
  <conditionalFormatting sqref="H289:I289">
    <cfRule type="expression" dxfId="548" priority="544" stopIfTrue="1">
      <formula>希望&lt;&gt;0</formula>
    </cfRule>
  </conditionalFormatting>
  <conditionalFormatting sqref="H290:I290">
    <cfRule type="expression" dxfId="547" priority="543" stopIfTrue="1">
      <formula>希望&lt;&gt;0</formula>
    </cfRule>
  </conditionalFormatting>
  <conditionalFormatting sqref="H291:I291">
    <cfRule type="expression" dxfId="546" priority="542" stopIfTrue="1">
      <formula>希望&lt;&gt;0</formula>
    </cfRule>
  </conditionalFormatting>
  <conditionalFormatting sqref="H292:I292">
    <cfRule type="expression" dxfId="545" priority="541" stopIfTrue="1">
      <formula>希望&lt;&gt;0</formula>
    </cfRule>
  </conditionalFormatting>
  <conditionalFormatting sqref="H293:I293">
    <cfRule type="expression" dxfId="544" priority="540" stopIfTrue="1">
      <formula>希望&lt;&gt;0</formula>
    </cfRule>
  </conditionalFormatting>
  <conditionalFormatting sqref="H294:I294">
    <cfRule type="expression" dxfId="543" priority="539" stopIfTrue="1">
      <formula>希望&lt;&gt;0</formula>
    </cfRule>
  </conditionalFormatting>
  <conditionalFormatting sqref="H295:I295">
    <cfRule type="expression" dxfId="542" priority="538" stopIfTrue="1">
      <formula>希望&lt;&gt;0</formula>
    </cfRule>
  </conditionalFormatting>
  <conditionalFormatting sqref="H296:I296">
    <cfRule type="expression" dxfId="541" priority="537" stopIfTrue="1">
      <formula>希望&lt;&gt;0</formula>
    </cfRule>
  </conditionalFormatting>
  <conditionalFormatting sqref="H297:I297">
    <cfRule type="expression" dxfId="540" priority="536" stopIfTrue="1">
      <formula>希望&lt;&gt;0</formula>
    </cfRule>
  </conditionalFormatting>
  <conditionalFormatting sqref="H298:I298">
    <cfRule type="expression" dxfId="539" priority="535" stopIfTrue="1">
      <formula>希望&lt;&gt;0</formula>
    </cfRule>
  </conditionalFormatting>
  <conditionalFormatting sqref="H299:I299">
    <cfRule type="expression" dxfId="538" priority="534" stopIfTrue="1">
      <formula>希望&lt;&gt;0</formula>
    </cfRule>
  </conditionalFormatting>
  <conditionalFormatting sqref="H300:I300">
    <cfRule type="expression" dxfId="537" priority="533" stopIfTrue="1">
      <formula>希望&lt;&gt;0</formula>
    </cfRule>
  </conditionalFormatting>
  <conditionalFormatting sqref="H301:I301">
    <cfRule type="expression" dxfId="536" priority="532" stopIfTrue="1">
      <formula>希望&lt;&gt;0</formula>
    </cfRule>
  </conditionalFormatting>
  <conditionalFormatting sqref="H302:I302">
    <cfRule type="expression" dxfId="535" priority="531" stopIfTrue="1">
      <formula>希望&lt;&gt;0</formula>
    </cfRule>
  </conditionalFormatting>
  <conditionalFormatting sqref="H303:I303">
    <cfRule type="expression" dxfId="534" priority="530" stopIfTrue="1">
      <formula>希望&lt;&gt;0</formula>
    </cfRule>
  </conditionalFormatting>
  <conditionalFormatting sqref="H304:I304">
    <cfRule type="expression" dxfId="533" priority="529" stopIfTrue="1">
      <formula>希望&lt;&gt;0</formula>
    </cfRule>
  </conditionalFormatting>
  <conditionalFormatting sqref="H305:I305">
    <cfRule type="expression" dxfId="532" priority="528" stopIfTrue="1">
      <formula>希望&lt;&gt;0</formula>
    </cfRule>
  </conditionalFormatting>
  <conditionalFormatting sqref="H306:I306">
    <cfRule type="expression" dxfId="531" priority="527" stopIfTrue="1">
      <formula>希望&lt;&gt;0</formula>
    </cfRule>
  </conditionalFormatting>
  <conditionalFormatting sqref="H307:I307">
    <cfRule type="expression" dxfId="530" priority="526" stopIfTrue="1">
      <formula>希望&lt;&gt;0</formula>
    </cfRule>
  </conditionalFormatting>
  <conditionalFormatting sqref="H308:I308">
    <cfRule type="expression" dxfId="529" priority="525" stopIfTrue="1">
      <formula>希望&lt;&gt;0</formula>
    </cfRule>
  </conditionalFormatting>
  <conditionalFormatting sqref="H309:I309">
    <cfRule type="expression" dxfId="528" priority="524" stopIfTrue="1">
      <formula>希望&lt;&gt;0</formula>
    </cfRule>
  </conditionalFormatting>
  <conditionalFormatting sqref="H310:I310">
    <cfRule type="expression" dxfId="527" priority="523" stopIfTrue="1">
      <formula>希望&lt;&gt;0</formula>
    </cfRule>
  </conditionalFormatting>
  <conditionalFormatting sqref="H311:I311">
    <cfRule type="expression" dxfId="526" priority="522" stopIfTrue="1">
      <formula>希望&lt;&gt;0</formula>
    </cfRule>
  </conditionalFormatting>
  <conditionalFormatting sqref="H312:I312">
    <cfRule type="expression" dxfId="525" priority="521" stopIfTrue="1">
      <formula>希望&lt;&gt;0</formula>
    </cfRule>
  </conditionalFormatting>
  <conditionalFormatting sqref="H313:I313">
    <cfRule type="expression" dxfId="524" priority="520" stopIfTrue="1">
      <formula>希望&lt;&gt;0</formula>
    </cfRule>
  </conditionalFormatting>
  <conditionalFormatting sqref="H314:I314">
    <cfRule type="expression" dxfId="523" priority="519" stopIfTrue="1">
      <formula>希望&lt;&gt;0</formula>
    </cfRule>
  </conditionalFormatting>
  <conditionalFormatting sqref="H315:I315">
    <cfRule type="expression" dxfId="522" priority="518" stopIfTrue="1">
      <formula>希望&lt;&gt;0</formula>
    </cfRule>
  </conditionalFormatting>
  <conditionalFormatting sqref="H316:I316">
    <cfRule type="expression" dxfId="521" priority="517" stopIfTrue="1">
      <formula>希望&lt;&gt;0</formula>
    </cfRule>
  </conditionalFormatting>
  <conditionalFormatting sqref="H317:I317">
    <cfRule type="expression" dxfId="520" priority="516" stopIfTrue="1">
      <formula>希望&lt;&gt;0</formula>
    </cfRule>
  </conditionalFormatting>
  <conditionalFormatting sqref="H318:I318">
    <cfRule type="expression" dxfId="519" priority="515" stopIfTrue="1">
      <formula>希望&lt;&gt;0</formula>
    </cfRule>
  </conditionalFormatting>
  <conditionalFormatting sqref="H319:I319">
    <cfRule type="expression" dxfId="518" priority="514" stopIfTrue="1">
      <formula>希望&lt;&gt;0</formula>
    </cfRule>
  </conditionalFormatting>
  <conditionalFormatting sqref="H320:I320">
    <cfRule type="expression" dxfId="517" priority="513" stopIfTrue="1">
      <formula>希望&lt;&gt;0</formula>
    </cfRule>
  </conditionalFormatting>
  <conditionalFormatting sqref="H321:I321">
    <cfRule type="expression" dxfId="516" priority="512" stopIfTrue="1">
      <formula>希望&lt;&gt;0</formula>
    </cfRule>
  </conditionalFormatting>
  <conditionalFormatting sqref="H322:I322">
    <cfRule type="expression" dxfId="515" priority="511" stopIfTrue="1">
      <formula>希望&lt;&gt;0</formula>
    </cfRule>
  </conditionalFormatting>
  <conditionalFormatting sqref="H323:I323">
    <cfRule type="expression" dxfId="514" priority="510" stopIfTrue="1">
      <formula>希望&lt;&gt;0</formula>
    </cfRule>
  </conditionalFormatting>
  <conditionalFormatting sqref="H324:I324">
    <cfRule type="expression" dxfId="513" priority="509" stopIfTrue="1">
      <formula>希望&lt;&gt;0</formula>
    </cfRule>
  </conditionalFormatting>
  <conditionalFormatting sqref="H325:I325">
    <cfRule type="expression" dxfId="512" priority="508" stopIfTrue="1">
      <formula>希望&lt;&gt;0</formula>
    </cfRule>
  </conditionalFormatting>
  <conditionalFormatting sqref="H326:I326">
    <cfRule type="expression" dxfId="511" priority="507" stopIfTrue="1">
      <formula>希望&lt;&gt;0</formula>
    </cfRule>
  </conditionalFormatting>
  <conditionalFormatting sqref="H327:I327">
    <cfRule type="expression" dxfId="510" priority="506" stopIfTrue="1">
      <formula>希望&lt;&gt;0</formula>
    </cfRule>
  </conditionalFormatting>
  <conditionalFormatting sqref="H328:I328">
    <cfRule type="expression" dxfId="509" priority="505" stopIfTrue="1">
      <formula>希望&lt;&gt;0</formula>
    </cfRule>
  </conditionalFormatting>
  <conditionalFormatting sqref="H329:I329">
    <cfRule type="expression" dxfId="508" priority="504" stopIfTrue="1">
      <formula>希望&lt;&gt;0</formula>
    </cfRule>
  </conditionalFormatting>
  <conditionalFormatting sqref="H330:I330">
    <cfRule type="expression" dxfId="507" priority="503" stopIfTrue="1">
      <formula>希望&lt;&gt;0</formula>
    </cfRule>
  </conditionalFormatting>
  <conditionalFormatting sqref="H331:I331">
    <cfRule type="expression" dxfId="506" priority="502" stopIfTrue="1">
      <formula>希望&lt;&gt;0</formula>
    </cfRule>
  </conditionalFormatting>
  <conditionalFormatting sqref="H332:I332">
    <cfRule type="expression" dxfId="505" priority="501" stopIfTrue="1">
      <formula>希望&lt;&gt;0</formula>
    </cfRule>
  </conditionalFormatting>
  <conditionalFormatting sqref="H333:I333">
    <cfRule type="expression" dxfId="504" priority="500" stopIfTrue="1">
      <formula>希望&lt;&gt;0</formula>
    </cfRule>
  </conditionalFormatting>
  <conditionalFormatting sqref="H334:I334">
    <cfRule type="expression" dxfId="503" priority="499" stopIfTrue="1">
      <formula>希望&lt;&gt;0</formula>
    </cfRule>
  </conditionalFormatting>
  <conditionalFormatting sqref="H335:I335">
    <cfRule type="expression" dxfId="502" priority="498" stopIfTrue="1">
      <formula>希望&lt;&gt;0</formula>
    </cfRule>
  </conditionalFormatting>
  <conditionalFormatting sqref="H336:I336">
    <cfRule type="expression" dxfId="501" priority="497" stopIfTrue="1">
      <formula>希望&lt;&gt;0</formula>
    </cfRule>
  </conditionalFormatting>
  <conditionalFormatting sqref="H337:I337">
    <cfRule type="expression" dxfId="500" priority="496" stopIfTrue="1">
      <formula>希望&lt;&gt;0</formula>
    </cfRule>
  </conditionalFormatting>
  <conditionalFormatting sqref="H338:I338">
    <cfRule type="expression" dxfId="499" priority="495" stopIfTrue="1">
      <formula>希望&lt;&gt;0</formula>
    </cfRule>
  </conditionalFormatting>
  <conditionalFormatting sqref="H339:I339">
    <cfRule type="expression" dxfId="498" priority="494" stopIfTrue="1">
      <formula>希望&lt;&gt;0</formula>
    </cfRule>
  </conditionalFormatting>
  <conditionalFormatting sqref="H340:I340">
    <cfRule type="expression" dxfId="497" priority="493" stopIfTrue="1">
      <formula>希望&lt;&gt;0</formula>
    </cfRule>
  </conditionalFormatting>
  <conditionalFormatting sqref="H341:I341">
    <cfRule type="expression" dxfId="496" priority="492" stopIfTrue="1">
      <formula>希望&lt;&gt;0</formula>
    </cfRule>
  </conditionalFormatting>
  <conditionalFormatting sqref="H342:I342">
    <cfRule type="expression" dxfId="495" priority="491" stopIfTrue="1">
      <formula>希望&lt;&gt;0</formula>
    </cfRule>
  </conditionalFormatting>
  <conditionalFormatting sqref="H343:I343">
    <cfRule type="expression" dxfId="494" priority="490" stopIfTrue="1">
      <formula>希望&lt;&gt;0</formula>
    </cfRule>
  </conditionalFormatting>
  <conditionalFormatting sqref="H344:I344">
    <cfRule type="expression" dxfId="493" priority="489" stopIfTrue="1">
      <formula>希望&lt;&gt;0</formula>
    </cfRule>
  </conditionalFormatting>
  <conditionalFormatting sqref="H345:I345">
    <cfRule type="expression" dxfId="492" priority="488" stopIfTrue="1">
      <formula>希望&lt;&gt;0</formula>
    </cfRule>
  </conditionalFormatting>
  <conditionalFormatting sqref="H346:I346">
    <cfRule type="expression" dxfId="491" priority="487" stopIfTrue="1">
      <formula>希望&lt;&gt;0</formula>
    </cfRule>
  </conditionalFormatting>
  <conditionalFormatting sqref="H347:I347">
    <cfRule type="expression" dxfId="490" priority="486" stopIfTrue="1">
      <formula>希望&lt;&gt;0</formula>
    </cfRule>
  </conditionalFormatting>
  <conditionalFormatting sqref="H348:I348">
    <cfRule type="expression" dxfId="489" priority="485" stopIfTrue="1">
      <formula>希望&lt;&gt;0</formula>
    </cfRule>
  </conditionalFormatting>
  <conditionalFormatting sqref="H349:I349">
    <cfRule type="expression" dxfId="488" priority="484" stopIfTrue="1">
      <formula>希望&lt;&gt;0</formula>
    </cfRule>
  </conditionalFormatting>
  <conditionalFormatting sqref="H350:I350">
    <cfRule type="expression" dxfId="487" priority="483" stopIfTrue="1">
      <formula>希望&lt;&gt;0</formula>
    </cfRule>
  </conditionalFormatting>
  <conditionalFormatting sqref="H351:I351">
    <cfRule type="expression" dxfId="486" priority="482" stopIfTrue="1">
      <formula>希望&lt;&gt;0</formula>
    </cfRule>
  </conditionalFormatting>
  <conditionalFormatting sqref="H352:I352">
    <cfRule type="expression" dxfId="485" priority="481" stopIfTrue="1">
      <formula>希望&lt;&gt;0</formula>
    </cfRule>
  </conditionalFormatting>
  <conditionalFormatting sqref="H353:I353">
    <cfRule type="expression" dxfId="484" priority="480" stopIfTrue="1">
      <formula>希望&lt;&gt;0</formula>
    </cfRule>
  </conditionalFormatting>
  <conditionalFormatting sqref="H354:I354">
    <cfRule type="expression" dxfId="483" priority="479" stopIfTrue="1">
      <formula>希望&lt;&gt;0</formula>
    </cfRule>
  </conditionalFormatting>
  <conditionalFormatting sqref="H355:I355">
    <cfRule type="expression" dxfId="482" priority="478" stopIfTrue="1">
      <formula>希望&lt;&gt;0</formula>
    </cfRule>
  </conditionalFormatting>
  <conditionalFormatting sqref="H356:I356">
    <cfRule type="expression" dxfId="481" priority="477" stopIfTrue="1">
      <formula>希望&lt;&gt;0</formula>
    </cfRule>
  </conditionalFormatting>
  <conditionalFormatting sqref="H357:I357">
    <cfRule type="expression" dxfId="480" priority="476" stopIfTrue="1">
      <formula>希望&lt;&gt;0</formula>
    </cfRule>
  </conditionalFormatting>
  <conditionalFormatting sqref="H358:I358">
    <cfRule type="expression" dxfId="479" priority="475" stopIfTrue="1">
      <formula>希望&lt;&gt;0</formula>
    </cfRule>
  </conditionalFormatting>
  <conditionalFormatting sqref="H359:I359">
    <cfRule type="expression" dxfId="478" priority="474" stopIfTrue="1">
      <formula>希望&lt;&gt;0</formula>
    </cfRule>
  </conditionalFormatting>
  <conditionalFormatting sqref="H360:I360">
    <cfRule type="expression" dxfId="477" priority="473" stopIfTrue="1">
      <formula>希望&lt;&gt;0</formula>
    </cfRule>
  </conditionalFormatting>
  <conditionalFormatting sqref="H361:I361">
    <cfRule type="expression" dxfId="476" priority="472" stopIfTrue="1">
      <formula>希望&lt;&gt;0</formula>
    </cfRule>
  </conditionalFormatting>
  <conditionalFormatting sqref="Q361:Y361">
    <cfRule type="expression" dxfId="475" priority="471" stopIfTrue="1">
      <formula>AND(H361="○",TRIM($Q361)="")</formula>
    </cfRule>
  </conditionalFormatting>
  <conditionalFormatting sqref="H367:I367">
    <cfRule type="expression" dxfId="474" priority="470" stopIfTrue="1">
      <formula>希望&lt;&gt;0</formula>
    </cfRule>
  </conditionalFormatting>
  <conditionalFormatting sqref="H368:I368">
    <cfRule type="expression" dxfId="473" priority="469" stopIfTrue="1">
      <formula>希望&lt;&gt;0</formula>
    </cfRule>
  </conditionalFormatting>
  <conditionalFormatting sqref="H369:I369">
    <cfRule type="expression" dxfId="472" priority="468" stopIfTrue="1">
      <formula>希望&lt;&gt;0</formula>
    </cfRule>
  </conditionalFormatting>
  <conditionalFormatting sqref="H370:I370">
    <cfRule type="expression" dxfId="471" priority="467" stopIfTrue="1">
      <formula>希望&lt;&gt;0</formula>
    </cfRule>
  </conditionalFormatting>
  <conditionalFormatting sqref="H371:I371">
    <cfRule type="expression" dxfId="470" priority="466" stopIfTrue="1">
      <formula>希望&lt;&gt;0</formula>
    </cfRule>
  </conditionalFormatting>
  <conditionalFormatting sqref="H372:I372">
    <cfRule type="expression" dxfId="469" priority="465" stopIfTrue="1">
      <formula>希望&lt;&gt;0</formula>
    </cfRule>
  </conditionalFormatting>
  <conditionalFormatting sqref="H373:I373">
    <cfRule type="expression" dxfId="468" priority="464" stopIfTrue="1">
      <formula>希望&lt;&gt;0</formula>
    </cfRule>
  </conditionalFormatting>
  <conditionalFormatting sqref="H374:I374">
    <cfRule type="expression" dxfId="467" priority="463" stopIfTrue="1">
      <formula>希望&lt;&gt;0</formula>
    </cfRule>
  </conditionalFormatting>
  <conditionalFormatting sqref="H375:I375">
    <cfRule type="expression" dxfId="466" priority="462" stopIfTrue="1">
      <formula>希望&lt;&gt;0</formula>
    </cfRule>
  </conditionalFormatting>
  <conditionalFormatting sqref="H376:I376">
    <cfRule type="expression" dxfId="465" priority="461" stopIfTrue="1">
      <formula>希望&lt;&gt;0</formula>
    </cfRule>
  </conditionalFormatting>
  <conditionalFormatting sqref="H377:I377">
    <cfRule type="expression" dxfId="464" priority="460" stopIfTrue="1">
      <formula>希望&lt;&gt;0</formula>
    </cfRule>
  </conditionalFormatting>
  <conditionalFormatting sqref="H378:I378">
    <cfRule type="expression" dxfId="463" priority="459" stopIfTrue="1">
      <formula>希望&lt;&gt;0</formula>
    </cfRule>
  </conditionalFormatting>
  <conditionalFormatting sqref="H379:I379">
    <cfRule type="expression" dxfId="462" priority="458" stopIfTrue="1">
      <formula>希望&lt;&gt;0</formula>
    </cfRule>
  </conditionalFormatting>
  <conditionalFormatting sqref="H380:I380">
    <cfRule type="expression" dxfId="461" priority="457" stopIfTrue="1">
      <formula>希望&lt;&gt;0</formula>
    </cfRule>
  </conditionalFormatting>
  <conditionalFormatting sqref="H381:I381">
    <cfRule type="expression" dxfId="460" priority="456" stopIfTrue="1">
      <formula>希望&lt;&gt;0</formula>
    </cfRule>
  </conditionalFormatting>
  <conditionalFormatting sqref="H382:I382">
    <cfRule type="expression" dxfId="459" priority="455" stopIfTrue="1">
      <formula>希望&lt;&gt;0</formula>
    </cfRule>
  </conditionalFormatting>
  <conditionalFormatting sqref="H383:I383">
    <cfRule type="expression" dxfId="458" priority="454" stopIfTrue="1">
      <formula>希望&lt;&gt;0</formula>
    </cfRule>
  </conditionalFormatting>
  <conditionalFormatting sqref="H384:I384">
    <cfRule type="expression" dxfId="457" priority="453" stopIfTrue="1">
      <formula>希望&lt;&gt;0</formula>
    </cfRule>
  </conditionalFormatting>
  <conditionalFormatting sqref="H385:I385">
    <cfRule type="expression" dxfId="456" priority="452" stopIfTrue="1">
      <formula>希望&lt;&gt;0</formula>
    </cfRule>
  </conditionalFormatting>
  <conditionalFormatting sqref="H386:I386">
    <cfRule type="expression" dxfId="455" priority="451" stopIfTrue="1">
      <formula>希望&lt;&gt;0</formula>
    </cfRule>
  </conditionalFormatting>
  <conditionalFormatting sqref="H387:I387">
    <cfRule type="expression" dxfId="454" priority="450" stopIfTrue="1">
      <formula>希望&lt;&gt;0</formula>
    </cfRule>
  </conditionalFormatting>
  <conditionalFormatting sqref="H388:I388">
    <cfRule type="expression" dxfId="453" priority="449" stopIfTrue="1">
      <formula>希望&lt;&gt;0</formula>
    </cfRule>
  </conditionalFormatting>
  <conditionalFormatting sqref="H389:I389">
    <cfRule type="expression" dxfId="452" priority="448" stopIfTrue="1">
      <formula>希望&lt;&gt;0</formula>
    </cfRule>
  </conditionalFormatting>
  <conditionalFormatting sqref="H390:I390">
    <cfRule type="expression" dxfId="451" priority="447" stopIfTrue="1">
      <formula>希望&lt;&gt;0</formula>
    </cfRule>
  </conditionalFormatting>
  <conditionalFormatting sqref="H391:I391">
    <cfRule type="expression" dxfId="450" priority="446" stopIfTrue="1">
      <formula>希望&lt;&gt;0</formula>
    </cfRule>
  </conditionalFormatting>
  <conditionalFormatting sqref="H392:I392">
    <cfRule type="expression" dxfId="449" priority="445" stopIfTrue="1">
      <formula>希望&lt;&gt;0</formula>
    </cfRule>
  </conditionalFormatting>
  <conditionalFormatting sqref="H393:I393">
    <cfRule type="expression" dxfId="448" priority="444" stopIfTrue="1">
      <formula>希望&lt;&gt;0</formula>
    </cfRule>
  </conditionalFormatting>
  <conditionalFormatting sqref="H394:I394">
    <cfRule type="expression" dxfId="447" priority="443" stopIfTrue="1">
      <formula>希望&lt;&gt;0</formula>
    </cfRule>
  </conditionalFormatting>
  <conditionalFormatting sqref="H395:I395">
    <cfRule type="expression" dxfId="446" priority="442" stopIfTrue="1">
      <formula>希望&lt;&gt;0</formula>
    </cfRule>
  </conditionalFormatting>
  <conditionalFormatting sqref="H396:I396">
    <cfRule type="expression" dxfId="445" priority="441" stopIfTrue="1">
      <formula>希望&lt;&gt;0</formula>
    </cfRule>
  </conditionalFormatting>
  <conditionalFormatting sqref="H397:I397">
    <cfRule type="expression" dxfId="444" priority="440" stopIfTrue="1">
      <formula>希望&lt;&gt;0</formula>
    </cfRule>
  </conditionalFormatting>
  <conditionalFormatting sqref="H398:I398">
    <cfRule type="expression" dxfId="443" priority="439" stopIfTrue="1">
      <formula>希望&lt;&gt;0</formula>
    </cfRule>
  </conditionalFormatting>
  <conditionalFormatting sqref="H399:I399">
    <cfRule type="expression" dxfId="442" priority="438" stopIfTrue="1">
      <formula>希望&lt;&gt;0</formula>
    </cfRule>
  </conditionalFormatting>
  <conditionalFormatting sqref="H400:I400">
    <cfRule type="expression" dxfId="441" priority="437" stopIfTrue="1">
      <formula>希望&lt;&gt;0</formula>
    </cfRule>
  </conditionalFormatting>
  <conditionalFormatting sqref="H401:I401">
    <cfRule type="expression" dxfId="440" priority="436" stopIfTrue="1">
      <formula>希望&lt;&gt;0</formula>
    </cfRule>
  </conditionalFormatting>
  <conditionalFormatting sqref="H402:I402">
    <cfRule type="expression" dxfId="439" priority="435" stopIfTrue="1">
      <formula>希望&lt;&gt;0</formula>
    </cfRule>
  </conditionalFormatting>
  <conditionalFormatting sqref="H403:I403">
    <cfRule type="expression" dxfId="438" priority="434" stopIfTrue="1">
      <formula>希望&lt;&gt;0</formula>
    </cfRule>
  </conditionalFormatting>
  <conditionalFormatting sqref="H404:I404">
    <cfRule type="expression" dxfId="437" priority="433" stopIfTrue="1">
      <formula>希望&lt;&gt;0</formula>
    </cfRule>
  </conditionalFormatting>
  <conditionalFormatting sqref="H405:I405">
    <cfRule type="expression" dxfId="436" priority="432" stopIfTrue="1">
      <formula>希望&lt;&gt;0</formula>
    </cfRule>
  </conditionalFormatting>
  <conditionalFormatting sqref="H406:I406">
    <cfRule type="expression" dxfId="435" priority="431" stopIfTrue="1">
      <formula>希望&lt;&gt;0</formula>
    </cfRule>
  </conditionalFormatting>
  <conditionalFormatting sqref="H407:I407">
    <cfRule type="expression" dxfId="434" priority="430" stopIfTrue="1">
      <formula>希望&lt;&gt;0</formula>
    </cfRule>
  </conditionalFormatting>
  <conditionalFormatting sqref="H408:I408">
    <cfRule type="expression" dxfId="433" priority="429" stopIfTrue="1">
      <formula>希望&lt;&gt;0</formula>
    </cfRule>
  </conditionalFormatting>
  <conditionalFormatting sqref="H409:I409">
    <cfRule type="expression" dxfId="432" priority="428" stopIfTrue="1">
      <formula>希望&lt;&gt;0</formula>
    </cfRule>
  </conditionalFormatting>
  <conditionalFormatting sqref="H410:I410">
    <cfRule type="expression" dxfId="431" priority="427" stopIfTrue="1">
      <formula>希望&lt;&gt;0</formula>
    </cfRule>
  </conditionalFormatting>
  <conditionalFormatting sqref="H411:I411">
    <cfRule type="expression" dxfId="430" priority="426" stopIfTrue="1">
      <formula>希望&lt;&gt;0</formula>
    </cfRule>
  </conditionalFormatting>
  <conditionalFormatting sqref="H412:I412">
    <cfRule type="expression" dxfId="429" priority="425" stopIfTrue="1">
      <formula>希望&lt;&gt;0</formula>
    </cfRule>
  </conditionalFormatting>
  <conditionalFormatting sqref="H413:I413">
    <cfRule type="expression" dxfId="428" priority="424" stopIfTrue="1">
      <formula>希望&lt;&gt;0</formula>
    </cfRule>
  </conditionalFormatting>
  <conditionalFormatting sqref="H414:I414">
    <cfRule type="expression" dxfId="427" priority="423" stopIfTrue="1">
      <formula>希望&lt;&gt;0</formula>
    </cfRule>
  </conditionalFormatting>
  <conditionalFormatting sqref="H415:I415">
    <cfRule type="expression" dxfId="426" priority="422" stopIfTrue="1">
      <formula>希望&lt;&gt;0</formula>
    </cfRule>
  </conditionalFormatting>
  <conditionalFormatting sqref="H416:I416">
    <cfRule type="expression" dxfId="425" priority="421" stopIfTrue="1">
      <formula>希望&lt;&gt;0</formula>
    </cfRule>
  </conditionalFormatting>
  <conditionalFormatting sqref="H417:I417">
    <cfRule type="expression" dxfId="424" priority="420" stopIfTrue="1">
      <formula>希望&lt;&gt;0</formula>
    </cfRule>
  </conditionalFormatting>
  <conditionalFormatting sqref="H418:I418">
    <cfRule type="expression" dxfId="423" priority="419" stopIfTrue="1">
      <formula>希望&lt;&gt;0</formula>
    </cfRule>
  </conditionalFormatting>
  <conditionalFormatting sqref="H419:I419">
    <cfRule type="expression" dxfId="422" priority="418" stopIfTrue="1">
      <formula>希望&lt;&gt;0</formula>
    </cfRule>
  </conditionalFormatting>
  <conditionalFormatting sqref="H420:I420">
    <cfRule type="expression" dxfId="421" priority="417" stopIfTrue="1">
      <formula>希望&lt;&gt;0</formula>
    </cfRule>
  </conditionalFormatting>
  <conditionalFormatting sqref="H421:I421">
    <cfRule type="expression" dxfId="420" priority="416" stopIfTrue="1">
      <formula>希望&lt;&gt;0</formula>
    </cfRule>
  </conditionalFormatting>
  <conditionalFormatting sqref="H422:I422">
    <cfRule type="expression" dxfId="419" priority="415" stopIfTrue="1">
      <formula>希望&lt;&gt;0</formula>
    </cfRule>
  </conditionalFormatting>
  <conditionalFormatting sqref="H423:I423">
    <cfRule type="expression" dxfId="418" priority="414" stopIfTrue="1">
      <formula>希望&lt;&gt;0</formula>
    </cfRule>
  </conditionalFormatting>
  <conditionalFormatting sqref="H424:I424">
    <cfRule type="expression" dxfId="417" priority="413" stopIfTrue="1">
      <formula>希望&lt;&gt;0</formula>
    </cfRule>
  </conditionalFormatting>
  <conditionalFormatting sqref="H425:I425">
    <cfRule type="expression" dxfId="416" priority="412" stopIfTrue="1">
      <formula>希望&lt;&gt;0</formula>
    </cfRule>
  </conditionalFormatting>
  <conditionalFormatting sqref="H426:I426">
    <cfRule type="expression" dxfId="415" priority="411" stopIfTrue="1">
      <formula>希望&lt;&gt;0</formula>
    </cfRule>
  </conditionalFormatting>
  <conditionalFormatting sqref="H427:I427">
    <cfRule type="expression" dxfId="414" priority="410" stopIfTrue="1">
      <formula>希望&lt;&gt;0</formula>
    </cfRule>
  </conditionalFormatting>
  <conditionalFormatting sqref="H428:I428">
    <cfRule type="expression" dxfId="413" priority="409" stopIfTrue="1">
      <formula>希望&lt;&gt;0</formula>
    </cfRule>
  </conditionalFormatting>
  <conditionalFormatting sqref="H429:I429">
    <cfRule type="expression" dxfId="412" priority="408" stopIfTrue="1">
      <formula>希望&lt;&gt;0</formula>
    </cfRule>
  </conditionalFormatting>
  <conditionalFormatting sqref="H430:I430">
    <cfRule type="expression" dxfId="411" priority="407" stopIfTrue="1">
      <formula>希望&lt;&gt;0</formula>
    </cfRule>
  </conditionalFormatting>
  <conditionalFormatting sqref="H431:I431">
    <cfRule type="expression" dxfId="410" priority="406" stopIfTrue="1">
      <formula>希望&lt;&gt;0</formula>
    </cfRule>
  </conditionalFormatting>
  <conditionalFormatting sqref="H432:I432">
    <cfRule type="expression" dxfId="409" priority="405" stopIfTrue="1">
      <formula>希望&lt;&gt;0</formula>
    </cfRule>
  </conditionalFormatting>
  <conditionalFormatting sqref="H433:I433">
    <cfRule type="expression" dxfId="408" priority="404" stopIfTrue="1">
      <formula>希望&lt;&gt;0</formula>
    </cfRule>
  </conditionalFormatting>
  <conditionalFormatting sqref="Q433:Y433">
    <cfRule type="expression" dxfId="407" priority="403" stopIfTrue="1">
      <formula>AND(H433="○",TRIM($Q433)="")</formula>
    </cfRule>
  </conditionalFormatting>
  <conditionalFormatting sqref="H434:I434">
    <cfRule type="expression" dxfId="406" priority="402" stopIfTrue="1">
      <formula>希望&lt;&gt;0</formula>
    </cfRule>
  </conditionalFormatting>
  <conditionalFormatting sqref="H435:I435">
    <cfRule type="expression" dxfId="405" priority="401" stopIfTrue="1">
      <formula>希望&lt;&gt;0</formula>
    </cfRule>
  </conditionalFormatting>
  <conditionalFormatting sqref="H436:I436">
    <cfRule type="expression" dxfId="404" priority="400" stopIfTrue="1">
      <formula>希望&lt;&gt;0</formula>
    </cfRule>
  </conditionalFormatting>
  <conditionalFormatting sqref="H437:I437">
    <cfRule type="expression" dxfId="403" priority="399" stopIfTrue="1">
      <formula>希望&lt;&gt;0</formula>
    </cfRule>
  </conditionalFormatting>
  <conditionalFormatting sqref="H438:I438">
    <cfRule type="expression" dxfId="402" priority="398" stopIfTrue="1">
      <formula>希望&lt;&gt;0</formula>
    </cfRule>
  </conditionalFormatting>
  <conditionalFormatting sqref="H439:I439">
    <cfRule type="expression" dxfId="401" priority="397" stopIfTrue="1">
      <formula>希望&lt;&gt;0</formula>
    </cfRule>
  </conditionalFormatting>
  <conditionalFormatting sqref="H440:I440">
    <cfRule type="expression" dxfId="400" priority="396" stopIfTrue="1">
      <formula>希望&lt;&gt;0</formula>
    </cfRule>
  </conditionalFormatting>
  <conditionalFormatting sqref="H441:I441">
    <cfRule type="expression" dxfId="399" priority="395" stopIfTrue="1">
      <formula>希望&lt;&gt;0</formula>
    </cfRule>
  </conditionalFormatting>
  <conditionalFormatting sqref="H442:I442">
    <cfRule type="expression" dxfId="398" priority="394" stopIfTrue="1">
      <formula>希望&lt;&gt;0</formula>
    </cfRule>
  </conditionalFormatting>
  <conditionalFormatting sqref="H443:I443">
    <cfRule type="expression" dxfId="397" priority="393" stopIfTrue="1">
      <formula>希望&lt;&gt;0</formula>
    </cfRule>
  </conditionalFormatting>
  <conditionalFormatting sqref="H444:I444">
    <cfRule type="expression" dxfId="396" priority="392" stopIfTrue="1">
      <formula>希望&lt;&gt;0</formula>
    </cfRule>
  </conditionalFormatting>
  <conditionalFormatting sqref="H445:I445">
    <cfRule type="expression" dxfId="395" priority="391" stopIfTrue="1">
      <formula>希望&lt;&gt;0</formula>
    </cfRule>
  </conditionalFormatting>
  <conditionalFormatting sqref="H446:I446">
    <cfRule type="expression" dxfId="394" priority="390" stopIfTrue="1">
      <formula>希望&lt;&gt;0</formula>
    </cfRule>
  </conditionalFormatting>
  <conditionalFormatting sqref="H447:I447">
    <cfRule type="expression" dxfId="393" priority="389" stopIfTrue="1">
      <formula>希望&lt;&gt;0</formula>
    </cfRule>
  </conditionalFormatting>
  <conditionalFormatting sqref="H448:I448">
    <cfRule type="expression" dxfId="392" priority="388" stopIfTrue="1">
      <formula>希望&lt;&gt;0</formula>
    </cfRule>
  </conditionalFormatting>
  <conditionalFormatting sqref="H449:I449">
    <cfRule type="expression" dxfId="391" priority="387" stopIfTrue="1">
      <formula>希望&lt;&gt;0</formula>
    </cfRule>
  </conditionalFormatting>
  <conditionalFormatting sqref="H450:I450">
    <cfRule type="expression" dxfId="390" priority="386" stopIfTrue="1">
      <formula>希望&lt;&gt;0</formula>
    </cfRule>
  </conditionalFormatting>
  <conditionalFormatting sqref="H451:I451">
    <cfRule type="expression" dxfId="389" priority="385" stopIfTrue="1">
      <formula>希望&lt;&gt;0</formula>
    </cfRule>
  </conditionalFormatting>
  <conditionalFormatting sqref="H452:I452">
    <cfRule type="expression" dxfId="388" priority="384" stopIfTrue="1">
      <formula>希望&lt;&gt;0</formula>
    </cfRule>
  </conditionalFormatting>
  <conditionalFormatting sqref="H453:I453">
    <cfRule type="expression" dxfId="387" priority="383" stopIfTrue="1">
      <formula>希望&lt;&gt;0</formula>
    </cfRule>
  </conditionalFormatting>
  <conditionalFormatting sqref="H454:I454">
    <cfRule type="expression" dxfId="386" priority="382" stopIfTrue="1">
      <formula>希望&lt;&gt;0</formula>
    </cfRule>
  </conditionalFormatting>
  <conditionalFormatting sqref="H455:I455">
    <cfRule type="expression" dxfId="385" priority="381" stopIfTrue="1">
      <formula>希望&lt;&gt;0</formula>
    </cfRule>
  </conditionalFormatting>
  <conditionalFormatting sqref="H456:I456">
    <cfRule type="expression" dxfId="384" priority="380" stopIfTrue="1">
      <formula>希望&lt;&gt;0</formula>
    </cfRule>
  </conditionalFormatting>
  <conditionalFormatting sqref="H457:I457">
    <cfRule type="expression" dxfId="383" priority="379" stopIfTrue="1">
      <formula>希望&lt;&gt;0</formula>
    </cfRule>
  </conditionalFormatting>
  <conditionalFormatting sqref="H458:I458">
    <cfRule type="expression" dxfId="382" priority="378" stopIfTrue="1">
      <formula>希望&lt;&gt;0</formula>
    </cfRule>
  </conditionalFormatting>
  <conditionalFormatting sqref="H459:I459">
    <cfRule type="expression" dxfId="381" priority="377" stopIfTrue="1">
      <formula>希望&lt;&gt;0</formula>
    </cfRule>
  </conditionalFormatting>
  <conditionalFormatting sqref="H460:I460">
    <cfRule type="expression" dxfId="380" priority="376" stopIfTrue="1">
      <formula>希望&lt;&gt;0</formula>
    </cfRule>
  </conditionalFormatting>
  <conditionalFormatting sqref="H461:I461">
    <cfRule type="expression" dxfId="379" priority="375" stopIfTrue="1">
      <formula>希望&lt;&gt;0</formula>
    </cfRule>
  </conditionalFormatting>
  <conditionalFormatting sqref="H462:I462">
    <cfRule type="expression" dxfId="378" priority="374" stopIfTrue="1">
      <formula>希望&lt;&gt;0</formula>
    </cfRule>
  </conditionalFormatting>
  <conditionalFormatting sqref="H463:I463">
    <cfRule type="expression" dxfId="377" priority="373" stopIfTrue="1">
      <formula>希望&lt;&gt;0</formula>
    </cfRule>
  </conditionalFormatting>
  <conditionalFormatting sqref="H464:I464">
    <cfRule type="expression" dxfId="376" priority="372" stopIfTrue="1">
      <formula>希望&lt;&gt;0</formula>
    </cfRule>
  </conditionalFormatting>
  <conditionalFormatting sqref="H465:I465">
    <cfRule type="expression" dxfId="375" priority="371" stopIfTrue="1">
      <formula>希望&lt;&gt;0</formula>
    </cfRule>
  </conditionalFormatting>
  <conditionalFormatting sqref="H466:I466">
    <cfRule type="expression" dxfId="374" priority="370" stopIfTrue="1">
      <formula>希望&lt;&gt;0</formula>
    </cfRule>
  </conditionalFormatting>
  <conditionalFormatting sqref="H467:I467">
    <cfRule type="expression" dxfId="373" priority="369" stopIfTrue="1">
      <formula>希望&lt;&gt;0</formula>
    </cfRule>
  </conditionalFormatting>
  <conditionalFormatting sqref="H468:I468">
    <cfRule type="expression" dxfId="372" priority="368" stopIfTrue="1">
      <formula>希望&lt;&gt;0</formula>
    </cfRule>
  </conditionalFormatting>
  <conditionalFormatting sqref="H469:I469">
    <cfRule type="expression" dxfId="371" priority="367" stopIfTrue="1">
      <formula>希望&lt;&gt;0</formula>
    </cfRule>
  </conditionalFormatting>
  <conditionalFormatting sqref="H470:I470">
    <cfRule type="expression" dxfId="370" priority="366" stopIfTrue="1">
      <formula>希望&lt;&gt;0</formula>
    </cfRule>
  </conditionalFormatting>
  <conditionalFormatting sqref="H471:I471">
    <cfRule type="expression" dxfId="369" priority="365" stopIfTrue="1">
      <formula>希望&lt;&gt;0</formula>
    </cfRule>
  </conditionalFormatting>
  <conditionalFormatting sqref="H472:I472">
    <cfRule type="expression" dxfId="368" priority="364" stopIfTrue="1">
      <formula>希望&lt;&gt;0</formula>
    </cfRule>
  </conditionalFormatting>
  <conditionalFormatting sqref="H473:I473">
    <cfRule type="expression" dxfId="367" priority="363" stopIfTrue="1">
      <formula>希望&lt;&gt;0</formula>
    </cfRule>
  </conditionalFormatting>
  <conditionalFormatting sqref="H474:I474">
    <cfRule type="expression" dxfId="366" priority="362" stopIfTrue="1">
      <formula>希望&lt;&gt;0</formula>
    </cfRule>
  </conditionalFormatting>
  <conditionalFormatting sqref="H475:I475">
    <cfRule type="expression" dxfId="365" priority="361" stopIfTrue="1">
      <formula>希望&lt;&gt;0</formula>
    </cfRule>
  </conditionalFormatting>
  <conditionalFormatting sqref="H476:I476">
    <cfRule type="expression" dxfId="364" priority="360" stopIfTrue="1">
      <formula>希望&lt;&gt;0</formula>
    </cfRule>
  </conditionalFormatting>
  <conditionalFormatting sqref="H477:I477">
    <cfRule type="expression" dxfId="363" priority="359" stopIfTrue="1">
      <formula>希望&lt;&gt;0</formula>
    </cfRule>
  </conditionalFormatting>
  <conditionalFormatting sqref="H478:I478">
    <cfRule type="expression" dxfId="362" priority="358" stopIfTrue="1">
      <formula>希望&lt;&gt;0</formula>
    </cfRule>
  </conditionalFormatting>
  <conditionalFormatting sqref="H479:I479">
    <cfRule type="expression" dxfId="361" priority="357" stopIfTrue="1">
      <formula>希望&lt;&gt;0</formula>
    </cfRule>
  </conditionalFormatting>
  <conditionalFormatting sqref="H480:I480">
    <cfRule type="expression" dxfId="360" priority="356" stopIfTrue="1">
      <formula>希望&lt;&gt;0</formula>
    </cfRule>
  </conditionalFormatting>
  <conditionalFormatting sqref="H481:I481">
    <cfRule type="expression" dxfId="359" priority="355" stopIfTrue="1">
      <formula>希望&lt;&gt;0</formula>
    </cfRule>
  </conditionalFormatting>
  <conditionalFormatting sqref="H482:I482">
    <cfRule type="expression" dxfId="358" priority="354" stopIfTrue="1">
      <formula>希望&lt;&gt;0</formula>
    </cfRule>
  </conditionalFormatting>
  <conditionalFormatting sqref="H483:I483">
    <cfRule type="expression" dxfId="357" priority="353" stopIfTrue="1">
      <formula>希望&lt;&gt;0</formula>
    </cfRule>
  </conditionalFormatting>
  <conditionalFormatting sqref="H484:I484">
    <cfRule type="expression" dxfId="356" priority="352" stopIfTrue="1">
      <formula>希望&lt;&gt;0</formula>
    </cfRule>
  </conditionalFormatting>
  <conditionalFormatting sqref="Q484:Y484">
    <cfRule type="expression" dxfId="355" priority="351" stopIfTrue="1">
      <formula>AND(H484="○",TRIM($Q484)="")</formula>
    </cfRule>
  </conditionalFormatting>
  <conditionalFormatting sqref="D495:H495">
    <cfRule type="expression" dxfId="354" priority="350" stopIfTrue="1">
      <formula>AND(TRIM($D495)&lt;&gt;"",COUNTIF(営業品目,$D495)=0)</formula>
    </cfRule>
  </conditionalFormatting>
  <conditionalFormatting sqref="I495:M495">
    <cfRule type="expression" dxfId="353" priority="349" stopIfTrue="1">
      <formula>AND(TRIM($D495)&lt;&gt;"",TRIM($I495)="")</formula>
    </cfRule>
  </conditionalFormatting>
  <conditionalFormatting sqref="N495:P495">
    <cfRule type="expression" dxfId="352" priority="348" stopIfTrue="1">
      <formula>AND(TRIM($D495)&lt;&gt;"",TRIM($N495)="")</formula>
    </cfRule>
  </conditionalFormatting>
  <conditionalFormatting sqref="Q495:U495">
    <cfRule type="expression" dxfId="351" priority="347" stopIfTrue="1">
      <formula>AND(TRIM($D495)&lt;&gt;"",TRIM($Q495)="")</formula>
    </cfRule>
  </conditionalFormatting>
  <conditionalFormatting sqref="V495">
    <cfRule type="expression" dxfId="350" priority="346" stopIfTrue="1">
      <formula>AND(TRIM($D495)&lt;&gt;"",TRIM($V495)="")</formula>
    </cfRule>
  </conditionalFormatting>
  <conditionalFormatting sqref="W495">
    <cfRule type="expression" dxfId="349" priority="345" stopIfTrue="1">
      <formula>AND(TRIM($D495)&lt;&gt;"",TRIM($W495)="")</formula>
    </cfRule>
  </conditionalFormatting>
  <conditionalFormatting sqref="X495:Y495">
    <cfRule type="expression" dxfId="348" priority="344" stopIfTrue="1">
      <formula>AND(TRIM($D495)&lt;&gt;"",OR(TRIM($X495)="",AND(W495="R5",OR(X495="1",X495="2",X495="3"))))</formula>
    </cfRule>
  </conditionalFormatting>
  <conditionalFormatting sqref="D496:H496">
    <cfRule type="expression" dxfId="347" priority="343" stopIfTrue="1">
      <formula>AND(TRIM($D496)&lt;&gt;"",COUNTIF(営業品目,$D496)=0)</formula>
    </cfRule>
  </conditionalFormatting>
  <conditionalFormatting sqref="I496:M496">
    <cfRule type="expression" dxfId="346" priority="342" stopIfTrue="1">
      <formula>AND(TRIM($D496)&lt;&gt;"",TRIM($I496)="")</formula>
    </cfRule>
  </conditionalFormatting>
  <conditionalFormatting sqref="N496:P496">
    <cfRule type="expression" dxfId="345" priority="341" stopIfTrue="1">
      <formula>AND(TRIM($D496)&lt;&gt;"",TRIM($N496)="")</formula>
    </cfRule>
  </conditionalFormatting>
  <conditionalFormatting sqref="Q496:U496">
    <cfRule type="expression" dxfId="344" priority="340" stopIfTrue="1">
      <formula>AND(TRIM($D496)&lt;&gt;"",TRIM($Q496)="")</formula>
    </cfRule>
  </conditionalFormatting>
  <conditionalFormatting sqref="V496">
    <cfRule type="expression" dxfId="343" priority="339" stopIfTrue="1">
      <formula>AND(TRIM($D496)&lt;&gt;"",TRIM($V496)="")</formula>
    </cfRule>
  </conditionalFormatting>
  <conditionalFormatting sqref="W496">
    <cfRule type="expression" dxfId="342" priority="338" stopIfTrue="1">
      <formula>AND(TRIM($D496)&lt;&gt;"",TRIM($W496)="")</formula>
    </cfRule>
  </conditionalFormatting>
  <conditionalFormatting sqref="X496:Y496">
    <cfRule type="expression" dxfId="341" priority="337" stopIfTrue="1">
      <formula>AND(TRIM($D496)&lt;&gt;"",OR(TRIM($X496)="",AND(W496="R5",OR(X496="1",X496="2",X496="3"))))</formula>
    </cfRule>
  </conditionalFormatting>
  <conditionalFormatting sqref="D497:H497">
    <cfRule type="expression" dxfId="340" priority="336" stopIfTrue="1">
      <formula>AND(TRIM($D497)&lt;&gt;"",COUNTIF(営業品目,$D497)=0)</formula>
    </cfRule>
  </conditionalFormatting>
  <conditionalFormatting sqref="I497:M497">
    <cfRule type="expression" dxfId="339" priority="335" stopIfTrue="1">
      <formula>AND(TRIM($D497)&lt;&gt;"",TRIM($I497)="")</formula>
    </cfRule>
  </conditionalFormatting>
  <conditionalFormatting sqref="N497:P497">
    <cfRule type="expression" dxfId="338" priority="334" stopIfTrue="1">
      <formula>AND(TRIM($D497)&lt;&gt;"",TRIM($N497)="")</formula>
    </cfRule>
  </conditionalFormatting>
  <conditionalFormatting sqref="Q497:U497">
    <cfRule type="expression" dxfId="337" priority="333" stopIfTrue="1">
      <formula>AND(TRIM($D497)&lt;&gt;"",TRIM($Q497)="")</formula>
    </cfRule>
  </conditionalFormatting>
  <conditionalFormatting sqref="V497">
    <cfRule type="expression" dxfId="336" priority="332" stopIfTrue="1">
      <formula>AND(TRIM($D497)&lt;&gt;"",TRIM($V497)="")</formula>
    </cfRule>
  </conditionalFormatting>
  <conditionalFormatting sqref="W497">
    <cfRule type="expression" dxfId="335" priority="331" stopIfTrue="1">
      <formula>AND(TRIM($D497)&lt;&gt;"",TRIM($W497)="")</formula>
    </cfRule>
  </conditionalFormatting>
  <conditionalFormatting sqref="X497:Y497">
    <cfRule type="expression" dxfId="334" priority="330" stopIfTrue="1">
      <formula>AND(TRIM($D497)&lt;&gt;"",OR(TRIM($X497)="",AND(W497="R5",OR(X497="1",X497="2",X497="3"))))</formula>
    </cfRule>
  </conditionalFormatting>
  <conditionalFormatting sqref="D498:H498">
    <cfRule type="expression" dxfId="333" priority="329" stopIfTrue="1">
      <formula>AND(TRIM($D498)&lt;&gt;"",COUNTIF(営業品目,$D498)=0)</formula>
    </cfRule>
  </conditionalFormatting>
  <conditionalFormatting sqref="I498:M498">
    <cfRule type="expression" dxfId="332" priority="328" stopIfTrue="1">
      <formula>AND(TRIM($D498)&lt;&gt;"",TRIM($I498)="")</formula>
    </cfRule>
  </conditionalFormatting>
  <conditionalFormatting sqref="N498:P498">
    <cfRule type="expression" dxfId="331" priority="327" stopIfTrue="1">
      <formula>AND(TRIM($D498)&lt;&gt;"",TRIM($N498)="")</formula>
    </cfRule>
  </conditionalFormatting>
  <conditionalFormatting sqref="Q498:U498">
    <cfRule type="expression" dxfId="330" priority="326" stopIfTrue="1">
      <formula>AND(TRIM($D498)&lt;&gt;"",TRIM($Q498)="")</formula>
    </cfRule>
  </conditionalFormatting>
  <conditionalFormatting sqref="V498">
    <cfRule type="expression" dxfId="329" priority="325" stopIfTrue="1">
      <formula>AND(TRIM($D498)&lt;&gt;"",TRIM($V498)="")</formula>
    </cfRule>
  </conditionalFormatting>
  <conditionalFormatting sqref="W498">
    <cfRule type="expression" dxfId="328" priority="324" stopIfTrue="1">
      <formula>AND(TRIM($D498)&lt;&gt;"",TRIM($W498)="")</formula>
    </cfRule>
  </conditionalFormatting>
  <conditionalFormatting sqref="X498:Y498">
    <cfRule type="expression" dxfId="327" priority="323" stopIfTrue="1">
      <formula>AND(TRIM($D498)&lt;&gt;"",OR(TRIM($X498)="",AND(W498="R5",OR(X498="1",X498="2",X498="3"))))</formula>
    </cfRule>
  </conditionalFormatting>
  <conditionalFormatting sqref="D499:H499">
    <cfRule type="expression" dxfId="326" priority="322" stopIfTrue="1">
      <formula>AND(TRIM($D499)&lt;&gt;"",COUNTIF(営業品目,$D499)=0)</formula>
    </cfRule>
  </conditionalFormatting>
  <conditionalFormatting sqref="I499:M499">
    <cfRule type="expression" dxfId="325" priority="321" stopIfTrue="1">
      <formula>AND(TRIM($D499)&lt;&gt;"",TRIM($I499)="")</formula>
    </cfRule>
  </conditionalFormatting>
  <conditionalFormatting sqref="N499:P499">
    <cfRule type="expression" dxfId="324" priority="320" stopIfTrue="1">
      <formula>AND(TRIM($D499)&lt;&gt;"",TRIM($N499)="")</formula>
    </cfRule>
  </conditionalFormatting>
  <conditionalFormatting sqref="Q499:U499">
    <cfRule type="expression" dxfId="323" priority="319" stopIfTrue="1">
      <formula>AND(TRIM($D499)&lt;&gt;"",TRIM($Q499)="")</formula>
    </cfRule>
  </conditionalFormatting>
  <conditionalFormatting sqref="V499">
    <cfRule type="expression" dxfId="322" priority="318" stopIfTrue="1">
      <formula>AND(TRIM($D499)&lt;&gt;"",TRIM($V499)="")</formula>
    </cfRule>
  </conditionalFormatting>
  <conditionalFormatting sqref="W499">
    <cfRule type="expression" dxfId="321" priority="317" stopIfTrue="1">
      <formula>AND(TRIM($D499)&lt;&gt;"",TRIM($W499)="")</formula>
    </cfRule>
  </conditionalFormatting>
  <conditionalFormatting sqref="X499:Y499">
    <cfRule type="expression" dxfId="320" priority="316" stopIfTrue="1">
      <formula>AND(TRIM($D499)&lt;&gt;"",OR(TRIM($X499)="",AND(W499="R5",OR(X499="1",X499="2",X499="3"))))</formula>
    </cfRule>
  </conditionalFormatting>
  <conditionalFormatting sqref="D500:H500">
    <cfRule type="expression" dxfId="319" priority="315" stopIfTrue="1">
      <formula>AND(TRIM($D500)&lt;&gt;"",COUNTIF(営業品目,$D500)=0)</formula>
    </cfRule>
  </conditionalFormatting>
  <conditionalFormatting sqref="I500:M500">
    <cfRule type="expression" dxfId="318" priority="314" stopIfTrue="1">
      <formula>AND(TRIM($D500)&lt;&gt;"",TRIM($I500)="")</formula>
    </cfRule>
  </conditionalFormatting>
  <conditionalFormatting sqref="N500:P500">
    <cfRule type="expression" dxfId="317" priority="313" stopIfTrue="1">
      <formula>AND(TRIM($D500)&lt;&gt;"",TRIM($N500)="")</formula>
    </cfRule>
  </conditionalFormatting>
  <conditionalFormatting sqref="Q500:U500">
    <cfRule type="expression" dxfId="316" priority="312" stopIfTrue="1">
      <formula>AND(TRIM($D500)&lt;&gt;"",TRIM($Q500)="")</formula>
    </cfRule>
  </conditionalFormatting>
  <conditionalFormatting sqref="V500">
    <cfRule type="expression" dxfId="315" priority="311" stopIfTrue="1">
      <formula>AND(TRIM($D500)&lt;&gt;"",TRIM($V500)="")</formula>
    </cfRule>
  </conditionalFormatting>
  <conditionalFormatting sqref="W500">
    <cfRule type="expression" dxfId="314" priority="310" stopIfTrue="1">
      <formula>AND(TRIM($D500)&lt;&gt;"",TRIM($W500)="")</formula>
    </cfRule>
  </conditionalFormatting>
  <conditionalFormatting sqref="X500:Y500">
    <cfRule type="expression" dxfId="313" priority="309" stopIfTrue="1">
      <formula>AND(TRIM($D500)&lt;&gt;"",OR(TRIM($X500)="",AND(W500="R5",OR(X500="1",X500="2",X500="3"))))</formula>
    </cfRule>
  </conditionalFormatting>
  <conditionalFormatting sqref="D501:H501">
    <cfRule type="expression" dxfId="312" priority="308" stopIfTrue="1">
      <formula>AND(TRIM($D501)&lt;&gt;"",COUNTIF(営業品目,$D501)=0)</formula>
    </cfRule>
  </conditionalFormatting>
  <conditionalFormatting sqref="I501:M501">
    <cfRule type="expression" dxfId="311" priority="307" stopIfTrue="1">
      <formula>AND(TRIM($D501)&lt;&gt;"",TRIM($I501)="")</formula>
    </cfRule>
  </conditionalFormatting>
  <conditionalFormatting sqref="N501:P501">
    <cfRule type="expression" dxfId="310" priority="306" stopIfTrue="1">
      <formula>AND(TRIM($D501)&lt;&gt;"",TRIM($N501)="")</formula>
    </cfRule>
  </conditionalFormatting>
  <conditionalFormatting sqref="Q501:U501">
    <cfRule type="expression" dxfId="309" priority="305" stopIfTrue="1">
      <formula>AND(TRIM($D501)&lt;&gt;"",TRIM($Q501)="")</formula>
    </cfRule>
  </conditionalFormatting>
  <conditionalFormatting sqref="V501">
    <cfRule type="expression" dxfId="308" priority="304" stopIfTrue="1">
      <formula>AND(TRIM($D501)&lt;&gt;"",TRIM($V501)="")</formula>
    </cfRule>
  </conditionalFormatting>
  <conditionalFormatting sqref="W501">
    <cfRule type="expression" dxfId="307" priority="303" stopIfTrue="1">
      <formula>AND(TRIM($D501)&lt;&gt;"",TRIM($W501)="")</formula>
    </cfRule>
  </conditionalFormatting>
  <conditionalFormatting sqref="X501:Y501">
    <cfRule type="expression" dxfId="306" priority="302" stopIfTrue="1">
      <formula>AND(TRIM($D501)&lt;&gt;"",OR(TRIM($X501)="",AND(W501="R5",OR(X501="1",X501="2",X501="3"))))</formula>
    </cfRule>
  </conditionalFormatting>
  <conditionalFormatting sqref="D502:H502">
    <cfRule type="expression" dxfId="305" priority="301" stopIfTrue="1">
      <formula>AND(TRIM($D502)&lt;&gt;"",COUNTIF(営業品目,$D502)=0)</formula>
    </cfRule>
  </conditionalFormatting>
  <conditionalFormatting sqref="I502:M502">
    <cfRule type="expression" dxfId="304" priority="300" stopIfTrue="1">
      <formula>AND(TRIM($D502)&lt;&gt;"",TRIM($I502)="")</formula>
    </cfRule>
  </conditionalFormatting>
  <conditionalFormatting sqref="N502:P502">
    <cfRule type="expression" dxfId="303" priority="299" stopIfTrue="1">
      <formula>AND(TRIM($D502)&lt;&gt;"",TRIM($N502)="")</formula>
    </cfRule>
  </conditionalFormatting>
  <conditionalFormatting sqref="Q502:U502">
    <cfRule type="expression" dxfId="302" priority="298" stopIfTrue="1">
      <formula>AND(TRIM($D502)&lt;&gt;"",TRIM($Q502)="")</formula>
    </cfRule>
  </conditionalFormatting>
  <conditionalFormatting sqref="V502">
    <cfRule type="expression" dxfId="301" priority="297" stopIfTrue="1">
      <formula>AND(TRIM($D502)&lt;&gt;"",TRIM($V502)="")</formula>
    </cfRule>
  </conditionalFormatting>
  <conditionalFormatting sqref="W502">
    <cfRule type="expression" dxfId="300" priority="296" stopIfTrue="1">
      <formula>AND(TRIM($D502)&lt;&gt;"",TRIM($W502)="")</formula>
    </cfRule>
  </conditionalFormatting>
  <conditionalFormatting sqref="X502:Y502">
    <cfRule type="expression" dxfId="299" priority="295" stopIfTrue="1">
      <formula>AND(TRIM($D502)&lt;&gt;"",OR(TRIM($X502)="",AND(W502="R5",OR(X502="1",X502="2",X502="3"))))</formula>
    </cfRule>
  </conditionalFormatting>
  <conditionalFormatting sqref="D503:H503">
    <cfRule type="expression" dxfId="298" priority="294" stopIfTrue="1">
      <formula>AND(TRIM($D503)&lt;&gt;"",COUNTIF(営業品目,$D503)=0)</formula>
    </cfRule>
  </conditionalFormatting>
  <conditionalFormatting sqref="I503:M503">
    <cfRule type="expression" dxfId="297" priority="293" stopIfTrue="1">
      <formula>AND(TRIM($D503)&lt;&gt;"",TRIM($I503)="")</formula>
    </cfRule>
  </conditionalFormatting>
  <conditionalFormatting sqref="N503:P503">
    <cfRule type="expression" dxfId="296" priority="292" stopIfTrue="1">
      <formula>AND(TRIM($D503)&lt;&gt;"",TRIM($N503)="")</formula>
    </cfRule>
  </conditionalFormatting>
  <conditionalFormatting sqref="Q503:U503">
    <cfRule type="expression" dxfId="295" priority="291" stopIfTrue="1">
      <formula>AND(TRIM($D503)&lt;&gt;"",TRIM($Q503)="")</formula>
    </cfRule>
  </conditionalFormatting>
  <conditionalFormatting sqref="V503">
    <cfRule type="expression" dxfId="294" priority="290" stopIfTrue="1">
      <formula>AND(TRIM($D503)&lt;&gt;"",TRIM($V503)="")</formula>
    </cfRule>
  </conditionalFormatting>
  <conditionalFormatting sqref="W503">
    <cfRule type="expression" dxfId="293" priority="289" stopIfTrue="1">
      <formula>AND(TRIM($D503)&lt;&gt;"",TRIM($W503)="")</formula>
    </cfRule>
  </conditionalFormatting>
  <conditionalFormatting sqref="X503:Y503">
    <cfRule type="expression" dxfId="292" priority="288" stopIfTrue="1">
      <formula>AND(TRIM($D503)&lt;&gt;"",OR(TRIM($X503)="",AND(W503="R5",OR(X503="1",X503="2",X503="3"))))</formula>
    </cfRule>
  </conditionalFormatting>
  <conditionalFormatting sqref="D504:H504">
    <cfRule type="expression" dxfId="291" priority="287" stopIfTrue="1">
      <formula>AND(TRIM($D504)&lt;&gt;"",COUNTIF(営業品目,$D504)=0)</formula>
    </cfRule>
  </conditionalFormatting>
  <conditionalFormatting sqref="I504:M504">
    <cfRule type="expression" dxfId="290" priority="286" stopIfTrue="1">
      <formula>AND(TRIM($D504)&lt;&gt;"",TRIM($I504)="")</formula>
    </cfRule>
  </conditionalFormatting>
  <conditionalFormatting sqref="N504:P504">
    <cfRule type="expression" dxfId="289" priority="285" stopIfTrue="1">
      <formula>AND(TRIM($D504)&lt;&gt;"",TRIM($N504)="")</formula>
    </cfRule>
  </conditionalFormatting>
  <conditionalFormatting sqref="Q504:U504">
    <cfRule type="expression" dxfId="288" priority="284" stopIfTrue="1">
      <formula>AND(TRIM($D504)&lt;&gt;"",TRIM($Q504)="")</formula>
    </cfRule>
  </conditionalFormatting>
  <conditionalFormatting sqref="V504">
    <cfRule type="expression" dxfId="287" priority="283" stopIfTrue="1">
      <formula>AND(TRIM($D504)&lt;&gt;"",TRIM($V504)="")</formula>
    </cfRule>
  </conditionalFormatting>
  <conditionalFormatting sqref="W504">
    <cfRule type="expression" dxfId="286" priority="282" stopIfTrue="1">
      <formula>AND(TRIM($D504)&lt;&gt;"",TRIM($W504)="")</formula>
    </cfRule>
  </conditionalFormatting>
  <conditionalFormatting sqref="X504:Y504">
    <cfRule type="expression" dxfId="285" priority="281" stopIfTrue="1">
      <formula>AND(TRIM($D504)&lt;&gt;"",OR(TRIM($X504)="",AND(W504="R5",OR(X504="1",X504="2",X504="3"))))</formula>
    </cfRule>
  </conditionalFormatting>
  <conditionalFormatting sqref="D505:H505">
    <cfRule type="expression" dxfId="284" priority="280" stopIfTrue="1">
      <formula>AND(TRIM($D505)&lt;&gt;"",COUNTIF(営業品目,$D505)=0)</formula>
    </cfRule>
  </conditionalFormatting>
  <conditionalFormatting sqref="I505:M505">
    <cfRule type="expression" dxfId="283" priority="279" stopIfTrue="1">
      <formula>AND(TRIM($D505)&lt;&gt;"",TRIM($I505)="")</formula>
    </cfRule>
  </conditionalFormatting>
  <conditionalFormatting sqref="N505:P505">
    <cfRule type="expression" dxfId="282" priority="278" stopIfTrue="1">
      <formula>AND(TRIM($D505)&lt;&gt;"",TRIM($N505)="")</formula>
    </cfRule>
  </conditionalFormatting>
  <conditionalFormatting sqref="Q505:U505">
    <cfRule type="expression" dxfId="281" priority="277" stopIfTrue="1">
      <formula>AND(TRIM($D505)&lt;&gt;"",TRIM($Q505)="")</formula>
    </cfRule>
  </conditionalFormatting>
  <conditionalFormatting sqref="V505">
    <cfRule type="expression" dxfId="280" priority="276" stopIfTrue="1">
      <formula>AND(TRIM($D505)&lt;&gt;"",TRIM($V505)="")</formula>
    </cfRule>
  </conditionalFormatting>
  <conditionalFormatting sqref="W505">
    <cfRule type="expression" dxfId="279" priority="275" stopIfTrue="1">
      <formula>AND(TRIM($D505)&lt;&gt;"",TRIM($W505)="")</formula>
    </cfRule>
  </conditionalFormatting>
  <conditionalFormatting sqref="X505:Y505">
    <cfRule type="expression" dxfId="278" priority="274" stopIfTrue="1">
      <formula>AND(TRIM($D505)&lt;&gt;"",OR(TRIM($X505)="",AND(W505="R5",OR(X505="1",X505="2",X505="3"))))</formula>
    </cfRule>
  </conditionalFormatting>
  <conditionalFormatting sqref="D506:H506">
    <cfRule type="expression" dxfId="277" priority="273" stopIfTrue="1">
      <formula>AND(TRIM($D506)&lt;&gt;"",COUNTIF(営業品目,$D506)=0)</formula>
    </cfRule>
  </conditionalFormatting>
  <conditionalFormatting sqref="I506:M506">
    <cfRule type="expression" dxfId="276" priority="272" stopIfTrue="1">
      <formula>AND(TRIM($D506)&lt;&gt;"",TRIM($I506)="")</formula>
    </cfRule>
  </conditionalFormatting>
  <conditionalFormatting sqref="N506:P506">
    <cfRule type="expression" dxfId="275" priority="271" stopIfTrue="1">
      <formula>AND(TRIM($D506)&lt;&gt;"",TRIM($N506)="")</formula>
    </cfRule>
  </conditionalFormatting>
  <conditionalFormatting sqref="Q506:U506">
    <cfRule type="expression" dxfId="274" priority="270" stopIfTrue="1">
      <formula>AND(TRIM($D506)&lt;&gt;"",TRIM($Q506)="")</formula>
    </cfRule>
  </conditionalFormatting>
  <conditionalFormatting sqref="V506">
    <cfRule type="expression" dxfId="273" priority="269" stopIfTrue="1">
      <formula>AND(TRIM($D506)&lt;&gt;"",TRIM($V506)="")</formula>
    </cfRule>
  </conditionalFormatting>
  <conditionalFormatting sqref="W506">
    <cfRule type="expression" dxfId="272" priority="268" stopIfTrue="1">
      <formula>AND(TRIM($D506)&lt;&gt;"",TRIM($W506)="")</formula>
    </cfRule>
  </conditionalFormatting>
  <conditionalFormatting sqref="X506:Y506">
    <cfRule type="expression" dxfId="271" priority="267" stopIfTrue="1">
      <formula>AND(TRIM($D506)&lt;&gt;"",OR(TRIM($X506)="",AND(W506="R5",OR(X506="1",X506="2",X506="3"))))</formula>
    </cfRule>
  </conditionalFormatting>
  <conditionalFormatting sqref="D507:H507">
    <cfRule type="expression" dxfId="270" priority="266" stopIfTrue="1">
      <formula>AND(TRIM($D507)&lt;&gt;"",COUNTIF(営業品目,$D507)=0)</formula>
    </cfRule>
  </conditionalFormatting>
  <conditionalFormatting sqref="I507:M507">
    <cfRule type="expression" dxfId="269" priority="265" stopIfTrue="1">
      <formula>AND(TRIM($D507)&lt;&gt;"",TRIM($I507)="")</formula>
    </cfRule>
  </conditionalFormatting>
  <conditionalFormatting sqref="N507:P507">
    <cfRule type="expression" dxfId="268" priority="264" stopIfTrue="1">
      <formula>AND(TRIM($D507)&lt;&gt;"",TRIM($N507)="")</formula>
    </cfRule>
  </conditionalFormatting>
  <conditionalFormatting sqref="Q507:U507">
    <cfRule type="expression" dxfId="267" priority="263" stopIfTrue="1">
      <formula>AND(TRIM($D507)&lt;&gt;"",TRIM($Q507)="")</formula>
    </cfRule>
  </conditionalFormatting>
  <conditionalFormatting sqref="V507">
    <cfRule type="expression" dxfId="266" priority="262" stopIfTrue="1">
      <formula>AND(TRIM($D507)&lt;&gt;"",TRIM($V507)="")</formula>
    </cfRule>
  </conditionalFormatting>
  <conditionalFormatting sqref="W507">
    <cfRule type="expression" dxfId="265" priority="261" stopIfTrue="1">
      <formula>AND(TRIM($D507)&lt;&gt;"",TRIM($W507)="")</formula>
    </cfRule>
  </conditionalFormatting>
  <conditionalFormatting sqref="X507:Y507">
    <cfRule type="expression" dxfId="264" priority="260" stopIfTrue="1">
      <formula>AND(TRIM($D507)&lt;&gt;"",OR(TRIM($X507)="",AND(W507="R5",OR(X507="1",X507="2",X507="3"))))</formula>
    </cfRule>
  </conditionalFormatting>
  <conditionalFormatting sqref="D508:H508">
    <cfRule type="expression" dxfId="263" priority="259" stopIfTrue="1">
      <formula>AND(TRIM($D508)&lt;&gt;"",COUNTIF(営業品目,$D508)=0)</formula>
    </cfRule>
  </conditionalFormatting>
  <conditionalFormatting sqref="I508:M508">
    <cfRule type="expression" dxfId="262" priority="258" stopIfTrue="1">
      <formula>AND(TRIM($D508)&lt;&gt;"",TRIM($I508)="")</formula>
    </cfRule>
  </conditionalFormatting>
  <conditionalFormatting sqref="N508:P508">
    <cfRule type="expression" dxfId="261" priority="257" stopIfTrue="1">
      <formula>AND(TRIM($D508)&lt;&gt;"",TRIM($N508)="")</formula>
    </cfRule>
  </conditionalFormatting>
  <conditionalFormatting sqref="Q508:U508">
    <cfRule type="expression" dxfId="260" priority="256" stopIfTrue="1">
      <formula>AND(TRIM($D508)&lt;&gt;"",TRIM($Q508)="")</formula>
    </cfRule>
  </conditionalFormatting>
  <conditionalFormatting sqref="V508">
    <cfRule type="expression" dxfId="259" priority="255" stopIfTrue="1">
      <formula>AND(TRIM($D508)&lt;&gt;"",TRIM($V508)="")</formula>
    </cfRule>
  </conditionalFormatting>
  <conditionalFormatting sqref="W508">
    <cfRule type="expression" dxfId="258" priority="254" stopIfTrue="1">
      <formula>AND(TRIM($D508)&lt;&gt;"",TRIM($W508)="")</formula>
    </cfRule>
  </conditionalFormatting>
  <conditionalFormatting sqref="X508:Y508">
    <cfRule type="expression" dxfId="257" priority="253" stopIfTrue="1">
      <formula>AND(TRIM($D508)&lt;&gt;"",OR(TRIM($X508)="",AND(W508="R5",OR(X508="1",X508="2",X508="3"))))</formula>
    </cfRule>
  </conditionalFormatting>
  <conditionalFormatting sqref="D509:H509">
    <cfRule type="expression" dxfId="256" priority="252" stopIfTrue="1">
      <formula>AND(TRIM($D509)&lt;&gt;"",COUNTIF(営業品目,$D509)=0)</formula>
    </cfRule>
  </conditionalFormatting>
  <conditionalFormatting sqref="I509:M509">
    <cfRule type="expression" dxfId="255" priority="251" stopIfTrue="1">
      <formula>AND(TRIM($D509)&lt;&gt;"",TRIM($I509)="")</formula>
    </cfRule>
  </conditionalFormatting>
  <conditionalFormatting sqref="N509:P509">
    <cfRule type="expression" dxfId="254" priority="250" stopIfTrue="1">
      <formula>AND(TRIM($D509)&lt;&gt;"",TRIM($N509)="")</formula>
    </cfRule>
  </conditionalFormatting>
  <conditionalFormatting sqref="Q509:U509">
    <cfRule type="expression" dxfId="253" priority="249" stopIfTrue="1">
      <formula>AND(TRIM($D509)&lt;&gt;"",TRIM($Q509)="")</formula>
    </cfRule>
  </conditionalFormatting>
  <conditionalFormatting sqref="V509">
    <cfRule type="expression" dxfId="252" priority="248" stopIfTrue="1">
      <formula>AND(TRIM($D509)&lt;&gt;"",TRIM($V509)="")</formula>
    </cfRule>
  </conditionalFormatting>
  <conditionalFormatting sqref="W509">
    <cfRule type="expression" dxfId="251" priority="247" stopIfTrue="1">
      <formula>AND(TRIM($D509)&lt;&gt;"",TRIM($W509)="")</formula>
    </cfRule>
  </conditionalFormatting>
  <conditionalFormatting sqref="X509:Y509">
    <cfRule type="expression" dxfId="250" priority="246" stopIfTrue="1">
      <formula>AND(TRIM($D509)&lt;&gt;"",OR(TRIM($X509)="",AND(W509="R5",OR(X509="1",X509="2",X509="3"))))</formula>
    </cfRule>
  </conditionalFormatting>
  <conditionalFormatting sqref="D510:H510">
    <cfRule type="expression" dxfId="249" priority="245" stopIfTrue="1">
      <formula>AND(TRIM($D510)&lt;&gt;"",COUNTIF(営業品目,$D510)=0)</formula>
    </cfRule>
  </conditionalFormatting>
  <conditionalFormatting sqref="I510:M510">
    <cfRule type="expression" dxfId="248" priority="244" stopIfTrue="1">
      <formula>AND(TRIM($D510)&lt;&gt;"",TRIM($I510)="")</formula>
    </cfRule>
  </conditionalFormatting>
  <conditionalFormatting sqref="N510:P510">
    <cfRule type="expression" dxfId="247" priority="243" stopIfTrue="1">
      <formula>AND(TRIM($D510)&lt;&gt;"",TRIM($N510)="")</formula>
    </cfRule>
  </conditionalFormatting>
  <conditionalFormatting sqref="Q510:U510">
    <cfRule type="expression" dxfId="246" priority="242" stopIfTrue="1">
      <formula>AND(TRIM($D510)&lt;&gt;"",TRIM($Q510)="")</formula>
    </cfRule>
  </conditionalFormatting>
  <conditionalFormatting sqref="V510">
    <cfRule type="expression" dxfId="245" priority="241" stopIfTrue="1">
      <formula>AND(TRIM($D510)&lt;&gt;"",TRIM($V510)="")</formula>
    </cfRule>
  </conditionalFormatting>
  <conditionalFormatting sqref="W510">
    <cfRule type="expression" dxfId="244" priority="240" stopIfTrue="1">
      <formula>AND(TRIM($D510)&lt;&gt;"",TRIM($W510)="")</formula>
    </cfRule>
  </conditionalFormatting>
  <conditionalFormatting sqref="X510:Y510">
    <cfRule type="expression" dxfId="243" priority="239" stopIfTrue="1">
      <formula>AND(TRIM($D510)&lt;&gt;"",OR(TRIM($X510)="",AND(W510="R5",OR(X510="1",X510="2",X510="3"))))</formula>
    </cfRule>
  </conditionalFormatting>
  <conditionalFormatting sqref="D511:H511">
    <cfRule type="expression" dxfId="242" priority="238" stopIfTrue="1">
      <formula>AND(TRIM($D511)&lt;&gt;"",COUNTIF(営業品目,$D511)=0)</formula>
    </cfRule>
  </conditionalFormatting>
  <conditionalFormatting sqref="I511:M511">
    <cfRule type="expression" dxfId="241" priority="237" stopIfTrue="1">
      <formula>AND(TRIM($D511)&lt;&gt;"",TRIM($I511)="")</formula>
    </cfRule>
  </conditionalFormatting>
  <conditionalFormatting sqref="N511:P511">
    <cfRule type="expression" dxfId="240" priority="236" stopIfTrue="1">
      <formula>AND(TRIM($D511)&lt;&gt;"",TRIM($N511)="")</formula>
    </cfRule>
  </conditionalFormatting>
  <conditionalFormatting sqref="Q511:U511">
    <cfRule type="expression" dxfId="239" priority="235" stopIfTrue="1">
      <formula>AND(TRIM($D511)&lt;&gt;"",TRIM($Q511)="")</formula>
    </cfRule>
  </conditionalFormatting>
  <conditionalFormatting sqref="V511">
    <cfRule type="expression" dxfId="238" priority="234" stopIfTrue="1">
      <formula>AND(TRIM($D511)&lt;&gt;"",TRIM($V511)="")</formula>
    </cfRule>
  </conditionalFormatting>
  <conditionalFormatting sqref="W511">
    <cfRule type="expression" dxfId="237" priority="233" stopIfTrue="1">
      <formula>AND(TRIM($D511)&lt;&gt;"",TRIM($W511)="")</formula>
    </cfRule>
  </conditionalFormatting>
  <conditionalFormatting sqref="X511:Y511">
    <cfRule type="expression" dxfId="236" priority="232" stopIfTrue="1">
      <formula>AND(TRIM($D511)&lt;&gt;"",OR(TRIM($X511)="",AND(W511="R5",OR(X511="1",X511="2",X511="3"))))</formula>
    </cfRule>
  </conditionalFormatting>
  <conditionalFormatting sqref="D512:H512">
    <cfRule type="expression" dxfId="235" priority="231" stopIfTrue="1">
      <formula>AND(TRIM($D512)&lt;&gt;"",COUNTIF(営業品目,$D512)=0)</formula>
    </cfRule>
  </conditionalFormatting>
  <conditionalFormatting sqref="I512:M512">
    <cfRule type="expression" dxfId="234" priority="230" stopIfTrue="1">
      <formula>AND(TRIM($D512)&lt;&gt;"",TRIM($I512)="")</formula>
    </cfRule>
  </conditionalFormatting>
  <conditionalFormatting sqref="N512:P512">
    <cfRule type="expression" dxfId="233" priority="229" stopIfTrue="1">
      <formula>AND(TRIM($D512)&lt;&gt;"",TRIM($N512)="")</formula>
    </cfRule>
  </conditionalFormatting>
  <conditionalFormatting sqref="Q512:U512">
    <cfRule type="expression" dxfId="232" priority="228" stopIfTrue="1">
      <formula>AND(TRIM($D512)&lt;&gt;"",TRIM($Q512)="")</formula>
    </cfRule>
  </conditionalFormatting>
  <conditionalFormatting sqref="V512">
    <cfRule type="expression" dxfId="231" priority="227" stopIfTrue="1">
      <formula>AND(TRIM($D512)&lt;&gt;"",TRIM($V512)="")</formula>
    </cfRule>
  </conditionalFormatting>
  <conditionalFormatting sqref="W512">
    <cfRule type="expression" dxfId="230" priority="226" stopIfTrue="1">
      <formula>AND(TRIM($D512)&lt;&gt;"",TRIM($W512)="")</formula>
    </cfRule>
  </conditionalFormatting>
  <conditionalFormatting sqref="X512:Y512">
    <cfRule type="expression" dxfId="229" priority="225" stopIfTrue="1">
      <formula>AND(TRIM($D512)&lt;&gt;"",OR(TRIM($X512)="",AND(W512="R5",OR(X512="1",X512="2",X512="3"))))</formula>
    </cfRule>
  </conditionalFormatting>
  <conditionalFormatting sqref="D513:H513">
    <cfRule type="expression" dxfId="228" priority="224" stopIfTrue="1">
      <formula>AND(TRIM($D513)&lt;&gt;"",COUNTIF(営業品目,$D513)=0)</formula>
    </cfRule>
  </conditionalFormatting>
  <conditionalFormatting sqref="I513:M513">
    <cfRule type="expression" dxfId="227" priority="223" stopIfTrue="1">
      <formula>AND(TRIM($D513)&lt;&gt;"",TRIM($I513)="")</formula>
    </cfRule>
  </conditionalFormatting>
  <conditionalFormatting sqref="N513:P513">
    <cfRule type="expression" dxfId="226" priority="222" stopIfTrue="1">
      <formula>AND(TRIM($D513)&lt;&gt;"",TRIM($N513)="")</formula>
    </cfRule>
  </conditionalFormatting>
  <conditionalFormatting sqref="Q513:U513">
    <cfRule type="expression" dxfId="225" priority="221" stopIfTrue="1">
      <formula>AND(TRIM($D513)&lt;&gt;"",TRIM($Q513)="")</formula>
    </cfRule>
  </conditionalFormatting>
  <conditionalFormatting sqref="V513">
    <cfRule type="expression" dxfId="224" priority="220" stopIfTrue="1">
      <formula>AND(TRIM($D513)&lt;&gt;"",TRIM($V513)="")</formula>
    </cfRule>
  </conditionalFormatting>
  <conditionalFormatting sqref="W513">
    <cfRule type="expression" dxfId="223" priority="219" stopIfTrue="1">
      <formula>AND(TRIM($D513)&lt;&gt;"",TRIM($W513)="")</formula>
    </cfRule>
  </conditionalFormatting>
  <conditionalFormatting sqref="X513:Y513">
    <cfRule type="expression" dxfId="222" priority="218" stopIfTrue="1">
      <formula>AND(TRIM($D513)&lt;&gt;"",OR(TRIM($X513)="",AND(W513="R5",OR(X513="1",X513="2",X513="3"))))</formula>
    </cfRule>
  </conditionalFormatting>
  <conditionalFormatting sqref="D514:H514">
    <cfRule type="expression" dxfId="221" priority="217" stopIfTrue="1">
      <formula>AND(TRIM($D514)&lt;&gt;"",COUNTIF(営業品目,$D514)=0)</formula>
    </cfRule>
  </conditionalFormatting>
  <conditionalFormatting sqref="I514:M514">
    <cfRule type="expression" dxfId="220" priority="216" stopIfTrue="1">
      <formula>AND(TRIM($D514)&lt;&gt;"",TRIM($I514)="")</formula>
    </cfRule>
  </conditionalFormatting>
  <conditionalFormatting sqref="N514:P514">
    <cfRule type="expression" dxfId="219" priority="215" stopIfTrue="1">
      <formula>AND(TRIM($D514)&lt;&gt;"",TRIM($N514)="")</formula>
    </cfRule>
  </conditionalFormatting>
  <conditionalFormatting sqref="Q514:U514">
    <cfRule type="expression" dxfId="218" priority="214" stopIfTrue="1">
      <formula>AND(TRIM($D514)&lt;&gt;"",TRIM($Q514)="")</formula>
    </cfRule>
  </conditionalFormatting>
  <conditionalFormatting sqref="V514">
    <cfRule type="expression" dxfId="217" priority="213" stopIfTrue="1">
      <formula>AND(TRIM($D514)&lt;&gt;"",TRIM($V514)="")</formula>
    </cfRule>
  </conditionalFormatting>
  <conditionalFormatting sqref="W514">
    <cfRule type="expression" dxfId="216" priority="212" stopIfTrue="1">
      <formula>AND(TRIM($D514)&lt;&gt;"",TRIM($W514)="")</formula>
    </cfRule>
  </conditionalFormatting>
  <conditionalFormatting sqref="X514:Y514">
    <cfRule type="expression" dxfId="215" priority="211" stopIfTrue="1">
      <formula>AND(TRIM($D514)&lt;&gt;"",OR(TRIM($X514)="",AND(W514="R5",OR(X514="1",X514="2",X514="3"))))</formula>
    </cfRule>
  </conditionalFormatting>
  <conditionalFormatting sqref="D515:H515">
    <cfRule type="expression" dxfId="214" priority="210" stopIfTrue="1">
      <formula>AND(TRIM($D515)&lt;&gt;"",COUNTIF(営業品目,$D515)=0)</formula>
    </cfRule>
  </conditionalFormatting>
  <conditionalFormatting sqref="I515:M515">
    <cfRule type="expression" dxfId="213" priority="209" stopIfTrue="1">
      <formula>AND(TRIM($D515)&lt;&gt;"",TRIM($I515)="")</formula>
    </cfRule>
  </conditionalFormatting>
  <conditionalFormatting sqref="N515:P515">
    <cfRule type="expression" dxfId="212" priority="208" stopIfTrue="1">
      <formula>AND(TRIM($D515)&lt;&gt;"",TRIM($N515)="")</formula>
    </cfRule>
  </conditionalFormatting>
  <conditionalFormatting sqref="Q515:U515">
    <cfRule type="expression" dxfId="211" priority="207" stopIfTrue="1">
      <formula>AND(TRIM($D515)&lt;&gt;"",TRIM($Q515)="")</formula>
    </cfRule>
  </conditionalFormatting>
  <conditionalFormatting sqref="V515">
    <cfRule type="expression" dxfId="210" priority="206" stopIfTrue="1">
      <formula>AND(TRIM($D515)&lt;&gt;"",TRIM($V515)="")</formula>
    </cfRule>
  </conditionalFormatting>
  <conditionalFormatting sqref="W515">
    <cfRule type="expression" dxfId="209" priority="205" stopIfTrue="1">
      <formula>AND(TRIM($D515)&lt;&gt;"",TRIM($W515)="")</formula>
    </cfRule>
  </conditionalFormatting>
  <conditionalFormatting sqref="X515:Y515">
    <cfRule type="expression" dxfId="208" priority="204" stopIfTrue="1">
      <formula>AND(TRIM($D515)&lt;&gt;"",OR(TRIM($X515)="",AND(W515="R5",OR(X515="1",X515="2",X515="3"))))</formula>
    </cfRule>
  </conditionalFormatting>
  <conditionalFormatting sqref="D516:H516">
    <cfRule type="expression" dxfId="207" priority="203" stopIfTrue="1">
      <formula>AND(TRIM($D516)&lt;&gt;"",COUNTIF(営業品目,$D516)=0)</formula>
    </cfRule>
  </conditionalFormatting>
  <conditionalFormatting sqref="I516:M516">
    <cfRule type="expression" dxfId="206" priority="202" stopIfTrue="1">
      <formula>AND(TRIM($D516)&lt;&gt;"",TRIM($I516)="")</formula>
    </cfRule>
  </conditionalFormatting>
  <conditionalFormatting sqref="N516:P516">
    <cfRule type="expression" dxfId="205" priority="201" stopIfTrue="1">
      <formula>AND(TRIM($D516)&lt;&gt;"",TRIM($N516)="")</formula>
    </cfRule>
  </conditionalFormatting>
  <conditionalFormatting sqref="Q516:U516">
    <cfRule type="expression" dxfId="204" priority="200" stopIfTrue="1">
      <formula>AND(TRIM($D516)&lt;&gt;"",TRIM($Q516)="")</formula>
    </cfRule>
  </conditionalFormatting>
  <conditionalFormatting sqref="V516">
    <cfRule type="expression" dxfId="203" priority="199" stopIfTrue="1">
      <formula>AND(TRIM($D516)&lt;&gt;"",TRIM($V516)="")</formula>
    </cfRule>
  </conditionalFormatting>
  <conditionalFormatting sqref="W516">
    <cfRule type="expression" dxfId="202" priority="198" stopIfTrue="1">
      <formula>AND(TRIM($D516)&lt;&gt;"",TRIM($W516)="")</formula>
    </cfRule>
  </conditionalFormatting>
  <conditionalFormatting sqref="X516:Y516">
    <cfRule type="expression" dxfId="201" priority="197" stopIfTrue="1">
      <formula>AND(TRIM($D516)&lt;&gt;"",OR(TRIM($X516)="",AND(W516="R5",OR(X516="1",X516="2",X516="3"))))</formula>
    </cfRule>
  </conditionalFormatting>
  <conditionalFormatting sqref="D517:H517">
    <cfRule type="expression" dxfId="200" priority="196" stopIfTrue="1">
      <formula>AND(TRIM($D517)&lt;&gt;"",COUNTIF(営業品目,$D517)=0)</formula>
    </cfRule>
  </conditionalFormatting>
  <conditionalFormatting sqref="I517:M517">
    <cfRule type="expression" dxfId="199" priority="195" stopIfTrue="1">
      <formula>AND(TRIM($D517)&lt;&gt;"",TRIM($I517)="")</formula>
    </cfRule>
  </conditionalFormatting>
  <conditionalFormatting sqref="N517:P517">
    <cfRule type="expression" dxfId="198" priority="194" stopIfTrue="1">
      <formula>AND(TRIM($D517)&lt;&gt;"",TRIM($N517)="")</formula>
    </cfRule>
  </conditionalFormatting>
  <conditionalFormatting sqref="Q517:U517">
    <cfRule type="expression" dxfId="197" priority="193" stopIfTrue="1">
      <formula>AND(TRIM($D517)&lt;&gt;"",TRIM($Q517)="")</formula>
    </cfRule>
  </conditionalFormatting>
  <conditionalFormatting sqref="V517">
    <cfRule type="expression" dxfId="196" priority="192" stopIfTrue="1">
      <formula>AND(TRIM($D517)&lt;&gt;"",TRIM($V517)="")</formula>
    </cfRule>
  </conditionalFormatting>
  <conditionalFormatting sqref="W517">
    <cfRule type="expression" dxfId="195" priority="191" stopIfTrue="1">
      <formula>AND(TRIM($D517)&lt;&gt;"",TRIM($W517)="")</formula>
    </cfRule>
  </conditionalFormatting>
  <conditionalFormatting sqref="X517:Y517">
    <cfRule type="expression" dxfId="194" priority="190" stopIfTrue="1">
      <formula>AND(TRIM($D517)&lt;&gt;"",OR(TRIM($X517)="",AND(W517="R5",OR(X517="1",X517="2",X517="3"))))</formula>
    </cfRule>
  </conditionalFormatting>
  <conditionalFormatting sqref="D518:H518">
    <cfRule type="expression" dxfId="193" priority="189" stopIfTrue="1">
      <formula>AND(TRIM($D518)&lt;&gt;"",COUNTIF(営業品目,$D518)=0)</formula>
    </cfRule>
  </conditionalFormatting>
  <conditionalFormatting sqref="I518:M518">
    <cfRule type="expression" dxfId="192" priority="188" stopIfTrue="1">
      <formula>AND(TRIM($D518)&lt;&gt;"",TRIM($I518)="")</formula>
    </cfRule>
  </conditionalFormatting>
  <conditionalFormatting sqref="N518:P518">
    <cfRule type="expression" dxfId="191" priority="187" stopIfTrue="1">
      <formula>AND(TRIM($D518)&lt;&gt;"",TRIM($N518)="")</formula>
    </cfRule>
  </conditionalFormatting>
  <conditionalFormatting sqref="Q518:U518">
    <cfRule type="expression" dxfId="190" priority="186" stopIfTrue="1">
      <formula>AND(TRIM($D518)&lt;&gt;"",TRIM($Q518)="")</formula>
    </cfRule>
  </conditionalFormatting>
  <conditionalFormatting sqref="V518">
    <cfRule type="expression" dxfId="189" priority="185" stopIfTrue="1">
      <formula>AND(TRIM($D518)&lt;&gt;"",TRIM($V518)="")</formula>
    </cfRule>
  </conditionalFormatting>
  <conditionalFormatting sqref="W518">
    <cfRule type="expression" dxfId="188" priority="184" stopIfTrue="1">
      <formula>AND(TRIM($D518)&lt;&gt;"",TRIM($W518)="")</formula>
    </cfRule>
  </conditionalFormatting>
  <conditionalFormatting sqref="X518:Y518">
    <cfRule type="expression" dxfId="187" priority="183" stopIfTrue="1">
      <formula>AND(TRIM($D518)&lt;&gt;"",OR(TRIM($X518)="",AND(W518="R5",OR(X518="1",X518="2",X518="3"))))</formula>
    </cfRule>
  </conditionalFormatting>
  <conditionalFormatting sqref="D519:H519">
    <cfRule type="expression" dxfId="186" priority="182" stopIfTrue="1">
      <formula>AND(TRIM($D519)&lt;&gt;"",COUNTIF(営業品目,$D519)=0)</formula>
    </cfRule>
  </conditionalFormatting>
  <conditionalFormatting sqref="I519:M519">
    <cfRule type="expression" dxfId="185" priority="181" stopIfTrue="1">
      <formula>AND(TRIM($D519)&lt;&gt;"",TRIM($I519)="")</formula>
    </cfRule>
  </conditionalFormatting>
  <conditionalFormatting sqref="N519:P519">
    <cfRule type="expression" dxfId="184" priority="180" stopIfTrue="1">
      <formula>AND(TRIM($D519)&lt;&gt;"",TRIM($N519)="")</formula>
    </cfRule>
  </conditionalFormatting>
  <conditionalFormatting sqref="Q519:U519">
    <cfRule type="expression" dxfId="183" priority="179" stopIfTrue="1">
      <formula>AND(TRIM($D519)&lt;&gt;"",TRIM($Q519)="")</formula>
    </cfRule>
  </conditionalFormatting>
  <conditionalFormatting sqref="V519">
    <cfRule type="expression" dxfId="182" priority="178" stopIfTrue="1">
      <formula>AND(TRIM($D519)&lt;&gt;"",TRIM($V519)="")</formula>
    </cfRule>
  </conditionalFormatting>
  <conditionalFormatting sqref="W519">
    <cfRule type="expression" dxfId="181" priority="177" stopIfTrue="1">
      <formula>AND(TRIM($D519)&lt;&gt;"",TRIM($W519)="")</formula>
    </cfRule>
  </conditionalFormatting>
  <conditionalFormatting sqref="X519:Y519">
    <cfRule type="expression" dxfId="180" priority="176" stopIfTrue="1">
      <formula>AND(TRIM($D519)&lt;&gt;"",OR(TRIM($X519)="",AND(W519="R5",OR(X519="1",X519="2",X519="3"))))</formula>
    </cfRule>
  </conditionalFormatting>
  <conditionalFormatting sqref="D520:H520">
    <cfRule type="expression" dxfId="179" priority="175" stopIfTrue="1">
      <formula>AND(TRIM($D520)&lt;&gt;"",COUNTIF(営業品目,$D520)=0)</formula>
    </cfRule>
  </conditionalFormatting>
  <conditionalFormatting sqref="I520:M520">
    <cfRule type="expression" dxfId="178" priority="174" stopIfTrue="1">
      <formula>AND(TRIM($D520)&lt;&gt;"",TRIM($I520)="")</formula>
    </cfRule>
  </conditionalFormatting>
  <conditionalFormatting sqref="N520:P520">
    <cfRule type="expression" dxfId="177" priority="173" stopIfTrue="1">
      <formula>AND(TRIM($D520)&lt;&gt;"",TRIM($N520)="")</formula>
    </cfRule>
  </conditionalFormatting>
  <conditionalFormatting sqref="Q520:U520">
    <cfRule type="expression" dxfId="176" priority="172" stopIfTrue="1">
      <formula>AND(TRIM($D520)&lt;&gt;"",TRIM($Q520)="")</formula>
    </cfRule>
  </conditionalFormatting>
  <conditionalFormatting sqref="V520">
    <cfRule type="expression" dxfId="175" priority="171" stopIfTrue="1">
      <formula>AND(TRIM($D520)&lt;&gt;"",TRIM($V520)="")</formula>
    </cfRule>
  </conditionalFormatting>
  <conditionalFormatting sqref="W520">
    <cfRule type="expression" dxfId="174" priority="170" stopIfTrue="1">
      <formula>AND(TRIM($D520)&lt;&gt;"",TRIM($W520)="")</formula>
    </cfRule>
  </conditionalFormatting>
  <conditionalFormatting sqref="X520:Y520">
    <cfRule type="expression" dxfId="173" priority="169" stopIfTrue="1">
      <formula>AND(TRIM($D520)&lt;&gt;"",OR(TRIM($X520)="",AND(W520="R5",OR(X520="1",X520="2",X520="3"))))</formula>
    </cfRule>
  </conditionalFormatting>
  <conditionalFormatting sqref="D521:H521">
    <cfRule type="expression" dxfId="172" priority="168" stopIfTrue="1">
      <formula>AND(TRIM($D521)&lt;&gt;"",COUNTIF(営業品目,$D521)=0)</formula>
    </cfRule>
  </conditionalFormatting>
  <conditionalFormatting sqref="I521:M521">
    <cfRule type="expression" dxfId="171" priority="167" stopIfTrue="1">
      <formula>AND(TRIM($D521)&lt;&gt;"",TRIM($I521)="")</formula>
    </cfRule>
  </conditionalFormatting>
  <conditionalFormatting sqref="N521:P521">
    <cfRule type="expression" dxfId="170" priority="166" stopIfTrue="1">
      <formula>AND(TRIM($D521)&lt;&gt;"",TRIM($N521)="")</formula>
    </cfRule>
  </conditionalFormatting>
  <conditionalFormatting sqref="Q521:U521">
    <cfRule type="expression" dxfId="169" priority="165" stopIfTrue="1">
      <formula>AND(TRIM($D521)&lt;&gt;"",TRIM($Q521)="")</formula>
    </cfRule>
  </conditionalFormatting>
  <conditionalFormatting sqref="V521">
    <cfRule type="expression" dxfId="168" priority="164" stopIfTrue="1">
      <formula>AND(TRIM($D521)&lt;&gt;"",TRIM($V521)="")</formula>
    </cfRule>
  </conditionalFormatting>
  <conditionalFormatting sqref="W521">
    <cfRule type="expression" dxfId="167" priority="163" stopIfTrue="1">
      <formula>AND(TRIM($D521)&lt;&gt;"",TRIM($W521)="")</formula>
    </cfRule>
  </conditionalFormatting>
  <conditionalFormatting sqref="X521:Y521">
    <cfRule type="expression" dxfId="166" priority="162" stopIfTrue="1">
      <formula>AND(TRIM($D521)&lt;&gt;"",OR(TRIM($X521)="",AND(W521="R5",OR(X521="1",X521="2",X521="3"))))</formula>
    </cfRule>
  </conditionalFormatting>
  <conditionalFormatting sqref="D522:H522">
    <cfRule type="expression" dxfId="165" priority="161" stopIfTrue="1">
      <formula>AND(TRIM($D522)&lt;&gt;"",COUNTIF(営業品目,$D522)=0)</formula>
    </cfRule>
  </conditionalFormatting>
  <conditionalFormatting sqref="I522:M522">
    <cfRule type="expression" dxfId="164" priority="160" stopIfTrue="1">
      <formula>AND(TRIM($D522)&lt;&gt;"",TRIM($I522)="")</formula>
    </cfRule>
  </conditionalFormatting>
  <conditionalFormatting sqref="N522:P522">
    <cfRule type="expression" dxfId="163" priority="159" stopIfTrue="1">
      <formula>AND(TRIM($D522)&lt;&gt;"",TRIM($N522)="")</formula>
    </cfRule>
  </conditionalFormatting>
  <conditionalFormatting sqref="Q522:U522">
    <cfRule type="expression" dxfId="162" priority="158" stopIfTrue="1">
      <formula>AND(TRIM($D522)&lt;&gt;"",TRIM($Q522)="")</formula>
    </cfRule>
  </conditionalFormatting>
  <conditionalFormatting sqref="V522">
    <cfRule type="expression" dxfId="161" priority="157" stopIfTrue="1">
      <formula>AND(TRIM($D522)&lt;&gt;"",TRIM($V522)="")</formula>
    </cfRule>
  </conditionalFormatting>
  <conditionalFormatting sqref="W522">
    <cfRule type="expression" dxfId="160" priority="156" stopIfTrue="1">
      <formula>AND(TRIM($D522)&lt;&gt;"",TRIM($W522)="")</formula>
    </cfRule>
  </conditionalFormatting>
  <conditionalFormatting sqref="X522:Y522">
    <cfRule type="expression" dxfId="159" priority="155" stopIfTrue="1">
      <formula>AND(TRIM($D522)&lt;&gt;"",OR(TRIM($X522)="",AND(W522="R5",OR(X522="1",X522="2",X522="3"))))</formula>
    </cfRule>
  </conditionalFormatting>
  <conditionalFormatting sqref="D523:H523">
    <cfRule type="expression" dxfId="158" priority="154" stopIfTrue="1">
      <formula>AND(TRIM($D523)&lt;&gt;"",COUNTIF(営業品目,$D523)=0)</formula>
    </cfRule>
  </conditionalFormatting>
  <conditionalFormatting sqref="I523:M523">
    <cfRule type="expression" dxfId="157" priority="153" stopIfTrue="1">
      <formula>AND(TRIM($D523)&lt;&gt;"",TRIM($I523)="")</formula>
    </cfRule>
  </conditionalFormatting>
  <conditionalFormatting sqref="N523:P523">
    <cfRule type="expression" dxfId="156" priority="152" stopIfTrue="1">
      <formula>AND(TRIM($D523)&lt;&gt;"",TRIM($N523)="")</formula>
    </cfRule>
  </conditionalFormatting>
  <conditionalFormatting sqref="Q523:U523">
    <cfRule type="expression" dxfId="155" priority="151" stopIfTrue="1">
      <formula>AND(TRIM($D523)&lt;&gt;"",TRIM($Q523)="")</formula>
    </cfRule>
  </conditionalFormatting>
  <conditionalFormatting sqref="V523">
    <cfRule type="expression" dxfId="154" priority="150" stopIfTrue="1">
      <formula>AND(TRIM($D523)&lt;&gt;"",TRIM($V523)="")</formula>
    </cfRule>
  </conditionalFormatting>
  <conditionalFormatting sqref="W523">
    <cfRule type="expression" dxfId="153" priority="149" stopIfTrue="1">
      <formula>AND(TRIM($D523)&lt;&gt;"",TRIM($W523)="")</formula>
    </cfRule>
  </conditionalFormatting>
  <conditionalFormatting sqref="X523:Y523">
    <cfRule type="expression" dxfId="152" priority="148" stopIfTrue="1">
      <formula>AND(TRIM($D523)&lt;&gt;"",OR(TRIM($X523)="",AND(W523="R5",OR(X523="1",X523="2",X523="3"))))</formula>
    </cfRule>
  </conditionalFormatting>
  <conditionalFormatting sqref="D524:H524">
    <cfRule type="expression" dxfId="151" priority="147" stopIfTrue="1">
      <formula>AND(TRIM($D524)&lt;&gt;"",COUNTIF(営業品目,$D524)=0)</formula>
    </cfRule>
  </conditionalFormatting>
  <conditionalFormatting sqref="I524:M524">
    <cfRule type="expression" dxfId="150" priority="146" stopIfTrue="1">
      <formula>AND(TRIM($D524)&lt;&gt;"",TRIM($I524)="")</formula>
    </cfRule>
  </conditionalFormatting>
  <conditionalFormatting sqref="N524:P524">
    <cfRule type="expression" dxfId="149" priority="145" stopIfTrue="1">
      <formula>AND(TRIM($D524)&lt;&gt;"",TRIM($N524)="")</formula>
    </cfRule>
  </conditionalFormatting>
  <conditionalFormatting sqref="Q524:U524">
    <cfRule type="expression" dxfId="148" priority="144" stopIfTrue="1">
      <formula>AND(TRIM($D524)&lt;&gt;"",TRIM($Q524)="")</formula>
    </cfRule>
  </conditionalFormatting>
  <conditionalFormatting sqref="V524">
    <cfRule type="expression" dxfId="147" priority="143" stopIfTrue="1">
      <formula>AND(TRIM($D524)&lt;&gt;"",TRIM($V524)="")</formula>
    </cfRule>
  </conditionalFormatting>
  <conditionalFormatting sqref="W524">
    <cfRule type="expression" dxfId="146" priority="142" stopIfTrue="1">
      <formula>AND(TRIM($D524)&lt;&gt;"",TRIM($W524)="")</formula>
    </cfRule>
  </conditionalFormatting>
  <conditionalFormatting sqref="X524:Y524">
    <cfRule type="expression" dxfId="145" priority="141" stopIfTrue="1">
      <formula>AND(TRIM($D524)&lt;&gt;"",OR(TRIM($X524)="",AND(W524="R5",OR(X524="1",X524="2",X524="3"))))</formula>
    </cfRule>
  </conditionalFormatting>
  <conditionalFormatting sqref="D525:H525">
    <cfRule type="expression" dxfId="144" priority="140" stopIfTrue="1">
      <formula>AND(TRIM($D525)&lt;&gt;"",COUNTIF(営業品目,$D525)=0)</formula>
    </cfRule>
  </conditionalFormatting>
  <conditionalFormatting sqref="I525:M525">
    <cfRule type="expression" dxfId="143" priority="139" stopIfTrue="1">
      <formula>AND(TRIM($D525)&lt;&gt;"",TRIM($I525)="")</formula>
    </cfRule>
  </conditionalFormatting>
  <conditionalFormatting sqref="N525:P525">
    <cfRule type="expression" dxfId="142" priority="138" stopIfTrue="1">
      <formula>AND(TRIM($D525)&lt;&gt;"",TRIM($N525)="")</formula>
    </cfRule>
  </conditionalFormatting>
  <conditionalFormatting sqref="Q525:U525">
    <cfRule type="expression" dxfId="141" priority="137" stopIfTrue="1">
      <formula>AND(TRIM($D525)&lt;&gt;"",TRIM($Q525)="")</formula>
    </cfRule>
  </conditionalFormatting>
  <conditionalFormatting sqref="V525">
    <cfRule type="expression" dxfId="140" priority="136" stopIfTrue="1">
      <formula>AND(TRIM($D525)&lt;&gt;"",TRIM($V525)="")</formula>
    </cfRule>
  </conditionalFormatting>
  <conditionalFormatting sqref="W525">
    <cfRule type="expression" dxfId="139" priority="135" stopIfTrue="1">
      <formula>AND(TRIM($D525)&lt;&gt;"",TRIM($W525)="")</formula>
    </cfRule>
  </conditionalFormatting>
  <conditionalFormatting sqref="X525:Y525">
    <cfRule type="expression" dxfId="138" priority="134" stopIfTrue="1">
      <formula>AND(TRIM($D525)&lt;&gt;"",OR(TRIM($X525)="",AND(W525="R5",OR(X525="1",X525="2",X525="3"))))</formula>
    </cfRule>
  </conditionalFormatting>
  <conditionalFormatting sqref="D526:H526">
    <cfRule type="expression" dxfId="137" priority="133" stopIfTrue="1">
      <formula>AND(TRIM($D526)&lt;&gt;"",COUNTIF(営業品目,$D526)=0)</formula>
    </cfRule>
  </conditionalFormatting>
  <conditionalFormatting sqref="I526:M526">
    <cfRule type="expression" dxfId="136" priority="132" stopIfTrue="1">
      <formula>AND(TRIM($D526)&lt;&gt;"",TRIM($I526)="")</formula>
    </cfRule>
  </conditionalFormatting>
  <conditionalFormatting sqref="N526:P526">
    <cfRule type="expression" dxfId="135" priority="131" stopIfTrue="1">
      <formula>AND(TRIM($D526)&lt;&gt;"",TRIM($N526)="")</formula>
    </cfRule>
  </conditionalFormatting>
  <conditionalFormatting sqref="Q526:U526">
    <cfRule type="expression" dxfId="134" priority="130" stopIfTrue="1">
      <formula>AND(TRIM($D526)&lt;&gt;"",TRIM($Q526)="")</formula>
    </cfRule>
  </conditionalFormatting>
  <conditionalFormatting sqref="V526">
    <cfRule type="expression" dxfId="133" priority="129" stopIfTrue="1">
      <formula>AND(TRIM($D526)&lt;&gt;"",TRIM($V526)="")</formula>
    </cfRule>
  </conditionalFormatting>
  <conditionalFormatting sqref="W526">
    <cfRule type="expression" dxfId="132" priority="128" stopIfTrue="1">
      <formula>AND(TRIM($D526)&lt;&gt;"",TRIM($W526)="")</formula>
    </cfRule>
  </conditionalFormatting>
  <conditionalFormatting sqref="X526:Y526">
    <cfRule type="expression" dxfId="131" priority="127" stopIfTrue="1">
      <formula>AND(TRIM($D526)&lt;&gt;"",OR(TRIM($X526)="",AND(W526="R5",OR(X526="1",X526="2",X526="3"))))</formula>
    </cfRule>
  </conditionalFormatting>
  <conditionalFormatting sqref="D527:H527">
    <cfRule type="expression" dxfId="130" priority="126" stopIfTrue="1">
      <formula>AND(TRIM($D527)&lt;&gt;"",COUNTIF(営業品目,$D527)=0)</formula>
    </cfRule>
  </conditionalFormatting>
  <conditionalFormatting sqref="I527:M527">
    <cfRule type="expression" dxfId="129" priority="125" stopIfTrue="1">
      <formula>AND(TRIM($D527)&lt;&gt;"",TRIM($I527)="")</formula>
    </cfRule>
  </conditionalFormatting>
  <conditionalFormatting sqref="N527:P527">
    <cfRule type="expression" dxfId="128" priority="124" stopIfTrue="1">
      <formula>AND(TRIM($D527)&lt;&gt;"",TRIM($N527)="")</formula>
    </cfRule>
  </conditionalFormatting>
  <conditionalFormatting sqref="Q527:U527">
    <cfRule type="expression" dxfId="127" priority="123" stopIfTrue="1">
      <formula>AND(TRIM($D527)&lt;&gt;"",TRIM($Q527)="")</formula>
    </cfRule>
  </conditionalFormatting>
  <conditionalFormatting sqref="V527">
    <cfRule type="expression" dxfId="126" priority="122" stopIfTrue="1">
      <formula>AND(TRIM($D527)&lt;&gt;"",TRIM($V527)="")</formula>
    </cfRule>
  </conditionalFormatting>
  <conditionalFormatting sqref="W527">
    <cfRule type="expression" dxfId="125" priority="121" stopIfTrue="1">
      <formula>AND(TRIM($D527)&lt;&gt;"",TRIM($W527)="")</formula>
    </cfRule>
  </conditionalFormatting>
  <conditionalFormatting sqref="X527:Y527">
    <cfRule type="expression" dxfId="124" priority="120" stopIfTrue="1">
      <formula>AND(TRIM($D527)&lt;&gt;"",OR(TRIM($X527)="",AND(W527="R5",OR(X527="1",X527="2",X527="3"))))</formula>
    </cfRule>
  </conditionalFormatting>
  <conditionalFormatting sqref="D528:H528">
    <cfRule type="expression" dxfId="123" priority="119" stopIfTrue="1">
      <formula>AND(TRIM($D528)&lt;&gt;"",COUNTIF(営業品目,$D528)=0)</formula>
    </cfRule>
  </conditionalFormatting>
  <conditionalFormatting sqref="I528:M528">
    <cfRule type="expression" dxfId="122" priority="118" stopIfTrue="1">
      <formula>AND(TRIM($D528)&lt;&gt;"",TRIM($I528)="")</formula>
    </cfRule>
  </conditionalFormatting>
  <conditionalFormatting sqref="N528:P528">
    <cfRule type="expression" dxfId="121" priority="117" stopIfTrue="1">
      <formula>AND(TRIM($D528)&lt;&gt;"",TRIM($N528)="")</formula>
    </cfRule>
  </conditionalFormatting>
  <conditionalFormatting sqref="Q528:U528">
    <cfRule type="expression" dxfId="120" priority="116" stopIfTrue="1">
      <formula>AND(TRIM($D528)&lt;&gt;"",TRIM($Q528)="")</formula>
    </cfRule>
  </conditionalFormatting>
  <conditionalFormatting sqref="V528">
    <cfRule type="expression" dxfId="119" priority="115" stopIfTrue="1">
      <formula>AND(TRIM($D528)&lt;&gt;"",TRIM($V528)="")</formula>
    </cfRule>
  </conditionalFormatting>
  <conditionalFormatting sqref="W528">
    <cfRule type="expression" dxfId="118" priority="114" stopIfTrue="1">
      <formula>AND(TRIM($D528)&lt;&gt;"",TRIM($W528)="")</formula>
    </cfRule>
  </conditionalFormatting>
  <conditionalFormatting sqref="X528:Y528">
    <cfRule type="expression" dxfId="117" priority="113" stopIfTrue="1">
      <formula>AND(TRIM($D528)&lt;&gt;"",OR(TRIM($X528)="",AND(W528="R5",OR(X528="1",X528="2",X528="3"))))</formula>
    </cfRule>
  </conditionalFormatting>
  <conditionalFormatting sqref="D529:H529">
    <cfRule type="expression" dxfId="116" priority="112" stopIfTrue="1">
      <formula>AND(TRIM($D529)&lt;&gt;"",COUNTIF(営業品目,$D529)=0)</formula>
    </cfRule>
  </conditionalFormatting>
  <conditionalFormatting sqref="I529:M529">
    <cfRule type="expression" dxfId="115" priority="111" stopIfTrue="1">
      <formula>AND(TRIM($D529)&lt;&gt;"",TRIM($I529)="")</formula>
    </cfRule>
  </conditionalFormatting>
  <conditionalFormatting sqref="N529:P529">
    <cfRule type="expression" dxfId="114" priority="110" stopIfTrue="1">
      <formula>AND(TRIM($D529)&lt;&gt;"",TRIM($N529)="")</formula>
    </cfRule>
  </conditionalFormatting>
  <conditionalFormatting sqref="Q529:U529">
    <cfRule type="expression" dxfId="113" priority="109" stopIfTrue="1">
      <formula>AND(TRIM($D529)&lt;&gt;"",TRIM($Q529)="")</formula>
    </cfRule>
  </conditionalFormatting>
  <conditionalFormatting sqref="V529">
    <cfRule type="expression" dxfId="112" priority="108" stopIfTrue="1">
      <formula>AND(TRIM($D529)&lt;&gt;"",TRIM($V529)="")</formula>
    </cfRule>
  </conditionalFormatting>
  <conditionalFormatting sqref="W529">
    <cfRule type="expression" dxfId="111" priority="107" stopIfTrue="1">
      <formula>AND(TRIM($D529)&lt;&gt;"",TRIM($W529)="")</formula>
    </cfRule>
  </conditionalFormatting>
  <conditionalFormatting sqref="X529:Y529">
    <cfRule type="expression" dxfId="110" priority="106" stopIfTrue="1">
      <formula>AND(TRIM($D529)&lt;&gt;"",OR(TRIM($X529)="",AND(W529="R5",OR(X529="1",X529="2",X529="3"))))</formula>
    </cfRule>
  </conditionalFormatting>
  <conditionalFormatting sqref="D530:H530">
    <cfRule type="expression" dxfId="109" priority="105" stopIfTrue="1">
      <formula>AND(TRIM($D530)&lt;&gt;"",COUNTIF(営業品目,$D530)=0)</formula>
    </cfRule>
  </conditionalFormatting>
  <conditionalFormatting sqref="I530:M530">
    <cfRule type="expression" dxfId="108" priority="104" stopIfTrue="1">
      <formula>AND(TRIM($D530)&lt;&gt;"",TRIM($I530)="")</formula>
    </cfRule>
  </conditionalFormatting>
  <conditionalFormatting sqref="N530:P530">
    <cfRule type="expression" dxfId="107" priority="103" stopIfTrue="1">
      <formula>AND(TRIM($D530)&lt;&gt;"",TRIM($N530)="")</formula>
    </cfRule>
  </conditionalFormatting>
  <conditionalFormatting sqref="Q530:U530">
    <cfRule type="expression" dxfId="106" priority="102" stopIfTrue="1">
      <formula>AND(TRIM($D530)&lt;&gt;"",TRIM($Q530)="")</formula>
    </cfRule>
  </conditionalFormatting>
  <conditionalFormatting sqref="V530">
    <cfRule type="expression" dxfId="105" priority="101" stopIfTrue="1">
      <formula>AND(TRIM($D530)&lt;&gt;"",TRIM($V530)="")</formula>
    </cfRule>
  </conditionalFormatting>
  <conditionalFormatting sqref="W530">
    <cfRule type="expression" dxfId="104" priority="100" stopIfTrue="1">
      <formula>AND(TRIM($D530)&lt;&gt;"",TRIM($W530)="")</formula>
    </cfRule>
  </conditionalFormatting>
  <conditionalFormatting sqref="X530:Y530">
    <cfRule type="expression" dxfId="103" priority="99" stopIfTrue="1">
      <formula>AND(TRIM($D530)&lt;&gt;"",OR(TRIM($X530)="",AND(W530="R5",OR(X530="1",X530="2",X530="3"))))</formula>
    </cfRule>
  </conditionalFormatting>
  <conditionalFormatting sqref="D531:H531">
    <cfRule type="expression" dxfId="102" priority="98" stopIfTrue="1">
      <formula>AND(TRIM($D531)&lt;&gt;"",COUNTIF(営業品目,$D531)=0)</formula>
    </cfRule>
  </conditionalFormatting>
  <conditionalFormatting sqref="I531:M531">
    <cfRule type="expression" dxfId="101" priority="97" stopIfTrue="1">
      <formula>AND(TRIM($D531)&lt;&gt;"",TRIM($I531)="")</formula>
    </cfRule>
  </conditionalFormatting>
  <conditionalFormatting sqref="N531:P531">
    <cfRule type="expression" dxfId="100" priority="96" stopIfTrue="1">
      <formula>AND(TRIM($D531)&lt;&gt;"",TRIM($N531)="")</formula>
    </cfRule>
  </conditionalFormatting>
  <conditionalFormatting sqref="Q531:U531">
    <cfRule type="expression" dxfId="99" priority="95" stopIfTrue="1">
      <formula>AND(TRIM($D531)&lt;&gt;"",TRIM($Q531)="")</formula>
    </cfRule>
  </conditionalFormatting>
  <conditionalFormatting sqref="V531">
    <cfRule type="expression" dxfId="98" priority="94" stopIfTrue="1">
      <formula>AND(TRIM($D531)&lt;&gt;"",TRIM($V531)="")</formula>
    </cfRule>
  </conditionalFormatting>
  <conditionalFormatting sqref="W531">
    <cfRule type="expression" dxfId="97" priority="93" stopIfTrue="1">
      <formula>AND(TRIM($D531)&lt;&gt;"",TRIM($W531)="")</formula>
    </cfRule>
  </conditionalFormatting>
  <conditionalFormatting sqref="X531:Y531">
    <cfRule type="expression" dxfId="96" priority="92" stopIfTrue="1">
      <formula>AND(TRIM($D531)&lt;&gt;"",OR(TRIM($X531)="",AND(W531="R5",OR(X531="1",X531="2",X531="3"))))</formula>
    </cfRule>
  </conditionalFormatting>
  <conditionalFormatting sqref="D532:H532">
    <cfRule type="expression" dxfId="95" priority="91" stopIfTrue="1">
      <formula>AND(TRIM($D532)&lt;&gt;"",COUNTIF(営業品目,$D532)=0)</formula>
    </cfRule>
  </conditionalFormatting>
  <conditionalFormatting sqref="I532:M532">
    <cfRule type="expression" dxfId="94" priority="90" stopIfTrue="1">
      <formula>AND(TRIM($D532)&lt;&gt;"",TRIM($I532)="")</formula>
    </cfRule>
  </conditionalFormatting>
  <conditionalFormatting sqref="N532:P532">
    <cfRule type="expression" dxfId="93" priority="89" stopIfTrue="1">
      <formula>AND(TRIM($D532)&lt;&gt;"",TRIM($N532)="")</formula>
    </cfRule>
  </conditionalFormatting>
  <conditionalFormatting sqref="Q532:U532">
    <cfRule type="expression" dxfId="92" priority="88" stopIfTrue="1">
      <formula>AND(TRIM($D532)&lt;&gt;"",TRIM($Q532)="")</formula>
    </cfRule>
  </conditionalFormatting>
  <conditionalFormatting sqref="V532">
    <cfRule type="expression" dxfId="91" priority="87" stopIfTrue="1">
      <formula>AND(TRIM($D532)&lt;&gt;"",TRIM($V532)="")</formula>
    </cfRule>
  </conditionalFormatting>
  <conditionalFormatting sqref="W532">
    <cfRule type="expression" dxfId="90" priority="86" stopIfTrue="1">
      <formula>AND(TRIM($D532)&lt;&gt;"",TRIM($W532)="")</formula>
    </cfRule>
  </conditionalFormatting>
  <conditionalFormatting sqref="X532:Y532">
    <cfRule type="expression" dxfId="89" priority="85" stopIfTrue="1">
      <formula>AND(TRIM($D532)&lt;&gt;"",OR(TRIM($X532)="",AND(W532="R5",OR(X532="1",X532="2",X532="3"))))</formula>
    </cfRule>
  </conditionalFormatting>
  <conditionalFormatting sqref="D533:H533">
    <cfRule type="expression" dxfId="88" priority="84" stopIfTrue="1">
      <formula>AND(TRIM($D533)&lt;&gt;"",COUNTIF(営業品目,$D533)=0)</formula>
    </cfRule>
  </conditionalFormatting>
  <conditionalFormatting sqref="I533:M533">
    <cfRule type="expression" dxfId="87" priority="83" stopIfTrue="1">
      <formula>AND(TRIM($D533)&lt;&gt;"",TRIM($I533)="")</formula>
    </cfRule>
  </conditionalFormatting>
  <conditionalFormatting sqref="N533:P533">
    <cfRule type="expression" dxfId="86" priority="82" stopIfTrue="1">
      <formula>AND(TRIM($D533)&lt;&gt;"",TRIM($N533)="")</formula>
    </cfRule>
  </conditionalFormatting>
  <conditionalFormatting sqref="Q533:U533">
    <cfRule type="expression" dxfId="85" priority="81" stopIfTrue="1">
      <formula>AND(TRIM($D533)&lt;&gt;"",TRIM($Q533)="")</formula>
    </cfRule>
  </conditionalFormatting>
  <conditionalFormatting sqref="V533">
    <cfRule type="expression" dxfId="84" priority="80" stopIfTrue="1">
      <formula>AND(TRIM($D533)&lt;&gt;"",TRIM($V533)="")</formula>
    </cfRule>
  </conditionalFormatting>
  <conditionalFormatting sqref="W533">
    <cfRule type="expression" dxfId="83" priority="79" stopIfTrue="1">
      <formula>AND(TRIM($D533)&lt;&gt;"",TRIM($W533)="")</formula>
    </cfRule>
  </conditionalFormatting>
  <conditionalFormatting sqref="X533:Y533">
    <cfRule type="expression" dxfId="82" priority="78" stopIfTrue="1">
      <formula>AND(TRIM($D533)&lt;&gt;"",OR(TRIM($X533)="",AND(W533="R5",OR(X533="1",X533="2",X533="3"))))</formula>
    </cfRule>
  </conditionalFormatting>
  <conditionalFormatting sqref="D534:H534">
    <cfRule type="expression" dxfId="81" priority="77" stopIfTrue="1">
      <formula>AND(TRIM($D534)&lt;&gt;"",COUNTIF(営業品目,$D534)=0)</formula>
    </cfRule>
  </conditionalFormatting>
  <conditionalFormatting sqref="I534:M534">
    <cfRule type="expression" dxfId="80" priority="76" stopIfTrue="1">
      <formula>AND(TRIM($D534)&lt;&gt;"",TRIM($I534)="")</formula>
    </cfRule>
  </conditionalFormatting>
  <conditionalFormatting sqref="N534:P534">
    <cfRule type="expression" dxfId="79" priority="75" stopIfTrue="1">
      <formula>AND(TRIM($D534)&lt;&gt;"",TRIM($N534)="")</formula>
    </cfRule>
  </conditionalFormatting>
  <conditionalFormatting sqref="Q534:U534">
    <cfRule type="expression" dxfId="78" priority="74" stopIfTrue="1">
      <formula>AND(TRIM($D534)&lt;&gt;"",TRIM($Q534)="")</formula>
    </cfRule>
  </conditionalFormatting>
  <conditionalFormatting sqref="V534">
    <cfRule type="expression" dxfId="77" priority="73" stopIfTrue="1">
      <formula>AND(TRIM($D534)&lt;&gt;"",TRIM($V534)="")</formula>
    </cfRule>
  </conditionalFormatting>
  <conditionalFormatting sqref="W534">
    <cfRule type="expression" dxfId="76" priority="72" stopIfTrue="1">
      <formula>AND(TRIM($D534)&lt;&gt;"",TRIM($W534)="")</formula>
    </cfRule>
  </conditionalFormatting>
  <conditionalFormatting sqref="X534:Y534">
    <cfRule type="expression" dxfId="75" priority="71" stopIfTrue="1">
      <formula>AND(TRIM($D534)&lt;&gt;"",OR(TRIM($X534)="",AND(W534="R5",OR(X534="1",X534="2",X534="3"))))</formula>
    </cfRule>
  </conditionalFormatting>
  <conditionalFormatting sqref="D535:H535">
    <cfRule type="expression" dxfId="74" priority="70" stopIfTrue="1">
      <formula>AND(TRIM($D535)&lt;&gt;"",COUNTIF(営業品目,$D535)=0)</formula>
    </cfRule>
  </conditionalFormatting>
  <conditionalFormatting sqref="I535:M535">
    <cfRule type="expression" dxfId="73" priority="69" stopIfTrue="1">
      <formula>AND(TRIM($D535)&lt;&gt;"",TRIM($I535)="")</formula>
    </cfRule>
  </conditionalFormatting>
  <conditionalFormatting sqref="N535:P535">
    <cfRule type="expression" dxfId="72" priority="68" stopIfTrue="1">
      <formula>AND(TRIM($D535)&lt;&gt;"",TRIM($N535)="")</formula>
    </cfRule>
  </conditionalFormatting>
  <conditionalFormatting sqref="Q535:U535">
    <cfRule type="expression" dxfId="71" priority="67" stopIfTrue="1">
      <formula>AND(TRIM($D535)&lt;&gt;"",TRIM($Q535)="")</formula>
    </cfRule>
  </conditionalFormatting>
  <conditionalFormatting sqref="V535">
    <cfRule type="expression" dxfId="70" priority="66" stopIfTrue="1">
      <formula>AND(TRIM($D535)&lt;&gt;"",TRIM($V535)="")</formula>
    </cfRule>
  </conditionalFormatting>
  <conditionalFormatting sqref="W535">
    <cfRule type="expression" dxfId="69" priority="65" stopIfTrue="1">
      <formula>AND(TRIM($D535)&lt;&gt;"",TRIM($W535)="")</formula>
    </cfRule>
  </conditionalFormatting>
  <conditionalFormatting sqref="X535:Y535">
    <cfRule type="expression" dxfId="68" priority="64" stopIfTrue="1">
      <formula>AND(TRIM($D535)&lt;&gt;"",OR(TRIM($X535)="",AND(W535="R5",OR(X535="1",X535="2",X535="3"))))</formula>
    </cfRule>
  </conditionalFormatting>
  <conditionalFormatting sqref="D536:H536">
    <cfRule type="expression" dxfId="67" priority="63" stopIfTrue="1">
      <formula>AND(TRIM($D536)&lt;&gt;"",COUNTIF(営業品目,$D536)=0)</formula>
    </cfRule>
  </conditionalFormatting>
  <conditionalFormatting sqref="I536:M536">
    <cfRule type="expression" dxfId="66" priority="62" stopIfTrue="1">
      <formula>AND(TRIM($D536)&lt;&gt;"",TRIM($I536)="")</formula>
    </cfRule>
  </conditionalFormatting>
  <conditionalFormatting sqref="N536:P536">
    <cfRule type="expression" dxfId="65" priority="61" stopIfTrue="1">
      <formula>AND(TRIM($D536)&lt;&gt;"",TRIM($N536)="")</formula>
    </cfRule>
  </conditionalFormatting>
  <conditionalFormatting sqref="Q536:U536">
    <cfRule type="expression" dxfId="64" priority="60" stopIfTrue="1">
      <formula>AND(TRIM($D536)&lt;&gt;"",TRIM($Q536)="")</formula>
    </cfRule>
  </conditionalFormatting>
  <conditionalFormatting sqref="V536">
    <cfRule type="expression" dxfId="63" priority="59" stopIfTrue="1">
      <formula>AND(TRIM($D536)&lt;&gt;"",TRIM($V536)="")</formula>
    </cfRule>
  </conditionalFormatting>
  <conditionalFormatting sqref="W536">
    <cfRule type="expression" dxfId="62" priority="58" stopIfTrue="1">
      <formula>AND(TRIM($D536)&lt;&gt;"",TRIM($W536)="")</formula>
    </cfRule>
  </conditionalFormatting>
  <conditionalFormatting sqref="X536:Y536">
    <cfRule type="expression" dxfId="61" priority="57" stopIfTrue="1">
      <formula>AND(TRIM($D536)&lt;&gt;"",OR(TRIM($X536)="",AND(W536="R5",OR(X536="1",X536="2",X536="3"))))</formula>
    </cfRule>
  </conditionalFormatting>
  <conditionalFormatting sqref="D537:H537">
    <cfRule type="expression" dxfId="60" priority="56" stopIfTrue="1">
      <formula>AND(TRIM($D537)&lt;&gt;"",COUNTIF(営業品目,$D537)=0)</formula>
    </cfRule>
  </conditionalFormatting>
  <conditionalFormatting sqref="I537:M537">
    <cfRule type="expression" dxfId="59" priority="55" stopIfTrue="1">
      <formula>AND(TRIM($D537)&lt;&gt;"",TRIM($I537)="")</formula>
    </cfRule>
  </conditionalFormatting>
  <conditionalFormatting sqref="N537:P537">
    <cfRule type="expression" dxfId="58" priority="54" stopIfTrue="1">
      <formula>AND(TRIM($D537)&lt;&gt;"",TRIM($N537)="")</formula>
    </cfRule>
  </conditionalFormatting>
  <conditionalFormatting sqref="Q537:U537">
    <cfRule type="expression" dxfId="57" priority="53" stopIfTrue="1">
      <formula>AND(TRIM($D537)&lt;&gt;"",TRIM($Q537)="")</formula>
    </cfRule>
  </conditionalFormatting>
  <conditionalFormatting sqref="V537">
    <cfRule type="expression" dxfId="56" priority="52" stopIfTrue="1">
      <formula>AND(TRIM($D537)&lt;&gt;"",TRIM($V537)="")</formula>
    </cfRule>
  </conditionalFormatting>
  <conditionalFormatting sqref="W537">
    <cfRule type="expression" dxfId="55" priority="51" stopIfTrue="1">
      <formula>AND(TRIM($D537)&lt;&gt;"",TRIM($W537)="")</formula>
    </cfRule>
  </conditionalFormatting>
  <conditionalFormatting sqref="X537:Y537">
    <cfRule type="expression" dxfId="54" priority="50" stopIfTrue="1">
      <formula>AND(TRIM($D537)&lt;&gt;"",OR(TRIM($X537)="",AND(W537="R5",OR(X537="1",X537="2",X537="3"))))</formula>
    </cfRule>
  </conditionalFormatting>
  <conditionalFormatting sqref="D538:H538">
    <cfRule type="expression" dxfId="53" priority="49" stopIfTrue="1">
      <formula>AND(TRIM($D538)&lt;&gt;"",COUNTIF(営業品目,$D538)=0)</formula>
    </cfRule>
  </conditionalFormatting>
  <conditionalFormatting sqref="I538:M538">
    <cfRule type="expression" dxfId="52" priority="48" stopIfTrue="1">
      <formula>AND(TRIM($D538)&lt;&gt;"",TRIM($I538)="")</formula>
    </cfRule>
  </conditionalFormatting>
  <conditionalFormatting sqref="N538:P538">
    <cfRule type="expression" dxfId="51" priority="47" stopIfTrue="1">
      <formula>AND(TRIM($D538)&lt;&gt;"",TRIM($N538)="")</formula>
    </cfRule>
  </conditionalFormatting>
  <conditionalFormatting sqref="Q538:U538">
    <cfRule type="expression" dxfId="50" priority="46" stopIfTrue="1">
      <formula>AND(TRIM($D538)&lt;&gt;"",TRIM($Q538)="")</formula>
    </cfRule>
  </conditionalFormatting>
  <conditionalFormatting sqref="V538">
    <cfRule type="expression" dxfId="49" priority="45" stopIfTrue="1">
      <formula>AND(TRIM($D538)&lt;&gt;"",TRIM($V538)="")</formula>
    </cfRule>
  </conditionalFormatting>
  <conditionalFormatting sqref="W538">
    <cfRule type="expression" dxfId="48" priority="44" stopIfTrue="1">
      <formula>AND(TRIM($D538)&lt;&gt;"",TRIM($W538)="")</formula>
    </cfRule>
  </conditionalFormatting>
  <conditionalFormatting sqref="X538:Y538">
    <cfRule type="expression" dxfId="47" priority="43" stopIfTrue="1">
      <formula>AND(TRIM($D538)&lt;&gt;"",OR(TRIM($X538)="",AND(W538="R5",OR(X538="1",X538="2",X538="3"))))</formula>
    </cfRule>
  </conditionalFormatting>
  <conditionalFormatting sqref="D539:H539">
    <cfRule type="expression" dxfId="46" priority="42" stopIfTrue="1">
      <formula>AND(TRIM($D539)&lt;&gt;"",COUNTIF(営業品目,$D539)=0)</formula>
    </cfRule>
  </conditionalFormatting>
  <conditionalFormatting sqref="I539:M539">
    <cfRule type="expression" dxfId="45" priority="41" stopIfTrue="1">
      <formula>AND(TRIM($D539)&lt;&gt;"",TRIM($I539)="")</formula>
    </cfRule>
  </conditionalFormatting>
  <conditionalFormatting sqref="N539:P539">
    <cfRule type="expression" dxfId="44" priority="40" stopIfTrue="1">
      <formula>AND(TRIM($D539)&lt;&gt;"",TRIM($N539)="")</formula>
    </cfRule>
  </conditionalFormatting>
  <conditionalFormatting sqref="Q539:U539">
    <cfRule type="expression" dxfId="43" priority="39" stopIfTrue="1">
      <formula>AND(TRIM($D539)&lt;&gt;"",TRIM($Q539)="")</formula>
    </cfRule>
  </conditionalFormatting>
  <conditionalFormatting sqref="V539">
    <cfRule type="expression" dxfId="42" priority="38" stopIfTrue="1">
      <formula>AND(TRIM($D539)&lt;&gt;"",TRIM($V539)="")</formula>
    </cfRule>
  </conditionalFormatting>
  <conditionalFormatting sqref="W539">
    <cfRule type="expression" dxfId="41" priority="37" stopIfTrue="1">
      <formula>AND(TRIM($D539)&lt;&gt;"",TRIM($W539)="")</formula>
    </cfRule>
  </conditionalFormatting>
  <conditionalFormatting sqref="X539:Y539">
    <cfRule type="expression" dxfId="40" priority="36" stopIfTrue="1">
      <formula>AND(TRIM($D539)&lt;&gt;"",OR(TRIM($X539)="",AND(W539="R5",OR(X539="1",X539="2",X539="3"))))</formula>
    </cfRule>
  </conditionalFormatting>
  <conditionalFormatting sqref="D540:H540">
    <cfRule type="expression" dxfId="39" priority="35" stopIfTrue="1">
      <formula>AND(TRIM($D540)&lt;&gt;"",COUNTIF(営業品目,$D540)=0)</formula>
    </cfRule>
  </conditionalFormatting>
  <conditionalFormatting sqref="I540:M540">
    <cfRule type="expression" dxfId="38" priority="34" stopIfTrue="1">
      <formula>AND(TRIM($D540)&lt;&gt;"",TRIM($I540)="")</formula>
    </cfRule>
  </conditionalFormatting>
  <conditionalFormatting sqref="N540:P540">
    <cfRule type="expression" dxfId="37" priority="33" stopIfTrue="1">
      <formula>AND(TRIM($D540)&lt;&gt;"",TRIM($N540)="")</formula>
    </cfRule>
  </conditionalFormatting>
  <conditionalFormatting sqref="Q540:U540">
    <cfRule type="expression" dxfId="36" priority="32" stopIfTrue="1">
      <formula>AND(TRIM($D540)&lt;&gt;"",TRIM($Q540)="")</formula>
    </cfRule>
  </conditionalFormatting>
  <conditionalFormatting sqref="V540">
    <cfRule type="expression" dxfId="35" priority="31" stopIfTrue="1">
      <formula>AND(TRIM($D540)&lt;&gt;"",TRIM($V540)="")</formula>
    </cfRule>
  </conditionalFormatting>
  <conditionalFormatting sqref="W540">
    <cfRule type="expression" dxfId="34" priority="30" stopIfTrue="1">
      <formula>AND(TRIM($D540)&lt;&gt;"",TRIM($W540)="")</formula>
    </cfRule>
  </conditionalFormatting>
  <conditionalFormatting sqref="X540:Y540">
    <cfRule type="expression" dxfId="33" priority="29" stopIfTrue="1">
      <formula>AND(TRIM($D540)&lt;&gt;"",OR(TRIM($X540)="",AND(W540="R5",OR(X540="1",X540="2",X540="3"))))</formula>
    </cfRule>
  </conditionalFormatting>
  <conditionalFormatting sqref="D541:H541">
    <cfRule type="expression" dxfId="32" priority="28" stopIfTrue="1">
      <formula>AND(TRIM($D541)&lt;&gt;"",COUNTIF(営業品目,$D541)=0)</formula>
    </cfRule>
  </conditionalFormatting>
  <conditionalFormatting sqref="I541:M541">
    <cfRule type="expression" dxfId="31" priority="27" stopIfTrue="1">
      <formula>AND(TRIM($D541)&lt;&gt;"",TRIM($I541)="")</formula>
    </cfRule>
  </conditionalFormatting>
  <conditionalFormatting sqref="N541:P541">
    <cfRule type="expression" dxfId="30" priority="26" stopIfTrue="1">
      <formula>AND(TRIM($D541)&lt;&gt;"",TRIM($N541)="")</formula>
    </cfRule>
  </conditionalFormatting>
  <conditionalFormatting sqref="Q541:U541">
    <cfRule type="expression" dxfId="29" priority="25" stopIfTrue="1">
      <formula>AND(TRIM($D541)&lt;&gt;"",TRIM($Q541)="")</formula>
    </cfRule>
  </conditionalFormatting>
  <conditionalFormatting sqref="V541">
    <cfRule type="expression" dxfId="28" priority="24" stopIfTrue="1">
      <formula>AND(TRIM($D541)&lt;&gt;"",TRIM($V541)="")</formula>
    </cfRule>
  </conditionalFormatting>
  <conditionalFormatting sqref="W541">
    <cfRule type="expression" dxfId="27" priority="23" stopIfTrue="1">
      <formula>AND(TRIM($D541)&lt;&gt;"",TRIM($W541)="")</formula>
    </cfRule>
  </conditionalFormatting>
  <conditionalFormatting sqref="X541:Y541">
    <cfRule type="expression" dxfId="26" priority="22" stopIfTrue="1">
      <formula>AND(TRIM($D541)&lt;&gt;"",OR(TRIM($X541)="",AND(W541="R5",OR(X541="1",X541="2",X541="3"))))</formula>
    </cfRule>
  </conditionalFormatting>
  <conditionalFormatting sqref="D542:H542">
    <cfRule type="expression" dxfId="25" priority="21" stopIfTrue="1">
      <formula>AND(TRIM($D542)&lt;&gt;"",COUNTIF(営業品目,$D542)=0)</formula>
    </cfRule>
  </conditionalFormatting>
  <conditionalFormatting sqref="I542:M542">
    <cfRule type="expression" dxfId="24" priority="20" stopIfTrue="1">
      <formula>AND(TRIM($D542)&lt;&gt;"",TRIM($I542)="")</formula>
    </cfRule>
  </conditionalFormatting>
  <conditionalFormatting sqref="N542:P542">
    <cfRule type="expression" dxfId="23" priority="19" stopIfTrue="1">
      <formula>AND(TRIM($D542)&lt;&gt;"",TRIM($N542)="")</formula>
    </cfRule>
  </conditionalFormatting>
  <conditionalFormatting sqref="Q542:U542">
    <cfRule type="expression" dxfId="22" priority="18" stopIfTrue="1">
      <formula>AND(TRIM($D542)&lt;&gt;"",TRIM($Q542)="")</formula>
    </cfRule>
  </conditionalFormatting>
  <conditionalFormatting sqref="V542">
    <cfRule type="expression" dxfId="21" priority="17" stopIfTrue="1">
      <formula>AND(TRIM($D542)&lt;&gt;"",TRIM($V542)="")</formula>
    </cfRule>
  </conditionalFormatting>
  <conditionalFormatting sqref="W542">
    <cfRule type="expression" dxfId="20" priority="16" stopIfTrue="1">
      <formula>AND(TRIM($D542)&lt;&gt;"",TRIM($W542)="")</formula>
    </cfRule>
  </conditionalFormatting>
  <conditionalFormatting sqref="X542:Y542">
    <cfRule type="expression" dxfId="19" priority="15" stopIfTrue="1">
      <formula>AND(TRIM($D542)&lt;&gt;"",OR(TRIM($X542)="",AND(W542="R5",OR(X542="1",X542="2",X542="3"))))</formula>
    </cfRule>
  </conditionalFormatting>
  <conditionalFormatting sqref="D543:H543">
    <cfRule type="expression" dxfId="18" priority="14" stopIfTrue="1">
      <formula>AND(TRIM($D543)&lt;&gt;"",COUNTIF(営業品目,$D543)=0)</formula>
    </cfRule>
  </conditionalFormatting>
  <conditionalFormatting sqref="I543:M543">
    <cfRule type="expression" dxfId="17" priority="13" stopIfTrue="1">
      <formula>AND(TRIM($D543)&lt;&gt;"",TRIM($I543)="")</formula>
    </cfRule>
  </conditionalFormatting>
  <conditionalFormatting sqref="N543:P543">
    <cfRule type="expression" dxfId="16" priority="12" stopIfTrue="1">
      <formula>AND(TRIM($D543)&lt;&gt;"",TRIM($N543)="")</formula>
    </cfRule>
  </conditionalFormatting>
  <conditionalFormatting sqref="Q543:U543">
    <cfRule type="expression" dxfId="15" priority="11" stopIfTrue="1">
      <formula>AND(TRIM($D543)&lt;&gt;"",TRIM($Q543)="")</formula>
    </cfRule>
  </conditionalFormatting>
  <conditionalFormatting sqref="V543">
    <cfRule type="expression" dxfId="14" priority="10" stopIfTrue="1">
      <formula>AND(TRIM($D543)&lt;&gt;"",TRIM($V543)="")</formula>
    </cfRule>
  </conditionalFormatting>
  <conditionalFormatting sqref="W543">
    <cfRule type="expression" dxfId="13" priority="9" stopIfTrue="1">
      <formula>AND(TRIM($D543)&lt;&gt;"",TRIM($W543)="")</formula>
    </cfRule>
  </conditionalFormatting>
  <conditionalFormatting sqref="X543:Y543">
    <cfRule type="expression" dxfId="12" priority="8" stopIfTrue="1">
      <formula>AND(TRIM($D543)&lt;&gt;"",OR(TRIM($X543)="",AND(W543="R5",OR(X543="1",X543="2",X543="3"))))</formula>
    </cfRule>
  </conditionalFormatting>
  <conditionalFormatting sqref="D544:H544">
    <cfRule type="expression" dxfId="11" priority="7" stopIfTrue="1">
      <formula>AND(TRIM($D544)&lt;&gt;"",COUNTIF(営業品目,$D544)=0)</formula>
    </cfRule>
  </conditionalFormatting>
  <conditionalFormatting sqref="I544:M544">
    <cfRule type="expression" dxfId="10" priority="6" stopIfTrue="1">
      <formula>AND(TRIM($D544)&lt;&gt;"",TRIM($I544)="")</formula>
    </cfRule>
  </conditionalFormatting>
  <conditionalFormatting sqref="N544:P544">
    <cfRule type="expression" dxfId="9" priority="5" stopIfTrue="1">
      <formula>AND(TRIM($D544)&lt;&gt;"",TRIM($N544)="")</formula>
    </cfRule>
  </conditionalFormatting>
  <conditionalFormatting sqref="Q544:U544">
    <cfRule type="expression" dxfId="8" priority="4" stopIfTrue="1">
      <formula>AND(TRIM($D544)&lt;&gt;"",TRIM($Q544)="")</formula>
    </cfRule>
  </conditionalFormatting>
  <conditionalFormatting sqref="V544">
    <cfRule type="expression" dxfId="7" priority="3" stopIfTrue="1">
      <formula>AND(TRIM($D544)&lt;&gt;"",TRIM($V544)="")</formula>
    </cfRule>
  </conditionalFormatting>
  <conditionalFormatting sqref="W544">
    <cfRule type="expression" dxfId="6" priority="2" stopIfTrue="1">
      <formula>AND(TRIM($D544)&lt;&gt;"",TRIM($W544)="")</formula>
    </cfRule>
  </conditionalFormatting>
  <conditionalFormatting sqref="X544:Y544">
    <cfRule type="expression" dxfId="5" priority="1" stopIfTrue="1">
      <formula>AND(TRIM($D544)&lt;&gt;"",OR(TRIM($X544)="",AND(W544="R5",OR(X544="1",X544="2",X544="3"))))</formula>
    </cfRule>
  </conditionalFormatting>
  <dataValidations count="678">
    <dataValidation type="whole" imeMode="halfAlpha" allowBlank="1" showInputMessage="1" showErrorMessage="1" error="7桁の数字を入力してください" sqref="I20:M20" xr:uid="{F954238E-43F9-49A3-BB21-D84D6E6534B1}">
      <formula1>0</formula1>
      <formula2>9999999</formula2>
    </dataValidation>
    <dataValidation errorStyle="warning" imeMode="hiragana" allowBlank="1" showInputMessage="1" showErrorMessage="1" sqref="I22:Y22" xr:uid="{57D5A717-9290-449A-9FE5-61E9B24184AB}"/>
    <dataValidation errorStyle="warning" imeMode="fullKatakana" allowBlank="1" showInputMessage="1" showErrorMessage="1" sqref="I24:Y24" xr:uid="{20A6239A-47EF-4111-9FAE-08484DB84A1A}"/>
    <dataValidation errorStyle="warning" imeMode="hiragana" allowBlank="1" showInputMessage="1" showErrorMessage="1" sqref="I26:Y26" xr:uid="{4E3E49A9-D0D6-44B5-9A5E-5B336C6C57E2}"/>
    <dataValidation errorStyle="warning" imeMode="hiragana" allowBlank="1" showInputMessage="1" showErrorMessage="1" sqref="I28:Y28" xr:uid="{46E7711E-A603-4454-BEC3-485E2D700BAF}"/>
    <dataValidation errorStyle="warning" imeMode="fullKatakana" allowBlank="1" showInputMessage="1" showErrorMessage="1" sqref="I30:Y30" xr:uid="{B2448DB7-59AA-438E-A1CC-5D1234FF5617}"/>
    <dataValidation errorStyle="warning" imeMode="hiragana" allowBlank="1" showInputMessage="1" showErrorMessage="1" sqref="I32:Y32" xr:uid="{B1B07DC3-F956-4F6A-BDF8-769546A243BC}"/>
    <dataValidation errorStyle="warning" imeMode="halfAlpha" allowBlank="1" showInputMessage="1" showErrorMessage="1" sqref="I34:M34" xr:uid="{09D4E27D-78B5-4C2A-8030-CCD9F13A4140}"/>
    <dataValidation errorStyle="warning" imeMode="halfAlpha" allowBlank="1" showInputMessage="1" showErrorMessage="1" sqref="I36:M36" xr:uid="{AE362ABB-2F42-48DA-9B10-F0877A67E068}"/>
    <dataValidation errorStyle="warning" imeMode="halfAlpha" allowBlank="1" showInputMessage="1" showErrorMessage="1" sqref="I38:Y38" xr:uid="{31163289-7EF7-4D0E-B6DF-DCAB67183BF6}"/>
    <dataValidation type="list" imeMode="halfAlpha" allowBlank="1" showInputMessage="1" showErrorMessage="1" error="リストから選択してください" sqref="I40:M40" xr:uid="{5E2B9E2E-276F-41CE-94E2-27C87E447CA1}">
      <formula1>"一致する,一致しない"</formula1>
    </dataValidation>
    <dataValidation type="list" imeMode="halfAlpha" allowBlank="1" showInputMessage="1" showErrorMessage="1" error="リストから選択してください" sqref="I63:M63" xr:uid="{840F01E9-6FDD-4655-A2B3-C97975952341}">
      <formula1>"しない,する"</formula1>
    </dataValidation>
    <dataValidation type="whole" imeMode="halfAlpha" allowBlank="1" showInputMessage="1" showErrorMessage="1" error="7桁の数字を入力してください" sqref="I69:M69" xr:uid="{77D7167D-09EF-4197-996C-9ED9D5643872}">
      <formula1>0</formula1>
      <formula2>9999999</formula2>
    </dataValidation>
    <dataValidation errorStyle="warning" imeMode="hiragana" allowBlank="1" showInputMessage="1" showErrorMessage="1" sqref="I71:Y71" xr:uid="{644692AB-ED80-43EF-B7D8-8DE40843A560}"/>
    <dataValidation errorStyle="warning" imeMode="fullKatakana" allowBlank="1" showInputMessage="1" showErrorMessage="1" sqref="I73:Y73" xr:uid="{827984C1-BCB1-4DCD-9136-DCCA45F7BB7A}"/>
    <dataValidation errorStyle="warning" imeMode="hiragana" allowBlank="1" showInputMessage="1" showErrorMessage="1" sqref="I75:Y75" xr:uid="{DB8B23B3-1AC0-4E88-8AB7-9275EFB2569B}"/>
    <dataValidation errorStyle="warning" imeMode="hiragana" allowBlank="1" showInputMessage="1" showErrorMessage="1" sqref="I77:Y77" xr:uid="{A307C97B-CD36-4306-A515-A5D5EA2199AB}"/>
    <dataValidation errorStyle="warning" imeMode="fullKatakana" allowBlank="1" showInputMessage="1" showErrorMessage="1" sqref="I79:Y79" xr:uid="{BDCCFBF9-5032-49D2-BEA5-157340DE90AF}"/>
    <dataValidation errorStyle="warning" imeMode="hiragana" allowBlank="1" showInputMessage="1" showErrorMessage="1" sqref="I81:Y81" xr:uid="{0C8AA155-AB33-4F98-B973-0C2638739ACE}"/>
    <dataValidation errorStyle="warning" imeMode="halfAlpha" allowBlank="1" showInputMessage="1" showErrorMessage="1" sqref="I83:M83" xr:uid="{9C85FD6E-C2D0-4687-9AF2-E025736CB27E}"/>
    <dataValidation errorStyle="warning" imeMode="halfAlpha" allowBlank="1" showInputMessage="1" showErrorMessage="1" sqref="I85:M85" xr:uid="{96E6FC3A-0B05-4D50-8859-7A48AF7C8CD2}"/>
    <dataValidation errorStyle="warning" imeMode="halfAlpha" allowBlank="1" showInputMessage="1" showErrorMessage="1" sqref="I87:Y87" xr:uid="{BBBC2136-125E-45A5-A2E1-CC3D0DD8637C}"/>
    <dataValidation errorStyle="warning" imeMode="hiragana" allowBlank="1" showInputMessage="1" showErrorMessage="1" sqref="I112:Y112" xr:uid="{2B9D0388-4BC4-43A3-B4E3-41275226D466}"/>
    <dataValidation errorStyle="warning" imeMode="fullKatakana" allowBlank="1" showInputMessage="1" showErrorMessage="1" sqref="I114:Y114" xr:uid="{12F5637E-467E-455C-BE48-C28FAEA4F6BB}"/>
    <dataValidation errorStyle="warning" imeMode="hiragana" allowBlank="1" showInputMessage="1" showErrorMessage="1" sqref="I116:Y116" xr:uid="{378BC583-6315-4434-9D2E-ADB05A8AF3C2}"/>
    <dataValidation errorStyle="warning" imeMode="halfAlpha" allowBlank="1" showInputMessage="1" showErrorMessage="1" sqref="I118:M118" xr:uid="{31203B12-2AA2-4B50-A3FC-0AF909171DCA}"/>
    <dataValidation errorStyle="warning" imeMode="halfAlpha" allowBlank="1" showInputMessage="1" showErrorMessage="1" sqref="I120:M120" xr:uid="{FD6C8F4D-9FEF-4711-9932-237543274C49}"/>
    <dataValidation errorStyle="warning" imeMode="halfAlpha" allowBlank="1" showInputMessage="1" showErrorMessage="1" sqref="I122:Y122" xr:uid="{81406B4A-46FF-41F8-B79E-24C1F2B8B275}"/>
    <dataValidation type="list" imeMode="halfAlpha" allowBlank="1" showInputMessage="1" showErrorMessage="1" error="リストから選択してください" sqref="I149:M149" xr:uid="{BF3E3522-091D-4374-9238-79B90572B384}">
      <formula1>"しない,する"</formula1>
    </dataValidation>
    <dataValidation type="whole" imeMode="halfAlpha" allowBlank="1" showInputMessage="1" showErrorMessage="1" error="7桁の数字を入力してください" sqref="I151:M151" xr:uid="{98FF9A28-21BC-497F-8C59-95C9377F6360}">
      <formula1>0</formula1>
      <formula2>9999999</formula2>
    </dataValidation>
    <dataValidation errorStyle="warning" imeMode="hiragana" allowBlank="1" showInputMessage="1" showErrorMessage="1" sqref="I153:Y153" xr:uid="{45DF516B-E5CA-4E88-B3E7-DE4F944377CE}"/>
    <dataValidation errorStyle="warning" imeMode="fullKatakana" allowBlank="1" showInputMessage="1" showErrorMessage="1" sqref="I155:Y155" xr:uid="{7F4AF809-691F-499C-A22D-CB97E6817988}"/>
    <dataValidation errorStyle="warning" imeMode="hiragana" allowBlank="1" showInputMessage="1" showErrorMessage="1" sqref="I157:Y157" xr:uid="{1B2940BD-A2FA-4828-89D9-F75345674563}"/>
    <dataValidation errorStyle="warning" imeMode="halfAlpha" allowBlank="1" showInputMessage="1" showErrorMessage="1" sqref="I159:M159" xr:uid="{7C9B3662-E31C-4BE4-BD53-B52542B82FC2}"/>
    <dataValidation errorStyle="warning" imeMode="halfAlpha" allowBlank="1" showInputMessage="1" showErrorMessage="1" sqref="I161:M161" xr:uid="{8E0B936D-6DF8-4868-AD35-E36BA02CFE26}"/>
    <dataValidation type="whole" imeMode="halfAlpha" allowBlank="1" showInputMessage="1" showErrorMessage="1" error="有効な数字を入力してください。10兆円以上になる場合は、9,999,999,999と入力してください" sqref="I169:M169" xr:uid="{70913C84-643D-437D-B377-437DBCF1D7FA}">
      <formula1>-9999999999</formula1>
      <formula2>9999999999</formula2>
    </dataValidation>
    <dataValidation type="date" imeMode="halfAlpha" allowBlank="1" showInputMessage="1" showErrorMessage="1" error="有効な日付を入力してください" sqref="I171:M171" xr:uid="{701D5970-C1A4-4405-A61E-00FDBE7C1F4C}">
      <formula1>92</formula1>
      <formula2>73415</formula2>
    </dataValidation>
    <dataValidation errorStyle="warning" imeMode="hiragana" allowBlank="1" showInputMessage="1" showErrorMessage="1" sqref="I173:M173" xr:uid="{4DEF1EC6-E94D-4BDE-A88A-1AC5A496BB00}"/>
    <dataValidation type="date" imeMode="halfAlpha" allowBlank="1" showInputMessage="1" showErrorMessage="1" error="有効な日付を入力してください" sqref="I175:M175" xr:uid="{940D95BE-22FA-4148-9257-5658C83249C1}">
      <formula1>92</formula1>
      <formula2>73415</formula2>
    </dataValidation>
    <dataValidation type="date" imeMode="halfAlpha" allowBlank="1" showInputMessage="1" showErrorMessage="1" error="有効な日付を入力してください" sqref="O175:Q175" xr:uid="{F0AE316A-774E-430D-9329-BF311D78F880}">
      <formula1>92</formula1>
      <formula2>73415</formula2>
    </dataValidation>
    <dataValidation type="date" imeMode="halfAlpha" allowBlank="1" showInputMessage="1" showErrorMessage="1" error="有効な日付を入力してください" sqref="I177:M177" xr:uid="{F1ADDEE1-B481-4867-B6C9-54AC2267285A}">
      <formula1>92</formula1>
      <formula2>73415</formula2>
    </dataValidation>
    <dataValidation type="whole" imeMode="halfAlpha" allowBlank="1" showInputMessage="1" showErrorMessage="1" error="有効な数字を入力してください" sqref="I179:M179" xr:uid="{A29F5008-CA76-45AD-BD9B-844CD6B7F9C3}">
      <formula1>0</formula1>
      <formula2>9999999999</formula2>
    </dataValidation>
    <dataValidation type="whole" imeMode="halfAlpha" allowBlank="1" showInputMessage="1" showErrorMessage="1" error="有効な数字を入力してください" sqref="I181:M181" xr:uid="{5DF33929-1DB1-4861-A67F-D48C9311624D}">
      <formula1>0</formula1>
      <formula2>9999999999</formula2>
    </dataValidation>
    <dataValidation type="whole" imeMode="halfAlpha" allowBlank="1" showInputMessage="1" showErrorMessage="1" error="有効な数字を入力してください" sqref="I183:M183" xr:uid="{27B2CC72-50D8-4D66-A528-DA8242E86E27}">
      <formula1>0</formula1>
      <formula2>9999999999</formula2>
    </dataValidation>
    <dataValidation type="list" imeMode="halfAlpha" allowBlank="1" showInputMessage="1" showErrorMessage="1" error="リストから選択してください" sqref="I185:M185" xr:uid="{ACFA1659-CA68-4EAE-8A02-5E7DD6D4C4E1}">
      <formula1>"課税,免税"</formula1>
    </dataValidation>
    <dataValidation type="whole" imeMode="halfAlpha" allowBlank="1" showInputMessage="1" showErrorMessage="1" error="有効な数字を入力してください。10兆円以上になる場合は、9,999,999,999と入力してください" sqref="I188:N188" xr:uid="{ECD59324-AD03-4BEB-8ADC-A81D038A7D2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O188:R188" xr:uid="{F6773406-0912-4FB3-B906-73904598CB5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188:Y188" xr:uid="{F8D54B42-5199-404C-9BEF-96C64239DA6C}">
      <formula1>-9999999999</formula1>
      <formula2>9999999999</formula2>
    </dataValidation>
    <dataValidation errorStyle="warning" imeMode="hiragana" allowBlank="1" showInputMessage="1" showErrorMessage="1" sqref="E192:Y192" xr:uid="{D8B0C809-9432-41A0-B9AC-B509F0E9D115}"/>
    <dataValidation errorStyle="warning" imeMode="hiragana" allowBlank="1" showInputMessage="1" showErrorMessage="1" sqref="E193:Y193" xr:uid="{835B6C81-86FA-4646-B48B-C49E04E236FD}"/>
    <dataValidation errorStyle="warning" imeMode="hiragana" allowBlank="1" showInputMessage="1" showErrorMessage="1" sqref="E194:Y194" xr:uid="{8C7FC75F-43D8-4BC0-B928-B89957719D1B}"/>
    <dataValidation errorStyle="warning" imeMode="hiragana" allowBlank="1" showInputMessage="1" showErrorMessage="1" sqref="E195:Y195" xr:uid="{6F0A2F3D-5F5B-441F-83BE-890F68CBD7F3}"/>
    <dataValidation errorStyle="warning" imeMode="hiragana" allowBlank="1" showInputMessage="1" showErrorMessage="1" sqref="E196:Y196" xr:uid="{D92C4AC3-01B6-4225-9987-9A838BCF4DBF}"/>
    <dataValidation errorStyle="warning" imeMode="hiragana" allowBlank="1" showInputMessage="1" showErrorMessage="1" sqref="E197:Y197" xr:uid="{47CBED54-0D45-4547-9161-DDF32D46D8DF}"/>
    <dataValidation errorStyle="warning" imeMode="hiragana" allowBlank="1" showInputMessage="1" showErrorMessage="1" sqref="E198:Y198" xr:uid="{BD87130E-BB2A-4D22-911A-6C7F47181482}"/>
    <dataValidation errorStyle="warning" imeMode="hiragana" allowBlank="1" showInputMessage="1" showErrorMessage="1" sqref="E199:Y199" xr:uid="{C442FD8B-3E1B-475B-BB4A-2752A52166D4}"/>
    <dataValidation errorStyle="warning" imeMode="hiragana" allowBlank="1" showInputMessage="1" showErrorMessage="1" sqref="E200:Y200" xr:uid="{24A8C984-89CB-40A6-B666-63E102A1DFF8}"/>
    <dataValidation type="list" imeMode="halfAlpha" allowBlank="1" showInputMessage="1" showErrorMessage="1" error="リストから選択してください" sqref="H212:I212" xr:uid="{074E2717-BFED-4979-A58E-45A64BA742DB}">
      <formula1>"○,　"</formula1>
    </dataValidation>
    <dataValidation type="list" imeMode="halfAlpha" allowBlank="1" showInputMessage="1" showErrorMessage="1" error="リストから選択してください" sqref="H213:I213" xr:uid="{3A9E30A8-0176-4AAB-A89D-C4E25892FB83}">
      <formula1>"○,　"</formula1>
    </dataValidation>
    <dataValidation type="list" imeMode="halfAlpha" allowBlank="1" showInputMessage="1" showErrorMessage="1" error="リストから選択してください" sqref="H214:I214" xr:uid="{88A3931E-B766-4131-A41F-9B7A3272FAD8}">
      <formula1>"○,　"</formula1>
    </dataValidation>
    <dataValidation type="list" imeMode="halfAlpha" allowBlank="1" showInputMessage="1" showErrorMessage="1" error="リストから選択してください" sqref="H215:I215" xr:uid="{A8CB1D8F-E84A-46B4-A151-C47D89523262}">
      <formula1>"○,　"</formula1>
    </dataValidation>
    <dataValidation type="list" imeMode="halfAlpha" allowBlank="1" showInputMessage="1" showErrorMessage="1" error="リストから選択してください" sqref="H216:I216" xr:uid="{7CF9A9B1-8704-45AC-9498-51EB2EE26BAA}">
      <formula1>"○,　"</formula1>
    </dataValidation>
    <dataValidation type="list" imeMode="halfAlpha" allowBlank="1" showInputMessage="1" showErrorMessage="1" error="リストから選択してください" sqref="H217:I217" xr:uid="{777CBA03-83F9-47B5-9ADD-AB9A2205C66A}">
      <formula1>"○,　"</formula1>
    </dataValidation>
    <dataValidation type="list" imeMode="halfAlpha" allowBlank="1" showInputMessage="1" showErrorMessage="1" error="リストから選択してください" sqref="H218:I218" xr:uid="{0F48BAA1-158B-4079-AA88-99E70DEBEB17}">
      <formula1>"○,　"</formula1>
    </dataValidation>
    <dataValidation type="list" imeMode="halfAlpha" allowBlank="1" showInputMessage="1" showErrorMessage="1" error="リストから選択してください" sqref="H219:I219" xr:uid="{C22728FE-6A3B-4BB8-9B70-444667EC2DBA}">
      <formula1>"○,　"</formula1>
    </dataValidation>
    <dataValidation type="list" imeMode="halfAlpha" allowBlank="1" showInputMessage="1" showErrorMessage="1" error="リストから選択してください" sqref="H220:I220" xr:uid="{2D681619-7CAF-4A41-882E-F3A872AA1215}">
      <formula1>"○,　"</formula1>
    </dataValidation>
    <dataValidation type="list" imeMode="halfAlpha" allowBlank="1" showInputMessage="1" showErrorMessage="1" error="リストから選択してください" sqref="H221:I221" xr:uid="{07BC4E8B-ABEF-4A70-AAAC-9AD8A45E9EFC}">
      <formula1>"○,　"</formula1>
    </dataValidation>
    <dataValidation type="list" imeMode="halfAlpha" allowBlank="1" showInputMessage="1" showErrorMessage="1" error="リストから選択してください" sqref="H222:I222" xr:uid="{5936C381-0ECD-4996-8BF4-56B2FDDAF402}">
      <formula1>"○,　"</formula1>
    </dataValidation>
    <dataValidation type="list" imeMode="halfAlpha" allowBlank="1" showInputMessage="1" showErrorMessage="1" error="リストから選択してください" sqref="H223:I223" xr:uid="{7359DA30-37D5-4E72-B5A2-CE1A6A36F66E}">
      <formula1>"○,　"</formula1>
    </dataValidation>
    <dataValidation type="list" imeMode="halfAlpha" allowBlank="1" showInputMessage="1" showErrorMessage="1" error="リストから選択してください" sqref="H224:I224" xr:uid="{05A55C37-324F-42DF-9D7C-0A6B6A0D61A2}">
      <formula1>"○,　"</formula1>
    </dataValidation>
    <dataValidation type="list" imeMode="halfAlpha" allowBlank="1" showInputMessage="1" showErrorMessage="1" error="リストから選択してください" sqref="H225:I225" xr:uid="{D33FA5DA-072B-48C0-AEEE-74D48B71A61B}">
      <formula1>"○,　"</formula1>
    </dataValidation>
    <dataValidation type="list" imeMode="halfAlpha" allowBlank="1" showInputMessage="1" showErrorMessage="1" error="リストから選択してください" sqref="H226:I226" xr:uid="{5A390380-6C39-4D30-BFF4-88DB92EB6C03}">
      <formula1>"○,　"</formula1>
    </dataValidation>
    <dataValidation type="list" imeMode="halfAlpha" allowBlank="1" showInputMessage="1" showErrorMessage="1" error="リストから選択してください" sqref="H227:I227" xr:uid="{095B249E-C1F5-46F9-820B-CA226D1C9B72}">
      <formula1>"○,　"</formula1>
    </dataValidation>
    <dataValidation type="list" imeMode="halfAlpha" allowBlank="1" showInputMessage="1" showErrorMessage="1" error="リストから選択してください" sqref="H228:I228" xr:uid="{3FDA650A-9B45-4C36-AECC-D0965420CAE6}">
      <formula1>"○,　"</formula1>
    </dataValidation>
    <dataValidation type="list" imeMode="halfAlpha" allowBlank="1" showInputMessage="1" showErrorMessage="1" error="リストから選択してください" sqref="H229:I229" xr:uid="{5FA001F3-725F-4D39-A610-C1643C04183B}">
      <formula1>"○,　"</formula1>
    </dataValidation>
    <dataValidation type="list" imeMode="halfAlpha" allowBlank="1" showInputMessage="1" showErrorMessage="1" error="リストから選択してください" sqref="H230:I230" xr:uid="{089E4194-46D3-4D27-BABF-437723D3DC1A}">
      <formula1>"○,　"</formula1>
    </dataValidation>
    <dataValidation type="list" imeMode="halfAlpha" allowBlank="1" showInputMessage="1" showErrorMessage="1" error="リストから選択してください" sqref="H231:I231" xr:uid="{E36C10E0-C80D-4913-B081-DAD52FEFE0ED}">
      <formula1>"○,　"</formula1>
    </dataValidation>
    <dataValidation type="list" imeMode="halfAlpha" allowBlank="1" showInputMessage="1" showErrorMessage="1" error="リストから選択してください" sqref="H232:I232" xr:uid="{D2C63471-D740-4E42-884A-F60224E1C64D}">
      <formula1>"○,　"</formula1>
    </dataValidation>
    <dataValidation type="list" imeMode="halfAlpha" allowBlank="1" showInputMessage="1" showErrorMessage="1" error="リストから選択してください" sqref="H233:I233" xr:uid="{CAF693DE-FA79-4110-954E-5A292B625F81}">
      <formula1>"○,　"</formula1>
    </dataValidation>
    <dataValidation type="list" imeMode="halfAlpha" allowBlank="1" showInputMessage="1" showErrorMessage="1" error="リストから選択してください" sqref="H234:I234" xr:uid="{F5F6C0A2-8EFA-46FA-A705-8404F45D4962}">
      <formula1>"○,　"</formula1>
    </dataValidation>
    <dataValidation type="list" imeMode="halfAlpha" allowBlank="1" showInputMessage="1" showErrorMessage="1" error="リストから選択してください" sqref="H235:I235" xr:uid="{578E628F-060C-42FB-AF3D-9017FAF816BD}">
      <formula1>"○,　"</formula1>
    </dataValidation>
    <dataValidation type="list" imeMode="halfAlpha" allowBlank="1" showInputMessage="1" showErrorMessage="1" error="リストから選択してください" sqref="H236:I236" xr:uid="{8E90E037-1F59-407F-A50E-BD909F1CB3FF}">
      <formula1>"○,　"</formula1>
    </dataValidation>
    <dataValidation type="list" imeMode="halfAlpha" allowBlank="1" showInputMessage="1" showErrorMessage="1" error="リストから選択してください" sqref="H237:I237" xr:uid="{60E21973-F5C5-487C-9FCA-F5B4421A7A4A}">
      <formula1>"○,　"</formula1>
    </dataValidation>
    <dataValidation type="list" imeMode="halfAlpha" allowBlank="1" showInputMessage="1" showErrorMessage="1" error="リストから選択してください" sqref="H238:I238" xr:uid="{0F316EAA-195A-4278-9D5F-70D7A7ED8784}">
      <formula1>"○,　"</formula1>
    </dataValidation>
    <dataValidation type="list" imeMode="halfAlpha" allowBlank="1" showInputMessage="1" showErrorMessage="1" error="リストから選択してください" sqref="H239:I239" xr:uid="{E7443F63-5EA3-4ED1-A552-D641FA356677}">
      <formula1>"○,　"</formula1>
    </dataValidation>
    <dataValidation type="list" imeMode="halfAlpha" allowBlank="1" showInputMessage="1" showErrorMessage="1" error="リストから選択してください" sqref="H240:I240" xr:uid="{EDB31E05-A543-445E-90EE-F7AC8E280D17}">
      <formula1>"○,　"</formula1>
    </dataValidation>
    <dataValidation type="list" imeMode="halfAlpha" allowBlank="1" showInputMessage="1" showErrorMessage="1" error="リストから選択してください" sqref="H241:I241" xr:uid="{E780731C-6ECE-45AD-BC87-BCF7D49527ED}">
      <formula1>"○,　"</formula1>
    </dataValidation>
    <dataValidation type="list" imeMode="halfAlpha" allowBlank="1" showInputMessage="1" showErrorMessage="1" error="リストから選択してください" sqref="H242:I242" xr:uid="{8FFF6691-4D50-47F4-AF51-44BBD6A6C0A7}">
      <formula1>"○,　"</formula1>
    </dataValidation>
    <dataValidation type="list" imeMode="halfAlpha" allowBlank="1" showInputMessage="1" showErrorMessage="1" error="リストから選択してください" sqref="H243:I243" xr:uid="{E1C8E901-0339-473D-878A-E1DC3393FA29}">
      <formula1>"○,　"</formula1>
    </dataValidation>
    <dataValidation type="list" imeMode="halfAlpha" allowBlank="1" showInputMessage="1" showErrorMessage="1" error="リストから選択してください" sqref="H244:I244" xr:uid="{0DF4F06B-3775-41BD-BF6C-2A2740545AC3}">
      <formula1>"○,　"</formula1>
    </dataValidation>
    <dataValidation type="list" imeMode="halfAlpha" allowBlank="1" showInputMessage="1" showErrorMessage="1" error="リストから選択してください" sqref="H245:I245" xr:uid="{4B1A2F01-42DE-4BF8-B375-E07D3D4C751D}">
      <formula1>"○,　"</formula1>
    </dataValidation>
    <dataValidation type="list" imeMode="halfAlpha" allowBlank="1" showInputMessage="1" showErrorMessage="1" error="リストから選択してください" sqref="H246:I246" xr:uid="{8B128207-52F5-4797-AB39-B5E2B16496F0}">
      <formula1>"○,　"</formula1>
    </dataValidation>
    <dataValidation type="list" imeMode="halfAlpha" allowBlank="1" showInputMessage="1" showErrorMessage="1" error="リストから選択してください" sqref="H247:I247" xr:uid="{7EA7451E-7A66-4F81-A31E-CF32D8F5E2F1}">
      <formula1>"○,　"</formula1>
    </dataValidation>
    <dataValidation type="list" imeMode="halfAlpha" allowBlank="1" showInputMessage="1" showErrorMessage="1" error="リストから選択してください" sqref="H248:I248" xr:uid="{004BC412-1975-4B61-9507-9DFB0E54CDD4}">
      <formula1>"○,　"</formula1>
    </dataValidation>
    <dataValidation type="list" imeMode="halfAlpha" allowBlank="1" showInputMessage="1" showErrorMessage="1" error="リストから選択してください" sqref="H249:I249" xr:uid="{9BC18FBF-EBBD-47DF-85F8-7C61E837F9F8}">
      <formula1>"○,　"</formula1>
    </dataValidation>
    <dataValidation type="list" imeMode="halfAlpha" allowBlank="1" showInputMessage="1" showErrorMessage="1" error="リストから選択してください" sqref="H250:I250" xr:uid="{15D88208-8735-40A1-BB13-8F760CC06091}">
      <formula1>"○,　"</formula1>
    </dataValidation>
    <dataValidation type="list" imeMode="halfAlpha" allowBlank="1" showInputMessage="1" showErrorMessage="1" error="リストから選択してください" sqref="H251:I251" xr:uid="{10BBA84C-7BF2-4DAD-B744-83E19BF3EF30}">
      <formula1>"○,　"</formula1>
    </dataValidation>
    <dataValidation type="list" imeMode="halfAlpha" allowBlank="1" showInputMessage="1" showErrorMessage="1" error="リストから選択してください" sqref="H252:I252" xr:uid="{60785D3D-DF51-475E-8FC2-BF89A8E640DE}">
      <formula1>"○,　"</formula1>
    </dataValidation>
    <dataValidation type="list" imeMode="halfAlpha" allowBlank="1" showInputMessage="1" showErrorMessage="1" error="リストから選択してください" sqref="H253:I253" xr:uid="{97725E9D-1679-4682-B15D-DC1B8C371DD1}">
      <formula1>"○,　"</formula1>
    </dataValidation>
    <dataValidation type="list" imeMode="halfAlpha" allowBlank="1" showInputMessage="1" showErrorMessage="1" error="リストから選択してください" sqref="H254:I254" xr:uid="{BE6ADEE5-5746-40F5-B276-C8D88A1337D0}">
      <formula1>"○,　"</formula1>
    </dataValidation>
    <dataValidation type="list" imeMode="halfAlpha" allowBlank="1" showInputMessage="1" showErrorMessage="1" error="リストから選択してください" sqref="H255:I255" xr:uid="{D59D44B3-C009-40CD-85CE-558537C337CF}">
      <formula1>"○,　"</formula1>
    </dataValidation>
    <dataValidation type="list" imeMode="halfAlpha" allowBlank="1" showInputMessage="1" showErrorMessage="1" error="リストから選択してください" sqref="H256:I256" xr:uid="{38922E00-D86E-452E-A2B9-0F449CAFC3EC}">
      <formula1>"○,　"</formula1>
    </dataValidation>
    <dataValidation type="list" imeMode="halfAlpha" allowBlank="1" showInputMessage="1" showErrorMessage="1" error="リストから選択してください" sqref="H257:I257" xr:uid="{ADC78CBB-8ADA-4E1B-A595-72D6FAD50FE5}">
      <formula1>"○,　"</formula1>
    </dataValidation>
    <dataValidation type="list" imeMode="halfAlpha" allowBlank="1" showInputMessage="1" showErrorMessage="1" error="リストから選択してください" sqref="H258:I258" xr:uid="{36CC1746-7F9A-4CDE-8C89-2C7B3DAD5C75}">
      <formula1>"○,　"</formula1>
    </dataValidation>
    <dataValidation type="list" imeMode="halfAlpha" allowBlank="1" showInputMessage="1" showErrorMessage="1" error="リストから選択してください" sqref="H259:I259" xr:uid="{3394766C-E519-4454-B239-04194A5C9569}">
      <formula1>"○,　"</formula1>
    </dataValidation>
    <dataValidation type="list" imeMode="halfAlpha" allowBlank="1" showInputMessage="1" showErrorMessage="1" error="リストから選択してください" sqref="H260:I260" xr:uid="{F0261B37-966D-4B19-93D4-89D41F627954}">
      <formula1>"○,　"</formula1>
    </dataValidation>
    <dataValidation type="list" imeMode="halfAlpha" allowBlank="1" showInputMessage="1" showErrorMessage="1" error="リストから選択してください" sqref="H261:I261" xr:uid="{C93C95EE-3276-4EE7-AC0A-87B5112F6B69}">
      <formula1>"○,　"</formula1>
    </dataValidation>
    <dataValidation type="list" imeMode="halfAlpha" allowBlank="1" showInputMessage="1" showErrorMessage="1" error="リストから選択してください" sqref="H262:I262" xr:uid="{F79D754B-FA0E-44DE-9942-CBB195B6F175}">
      <formula1>"○,　"</formula1>
    </dataValidation>
    <dataValidation type="list" imeMode="halfAlpha" allowBlank="1" showInputMessage="1" showErrorMessage="1" error="リストから選択してください" sqref="H263:I263" xr:uid="{2370D471-2957-4F82-AA93-C6D956E0BD98}">
      <formula1>"○,　"</formula1>
    </dataValidation>
    <dataValidation type="list" imeMode="halfAlpha" allowBlank="1" showInputMessage="1" showErrorMessage="1" error="リストから選択してください" sqref="H264:I264" xr:uid="{15D6307A-5AB2-41AB-9E2C-3B9FB61BCC3A}">
      <formula1>"○,　"</formula1>
    </dataValidation>
    <dataValidation type="list" imeMode="halfAlpha" allowBlank="1" showInputMessage="1" showErrorMessage="1" error="リストから選択してください" sqref="H265:I265" xr:uid="{D00A3B3D-9F10-4430-942C-DA7BF0543F36}">
      <formula1>"○,　"</formula1>
    </dataValidation>
    <dataValidation type="list" imeMode="halfAlpha" allowBlank="1" showInputMessage="1" showErrorMessage="1" error="リストから選択してください" sqref="H266:I266" xr:uid="{68E25EFA-A79D-4A64-8B28-C52C3055161F}">
      <formula1>"○,　"</formula1>
    </dataValidation>
    <dataValidation type="list" imeMode="halfAlpha" allowBlank="1" showInputMessage="1" showErrorMessage="1" error="リストから選択してください" sqref="H267:I267" xr:uid="{FA631DA6-B24F-4818-9A72-780DEE53E7CD}">
      <formula1>"○,　"</formula1>
    </dataValidation>
    <dataValidation type="list" imeMode="halfAlpha" allowBlank="1" showInputMessage="1" showErrorMessage="1" error="リストから選択してください" sqref="H268:I268" xr:uid="{3EC8CD6C-A1EF-446A-BCC3-B01189D0E2AC}">
      <formula1>"○,　"</formula1>
    </dataValidation>
    <dataValidation type="list" imeMode="halfAlpha" allowBlank="1" showInputMessage="1" showErrorMessage="1" error="リストから選択してください" sqref="H269:I269" xr:uid="{9B4A2D29-7C62-42A5-BBD3-2FB60C18ECEE}">
      <formula1>"○,　"</formula1>
    </dataValidation>
    <dataValidation type="list" imeMode="halfAlpha" allowBlank="1" showInputMessage="1" showErrorMessage="1" error="リストから選択してください" sqref="H270:I270" xr:uid="{1B99C55F-B19B-45A8-B31C-DA5188719D79}">
      <formula1>"○,　"</formula1>
    </dataValidation>
    <dataValidation type="list" imeMode="halfAlpha" allowBlank="1" showInputMessage="1" showErrorMessage="1" error="リストから選択してください" sqref="H271:I271" xr:uid="{2EC5380B-5D84-45EE-A0CD-8548ED34DC0E}">
      <formula1>"○,　"</formula1>
    </dataValidation>
    <dataValidation type="list" imeMode="halfAlpha" allowBlank="1" showInputMessage="1" showErrorMessage="1" error="リストから選択してください" sqref="H272:I272" xr:uid="{9FFD79A9-AF8A-4941-9EA1-CD0868ED8C98}">
      <formula1>"○,　"</formula1>
    </dataValidation>
    <dataValidation type="list" imeMode="halfAlpha" allowBlank="1" showInputMessage="1" showErrorMessage="1" error="リストから選択してください" sqref="H273:I273" xr:uid="{D029AFC2-2FD7-4414-A6EB-6BA796D79EE5}">
      <formula1>"○,　"</formula1>
    </dataValidation>
    <dataValidation type="list" imeMode="halfAlpha" allowBlank="1" showInputMessage="1" showErrorMessage="1" error="リストから選択してください" sqref="H274:I274" xr:uid="{97AA4DE9-A853-451F-8DC9-0B03719B2447}">
      <formula1>"○,　"</formula1>
    </dataValidation>
    <dataValidation type="list" imeMode="halfAlpha" allowBlank="1" showInputMessage="1" showErrorMessage="1" error="リストから選択してください" sqref="H275:I275" xr:uid="{A4CCEF45-FEEE-47E3-9214-55382A390B47}">
      <formula1>"○,　"</formula1>
    </dataValidation>
    <dataValidation type="list" imeMode="halfAlpha" allowBlank="1" showInputMessage="1" showErrorMessage="1" error="リストから選択してください" sqref="H276:I276" xr:uid="{B94AC2E5-0936-48CF-96CC-0A8DDACB8C6C}">
      <formula1>"○,　"</formula1>
    </dataValidation>
    <dataValidation type="list" imeMode="halfAlpha" allowBlank="1" showInputMessage="1" showErrorMessage="1" error="リストから選択してください" sqref="H277:I277" xr:uid="{E4F108AA-B314-48C9-965C-7006AC80055F}">
      <formula1>"○,　"</formula1>
    </dataValidation>
    <dataValidation type="list" imeMode="halfAlpha" allowBlank="1" showInputMessage="1" showErrorMessage="1" error="リストから選択してください" sqref="H278:I278" xr:uid="{56DF9974-97D7-4D81-BB49-DC5A8F9BB50D}">
      <formula1>"○,　"</formula1>
    </dataValidation>
    <dataValidation type="list" imeMode="halfAlpha" allowBlank="1" showInputMessage="1" showErrorMessage="1" error="リストから選択してください" sqref="H279:I279" xr:uid="{50C30F67-409F-455D-A214-E2DD0CA6B4CB}">
      <formula1>"○,　"</formula1>
    </dataValidation>
    <dataValidation type="list" imeMode="halfAlpha" allowBlank="1" showInputMessage="1" showErrorMessage="1" error="リストから選択してください" sqref="H280:I280" xr:uid="{3DA914B3-343F-4019-991D-63A78360FBA8}">
      <formula1>"○,　"</formula1>
    </dataValidation>
    <dataValidation type="list" imeMode="halfAlpha" allowBlank="1" showInputMessage="1" showErrorMessage="1" error="リストから選択してください" sqref="H281:I281" xr:uid="{CC350FC9-E9AA-4721-BB47-75C0A6EAAF3C}">
      <formula1>"○,　"</formula1>
    </dataValidation>
    <dataValidation type="list" imeMode="halfAlpha" allowBlank="1" showInputMessage="1" showErrorMessage="1" error="リストから選択してください" sqref="H282:I282" xr:uid="{21811C6E-4395-45A4-A1C5-99BC05DAE1A6}">
      <formula1>"○,　"</formula1>
    </dataValidation>
    <dataValidation type="list" imeMode="halfAlpha" allowBlank="1" showInputMessage="1" showErrorMessage="1" error="リストから選択してください" sqref="H283:I283" xr:uid="{53085564-D0D8-414E-9CF5-FC3DB34CF5FA}">
      <formula1>"○,　"</formula1>
    </dataValidation>
    <dataValidation type="list" imeMode="halfAlpha" allowBlank="1" showInputMessage="1" showErrorMessage="1" error="リストから選択してください" sqref="H284:I284" xr:uid="{1D391FE7-11A2-4FD4-ACE0-1EF981D0B55C}">
      <formula1>"○,　"</formula1>
    </dataValidation>
    <dataValidation type="list" imeMode="halfAlpha" allowBlank="1" showInputMessage="1" showErrorMessage="1" error="リストから選択してください" sqref="H285:I285" xr:uid="{911C4089-C333-4A21-BBFC-FBF2F8A14621}">
      <formula1>"○,　"</formula1>
    </dataValidation>
    <dataValidation type="list" imeMode="halfAlpha" allowBlank="1" showInputMessage="1" showErrorMessage="1" error="リストから選択してください" sqref="H286:I286" xr:uid="{6D9A7641-59C4-42AA-8108-BA39A987DE98}">
      <formula1>"○,　"</formula1>
    </dataValidation>
    <dataValidation type="list" imeMode="halfAlpha" allowBlank="1" showInputMessage="1" showErrorMessage="1" error="リストから選択してください" sqref="H287:I287" xr:uid="{6E7E8FD4-F3B4-4795-BFA9-920208FA5790}">
      <formula1>"○,　"</formula1>
    </dataValidation>
    <dataValidation type="list" imeMode="halfAlpha" allowBlank="1" showInputMessage="1" showErrorMessage="1" error="リストから選択してください" sqref="H288:I288" xr:uid="{06372EC8-EC8B-4B37-8E62-7332BFD76379}">
      <formula1>"○,　"</formula1>
    </dataValidation>
    <dataValidation type="list" imeMode="halfAlpha" allowBlank="1" showInputMessage="1" showErrorMessage="1" error="リストから選択してください" sqref="H289:I289" xr:uid="{28EB31B5-BAFF-4D08-969F-8BD723CB12DF}">
      <formula1>"○,　"</formula1>
    </dataValidation>
    <dataValidation type="list" imeMode="halfAlpha" allowBlank="1" showInputMessage="1" showErrorMessage="1" error="リストから選択してください" sqref="H290:I290" xr:uid="{F7999B8F-72CE-4B3E-B3BB-6F9E703C160D}">
      <formula1>"○,　"</formula1>
    </dataValidation>
    <dataValidation type="list" imeMode="halfAlpha" allowBlank="1" showInputMessage="1" showErrorMessage="1" error="リストから選択してください" sqref="H291:I291" xr:uid="{6F0AB5A3-A40D-45D3-98F7-5B1CEDFB605F}">
      <formula1>"○,　"</formula1>
    </dataValidation>
    <dataValidation type="list" imeMode="halfAlpha" allowBlank="1" showInputMessage="1" showErrorMessage="1" error="リストから選択してください" sqref="H292:I292" xr:uid="{26D118F2-BA00-4615-A2EC-FDB6422DC65D}">
      <formula1>"○,　"</formula1>
    </dataValidation>
    <dataValidation type="list" imeMode="halfAlpha" allowBlank="1" showInputMessage="1" showErrorMessage="1" error="リストから選択してください" sqref="H293:I293" xr:uid="{C0B84C2B-B83D-4D09-BB28-376D19D4D076}">
      <formula1>"○,　"</formula1>
    </dataValidation>
    <dataValidation type="list" imeMode="halfAlpha" allowBlank="1" showInputMessage="1" showErrorMessage="1" error="リストから選択してください" sqref="H294:I294" xr:uid="{B11E63A0-DA74-4B2A-9FFD-0EFF78CB0E86}">
      <formula1>"○,　"</formula1>
    </dataValidation>
    <dataValidation type="list" imeMode="halfAlpha" allowBlank="1" showInputMessage="1" showErrorMessage="1" error="リストから選択してください" sqref="H295:I295" xr:uid="{0609903B-C611-4620-ABE9-D90FBBBE2B25}">
      <formula1>"○,　"</formula1>
    </dataValidation>
    <dataValidation type="list" imeMode="halfAlpha" allowBlank="1" showInputMessage="1" showErrorMessage="1" error="リストから選択してください" sqref="H296:I296" xr:uid="{DFBC035A-7344-4ADE-B524-8E10BD419318}">
      <formula1>"○,　"</formula1>
    </dataValidation>
    <dataValidation type="list" imeMode="halfAlpha" allowBlank="1" showInputMessage="1" showErrorMessage="1" error="リストから選択してください" sqref="H297:I297" xr:uid="{2D9F169F-18AC-4692-831B-A33A4409BD35}">
      <formula1>"○,　"</formula1>
    </dataValidation>
    <dataValidation type="list" imeMode="halfAlpha" allowBlank="1" showInputMessage="1" showErrorMessage="1" error="リストから選択してください" sqref="H298:I298" xr:uid="{2F905031-F00D-4FF1-9A15-4B7E5DDE3537}">
      <formula1>"○,　"</formula1>
    </dataValidation>
    <dataValidation type="list" imeMode="halfAlpha" allowBlank="1" showInputMessage="1" showErrorMessage="1" error="リストから選択してください" sqref="H299:I299" xr:uid="{C7F51922-3574-4A75-A848-B966B92C1E49}">
      <formula1>"○,　"</formula1>
    </dataValidation>
    <dataValidation type="list" imeMode="halfAlpha" allowBlank="1" showInputMessage="1" showErrorMessage="1" error="リストから選択してください" sqref="H300:I300" xr:uid="{410B06A6-ED71-4ACE-97D9-52A64ADC76DD}">
      <formula1>"○,　"</formula1>
    </dataValidation>
    <dataValidation type="list" imeMode="halfAlpha" allowBlank="1" showInputMessage="1" showErrorMessage="1" error="リストから選択してください" sqref="H301:I301" xr:uid="{4C98D3C8-FD47-47EB-9EC0-C804B0A387D4}">
      <formula1>"○,　"</formula1>
    </dataValidation>
    <dataValidation type="list" imeMode="halfAlpha" allowBlank="1" showInputMessage="1" showErrorMessage="1" error="リストから選択してください" sqref="H302:I302" xr:uid="{2E335090-8346-46BC-83C6-6B1356EDABDB}">
      <formula1>"○,　"</formula1>
    </dataValidation>
    <dataValidation type="list" imeMode="halfAlpha" allowBlank="1" showInputMessage="1" showErrorMessage="1" error="リストから選択してください" sqref="H303:I303" xr:uid="{BBA08B53-10DB-4FB6-9534-48BDBC89AB1C}">
      <formula1>"○,　"</formula1>
    </dataValidation>
    <dataValidation type="list" imeMode="halfAlpha" allowBlank="1" showInputMessage="1" showErrorMessage="1" error="リストから選択してください" sqref="H304:I304" xr:uid="{1B403607-5808-401B-A1CE-3DE3B609F83C}">
      <formula1>"○,　"</formula1>
    </dataValidation>
    <dataValidation type="list" imeMode="halfAlpha" allowBlank="1" showInputMessage="1" showErrorMessage="1" error="リストから選択してください" sqref="H305:I305" xr:uid="{1050F04E-3423-4BEB-883C-4495C31EF93E}">
      <formula1>"○,　"</formula1>
    </dataValidation>
    <dataValidation type="list" imeMode="halfAlpha" allowBlank="1" showInputMessage="1" showErrorMessage="1" error="リストから選択してください" sqref="H306:I306" xr:uid="{95A11D9E-B5EF-45F7-93EF-1CFC981C2FF8}">
      <formula1>"○,　"</formula1>
    </dataValidation>
    <dataValidation type="list" imeMode="halfAlpha" allowBlank="1" showInputMessage="1" showErrorMessage="1" error="リストから選択してください" sqref="H307:I307" xr:uid="{DBF0C141-D2BE-40F9-8CE0-29648B182BCE}">
      <formula1>"○,　"</formula1>
    </dataValidation>
    <dataValidation type="list" imeMode="halfAlpha" allowBlank="1" showInputMessage="1" showErrorMessage="1" error="リストから選択してください" sqref="H308:I308" xr:uid="{125DC3B1-A245-41BB-AFFF-F80988360374}">
      <formula1>"○,　"</formula1>
    </dataValidation>
    <dataValidation type="list" imeMode="halfAlpha" allowBlank="1" showInputMessage="1" showErrorMessage="1" error="リストから選択してください" sqref="H309:I309" xr:uid="{3E2B6838-9257-4C0A-B195-7E1A4F360C8B}">
      <formula1>"○,　"</formula1>
    </dataValidation>
    <dataValidation type="list" imeMode="halfAlpha" allowBlank="1" showInputMessage="1" showErrorMessage="1" error="リストから選択してください" sqref="H310:I310" xr:uid="{796362A4-EE51-4BA5-A3AF-C5ED3AB2068A}">
      <formula1>"○,　"</formula1>
    </dataValidation>
    <dataValidation type="list" imeMode="halfAlpha" allowBlank="1" showInputMessage="1" showErrorMessage="1" error="リストから選択してください" sqref="H311:I311" xr:uid="{1896B722-5FD1-43BE-A284-27DFFE8B74DD}">
      <formula1>"○,　"</formula1>
    </dataValidation>
    <dataValidation type="list" imeMode="halfAlpha" allowBlank="1" showInputMessage="1" showErrorMessage="1" error="リストから選択してください" sqref="H312:I312" xr:uid="{64F92D37-FCC7-48F7-8106-01C9210E1305}">
      <formula1>"○,　"</formula1>
    </dataValidation>
    <dataValidation type="list" imeMode="halfAlpha" allowBlank="1" showInputMessage="1" showErrorMessage="1" error="リストから選択してください" sqref="H313:I313" xr:uid="{0B079E8C-2F55-4733-B082-67056106FB7A}">
      <formula1>"○,　"</formula1>
    </dataValidation>
    <dataValidation type="list" imeMode="halfAlpha" allowBlank="1" showInputMessage="1" showErrorMessage="1" error="リストから選択してください" sqref="H314:I314" xr:uid="{42718B06-0ADE-4255-ACEB-D5A91337E842}">
      <formula1>"○,　"</formula1>
    </dataValidation>
    <dataValidation type="list" imeMode="halfAlpha" allowBlank="1" showInputMessage="1" showErrorMessage="1" error="リストから選択してください" sqref="H315:I315" xr:uid="{E844D79A-AF83-48C3-8204-60B7D9B68AAC}">
      <formula1>"○,　"</formula1>
    </dataValidation>
    <dataValidation type="list" imeMode="halfAlpha" allowBlank="1" showInputMessage="1" showErrorMessage="1" error="リストから選択してください" sqref="H316:I316" xr:uid="{250D0935-790E-4806-B54E-DE66D5742025}">
      <formula1>"○,　"</formula1>
    </dataValidation>
    <dataValidation type="list" imeMode="halfAlpha" allowBlank="1" showInputMessage="1" showErrorMessage="1" error="リストから選択してください" sqref="H317:I317" xr:uid="{B9A3EF40-5B06-4065-B479-35AD30376C50}">
      <formula1>"○,　"</formula1>
    </dataValidation>
    <dataValidation type="list" imeMode="halfAlpha" allowBlank="1" showInputMessage="1" showErrorMessage="1" error="リストから選択してください" sqref="H318:I318" xr:uid="{BCDF40B8-E0A3-40C6-B476-AA2D06C67488}">
      <formula1>"○,　"</formula1>
    </dataValidation>
    <dataValidation type="list" imeMode="halfAlpha" allowBlank="1" showInputMessage="1" showErrorMessage="1" error="リストから選択してください" sqref="H319:I319" xr:uid="{E4FF60F6-D40D-4D13-912B-07FA0C928E15}">
      <formula1>"○,　"</formula1>
    </dataValidation>
    <dataValidation type="list" imeMode="halfAlpha" allowBlank="1" showInputMessage="1" showErrorMessage="1" error="リストから選択してください" sqref="H320:I320" xr:uid="{3928DBFE-EF13-4423-ADDA-FDE45B3D2C16}">
      <formula1>"○,　"</formula1>
    </dataValidation>
    <dataValidation type="list" imeMode="halfAlpha" allowBlank="1" showInputMessage="1" showErrorMessage="1" error="リストから選択してください" sqref="H321:I321" xr:uid="{1EE01E2E-5486-4E8F-8529-A3EA9692F21E}">
      <formula1>"○,　"</formula1>
    </dataValidation>
    <dataValidation type="list" imeMode="halfAlpha" allowBlank="1" showInputMessage="1" showErrorMessage="1" error="リストから選択してください" sqref="H322:I322" xr:uid="{77B20C80-0598-4CA5-A264-DC5900FD4F53}">
      <formula1>"○,　"</formula1>
    </dataValidation>
    <dataValidation type="list" imeMode="halfAlpha" allowBlank="1" showInputMessage="1" showErrorMessage="1" error="リストから選択してください" sqref="H323:I323" xr:uid="{27669CFB-06B0-414D-9C4A-4B80FFFEC631}">
      <formula1>"○,　"</formula1>
    </dataValidation>
    <dataValidation type="list" imeMode="halfAlpha" allowBlank="1" showInputMessage="1" showErrorMessage="1" error="リストから選択してください" sqref="H324:I324" xr:uid="{ED5E8E9A-A1F1-4685-A7C0-1ED5931CBB21}">
      <formula1>"○,　"</formula1>
    </dataValidation>
    <dataValidation type="list" imeMode="halfAlpha" allowBlank="1" showInputMessage="1" showErrorMessage="1" error="リストから選択してください" sqref="H325:I325" xr:uid="{C6CF3ABF-CE4A-40D5-BF57-63F60FAAD753}">
      <formula1>"○,　"</formula1>
    </dataValidation>
    <dataValidation type="list" imeMode="halfAlpha" allowBlank="1" showInputMessage="1" showErrorMessage="1" error="リストから選択してください" sqref="H326:I326" xr:uid="{E90498D1-5112-493B-9AF9-041454F411DF}">
      <formula1>"○,　"</formula1>
    </dataValidation>
    <dataValidation type="list" imeMode="halfAlpha" allowBlank="1" showInputMessage="1" showErrorMessage="1" error="リストから選択してください" sqref="H327:I327" xr:uid="{27F6950E-726C-4979-95B2-EB6A51C72A97}">
      <formula1>"○,　"</formula1>
    </dataValidation>
    <dataValidation type="list" imeMode="halfAlpha" allowBlank="1" showInputMessage="1" showErrorMessage="1" error="リストから選択してください" sqref="H328:I328" xr:uid="{20ABDEF0-663F-4DC3-BB68-17D9A5C927A8}">
      <formula1>"○,　"</formula1>
    </dataValidation>
    <dataValidation type="list" imeMode="halfAlpha" allowBlank="1" showInputMessage="1" showErrorMessage="1" error="リストから選択してください" sqref="H329:I329" xr:uid="{FE484066-4CC7-44CC-BF87-DC1DA6DB9F2C}">
      <formula1>"○,　"</formula1>
    </dataValidation>
    <dataValidation type="list" imeMode="halfAlpha" allowBlank="1" showInputMessage="1" showErrorMessage="1" error="リストから選択してください" sqref="H330:I330" xr:uid="{7D777CDB-F809-4348-AC43-70D90DF11336}">
      <formula1>"○,　"</formula1>
    </dataValidation>
    <dataValidation type="list" imeMode="halfAlpha" allowBlank="1" showInputMessage="1" showErrorMessage="1" error="リストから選択してください" sqref="H331:I331" xr:uid="{084A835A-B2F6-447D-A42C-12690C9CC567}">
      <formula1>"○,　"</formula1>
    </dataValidation>
    <dataValidation type="list" imeMode="halfAlpha" allowBlank="1" showInputMessage="1" showErrorMessage="1" error="リストから選択してください" sqref="H332:I332" xr:uid="{0C4816EA-AD7E-4310-9491-20F051C3BB45}">
      <formula1>"○,　"</formula1>
    </dataValidation>
    <dataValidation type="list" imeMode="halfAlpha" allowBlank="1" showInputMessage="1" showErrorMessage="1" error="リストから選択してください" sqref="H333:I333" xr:uid="{86ED8DA2-C1E6-40A4-8C66-7A59C7155167}">
      <formula1>"○,　"</formula1>
    </dataValidation>
    <dataValidation type="list" imeMode="halfAlpha" allowBlank="1" showInputMessage="1" showErrorMessage="1" error="リストから選択してください" sqref="H334:I334" xr:uid="{09F44640-63BC-4FED-899E-11BF2B93B251}">
      <formula1>"○,　"</formula1>
    </dataValidation>
    <dataValidation type="list" imeMode="halfAlpha" allowBlank="1" showInputMessage="1" showErrorMessage="1" error="リストから選択してください" sqref="H335:I335" xr:uid="{D1EF1A4B-7B2E-47A8-994C-2D600495ECE0}">
      <formula1>"○,　"</formula1>
    </dataValidation>
    <dataValidation type="list" imeMode="halfAlpha" allowBlank="1" showInputMessage="1" showErrorMessage="1" error="リストから選択してください" sqref="H336:I336" xr:uid="{217D4AB6-FED1-4DC7-9461-890D760F99C5}">
      <formula1>"○,　"</formula1>
    </dataValidation>
    <dataValidation type="list" imeMode="halfAlpha" allowBlank="1" showInputMessage="1" showErrorMessage="1" error="リストから選択してください" sqref="H337:I337" xr:uid="{3862AB52-0ABD-4016-8D98-80E15AF58D65}">
      <formula1>"○,　"</formula1>
    </dataValidation>
    <dataValidation type="list" imeMode="halfAlpha" allowBlank="1" showInputMessage="1" showErrorMessage="1" error="リストから選択してください" sqref="H338:I338" xr:uid="{3ED52F72-0A4C-494A-A2A6-168AA2DFA579}">
      <formula1>"○,　"</formula1>
    </dataValidation>
    <dataValidation type="list" imeMode="halfAlpha" allowBlank="1" showInputMessage="1" showErrorMessage="1" error="リストから選択してください" sqref="H339:I339" xr:uid="{16BA520D-E7E8-4247-A003-291AFA346801}">
      <formula1>"○,　"</formula1>
    </dataValidation>
    <dataValidation type="list" imeMode="halfAlpha" allowBlank="1" showInputMessage="1" showErrorMessage="1" error="リストから選択してください" sqref="H340:I340" xr:uid="{0F2F1679-C87A-4DC6-95F5-12FB5B44BFDB}">
      <formula1>"○,　"</formula1>
    </dataValidation>
    <dataValidation type="list" imeMode="halfAlpha" allowBlank="1" showInputMessage="1" showErrorMessage="1" error="リストから選択してください" sqref="H341:I341" xr:uid="{D50E29F9-3D1F-4BCC-8389-1BD986376EAB}">
      <formula1>"○,　"</formula1>
    </dataValidation>
    <dataValidation type="list" imeMode="halfAlpha" allowBlank="1" showInputMessage="1" showErrorMessage="1" error="リストから選択してください" sqref="H342:I342" xr:uid="{D78C3415-A80A-4296-8EA9-322EC53AE3CC}">
      <formula1>"○,　"</formula1>
    </dataValidation>
    <dataValidation type="list" imeMode="halfAlpha" allowBlank="1" showInputMessage="1" showErrorMessage="1" error="リストから選択してください" sqref="H343:I343" xr:uid="{5BE4DB48-9DAB-40E5-BBCB-602E5B610842}">
      <formula1>"○,　"</formula1>
    </dataValidation>
    <dataValidation type="list" imeMode="halfAlpha" allowBlank="1" showInputMessage="1" showErrorMessage="1" error="リストから選択してください" sqref="H344:I344" xr:uid="{EA78039D-0A85-4D5D-BAA4-471DD114C625}">
      <formula1>"○,　"</formula1>
    </dataValidation>
    <dataValidation type="list" imeMode="halfAlpha" allowBlank="1" showInputMessage="1" showErrorMessage="1" error="リストから選択してください" sqref="H345:I345" xr:uid="{38086E94-4A7E-4053-803A-30C9096B51BA}">
      <formula1>"○,　"</formula1>
    </dataValidation>
    <dataValidation type="list" imeMode="halfAlpha" allowBlank="1" showInputMessage="1" showErrorMessage="1" error="リストから選択してください" sqref="H346:I346" xr:uid="{2A79C527-0C3B-4717-9FC8-A19C4BD3B457}">
      <formula1>"○,　"</formula1>
    </dataValidation>
    <dataValidation type="list" imeMode="halfAlpha" allowBlank="1" showInputMessage="1" showErrorMessage="1" error="リストから選択してください" sqref="H347:I347" xr:uid="{F89CB922-A795-4CCB-8AEE-77DAFEA62686}">
      <formula1>"○,　"</formula1>
    </dataValidation>
    <dataValidation type="list" imeMode="halfAlpha" allowBlank="1" showInputMessage="1" showErrorMessage="1" error="リストから選択してください" sqref="H348:I348" xr:uid="{60DC50B1-DBDA-4696-B224-5F9B942464F9}">
      <formula1>"○,　"</formula1>
    </dataValidation>
    <dataValidation type="list" imeMode="halfAlpha" allowBlank="1" showInputMessage="1" showErrorMessage="1" error="リストから選択してください" sqref="H349:I349" xr:uid="{9A809552-D830-4CD9-91CF-FCCDF362B7BC}">
      <formula1>"○,　"</formula1>
    </dataValidation>
    <dataValidation type="list" imeMode="halfAlpha" allowBlank="1" showInputMessage="1" showErrorMessage="1" error="リストから選択してください" sqref="H350:I350" xr:uid="{E2976A81-D29D-41CD-BDFD-11A2A884DEAF}">
      <formula1>"○,　"</formula1>
    </dataValidation>
    <dataValidation type="list" imeMode="halfAlpha" allowBlank="1" showInputMessage="1" showErrorMessage="1" error="リストから選択してください" sqref="H351:I351" xr:uid="{E800BAE2-DC26-424F-BED3-8AC50A05F3B8}">
      <formula1>"○,　"</formula1>
    </dataValidation>
    <dataValidation type="list" imeMode="halfAlpha" allowBlank="1" showInputMessage="1" showErrorMessage="1" error="リストから選択してください" sqref="H352:I352" xr:uid="{44224160-90A6-4A6A-AACC-0C0074BAFAF5}">
      <formula1>"○,　"</formula1>
    </dataValidation>
    <dataValidation type="list" imeMode="halfAlpha" allowBlank="1" showInputMessage="1" showErrorMessage="1" error="リストから選択してください" sqref="H353:I353" xr:uid="{B7E787D9-37FC-4B36-8FC5-789D4618563C}">
      <formula1>"○,　"</formula1>
    </dataValidation>
    <dataValidation type="list" imeMode="halfAlpha" allowBlank="1" showInputMessage="1" showErrorMessage="1" error="リストから選択してください" sqref="H354:I354" xr:uid="{381D5878-3811-49A8-97B8-85F883C71B0E}">
      <formula1>"○,　"</formula1>
    </dataValidation>
    <dataValidation type="list" imeMode="halfAlpha" allowBlank="1" showInputMessage="1" showErrorMessage="1" error="リストから選択してください" sqref="H355:I355" xr:uid="{B8957E01-1C3E-43BB-B147-50D2B73C274E}">
      <formula1>"○,　"</formula1>
    </dataValidation>
    <dataValidation type="list" imeMode="halfAlpha" allowBlank="1" showInputMessage="1" showErrorMessage="1" error="リストから選択してください" sqref="H356:I356" xr:uid="{9C62B0C7-5877-493A-BFAB-975E6E5F92A8}">
      <formula1>"○,　"</formula1>
    </dataValidation>
    <dataValidation type="list" imeMode="halfAlpha" allowBlank="1" showInputMessage="1" showErrorMessage="1" error="リストから選択してください" sqref="H357:I357" xr:uid="{859547F5-A4EE-4DE6-9323-DF48DF7A072C}">
      <formula1>"○,　"</formula1>
    </dataValidation>
    <dataValidation type="list" imeMode="halfAlpha" allowBlank="1" showInputMessage="1" showErrorMessage="1" error="リストから選択してください" sqref="H358:I358" xr:uid="{67102616-8E41-4258-B8FC-D57C87FEF63B}">
      <formula1>"○,　"</formula1>
    </dataValidation>
    <dataValidation type="list" imeMode="halfAlpha" allowBlank="1" showInputMessage="1" showErrorMessage="1" error="リストから選択してください" sqref="H359:I359" xr:uid="{66FC9A5F-8339-442F-997A-B0D273AEE58F}">
      <formula1>"○,　"</formula1>
    </dataValidation>
    <dataValidation type="list" imeMode="halfAlpha" allowBlank="1" showInputMessage="1" showErrorMessage="1" error="リストから選択してください" sqref="H360:I360" xr:uid="{E0101263-4AE6-4CF6-AE1F-9D57A80EC074}">
      <formula1>"○,　"</formula1>
    </dataValidation>
    <dataValidation type="list" imeMode="halfAlpha" allowBlank="1" showInputMessage="1" showErrorMessage="1" error="リストから選択してください" sqref="H361:I361" xr:uid="{F1973DB6-5C97-42CB-81DB-4FAE2ED5F2BE}">
      <formula1>"○,　"</formula1>
    </dataValidation>
    <dataValidation errorStyle="warning" imeMode="hiragana" allowBlank="1" showInputMessage="1" showErrorMessage="1" sqref="Q361:Y361" xr:uid="{81FE9D5F-CEB1-468E-A85D-F7622D499A7A}"/>
    <dataValidation type="list" imeMode="halfAlpha" allowBlank="1" showInputMessage="1" showErrorMessage="1" error="リストから選択してください" sqref="H367:I367" xr:uid="{A2905EDC-101F-4650-85A4-57EE31B0C9A8}">
      <formula1>"○,　"</formula1>
    </dataValidation>
    <dataValidation type="list" imeMode="halfAlpha" allowBlank="1" showInputMessage="1" showErrorMessage="1" error="リストから選択してください" sqref="H368:I368" xr:uid="{2A7884D4-EFBC-4C18-B838-9F854983F2BC}">
      <formula1>"○,　"</formula1>
    </dataValidation>
    <dataValidation type="list" imeMode="halfAlpha" allowBlank="1" showInputMessage="1" showErrorMessage="1" error="リストから選択してください" sqref="H369:I369" xr:uid="{01DACC28-DE74-4F0B-B8A2-6B5D1C89A9B8}">
      <formula1>"○,　"</formula1>
    </dataValidation>
    <dataValidation type="list" imeMode="halfAlpha" allowBlank="1" showInputMessage="1" showErrorMessage="1" error="リストから選択してください" sqref="H370:I370" xr:uid="{590BFD86-3DB1-4F6E-B417-CC8E174BF1D2}">
      <formula1>"○,　"</formula1>
    </dataValidation>
    <dataValidation type="list" imeMode="halfAlpha" allowBlank="1" showInputMessage="1" showErrorMessage="1" error="リストから選択してください" sqref="H371:I371" xr:uid="{8846A660-D63B-4C86-83F6-C177CC12D2E9}">
      <formula1>"○,　"</formula1>
    </dataValidation>
    <dataValidation type="list" imeMode="halfAlpha" allowBlank="1" showInputMessage="1" showErrorMessage="1" error="リストから選択してください" sqref="H372:I372" xr:uid="{0289412F-37D2-432C-9C9C-F3B1419D2F0A}">
      <formula1>"○,　"</formula1>
    </dataValidation>
    <dataValidation type="list" imeMode="halfAlpha" allowBlank="1" showInputMessage="1" showErrorMessage="1" error="リストから選択してください" sqref="H373:I373" xr:uid="{26F63E69-B37A-4B30-8BE8-538EEB03B5EB}">
      <formula1>"○,　"</formula1>
    </dataValidation>
    <dataValidation type="list" imeMode="halfAlpha" allowBlank="1" showInputMessage="1" showErrorMessage="1" error="リストから選択してください" sqref="H374:I374" xr:uid="{8192A044-8F35-4AC2-BF02-DFA611C8AE8E}">
      <formula1>"○,　"</formula1>
    </dataValidation>
    <dataValidation type="list" imeMode="halfAlpha" allowBlank="1" showInputMessage="1" showErrorMessage="1" error="リストから選択してください" sqref="H375:I375" xr:uid="{9EF2FBC1-46D5-43F0-83E4-D9B94BC5235D}">
      <formula1>"○,　"</formula1>
    </dataValidation>
    <dataValidation type="list" imeMode="halfAlpha" allowBlank="1" showInputMessage="1" showErrorMessage="1" error="リストから選択してください" sqref="H376:I376" xr:uid="{F59779C1-A4C9-4814-A2E7-6E4BFE2FA749}">
      <formula1>"○,　"</formula1>
    </dataValidation>
    <dataValidation type="list" imeMode="halfAlpha" allowBlank="1" showInputMessage="1" showErrorMessage="1" error="リストから選択してください" sqref="H377:I377" xr:uid="{73007A89-D42F-4553-A77D-7248CFE2F35C}">
      <formula1>"○,　"</formula1>
    </dataValidation>
    <dataValidation type="list" imeMode="halfAlpha" allowBlank="1" showInputMessage="1" showErrorMessage="1" error="リストから選択してください" sqref="H378:I378" xr:uid="{6065FCFA-5CDD-4154-9D19-FCD36B31E663}">
      <formula1>"○,　"</formula1>
    </dataValidation>
    <dataValidation type="list" imeMode="halfAlpha" allowBlank="1" showInputMessage="1" showErrorMessage="1" error="リストから選択してください" sqref="H379:I379" xr:uid="{1E998FAF-4BA1-4586-B240-9163DBE6D006}">
      <formula1>"○,　"</formula1>
    </dataValidation>
    <dataValidation type="list" imeMode="halfAlpha" allowBlank="1" showInputMessage="1" showErrorMessage="1" error="リストから選択してください" sqref="H380:I380" xr:uid="{BE62AB87-E9D4-43BC-B170-A4B64E311633}">
      <formula1>"○,　"</formula1>
    </dataValidation>
    <dataValidation type="list" imeMode="halfAlpha" allowBlank="1" showInputMessage="1" showErrorMessage="1" error="リストから選択してください" sqref="H381:I381" xr:uid="{47663F65-84ED-4F64-8195-E54C5F1C5508}">
      <formula1>"○,　"</formula1>
    </dataValidation>
    <dataValidation type="list" imeMode="halfAlpha" allowBlank="1" showInputMessage="1" showErrorMessage="1" error="リストから選択してください" sqref="H382:I382" xr:uid="{FA8BC953-7F72-4992-9E2B-C36707F8BF92}">
      <formula1>"○,　"</formula1>
    </dataValidation>
    <dataValidation type="list" imeMode="halfAlpha" allowBlank="1" showInputMessage="1" showErrorMessage="1" error="リストから選択してください" sqref="H383:I383" xr:uid="{3E118AAA-F484-4CD4-94BA-1B9BD5290205}">
      <formula1>"○,　"</formula1>
    </dataValidation>
    <dataValidation type="list" imeMode="halfAlpha" allowBlank="1" showInputMessage="1" showErrorMessage="1" error="リストから選択してください" sqref="H384:I384" xr:uid="{11ADB2DC-7B70-4FAA-AD99-262598112F07}">
      <formula1>"○,　"</formula1>
    </dataValidation>
    <dataValidation type="list" imeMode="halfAlpha" allowBlank="1" showInputMessage="1" showErrorMessage="1" error="リストから選択してください" sqref="H385:I385" xr:uid="{78C022E4-EF05-4844-BD2B-217CDB9588D0}">
      <formula1>"○,　"</formula1>
    </dataValidation>
    <dataValidation type="list" imeMode="halfAlpha" allowBlank="1" showInputMessage="1" showErrorMessage="1" error="リストから選択してください" sqref="H386:I386" xr:uid="{F324790C-1DA3-445F-88FF-FC5210EE8278}">
      <formula1>"○,　"</formula1>
    </dataValidation>
    <dataValidation type="list" imeMode="halfAlpha" allowBlank="1" showInputMessage="1" showErrorMessage="1" error="リストから選択してください" sqref="H387:I387" xr:uid="{C8F6FDB8-D3C5-48CA-A26F-957D6E940964}">
      <formula1>"○,　"</formula1>
    </dataValidation>
    <dataValidation type="list" imeMode="halfAlpha" allowBlank="1" showInputMessage="1" showErrorMessage="1" error="リストから選択してください" sqref="H388:I388" xr:uid="{4D142785-87DE-4A9B-A671-2F4D688C703E}">
      <formula1>"○,　"</formula1>
    </dataValidation>
    <dataValidation type="list" imeMode="halfAlpha" allowBlank="1" showInputMessage="1" showErrorMessage="1" error="リストから選択してください" sqref="H389:I389" xr:uid="{F1DD508F-1CBC-4249-848E-8ED890206B6C}">
      <formula1>"○,　"</formula1>
    </dataValidation>
    <dataValidation type="list" imeMode="halfAlpha" allowBlank="1" showInputMessage="1" showErrorMessage="1" error="リストから選択してください" sqref="H390:I390" xr:uid="{8B57920C-E4F4-43DB-A303-005422E7FBA2}">
      <formula1>"○,　"</formula1>
    </dataValidation>
    <dataValidation type="list" imeMode="halfAlpha" allowBlank="1" showInputMessage="1" showErrorMessage="1" error="リストから選択してください" sqref="H391:I391" xr:uid="{242FDE99-ECC4-48C2-8383-A7E8AA1BA204}">
      <formula1>"○,　"</formula1>
    </dataValidation>
    <dataValidation type="list" imeMode="halfAlpha" allowBlank="1" showInputMessage="1" showErrorMessage="1" error="リストから選択してください" sqref="H392:I392" xr:uid="{DC89C7D6-1859-45B5-AFAA-EDBD6097B91F}">
      <formula1>"○,　"</formula1>
    </dataValidation>
    <dataValidation type="list" imeMode="halfAlpha" allowBlank="1" showInputMessage="1" showErrorMessage="1" error="リストから選択してください" sqref="H393:I393" xr:uid="{B01710A8-2486-43D9-A45F-4DE6D722F974}">
      <formula1>"○,　"</formula1>
    </dataValidation>
    <dataValidation type="list" imeMode="halfAlpha" allowBlank="1" showInputMessage="1" showErrorMessage="1" error="リストから選択してください" sqref="H394:I394" xr:uid="{2EE82405-B177-43C0-AE16-ECEC06C56DEB}">
      <formula1>"○,　"</formula1>
    </dataValidation>
    <dataValidation type="list" imeMode="halfAlpha" allowBlank="1" showInputMessage="1" showErrorMessage="1" error="リストから選択してください" sqref="H395:I395" xr:uid="{4DC5D014-FDB1-4C68-AA6E-C343A3DED047}">
      <formula1>"○,　"</formula1>
    </dataValidation>
    <dataValidation type="list" imeMode="halfAlpha" allowBlank="1" showInputMessage="1" showErrorMessage="1" error="リストから選択してください" sqref="H396:I396" xr:uid="{9E80F939-7EE1-4F64-ADBC-C2D6A8F2C9D7}">
      <formula1>"○,　"</formula1>
    </dataValidation>
    <dataValidation type="list" imeMode="halfAlpha" allowBlank="1" showInputMessage="1" showErrorMessage="1" error="リストから選択してください" sqref="H397:I397" xr:uid="{DBDD81CC-A754-4800-96D9-6B31640DD1EC}">
      <formula1>"○,　"</formula1>
    </dataValidation>
    <dataValidation type="list" imeMode="halfAlpha" allowBlank="1" showInputMessage="1" showErrorMessage="1" error="リストから選択してください" sqref="H398:I398" xr:uid="{FD362255-C9A9-4A68-AB28-0834981FE68E}">
      <formula1>"○,　"</formula1>
    </dataValidation>
    <dataValidation type="list" imeMode="halfAlpha" allowBlank="1" showInputMessage="1" showErrorMessage="1" error="リストから選択してください" sqref="H399:I399" xr:uid="{8896BFB3-D216-4F6A-88ED-ED6755F2AA84}">
      <formula1>"○,　"</formula1>
    </dataValidation>
    <dataValidation type="list" imeMode="halfAlpha" allowBlank="1" showInputMessage="1" showErrorMessage="1" error="リストから選択してください" sqref="H400:I400" xr:uid="{95C7925D-02C0-4424-9294-A70C1C2126BD}">
      <formula1>"○,　"</formula1>
    </dataValidation>
    <dataValidation type="list" imeMode="halfAlpha" allowBlank="1" showInputMessage="1" showErrorMessage="1" error="リストから選択してください" sqref="H401:I401" xr:uid="{5B1BFA0B-65FA-4E15-878F-FAB879516C71}">
      <formula1>"○,　"</formula1>
    </dataValidation>
    <dataValidation type="list" imeMode="halfAlpha" allowBlank="1" showInputMessage="1" showErrorMessage="1" error="リストから選択してください" sqref="H402:I402" xr:uid="{AB85C6A3-100A-4FAA-A982-89F56413DEF3}">
      <formula1>"○,　"</formula1>
    </dataValidation>
    <dataValidation type="list" imeMode="halfAlpha" allowBlank="1" showInputMessage="1" showErrorMessage="1" error="リストから選択してください" sqref="H403:I403" xr:uid="{71945ECA-EC63-47C6-B54E-CC6A3ED1A9AA}">
      <formula1>"○,　"</formula1>
    </dataValidation>
    <dataValidation type="list" imeMode="halfAlpha" allowBlank="1" showInputMessage="1" showErrorMessage="1" error="リストから選択してください" sqref="H404:I404" xr:uid="{B5DCA401-C126-4F80-83D4-00BEC9CD66FC}">
      <formula1>"○,　"</formula1>
    </dataValidation>
    <dataValidation type="list" imeMode="halfAlpha" allowBlank="1" showInputMessage="1" showErrorMessage="1" error="リストから選択してください" sqref="H405:I405" xr:uid="{08D10549-16FD-41E5-93AA-F22336E00133}">
      <formula1>"○,　"</formula1>
    </dataValidation>
    <dataValidation type="list" imeMode="halfAlpha" allowBlank="1" showInputMessage="1" showErrorMessage="1" error="リストから選択してください" sqref="H406:I406" xr:uid="{3EEA2466-C146-47AC-BFAF-F9DCC5C09120}">
      <formula1>"○,　"</formula1>
    </dataValidation>
    <dataValidation type="list" imeMode="halfAlpha" allowBlank="1" showInputMessage="1" showErrorMessage="1" error="リストから選択してください" sqref="H407:I407" xr:uid="{30A31780-75D3-439E-9357-23372EC33C0D}">
      <formula1>"○,　"</formula1>
    </dataValidation>
    <dataValidation type="list" imeMode="halfAlpha" allowBlank="1" showInputMessage="1" showErrorMessage="1" error="リストから選択してください" sqref="H408:I408" xr:uid="{14586258-4701-4987-94D8-535019680C70}">
      <formula1>"○,　"</formula1>
    </dataValidation>
    <dataValidation type="list" imeMode="halfAlpha" allowBlank="1" showInputMessage="1" showErrorMessage="1" error="リストから選択してください" sqref="H409:I409" xr:uid="{6E493663-CF0F-41D7-991C-F4C98B618CB5}">
      <formula1>"○,　"</formula1>
    </dataValidation>
    <dataValidation type="list" imeMode="halfAlpha" allowBlank="1" showInputMessage="1" showErrorMessage="1" error="リストから選択してください" sqref="H410:I410" xr:uid="{245C4A92-819B-4E54-BF00-EEEC3108BA0D}">
      <formula1>"○,　"</formula1>
    </dataValidation>
    <dataValidation type="list" imeMode="halfAlpha" allowBlank="1" showInputMessage="1" showErrorMessage="1" error="リストから選択してください" sqref="H411:I411" xr:uid="{D1C94B50-1CAC-4083-A488-10D5DE9CDCC8}">
      <formula1>"○,　"</formula1>
    </dataValidation>
    <dataValidation type="list" imeMode="halfAlpha" allowBlank="1" showInputMessage="1" showErrorMessage="1" error="リストから選択してください" sqref="H412:I412" xr:uid="{8440818E-2972-4FD8-863E-87845CE228E2}">
      <formula1>"○,　"</formula1>
    </dataValidation>
    <dataValidation type="list" imeMode="halfAlpha" allowBlank="1" showInputMessage="1" showErrorMessage="1" error="リストから選択してください" sqref="H413:I413" xr:uid="{346FD3B3-2BED-4587-8D60-D10CBCBECCE1}">
      <formula1>"○,　"</formula1>
    </dataValidation>
    <dataValidation type="list" imeMode="halfAlpha" allowBlank="1" showInputMessage="1" showErrorMessage="1" error="リストから選択してください" sqref="H414:I414" xr:uid="{BD79CA10-2799-4DD5-B0BC-1DED3795FBFF}">
      <formula1>"○,　"</formula1>
    </dataValidation>
    <dataValidation type="list" imeMode="halfAlpha" allowBlank="1" showInputMessage="1" showErrorMessage="1" error="リストから選択してください" sqref="H415:I415" xr:uid="{3CA502D3-E886-40E1-963C-7A894A3D5388}">
      <formula1>"○,　"</formula1>
    </dataValidation>
    <dataValidation type="list" imeMode="halfAlpha" allowBlank="1" showInputMessage="1" showErrorMessage="1" error="リストから選択してください" sqref="H416:I416" xr:uid="{F3D00451-22E2-4454-9ED0-F5B8FB9A32BF}">
      <formula1>"○,　"</formula1>
    </dataValidation>
    <dataValidation type="list" imeMode="halfAlpha" allowBlank="1" showInputMessage="1" showErrorMessage="1" error="リストから選択してください" sqref="H417:I417" xr:uid="{AC3E71FB-1357-4D9B-B90F-9CEF8FE16C59}">
      <formula1>"○,　"</formula1>
    </dataValidation>
    <dataValidation type="list" imeMode="halfAlpha" allowBlank="1" showInputMessage="1" showErrorMessage="1" error="リストから選択してください" sqref="H418:I418" xr:uid="{680EE692-C13A-4121-B64C-C5CE34080588}">
      <formula1>"○,　"</formula1>
    </dataValidation>
    <dataValidation type="list" imeMode="halfAlpha" allowBlank="1" showInputMessage="1" showErrorMessage="1" error="リストから選択してください" sqref="H419:I419" xr:uid="{BE191020-0373-4D11-8985-23C8FB40ACCB}">
      <formula1>"○,　"</formula1>
    </dataValidation>
    <dataValidation type="list" imeMode="halfAlpha" allowBlank="1" showInputMessage="1" showErrorMessage="1" error="リストから選択してください" sqref="H420:I420" xr:uid="{6813D7C1-9868-4559-9CC5-ECC049E65EB0}">
      <formula1>"○,　"</formula1>
    </dataValidation>
    <dataValidation type="list" imeMode="halfAlpha" allowBlank="1" showInputMessage="1" showErrorMessage="1" error="リストから選択してください" sqref="H421:I421" xr:uid="{2BDDB68B-318C-4378-910F-0D792A59581F}">
      <formula1>"○,　"</formula1>
    </dataValidation>
    <dataValidation type="list" imeMode="halfAlpha" allowBlank="1" showInputMessage="1" showErrorMessage="1" error="リストから選択してください" sqref="H422:I422" xr:uid="{84C665DE-27B7-40C0-B986-767ED37B03F8}">
      <formula1>"○,　"</formula1>
    </dataValidation>
    <dataValidation type="list" imeMode="halfAlpha" allowBlank="1" showInputMessage="1" showErrorMessage="1" error="リストから選択してください" sqref="H423:I423" xr:uid="{5FF52F87-C0E0-454E-8AF9-7567C9615D39}">
      <formula1>"○,　"</formula1>
    </dataValidation>
    <dataValidation type="list" imeMode="halfAlpha" allowBlank="1" showInputMessage="1" showErrorMessage="1" error="リストから選択してください" sqref="H424:I424" xr:uid="{35F0499F-871A-4D3E-84D7-78FA2A2A0379}">
      <formula1>"○,　"</formula1>
    </dataValidation>
    <dataValidation type="list" imeMode="halfAlpha" allowBlank="1" showInputMessage="1" showErrorMessage="1" error="リストから選択してください" sqref="H425:I425" xr:uid="{1474ECB1-3881-4224-A64D-DB7AB58D4DA4}">
      <formula1>"○,　"</formula1>
    </dataValidation>
    <dataValidation type="list" imeMode="halfAlpha" allowBlank="1" showInputMessage="1" showErrorMessage="1" error="リストから選択してください" sqref="H426:I426" xr:uid="{BD9C0629-EC56-49E3-BA23-F0CBC168D48E}">
      <formula1>"○,　"</formula1>
    </dataValidation>
    <dataValidation type="list" imeMode="halfAlpha" allowBlank="1" showInputMessage="1" showErrorMessage="1" error="リストから選択してください" sqref="H427:I427" xr:uid="{855144AC-3067-4963-91B7-76C200020B7C}">
      <formula1>"○,　"</formula1>
    </dataValidation>
    <dataValidation type="list" imeMode="halfAlpha" allowBlank="1" showInputMessage="1" showErrorMessage="1" error="リストから選択してください" sqref="H428:I428" xr:uid="{60B2CD40-0C49-4DC0-8296-9C33E5B091E9}">
      <formula1>"○,　"</formula1>
    </dataValidation>
    <dataValidation type="list" imeMode="halfAlpha" allowBlank="1" showInputMessage="1" showErrorMessage="1" error="リストから選択してください" sqref="H429:I429" xr:uid="{60DDDA1E-98DC-436C-B91C-66E4BDB97EFC}">
      <formula1>"○,　"</formula1>
    </dataValidation>
    <dataValidation type="list" imeMode="halfAlpha" allowBlank="1" showInputMessage="1" showErrorMessage="1" error="リストから選択してください" sqref="H430:I430" xr:uid="{F2B5A5DA-7DCB-4180-9E97-5C7672A29473}">
      <formula1>"○,　"</formula1>
    </dataValidation>
    <dataValidation type="list" imeMode="halfAlpha" allowBlank="1" showInputMessage="1" showErrorMessage="1" error="リストから選択してください" sqref="H431:I431" xr:uid="{7C6F8C30-3607-44D3-A4EA-7E72FF551775}">
      <formula1>"○,　"</formula1>
    </dataValidation>
    <dataValidation type="list" imeMode="halfAlpha" allowBlank="1" showInputMessage="1" showErrorMessage="1" error="リストから選択してください" sqref="H432:I432" xr:uid="{76319184-A9D2-470C-B46E-59B73A6196A1}">
      <formula1>"○,　"</formula1>
    </dataValidation>
    <dataValidation type="list" imeMode="halfAlpha" allowBlank="1" showInputMessage="1" showErrorMessage="1" error="リストから選択してください" sqref="H433:I433" xr:uid="{85249299-C863-4862-8585-E23D4B18C5E0}">
      <formula1>"○,　"</formula1>
    </dataValidation>
    <dataValidation errorStyle="warning" imeMode="hiragana" allowBlank="1" showInputMessage="1" showErrorMessage="1" sqref="Q433:Y433" xr:uid="{B1C21D7A-5357-4743-8072-E1971B60C128}"/>
    <dataValidation type="list" imeMode="halfAlpha" allowBlank="1" showInputMessage="1" showErrorMessage="1" error="リストから選択してください" sqref="H434:I434" xr:uid="{9983FA5B-C8AB-44FF-81FA-5EAFEF8A2BC9}">
      <formula1>"○,　"</formula1>
    </dataValidation>
    <dataValidation type="list" imeMode="halfAlpha" allowBlank="1" showInputMessage="1" showErrorMessage="1" error="リストから選択してください" sqref="H435:I435" xr:uid="{51EB7F66-3AE5-4E4F-B1B6-9E2835EE4C75}">
      <formula1>"○,　"</formula1>
    </dataValidation>
    <dataValidation type="list" imeMode="halfAlpha" allowBlank="1" showInputMessage="1" showErrorMessage="1" error="リストから選択してください" sqref="H436:I436" xr:uid="{5F539265-1DC2-43E4-8366-E1B529A06F38}">
      <formula1>"○,　"</formula1>
    </dataValidation>
    <dataValidation type="list" imeMode="halfAlpha" allowBlank="1" showInputMessage="1" showErrorMessage="1" error="リストから選択してください" sqref="H437:I437" xr:uid="{A3318401-C8DC-412F-B668-8DE0CE4F28DE}">
      <formula1>"○,　"</formula1>
    </dataValidation>
    <dataValidation type="list" imeMode="halfAlpha" allowBlank="1" showInputMessage="1" showErrorMessage="1" error="リストから選択してください" sqref="H438:I438" xr:uid="{8FD3F571-AF24-4791-9547-C185000D8779}">
      <formula1>"○,　"</formula1>
    </dataValidation>
    <dataValidation type="list" imeMode="halfAlpha" allowBlank="1" showInputMessage="1" showErrorMessage="1" error="リストから選択してください" sqref="H439:I439" xr:uid="{F2AFBEB4-40BB-4B54-9B7E-928CAD7BB0B0}">
      <formula1>"○,　"</formula1>
    </dataValidation>
    <dataValidation type="list" imeMode="halfAlpha" allowBlank="1" showInputMessage="1" showErrorMessage="1" error="リストから選択してください" sqref="H440:I440" xr:uid="{6EB9FA53-E4E7-48FC-B1FB-9CF90F52405E}">
      <formula1>"○,　"</formula1>
    </dataValidation>
    <dataValidation type="list" imeMode="halfAlpha" allowBlank="1" showInputMessage="1" showErrorMessage="1" error="リストから選択してください" sqref="H441:I441" xr:uid="{604F2449-551A-491A-A38B-B2503E8732D3}">
      <formula1>"○,　"</formula1>
    </dataValidation>
    <dataValidation type="list" imeMode="halfAlpha" allowBlank="1" showInputMessage="1" showErrorMessage="1" error="リストから選択してください" sqref="H442:I442" xr:uid="{C39D9692-EBD9-44DD-9347-58C5098385FD}">
      <formula1>"○,　"</formula1>
    </dataValidation>
    <dataValidation type="list" imeMode="halfAlpha" allowBlank="1" showInputMessage="1" showErrorMessage="1" error="リストから選択してください" sqref="H443:I443" xr:uid="{D6CD37FD-386C-45FE-8C20-F9D8C0249468}">
      <formula1>"○,　"</formula1>
    </dataValidation>
    <dataValidation type="list" imeMode="halfAlpha" allowBlank="1" showInputMessage="1" showErrorMessage="1" error="リストから選択してください" sqref="H444:I444" xr:uid="{E851CBA0-5D5B-4DF6-8B3E-8DF888180CBC}">
      <formula1>"○,　"</formula1>
    </dataValidation>
    <dataValidation type="list" imeMode="halfAlpha" allowBlank="1" showInputMessage="1" showErrorMessage="1" error="リストから選択してください" sqref="H445:I445" xr:uid="{698F1BAD-FAF8-4D01-B21C-93B293826C37}">
      <formula1>"○,　"</formula1>
    </dataValidation>
    <dataValidation type="list" imeMode="halfAlpha" allowBlank="1" showInputMessage="1" showErrorMessage="1" error="リストから選択してください" sqref="H446:I446" xr:uid="{CAA5EDC6-34CD-4945-B0EA-8B6F3252E5EA}">
      <formula1>"○,　"</formula1>
    </dataValidation>
    <dataValidation type="list" imeMode="halfAlpha" allowBlank="1" showInputMessage="1" showErrorMessage="1" error="リストから選択してください" sqref="H447:I447" xr:uid="{3F19CDAE-165F-4F7D-B5B3-42471B3D8BD5}">
      <formula1>"○,　"</formula1>
    </dataValidation>
    <dataValidation type="list" imeMode="halfAlpha" allowBlank="1" showInputMessage="1" showErrorMessage="1" error="リストから選択してください" sqref="H448:I448" xr:uid="{C3935B9C-1376-461B-83FB-EAC68C64B581}">
      <formula1>"○,　"</formula1>
    </dataValidation>
    <dataValidation type="list" imeMode="halfAlpha" allowBlank="1" showInputMessage="1" showErrorMessage="1" error="リストから選択してください" sqref="H449:I449" xr:uid="{22D5BEB2-42F0-4BA1-886C-BC2280A952CB}">
      <formula1>"○,　"</formula1>
    </dataValidation>
    <dataValidation type="list" imeMode="halfAlpha" allowBlank="1" showInputMessage="1" showErrorMessage="1" error="リストから選択してください" sqref="H450:I450" xr:uid="{83B03944-6BE7-43D1-909B-B0A539F640CF}">
      <formula1>"○,　"</formula1>
    </dataValidation>
    <dataValidation type="list" imeMode="halfAlpha" allowBlank="1" showInputMessage="1" showErrorMessage="1" error="リストから選択してください" sqref="H451:I451" xr:uid="{4EFCD81C-B7F6-4C24-953B-DAA73B5009F0}">
      <formula1>"○,　"</formula1>
    </dataValidation>
    <dataValidation type="list" imeMode="halfAlpha" allowBlank="1" showInputMessage="1" showErrorMessage="1" error="リストから選択してください" sqref="H452:I452" xr:uid="{7E1E9037-037F-49AF-A221-4E61E11D0CB1}">
      <formula1>"○,　"</formula1>
    </dataValidation>
    <dataValidation type="list" imeMode="halfAlpha" allowBlank="1" showInputMessage="1" showErrorMessage="1" error="リストから選択してください" sqref="H453:I453" xr:uid="{40E8FA15-E874-4BCF-BAD6-D4377DF0BFD2}">
      <formula1>"○,　"</formula1>
    </dataValidation>
    <dataValidation type="list" imeMode="halfAlpha" allowBlank="1" showInputMessage="1" showErrorMessage="1" error="リストから選択してください" sqref="H454:I454" xr:uid="{91781B28-7CE3-4872-93F4-9A33051EE38F}">
      <formula1>"○,　"</formula1>
    </dataValidation>
    <dataValidation type="list" imeMode="halfAlpha" allowBlank="1" showInputMessage="1" showErrorMessage="1" error="リストから選択してください" sqref="H455:I455" xr:uid="{258AB135-5895-4F36-A31D-ACFC3E1FD51A}">
      <formula1>"○,　"</formula1>
    </dataValidation>
    <dataValidation type="list" imeMode="halfAlpha" allowBlank="1" showInputMessage="1" showErrorMessage="1" error="リストから選択してください" sqref="H456:I456" xr:uid="{35484B4D-EF2D-4A60-991D-E3A8C727AA1F}">
      <formula1>"○,　"</formula1>
    </dataValidation>
    <dataValidation type="list" imeMode="halfAlpha" allowBlank="1" showInputMessage="1" showErrorMessage="1" error="リストから選択してください" sqref="H457:I457" xr:uid="{344BDA8F-EB29-457F-A23C-0139D39B2DE7}">
      <formula1>"○,　"</formula1>
    </dataValidation>
    <dataValidation type="list" imeMode="halfAlpha" allowBlank="1" showInputMessage="1" showErrorMessage="1" error="リストから選択してください" sqref="H458:I458" xr:uid="{9DBBC7A4-DE56-4B68-9026-7BB43C27689C}">
      <formula1>"○,　"</formula1>
    </dataValidation>
    <dataValidation type="list" imeMode="halfAlpha" allowBlank="1" showInputMessage="1" showErrorMessage="1" error="リストから選択してください" sqref="H459:I459" xr:uid="{91BE123B-B10E-439D-99C1-CD8B386C9107}">
      <formula1>"○,　"</formula1>
    </dataValidation>
    <dataValidation type="list" imeMode="halfAlpha" allowBlank="1" showInputMessage="1" showErrorMessage="1" error="リストから選択してください" sqref="H460:I460" xr:uid="{912655BB-3F83-4BBF-917E-012E3934C34A}">
      <formula1>"○,　"</formula1>
    </dataValidation>
    <dataValidation type="list" imeMode="halfAlpha" allowBlank="1" showInputMessage="1" showErrorMessage="1" error="リストから選択してください" sqref="H461:I461" xr:uid="{790EE2C3-B542-4234-A4D5-3BF8F161D1E6}">
      <formula1>"○,　"</formula1>
    </dataValidation>
    <dataValidation type="list" imeMode="halfAlpha" allowBlank="1" showInputMessage="1" showErrorMessage="1" error="リストから選択してください" sqref="H462:I462" xr:uid="{00AD2FCC-04DD-4F98-821D-3A99D8BA4804}">
      <formula1>"○,　"</formula1>
    </dataValidation>
    <dataValidation type="list" imeMode="halfAlpha" allowBlank="1" showInputMessage="1" showErrorMessage="1" error="リストから選択してください" sqref="H463:I463" xr:uid="{DEE73EB4-F713-4EFE-AC7E-010CB13D7137}">
      <formula1>"○,　"</formula1>
    </dataValidation>
    <dataValidation type="list" imeMode="halfAlpha" allowBlank="1" showInputMessage="1" showErrorMessage="1" error="リストから選択してください" sqref="H464:I464" xr:uid="{FF82A4CE-0CD7-499C-A278-DEEE5F212DDC}">
      <formula1>"○,　"</formula1>
    </dataValidation>
    <dataValidation type="list" imeMode="halfAlpha" allowBlank="1" showInputMessage="1" showErrorMessage="1" error="リストから選択してください" sqref="H465:I465" xr:uid="{88B06A1A-3451-4D3D-958D-2032D7E30B78}">
      <formula1>"○,　"</formula1>
    </dataValidation>
    <dataValidation type="list" imeMode="halfAlpha" allowBlank="1" showInputMessage="1" showErrorMessage="1" error="リストから選択してください" sqref="H466:I466" xr:uid="{FFB9FFBB-6711-4EB9-9199-13AE38490360}">
      <formula1>"○,　"</formula1>
    </dataValidation>
    <dataValidation type="list" imeMode="halfAlpha" allowBlank="1" showInputMessage="1" showErrorMessage="1" error="リストから選択してください" sqref="H467:I467" xr:uid="{7475A360-DE44-4F97-984D-228D9F9CB767}">
      <formula1>"○,　"</formula1>
    </dataValidation>
    <dataValidation type="list" imeMode="halfAlpha" allowBlank="1" showInputMessage="1" showErrorMessage="1" error="リストから選択してください" sqref="H468:I468" xr:uid="{E994AA68-D38B-4D4A-9703-4F3EE6B948F3}">
      <formula1>"○,　"</formula1>
    </dataValidation>
    <dataValidation type="list" imeMode="halfAlpha" allowBlank="1" showInputMessage="1" showErrorMessage="1" error="リストから選択してください" sqref="H469:I469" xr:uid="{6D3B3905-9668-4D7A-A9A6-F4802DF8BC63}">
      <formula1>"○,　"</formula1>
    </dataValidation>
    <dataValidation type="list" imeMode="halfAlpha" allowBlank="1" showInputMessage="1" showErrorMessage="1" error="リストから選択してください" sqref="H470:I470" xr:uid="{65D84FB2-90DC-471E-94EE-D22E097C3104}">
      <formula1>"○,　"</formula1>
    </dataValidation>
    <dataValidation type="list" imeMode="halfAlpha" allowBlank="1" showInputMessage="1" showErrorMessage="1" error="リストから選択してください" sqref="H471:I471" xr:uid="{9F58BD77-6D09-4608-AAFF-375849DDD4BD}">
      <formula1>"○,　"</formula1>
    </dataValidation>
    <dataValidation type="list" imeMode="halfAlpha" allowBlank="1" showInputMessage="1" showErrorMessage="1" error="リストから選択してください" sqref="H472:I472" xr:uid="{21FBF37F-E017-4543-901C-9391E1EEFFF6}">
      <formula1>"○,　"</formula1>
    </dataValidation>
    <dataValidation type="list" imeMode="halfAlpha" allowBlank="1" showInputMessage="1" showErrorMessage="1" error="リストから選択してください" sqref="H473:I473" xr:uid="{18961FA8-A7C4-413D-AC55-CE3E0A262340}">
      <formula1>"○,　"</formula1>
    </dataValidation>
    <dataValidation type="list" imeMode="halfAlpha" allowBlank="1" showInputMessage="1" showErrorMessage="1" error="リストから選択してください" sqref="H474:I474" xr:uid="{5FD328A8-DDB6-4F6B-841D-05B0C8AC8AB8}">
      <formula1>"○,　"</formula1>
    </dataValidation>
    <dataValidation type="list" imeMode="halfAlpha" allowBlank="1" showInputMessage="1" showErrorMessage="1" error="リストから選択してください" sqref="H475:I475" xr:uid="{20AB6545-C1CF-4481-B1AB-6E821BAE8E92}">
      <formula1>"○,　"</formula1>
    </dataValidation>
    <dataValidation type="list" imeMode="halfAlpha" allowBlank="1" showInputMessage="1" showErrorMessage="1" error="リストから選択してください" sqref="H476:I476" xr:uid="{F46A1581-D656-401E-B0F5-5A67D9F04572}">
      <formula1>"○,　"</formula1>
    </dataValidation>
    <dataValidation type="list" imeMode="halfAlpha" allowBlank="1" showInputMessage="1" showErrorMessage="1" error="リストから選択してください" sqref="H477:I477" xr:uid="{D8FD6C40-7B64-4496-9104-C7B6498320D8}">
      <formula1>"○,　"</formula1>
    </dataValidation>
    <dataValidation type="list" imeMode="halfAlpha" allowBlank="1" showInputMessage="1" showErrorMessage="1" error="リストから選択してください" sqref="H478:I478" xr:uid="{13D66A43-A0AB-4CCC-9C9E-F3149613A896}">
      <formula1>"○,　"</formula1>
    </dataValidation>
    <dataValidation type="list" imeMode="halfAlpha" allowBlank="1" showInputMessage="1" showErrorMessage="1" error="リストから選択してください" sqref="H479:I479" xr:uid="{09B232EB-FF94-4702-AB72-5722674E1579}">
      <formula1>"○,　"</formula1>
    </dataValidation>
    <dataValidation type="list" imeMode="halfAlpha" allowBlank="1" showInputMessage="1" showErrorMessage="1" error="リストから選択してください" sqref="H480:I480" xr:uid="{C3E17EB4-E7BC-465E-B4E3-B7732CF2B2B9}">
      <formula1>"○,　"</formula1>
    </dataValidation>
    <dataValidation type="list" imeMode="halfAlpha" allowBlank="1" showInputMessage="1" showErrorMessage="1" error="リストから選択してください" sqref="H481:I481" xr:uid="{7A0A3334-23F4-4D39-949F-F583AD273250}">
      <formula1>"○,　"</formula1>
    </dataValidation>
    <dataValidation type="list" imeMode="halfAlpha" allowBlank="1" showInputMessage="1" showErrorMessage="1" error="リストから選択してください" sqref="H482:I482" xr:uid="{A9DB953D-2041-4C37-8B5D-82D96FAFEA5C}">
      <formula1>"○,　"</formula1>
    </dataValidation>
    <dataValidation type="list" imeMode="halfAlpha" allowBlank="1" showInputMessage="1" showErrorMessage="1" error="リストから選択してください" sqref="H483:I483" xr:uid="{D400A94C-648E-4E9D-9CE1-BB06BA22B914}">
      <formula1>"○,　"</formula1>
    </dataValidation>
    <dataValidation type="list" imeMode="halfAlpha" allowBlank="1" showInputMessage="1" showErrorMessage="1" error="リストから選択してください" sqref="H484:I484" xr:uid="{20CB9B66-D50F-4658-A2BA-1CAAE7E89D5A}">
      <formula1>"○,　"</formula1>
    </dataValidation>
    <dataValidation errorStyle="warning" imeMode="hiragana" allowBlank="1" showInputMessage="1" showErrorMessage="1" sqref="Q484:Y484" xr:uid="{D8E4F4BA-3A18-48C3-976C-C35A46141DEF}"/>
    <dataValidation type="list" imeMode="halfAlpha" allowBlank="1" showInputMessage="1" showErrorMessage="1" error="リストから選択してください" sqref="D495:H495" xr:uid="{53A42D4C-9C49-4722-AE4A-BB69BB286E87}">
      <formula1>営業品目</formula1>
    </dataValidation>
    <dataValidation errorStyle="warning" imeMode="hiragana" allowBlank="1" showInputMessage="1" showErrorMessage="1" sqref="I495:M495" xr:uid="{D8B75A44-6EA8-4A0F-B666-FD3D2CA75840}"/>
    <dataValidation errorStyle="warning" imeMode="hiragana" allowBlank="1" showInputMessage="1" showErrorMessage="1" sqref="N495:P495" xr:uid="{A715C74F-1953-4BC4-8F5C-A02BB60FCD88}"/>
    <dataValidation errorStyle="warning" imeMode="hiragana" allowBlank="1" showInputMessage="1" showErrorMessage="1" sqref="Q495:U495" xr:uid="{37E83096-DBBC-43FB-9CF7-DEB47E7DDE0A}"/>
    <dataValidation type="whole" imeMode="halfAlpha" allowBlank="1" showInputMessage="1" showErrorMessage="1" error="有効な数字を入力してください。10兆円以上になる場合は、9,999,999,999と入力してください" sqref="V495" xr:uid="{542DB4C5-18EC-4006-8AE8-1D6E54870EDC}">
      <formula1>-9999999999</formula1>
      <formula2>9999999999</formula2>
    </dataValidation>
    <dataValidation type="list" imeMode="halfAlpha" allowBlank="1" showInputMessage="1" showErrorMessage="1" error="リストから選択してください" sqref="W495" xr:uid="{B2623017-F89B-40F9-A093-D85A19850624}">
      <formula1>"R5,R6,R7,R8,　"</formula1>
    </dataValidation>
    <dataValidation type="list" imeMode="halfAlpha" allowBlank="1" showInputMessage="1" showErrorMessage="1" error="リストから選択してください" sqref="X495:Y495" xr:uid="{779AB346-E504-4101-BFA6-0A4A39345B9E}">
      <formula1>"1,2,3,4,5,6,7,8,9,10,11,12,　"</formula1>
    </dataValidation>
    <dataValidation type="list" imeMode="halfAlpha" allowBlank="1" showInputMessage="1" showErrorMessage="1" error="リストから選択してください" sqref="D496:H496" xr:uid="{04F6D9BA-79E9-4D6A-8DAA-BFB156F31010}">
      <formula1>営業品目</formula1>
    </dataValidation>
    <dataValidation errorStyle="warning" imeMode="hiragana" allowBlank="1" showInputMessage="1" showErrorMessage="1" sqref="I496:M496" xr:uid="{3744BE4D-F6D4-4393-9643-EE7C109FAEDF}"/>
    <dataValidation errorStyle="warning" imeMode="hiragana" allowBlank="1" showInputMessage="1" showErrorMessage="1" sqref="N496:P496" xr:uid="{B5A26F32-A3B5-45B1-844C-B6C35F765E12}"/>
    <dataValidation errorStyle="warning" imeMode="hiragana" allowBlank="1" showInputMessage="1" showErrorMessage="1" sqref="Q496:U496" xr:uid="{B7647350-42A2-4E36-8966-01F4317F2891}"/>
    <dataValidation type="whole" imeMode="halfAlpha" allowBlank="1" showInputMessage="1" showErrorMessage="1" error="有効な数字を入力してください。10兆円以上になる場合は、9,999,999,999と入力してください" sqref="V496" xr:uid="{7F693042-B468-4FAD-A266-C148214D78E1}">
      <formula1>-9999999999</formula1>
      <formula2>9999999999</formula2>
    </dataValidation>
    <dataValidation type="list" imeMode="halfAlpha" allowBlank="1" showInputMessage="1" showErrorMessage="1" error="リストから選択してください" sqref="W496" xr:uid="{278704A0-A210-40D0-BBFB-AE56812A8EB7}">
      <formula1>"R5,R6,R7,R8,　"</formula1>
    </dataValidation>
    <dataValidation type="list" imeMode="halfAlpha" allowBlank="1" showInputMessage="1" showErrorMessage="1" error="リストから選択してください" sqref="X496:Y496" xr:uid="{5A388DB3-60AC-490B-ABC2-CDA3DDF5C9BF}">
      <formula1>"1,2,3,4,5,6,7,8,9,10,11,12,　"</formula1>
    </dataValidation>
    <dataValidation type="list" imeMode="halfAlpha" allowBlank="1" showInputMessage="1" showErrorMessage="1" error="リストから選択してください" sqref="D497:H497" xr:uid="{8AD61C6C-67CC-4146-A676-A5F9066A0A3B}">
      <formula1>営業品目</formula1>
    </dataValidation>
    <dataValidation errorStyle="warning" imeMode="hiragana" allowBlank="1" showInputMessage="1" showErrorMessage="1" sqref="I497:M497" xr:uid="{C964BFC6-AB53-4B22-B461-F2E2AA8E6940}"/>
    <dataValidation errorStyle="warning" imeMode="hiragana" allowBlank="1" showInputMessage="1" showErrorMessage="1" sqref="N497:P497" xr:uid="{3808F2CB-D92C-4B16-B162-E99598E080EE}"/>
    <dataValidation errorStyle="warning" imeMode="hiragana" allowBlank="1" showInputMessage="1" showErrorMessage="1" sqref="Q497:U497" xr:uid="{360416CB-6687-4DDA-8DFB-78B417B7183D}"/>
    <dataValidation type="whole" imeMode="halfAlpha" allowBlank="1" showInputMessage="1" showErrorMessage="1" error="有効な数字を入力してください。10兆円以上になる場合は、9,999,999,999と入力してください" sqref="V497" xr:uid="{D4E847C1-38F1-4BB5-B0EB-DCE44C8D6759}">
      <formula1>-9999999999</formula1>
      <formula2>9999999999</formula2>
    </dataValidation>
    <dataValidation type="list" imeMode="halfAlpha" allowBlank="1" showInputMessage="1" showErrorMessage="1" error="リストから選択してください" sqref="W497" xr:uid="{C615464F-6A20-4588-9794-6095EBB49178}">
      <formula1>"R5,R6,R7,R8,　"</formula1>
    </dataValidation>
    <dataValidation type="list" imeMode="halfAlpha" allowBlank="1" showInputMessage="1" showErrorMessage="1" error="リストから選択してください" sqref="X497:Y497" xr:uid="{BACA783C-7C0D-4AC5-A79A-D9357548D02D}">
      <formula1>"1,2,3,4,5,6,7,8,9,10,11,12,　"</formula1>
    </dataValidation>
    <dataValidation type="list" imeMode="halfAlpha" allowBlank="1" showInputMessage="1" showErrorMessage="1" error="リストから選択してください" sqref="D498:H498" xr:uid="{F3E8AC6F-3947-4073-828F-3F8B23CFCD8C}">
      <formula1>営業品目</formula1>
    </dataValidation>
    <dataValidation errorStyle="warning" imeMode="hiragana" allowBlank="1" showInputMessage="1" showErrorMessage="1" sqref="I498:M498" xr:uid="{F7029826-592D-408D-A26E-1EB827C6D35C}"/>
    <dataValidation errorStyle="warning" imeMode="hiragana" allowBlank="1" showInputMessage="1" showErrorMessage="1" sqref="N498:P498" xr:uid="{7F56A840-EECD-41D1-917A-60399823A1DD}"/>
    <dataValidation errorStyle="warning" imeMode="hiragana" allowBlank="1" showInputMessage="1" showErrorMessage="1" sqref="Q498:U498" xr:uid="{1F54CE87-2226-4FB2-BAA8-324DBD84A189}"/>
    <dataValidation type="whole" imeMode="halfAlpha" allowBlank="1" showInputMessage="1" showErrorMessage="1" error="有効な数字を入力してください。10兆円以上になる場合は、9,999,999,999と入力してください" sqref="V498" xr:uid="{7CA7CD65-1E60-4A8D-9170-50978DDF298A}">
      <formula1>-9999999999</formula1>
      <formula2>9999999999</formula2>
    </dataValidation>
    <dataValidation type="list" imeMode="halfAlpha" allowBlank="1" showInputMessage="1" showErrorMessage="1" error="リストから選択してください" sqref="W498" xr:uid="{6377AEEB-7661-48C0-856B-D48E3F370446}">
      <formula1>"R5,R6,R7,R8,　"</formula1>
    </dataValidation>
    <dataValidation type="list" imeMode="halfAlpha" allowBlank="1" showInputMessage="1" showErrorMessage="1" error="リストから選択してください" sqref="X498:Y498" xr:uid="{F9210D1A-C8E0-4FBA-BC09-A71148155506}">
      <formula1>"1,2,3,4,5,6,7,8,9,10,11,12,　"</formula1>
    </dataValidation>
    <dataValidation type="list" imeMode="halfAlpha" allowBlank="1" showInputMessage="1" showErrorMessage="1" error="リストから選択してください" sqref="D499:H499" xr:uid="{07621AED-40B2-4242-90DE-6EFE6B44BD7E}">
      <formula1>営業品目</formula1>
    </dataValidation>
    <dataValidation errorStyle="warning" imeMode="hiragana" allowBlank="1" showInputMessage="1" showErrorMessage="1" sqref="I499:M499" xr:uid="{A3BF9DE8-5ABD-44BD-A08B-7557FED53779}"/>
    <dataValidation errorStyle="warning" imeMode="hiragana" allowBlank="1" showInputMessage="1" showErrorMessage="1" sqref="N499:P499" xr:uid="{2CB052F1-4A55-4D06-969E-8FCF2326E1B7}"/>
    <dataValidation errorStyle="warning" imeMode="hiragana" allowBlank="1" showInputMessage="1" showErrorMessage="1" sqref="Q499:U499" xr:uid="{897AF465-6FCB-4BA9-9F6B-2ED0A17EE2C3}"/>
    <dataValidation type="whole" imeMode="halfAlpha" allowBlank="1" showInputMessage="1" showErrorMessage="1" error="有効な数字を入力してください。10兆円以上になる場合は、9,999,999,999と入力してください" sqref="V499" xr:uid="{16FD681B-5A96-4444-AA6C-FB68537A2E01}">
      <formula1>-9999999999</formula1>
      <formula2>9999999999</formula2>
    </dataValidation>
    <dataValidation type="list" imeMode="halfAlpha" allowBlank="1" showInputMessage="1" showErrorMessage="1" error="リストから選択してください" sqref="W499" xr:uid="{D47FCED1-69CD-4ABD-9225-ED12D04C2296}">
      <formula1>"R5,R6,R7,R8,　"</formula1>
    </dataValidation>
    <dataValidation type="list" imeMode="halfAlpha" allowBlank="1" showInputMessage="1" showErrorMessage="1" error="リストから選択してください" sqref="X499:Y499" xr:uid="{15530979-1A19-4B6F-B93E-A21385BC6351}">
      <formula1>"1,2,3,4,5,6,7,8,9,10,11,12,　"</formula1>
    </dataValidation>
    <dataValidation type="list" imeMode="halfAlpha" allowBlank="1" showInputMessage="1" showErrorMessage="1" error="リストから選択してください" sqref="D500:H500" xr:uid="{FC6CDEFA-E662-4C9D-A682-2624B75A3FD5}">
      <formula1>営業品目</formula1>
    </dataValidation>
    <dataValidation errorStyle="warning" imeMode="hiragana" allowBlank="1" showInputMessage="1" showErrorMessage="1" sqref="I500:M500" xr:uid="{0CB237BA-E509-4E53-BE6A-1DF962F6BF90}"/>
    <dataValidation errorStyle="warning" imeMode="hiragana" allowBlank="1" showInputMessage="1" showErrorMessage="1" sqref="N500:P500" xr:uid="{D91FB6A7-24F3-4269-B21D-3C02FF6DD737}"/>
    <dataValidation errorStyle="warning" imeMode="hiragana" allowBlank="1" showInputMessage="1" showErrorMessage="1" sqref="Q500:U500" xr:uid="{FF39B8E7-50E6-4019-AD44-5E94ECBC4204}"/>
    <dataValidation type="whole" imeMode="halfAlpha" allowBlank="1" showInputMessage="1" showErrorMessage="1" error="有効な数字を入力してください。10兆円以上になる場合は、9,999,999,999と入力してください" sqref="V500" xr:uid="{7247B21C-8B4B-4246-85F7-AE1D99527211}">
      <formula1>-9999999999</formula1>
      <formula2>9999999999</formula2>
    </dataValidation>
    <dataValidation type="list" imeMode="halfAlpha" allowBlank="1" showInputMessage="1" showErrorMessage="1" error="リストから選択してください" sqref="W500" xr:uid="{F0933FF4-0092-4FA9-8C8F-A6BEEFA432F4}">
      <formula1>"R5,R6,R7,R8,　"</formula1>
    </dataValidation>
    <dataValidation type="list" imeMode="halfAlpha" allowBlank="1" showInputMessage="1" showErrorMessage="1" error="リストから選択してください" sqref="X500:Y500" xr:uid="{1FAC23CD-E2CD-41AA-B167-B1A548200DBB}">
      <formula1>"1,2,3,4,5,6,7,8,9,10,11,12,　"</formula1>
    </dataValidation>
    <dataValidation type="list" imeMode="halfAlpha" allowBlank="1" showInputMessage="1" showErrorMessage="1" error="リストから選択してください" sqref="D501:H501" xr:uid="{0593553B-53C4-43B4-8323-30D78B4518D5}">
      <formula1>営業品目</formula1>
    </dataValidation>
    <dataValidation errorStyle="warning" imeMode="hiragana" allowBlank="1" showInputMessage="1" showErrorMessage="1" sqref="I501:M501" xr:uid="{31A60369-E1B8-41FE-8120-15EA17812FA2}"/>
    <dataValidation errorStyle="warning" imeMode="hiragana" allowBlank="1" showInputMessage="1" showErrorMessage="1" sqref="N501:P501" xr:uid="{67988545-7229-4F67-91DA-656E3FA06FBA}"/>
    <dataValidation errorStyle="warning" imeMode="hiragana" allowBlank="1" showInputMessage="1" showErrorMessage="1" sqref="Q501:U501" xr:uid="{EC90A54E-CD4D-4836-82E8-2DE5B2FE9F94}"/>
    <dataValidation type="whole" imeMode="halfAlpha" allowBlank="1" showInputMessage="1" showErrorMessage="1" error="有効な数字を入力してください。10兆円以上になる場合は、9,999,999,999と入力してください" sqref="V501" xr:uid="{508874E0-449E-4160-BE5E-9A74A670E24E}">
      <formula1>-9999999999</formula1>
      <formula2>9999999999</formula2>
    </dataValidation>
    <dataValidation type="list" imeMode="halfAlpha" allowBlank="1" showInputMessage="1" showErrorMessage="1" error="リストから選択してください" sqref="W501" xr:uid="{F4B23DC5-67B4-48CE-8F4F-4B0C6EC8BDD6}">
      <formula1>"R5,R6,R7,R8,　"</formula1>
    </dataValidation>
    <dataValidation type="list" imeMode="halfAlpha" allowBlank="1" showInputMessage="1" showErrorMessage="1" error="リストから選択してください" sqref="X501:Y501" xr:uid="{BA9075F0-D392-4863-89AB-38FC867022D7}">
      <formula1>"1,2,3,4,5,6,7,8,9,10,11,12,　"</formula1>
    </dataValidation>
    <dataValidation type="list" imeMode="halfAlpha" allowBlank="1" showInputMessage="1" showErrorMessage="1" error="リストから選択してください" sqref="D502:H502" xr:uid="{2C7FDB00-2CF4-4E1D-B9ED-147E7435E716}">
      <formula1>営業品目</formula1>
    </dataValidation>
    <dataValidation errorStyle="warning" imeMode="hiragana" allowBlank="1" showInputMessage="1" showErrorMessage="1" sqref="I502:M502" xr:uid="{9690CA2D-8970-4057-905F-1616F01B22CE}"/>
    <dataValidation errorStyle="warning" imeMode="hiragana" allowBlank="1" showInputMessage="1" showErrorMessage="1" sqref="N502:P502" xr:uid="{6F8A0FD4-7D78-4AD3-A074-57E5B5445A95}"/>
    <dataValidation errorStyle="warning" imeMode="hiragana" allowBlank="1" showInputMessage="1" showErrorMessage="1" sqref="Q502:U502" xr:uid="{0AB80CFA-0C42-4535-90B5-F413187ED8F3}"/>
    <dataValidation type="whole" imeMode="halfAlpha" allowBlank="1" showInputMessage="1" showErrorMessage="1" error="有効な数字を入力してください。10兆円以上になる場合は、9,999,999,999と入力してください" sqref="V502" xr:uid="{D0A2C917-BA1B-4A31-85C2-45F67349870C}">
      <formula1>-9999999999</formula1>
      <formula2>9999999999</formula2>
    </dataValidation>
    <dataValidation type="list" imeMode="halfAlpha" allowBlank="1" showInputMessage="1" showErrorMessage="1" error="リストから選択してください" sqref="W502" xr:uid="{7C7441AF-946E-4828-AB9A-9092755739AA}">
      <formula1>"R5,R6,R7,R8,　"</formula1>
    </dataValidation>
    <dataValidation type="list" imeMode="halfAlpha" allowBlank="1" showInputMessage="1" showErrorMessage="1" error="リストから選択してください" sqref="X502:Y502" xr:uid="{DD855435-BADD-449E-80EB-2FACA46850EE}">
      <formula1>"1,2,3,4,5,6,7,8,9,10,11,12,　"</formula1>
    </dataValidation>
    <dataValidation type="list" imeMode="halfAlpha" allowBlank="1" showInputMessage="1" showErrorMessage="1" error="リストから選択してください" sqref="D503:H503" xr:uid="{69C5495D-E4BE-4857-8C25-D844D8B42BB2}">
      <formula1>営業品目</formula1>
    </dataValidation>
    <dataValidation errorStyle="warning" imeMode="hiragana" allowBlank="1" showInputMessage="1" showErrorMessage="1" sqref="I503:M503" xr:uid="{23ED2067-BBC1-4A53-9039-687C6803B5DC}"/>
    <dataValidation errorStyle="warning" imeMode="hiragana" allowBlank="1" showInputMessage="1" showErrorMessage="1" sqref="N503:P503" xr:uid="{F5E6CF63-BD61-40D4-9E99-736DB3412326}"/>
    <dataValidation errorStyle="warning" imeMode="hiragana" allowBlank="1" showInputMessage="1" showErrorMessage="1" sqref="Q503:U503" xr:uid="{5213C926-A08D-4B0E-979A-62018C3B05F4}"/>
    <dataValidation type="whole" imeMode="halfAlpha" allowBlank="1" showInputMessage="1" showErrorMessage="1" error="有効な数字を入力してください。10兆円以上になる場合は、9,999,999,999と入力してください" sqref="V503" xr:uid="{79CA7195-04D8-4F93-BD6C-83382E23668F}">
      <formula1>-9999999999</formula1>
      <formula2>9999999999</formula2>
    </dataValidation>
    <dataValidation type="list" imeMode="halfAlpha" allowBlank="1" showInputMessage="1" showErrorMessage="1" error="リストから選択してください" sqref="W503" xr:uid="{917270C2-C239-470E-8073-7915D8AD84BD}">
      <formula1>"R5,R6,R7,R8,　"</formula1>
    </dataValidation>
    <dataValidation type="list" imeMode="halfAlpha" allowBlank="1" showInputMessage="1" showErrorMessage="1" error="リストから選択してください" sqref="X503:Y503" xr:uid="{2FAE3004-F80E-4460-9C9F-AC1267229F76}">
      <formula1>"1,2,3,4,5,6,7,8,9,10,11,12,　"</formula1>
    </dataValidation>
    <dataValidation type="list" imeMode="halfAlpha" allowBlank="1" showInputMessage="1" showErrorMessage="1" error="リストから選択してください" sqref="D504:H504" xr:uid="{AB80D5D9-E918-40D2-8037-C9D1A92AE99A}">
      <formula1>営業品目</formula1>
    </dataValidation>
    <dataValidation errorStyle="warning" imeMode="hiragana" allowBlank="1" showInputMessage="1" showErrorMessage="1" sqref="I504:M504" xr:uid="{2FC2F6AA-0D28-49A8-A4FF-DB365325CC31}"/>
    <dataValidation errorStyle="warning" imeMode="hiragana" allowBlank="1" showInputMessage="1" showErrorMessage="1" sqref="N504:P504" xr:uid="{BE4102F2-A31A-4B12-820E-EEEF8A1DF6D6}"/>
    <dataValidation errorStyle="warning" imeMode="hiragana" allowBlank="1" showInputMessage="1" showErrorMessage="1" sqref="Q504:U504" xr:uid="{41D74F47-A5C7-40C4-97A6-AA00CDFFA313}"/>
    <dataValidation type="whole" imeMode="halfAlpha" allowBlank="1" showInputMessage="1" showErrorMessage="1" error="有効な数字を入力してください。10兆円以上になる場合は、9,999,999,999と入力してください" sqref="V504" xr:uid="{601D5E48-476A-4674-A57E-2B0E5ED11555}">
      <formula1>-9999999999</formula1>
      <formula2>9999999999</formula2>
    </dataValidation>
    <dataValidation type="list" imeMode="halfAlpha" allowBlank="1" showInputMessage="1" showErrorMessage="1" error="リストから選択してください" sqref="W504" xr:uid="{55B3BAA0-0D7C-4BA9-A015-32A9E5DEDCCD}">
      <formula1>"R5,R6,R7,R8,　"</formula1>
    </dataValidation>
    <dataValidation type="list" imeMode="halfAlpha" allowBlank="1" showInputMessage="1" showErrorMessage="1" error="リストから選択してください" sqref="X504:Y504" xr:uid="{2E750CC6-214F-4DDE-8190-76D40D5890C2}">
      <formula1>"1,2,3,4,5,6,7,8,9,10,11,12,　"</formula1>
    </dataValidation>
    <dataValidation type="list" imeMode="halfAlpha" allowBlank="1" showInputMessage="1" showErrorMessage="1" error="リストから選択してください" sqref="D505:H505" xr:uid="{7E2A0660-0D5C-4E7A-B8BB-5444B48D9608}">
      <formula1>営業品目</formula1>
    </dataValidation>
    <dataValidation errorStyle="warning" imeMode="hiragana" allowBlank="1" showInputMessage="1" showErrorMessage="1" sqref="I505:M505" xr:uid="{50CAFB56-7DBD-430F-A253-CBA383A63AF9}"/>
    <dataValidation errorStyle="warning" imeMode="hiragana" allowBlank="1" showInputMessage="1" showErrorMessage="1" sqref="N505:P505" xr:uid="{4CAADC36-5AEE-4D9C-9A26-BD1F231D8B3D}"/>
    <dataValidation errorStyle="warning" imeMode="hiragana" allowBlank="1" showInputMessage="1" showErrorMessage="1" sqref="Q505:U505" xr:uid="{52645560-0FB3-4F3E-8041-C3989FC2644A}"/>
    <dataValidation type="whole" imeMode="halfAlpha" allowBlank="1" showInputMessage="1" showErrorMessage="1" error="有効な数字を入力してください。10兆円以上になる場合は、9,999,999,999と入力してください" sqref="V505" xr:uid="{98348238-BB21-4AB5-80FA-E896C1014248}">
      <formula1>-9999999999</formula1>
      <formula2>9999999999</formula2>
    </dataValidation>
    <dataValidation type="list" imeMode="halfAlpha" allowBlank="1" showInputMessage="1" showErrorMessage="1" error="リストから選択してください" sqref="W505" xr:uid="{9A5101E8-3CD3-438D-94B4-9BAC9C29E64F}">
      <formula1>"R5,R6,R7,R8,　"</formula1>
    </dataValidation>
    <dataValidation type="list" imeMode="halfAlpha" allowBlank="1" showInputMessage="1" showErrorMessage="1" error="リストから選択してください" sqref="X505:Y505" xr:uid="{A186FFF6-4397-4104-B1EC-B7EF5B600B28}">
      <formula1>"1,2,3,4,5,6,7,8,9,10,11,12,　"</formula1>
    </dataValidation>
    <dataValidation type="list" imeMode="halfAlpha" allowBlank="1" showInputMessage="1" showErrorMessage="1" error="リストから選択してください" sqref="D506:H506" xr:uid="{7B29245F-A8AF-430D-9B5E-ECF1513EB79B}">
      <formula1>営業品目</formula1>
    </dataValidation>
    <dataValidation errorStyle="warning" imeMode="hiragana" allowBlank="1" showInputMessage="1" showErrorMessage="1" sqref="I506:M506" xr:uid="{EB13D033-3A5D-4D9B-B562-793096AED987}"/>
    <dataValidation errorStyle="warning" imeMode="hiragana" allowBlank="1" showInputMessage="1" showErrorMessage="1" sqref="N506:P506" xr:uid="{74AD5177-CB1C-4847-AE29-6D1B46F0759B}"/>
    <dataValidation errorStyle="warning" imeMode="hiragana" allowBlank="1" showInputMessage="1" showErrorMessage="1" sqref="Q506:U506" xr:uid="{33FED2F2-5F98-4B23-B44E-5366962FFF02}"/>
    <dataValidation type="whole" imeMode="halfAlpha" allowBlank="1" showInputMessage="1" showErrorMessage="1" error="有効な数字を入力してください。10兆円以上になる場合は、9,999,999,999と入力してください" sqref="V506" xr:uid="{AD38E467-588E-4DA5-9708-897594831E68}">
      <formula1>-9999999999</formula1>
      <formula2>9999999999</formula2>
    </dataValidation>
    <dataValidation type="list" imeMode="halfAlpha" allowBlank="1" showInputMessage="1" showErrorMessage="1" error="リストから選択してください" sqref="W506" xr:uid="{26893E63-5C1E-40CE-AD4E-1FAF66A334E4}">
      <formula1>"R5,R6,R7,R8,　"</formula1>
    </dataValidation>
    <dataValidation type="list" imeMode="halfAlpha" allowBlank="1" showInputMessage="1" showErrorMessage="1" error="リストから選択してください" sqref="X506:Y506" xr:uid="{3FF86F48-BE8B-4B4D-B96A-2A6E1C998028}">
      <formula1>"1,2,3,4,5,6,7,8,9,10,11,12,　"</formula1>
    </dataValidation>
    <dataValidation type="list" imeMode="halfAlpha" allowBlank="1" showInputMessage="1" showErrorMessage="1" error="リストから選択してください" sqref="D507:H507" xr:uid="{5D0960D4-77BE-4217-8F7F-6DEB3B2250FF}">
      <formula1>営業品目</formula1>
    </dataValidation>
    <dataValidation errorStyle="warning" imeMode="hiragana" allowBlank="1" showInputMessage="1" showErrorMessage="1" sqref="I507:M507" xr:uid="{37779BE2-9E08-4D05-8111-B031817A7539}"/>
    <dataValidation errorStyle="warning" imeMode="hiragana" allowBlank="1" showInputMessage="1" showErrorMessage="1" sqref="N507:P507" xr:uid="{59DAAA3B-AD4B-409C-B9A4-9CF50D744CB4}"/>
    <dataValidation errorStyle="warning" imeMode="hiragana" allowBlank="1" showInputMessage="1" showErrorMessage="1" sqref="Q507:U507" xr:uid="{AA9CE7DE-87C1-4E73-85BD-FA0B1FEA8AD4}"/>
    <dataValidation type="whole" imeMode="halfAlpha" allowBlank="1" showInputMessage="1" showErrorMessage="1" error="有効な数字を入力してください。10兆円以上になる場合は、9,999,999,999と入力してください" sqref="V507" xr:uid="{45455E2F-560B-47CF-929B-3AEAF5AD82DA}">
      <formula1>-9999999999</formula1>
      <formula2>9999999999</formula2>
    </dataValidation>
    <dataValidation type="list" imeMode="halfAlpha" allowBlank="1" showInputMessage="1" showErrorMessage="1" error="リストから選択してください" sqref="W507" xr:uid="{2B78FFE2-0AF5-4968-ACDC-E589F9541BB7}">
      <formula1>"R5,R6,R7,R8,　"</formula1>
    </dataValidation>
    <dataValidation type="list" imeMode="halfAlpha" allowBlank="1" showInputMessage="1" showErrorMessage="1" error="リストから選択してください" sqref="X507:Y507" xr:uid="{6B9C6CD3-D9A5-4E63-B06E-B6E7A116EA37}">
      <formula1>"1,2,3,4,5,6,7,8,9,10,11,12,　"</formula1>
    </dataValidation>
    <dataValidation type="list" imeMode="halfAlpha" allowBlank="1" showInputMessage="1" showErrorMessage="1" error="リストから選択してください" sqref="D508:H508" xr:uid="{0CDD519E-24B0-4B62-BAA5-2E868EB8DF64}">
      <formula1>営業品目</formula1>
    </dataValidation>
    <dataValidation errorStyle="warning" imeMode="hiragana" allowBlank="1" showInputMessage="1" showErrorMessage="1" sqref="I508:M508" xr:uid="{F254FE12-754B-495A-B1BC-96D1D1B5C50E}"/>
    <dataValidation errorStyle="warning" imeMode="hiragana" allowBlank="1" showInputMessage="1" showErrorMessage="1" sqref="N508:P508" xr:uid="{DDEF2004-EB0A-4118-9033-2208061A39EF}"/>
    <dataValidation errorStyle="warning" imeMode="hiragana" allowBlank="1" showInputMessage="1" showErrorMessage="1" sqref="Q508:U508" xr:uid="{0940CC17-8BEB-40DA-B075-21F78C33C748}"/>
    <dataValidation type="whole" imeMode="halfAlpha" allowBlank="1" showInputMessage="1" showErrorMessage="1" error="有効な数字を入力してください。10兆円以上になる場合は、9,999,999,999と入力してください" sqref="V508" xr:uid="{0A9F1108-8EDC-40FC-820A-784C87FE480E}">
      <formula1>-9999999999</formula1>
      <formula2>9999999999</formula2>
    </dataValidation>
    <dataValidation type="list" imeMode="halfAlpha" allowBlank="1" showInputMessage="1" showErrorMessage="1" error="リストから選択してください" sqref="W508" xr:uid="{3602EB6B-9717-4CF9-BD54-03F5B2FD77C8}">
      <formula1>"R5,R6,R7,R8,　"</formula1>
    </dataValidation>
    <dataValidation type="list" imeMode="halfAlpha" allowBlank="1" showInputMessage="1" showErrorMessage="1" error="リストから選択してください" sqref="X508:Y508" xr:uid="{2B5D6955-0411-4D27-BAE3-AFD22691E434}">
      <formula1>"1,2,3,4,5,6,7,8,9,10,11,12,　"</formula1>
    </dataValidation>
    <dataValidation type="list" imeMode="halfAlpha" allowBlank="1" showInputMessage="1" showErrorMessage="1" error="リストから選択してください" sqref="D509:H509" xr:uid="{126737BE-AD15-4ED5-9FD3-AAAC1B55E003}">
      <formula1>営業品目</formula1>
    </dataValidation>
    <dataValidation errorStyle="warning" imeMode="hiragana" allowBlank="1" showInputMessage="1" showErrorMessage="1" sqref="I509:M509" xr:uid="{E686AF20-1039-4C6D-869E-5861F237437E}"/>
    <dataValidation errorStyle="warning" imeMode="hiragana" allowBlank="1" showInputMessage="1" showErrorMessage="1" sqref="N509:P509" xr:uid="{C2EBF8D0-7E20-427F-8ED7-80B22361B182}"/>
    <dataValidation errorStyle="warning" imeMode="hiragana" allowBlank="1" showInputMessage="1" showErrorMessage="1" sqref="Q509:U509" xr:uid="{7AD7684F-D57C-48BF-B7D5-E8BF624BC81F}"/>
    <dataValidation type="whole" imeMode="halfAlpha" allowBlank="1" showInputMessage="1" showErrorMessage="1" error="有効な数字を入力してください。10兆円以上になる場合は、9,999,999,999と入力してください" sqref="V509" xr:uid="{477E515C-DCB8-4ADE-B649-FC7265870BA0}">
      <formula1>-9999999999</formula1>
      <formula2>9999999999</formula2>
    </dataValidation>
    <dataValidation type="list" imeMode="halfAlpha" allowBlank="1" showInputMessage="1" showErrorMessage="1" error="リストから選択してください" sqref="W509" xr:uid="{6F4B041E-8067-4EFC-94E9-081F02CBBD3A}">
      <formula1>"R5,R6,R7,R8,　"</formula1>
    </dataValidation>
    <dataValidation type="list" imeMode="halfAlpha" allowBlank="1" showInputMessage="1" showErrorMessage="1" error="リストから選択してください" sqref="X509:Y509" xr:uid="{3314D46C-95E4-4245-9DC3-61FD59CCBBCE}">
      <formula1>"1,2,3,4,5,6,7,8,9,10,11,12,　"</formula1>
    </dataValidation>
    <dataValidation type="list" imeMode="halfAlpha" allowBlank="1" showInputMessage="1" showErrorMessage="1" error="リストから選択してください" sqref="D510:H510" xr:uid="{468FF3E7-CEA0-4AD8-BEC0-2D626663AAED}">
      <formula1>営業品目</formula1>
    </dataValidation>
    <dataValidation errorStyle="warning" imeMode="hiragana" allowBlank="1" showInputMessage="1" showErrorMessage="1" sqref="I510:M510" xr:uid="{3539A56C-A43C-45C7-80F7-D29603C14859}"/>
    <dataValidation errorStyle="warning" imeMode="hiragana" allowBlank="1" showInputMessage="1" showErrorMessage="1" sqref="N510:P510" xr:uid="{B4B10EE9-8145-4E01-82DE-D1CC4685A3F1}"/>
    <dataValidation errorStyle="warning" imeMode="hiragana" allowBlank="1" showInputMessage="1" showErrorMessage="1" sqref="Q510:U510" xr:uid="{075CF06A-B9F0-42BE-8F58-4E7B4B17AD83}"/>
    <dataValidation type="whole" imeMode="halfAlpha" allowBlank="1" showInputMessage="1" showErrorMessage="1" error="有効な数字を入力してください。10兆円以上になる場合は、9,999,999,999と入力してください" sqref="V510" xr:uid="{DE1D4772-3FEA-4F0D-A8A4-52E56EBB0C49}">
      <formula1>-9999999999</formula1>
      <formula2>9999999999</formula2>
    </dataValidation>
    <dataValidation type="list" imeMode="halfAlpha" allowBlank="1" showInputMessage="1" showErrorMessage="1" error="リストから選択してください" sqref="W510" xr:uid="{C7959007-23DB-424A-865B-563EB9CEF9A6}">
      <formula1>"R5,R6,R7,R8,　"</formula1>
    </dataValidation>
    <dataValidation type="list" imeMode="halfAlpha" allowBlank="1" showInputMessage="1" showErrorMessage="1" error="リストから選択してください" sqref="X510:Y510" xr:uid="{D0DFF85C-29C0-4C02-A850-904911819043}">
      <formula1>"1,2,3,4,5,6,7,8,9,10,11,12,　"</formula1>
    </dataValidation>
    <dataValidation type="list" imeMode="halfAlpha" allowBlank="1" showInputMessage="1" showErrorMessage="1" error="リストから選択してください" sqref="D511:H511" xr:uid="{303DEBFF-CA5B-43FA-B0BF-05C72DBACF45}">
      <formula1>営業品目</formula1>
    </dataValidation>
    <dataValidation errorStyle="warning" imeMode="hiragana" allowBlank="1" showInputMessage="1" showErrorMessage="1" sqref="I511:M511" xr:uid="{1CFBFDB3-A58B-4E99-93ED-53A09E2B315F}"/>
    <dataValidation errorStyle="warning" imeMode="hiragana" allowBlank="1" showInputMessage="1" showErrorMessage="1" sqref="N511:P511" xr:uid="{544F9C6F-33E3-497F-8A82-0FF3C1425C82}"/>
    <dataValidation errorStyle="warning" imeMode="hiragana" allowBlank="1" showInputMessage="1" showErrorMessage="1" sqref="Q511:U511" xr:uid="{DDF8768D-34C4-4CEC-B618-0CC3252256BB}"/>
    <dataValidation type="whole" imeMode="halfAlpha" allowBlank="1" showInputMessage="1" showErrorMessage="1" error="有効な数字を入力してください。10兆円以上になる場合は、9,999,999,999と入力してください" sqref="V511" xr:uid="{CEE8B98A-F8EC-4804-BC21-4815D6697169}">
      <formula1>-9999999999</formula1>
      <formula2>9999999999</formula2>
    </dataValidation>
    <dataValidation type="list" imeMode="halfAlpha" allowBlank="1" showInputMessage="1" showErrorMessage="1" error="リストから選択してください" sqref="W511" xr:uid="{D129911B-BC8C-4FCA-A38F-603D750302E2}">
      <formula1>"R5,R6,R7,R8,　"</formula1>
    </dataValidation>
    <dataValidation type="list" imeMode="halfAlpha" allowBlank="1" showInputMessage="1" showErrorMessage="1" error="リストから選択してください" sqref="X511:Y511" xr:uid="{4517C82A-BE32-4757-8725-993E4938F9EC}">
      <formula1>"1,2,3,4,5,6,7,8,9,10,11,12,　"</formula1>
    </dataValidation>
    <dataValidation type="list" imeMode="halfAlpha" allowBlank="1" showInputMessage="1" showErrorMessage="1" error="リストから選択してください" sqref="D512:H512" xr:uid="{74276297-F3BE-4E0A-A878-B41628CE00B1}">
      <formula1>営業品目</formula1>
    </dataValidation>
    <dataValidation errorStyle="warning" imeMode="hiragana" allowBlank="1" showInputMessage="1" showErrorMessage="1" sqref="I512:M512" xr:uid="{B74216C3-1976-4687-8391-29663BF50940}"/>
    <dataValidation errorStyle="warning" imeMode="hiragana" allowBlank="1" showInputMessage="1" showErrorMessage="1" sqref="N512:P512" xr:uid="{880FC0FF-D7FA-45D5-AFB7-09C8AD0CBEC1}"/>
    <dataValidation errorStyle="warning" imeMode="hiragana" allowBlank="1" showInputMessage="1" showErrorMessage="1" sqref="Q512:U512" xr:uid="{F1EA9FD3-45DB-46B5-B1A4-9F0E1CA70B1C}"/>
    <dataValidation type="whole" imeMode="halfAlpha" allowBlank="1" showInputMessage="1" showErrorMessage="1" error="有効な数字を入力してください。10兆円以上になる場合は、9,999,999,999と入力してください" sqref="V512" xr:uid="{FDCF79C1-F833-4A57-BD88-9AA255A6C5B6}">
      <formula1>-9999999999</formula1>
      <formula2>9999999999</formula2>
    </dataValidation>
    <dataValidation type="list" imeMode="halfAlpha" allowBlank="1" showInputMessage="1" showErrorMessage="1" error="リストから選択してください" sqref="W512" xr:uid="{691BD8BB-A8EF-48EF-A469-AA6A611EA891}">
      <formula1>"R5,R6,R7,R8,　"</formula1>
    </dataValidation>
    <dataValidation type="list" imeMode="halfAlpha" allowBlank="1" showInputMessage="1" showErrorMessage="1" error="リストから選択してください" sqref="X512:Y512" xr:uid="{A69E9405-8616-4364-8F17-01890195DA0E}">
      <formula1>"1,2,3,4,5,6,7,8,9,10,11,12,　"</formula1>
    </dataValidation>
    <dataValidation type="list" imeMode="halfAlpha" allowBlank="1" showInputMessage="1" showErrorMessage="1" error="リストから選択してください" sqref="D513:H513" xr:uid="{5A440BA7-C507-45DF-92BB-1542EB521C7C}">
      <formula1>営業品目</formula1>
    </dataValidation>
    <dataValidation errorStyle="warning" imeMode="hiragana" allowBlank="1" showInputMessage="1" showErrorMessage="1" sqref="I513:M513" xr:uid="{C1E0FE33-F555-4EA0-8A5F-4198C8CDD6D2}"/>
    <dataValidation errorStyle="warning" imeMode="hiragana" allowBlank="1" showInputMessage="1" showErrorMessage="1" sqref="N513:P513" xr:uid="{D7AE2FCF-C625-4581-B41A-CB420B2FF322}"/>
    <dataValidation errorStyle="warning" imeMode="hiragana" allowBlank="1" showInputMessage="1" showErrorMessage="1" sqref="Q513:U513" xr:uid="{37968789-6D2D-45B9-B969-961FD95A346F}"/>
    <dataValidation type="whole" imeMode="halfAlpha" allowBlank="1" showInputMessage="1" showErrorMessage="1" error="有効な数字を入力してください。10兆円以上になる場合は、9,999,999,999と入力してください" sqref="V513" xr:uid="{54585F0E-3E70-4337-9AA4-E2C79EC5C908}">
      <formula1>-9999999999</formula1>
      <formula2>9999999999</formula2>
    </dataValidation>
    <dataValidation type="list" imeMode="halfAlpha" allowBlank="1" showInputMessage="1" showErrorMessage="1" error="リストから選択してください" sqref="W513" xr:uid="{459CD9BF-7DF1-4187-AA98-1268FD141C1C}">
      <formula1>"R5,R6,R7,R8,　"</formula1>
    </dataValidation>
    <dataValidation type="list" imeMode="halfAlpha" allowBlank="1" showInputMessage="1" showErrorMessage="1" error="リストから選択してください" sqref="X513:Y513" xr:uid="{A464AC20-D76B-4985-BEF7-F32FBA944A93}">
      <formula1>"1,2,3,4,5,6,7,8,9,10,11,12,　"</formula1>
    </dataValidation>
    <dataValidation type="list" imeMode="halfAlpha" allowBlank="1" showInputMessage="1" showErrorMessage="1" error="リストから選択してください" sqref="D514:H514" xr:uid="{EF0491CA-3D6E-4845-B26A-DF8B70B1A927}">
      <formula1>営業品目</formula1>
    </dataValidation>
    <dataValidation errorStyle="warning" imeMode="hiragana" allowBlank="1" showInputMessage="1" showErrorMessage="1" sqref="I514:M514" xr:uid="{F5AD39ED-E550-4C76-B821-D8320F79A370}"/>
    <dataValidation errorStyle="warning" imeMode="hiragana" allowBlank="1" showInputMessage="1" showErrorMessage="1" sqref="N514:P514" xr:uid="{209A7B9E-45FA-44FC-9151-748BC4DF5958}"/>
    <dataValidation errorStyle="warning" imeMode="hiragana" allowBlank="1" showInputMessage="1" showErrorMessage="1" sqref="Q514:U514" xr:uid="{0537C2BB-16A1-4FFA-A0A2-EC4D9B5B28DD}"/>
    <dataValidation type="whole" imeMode="halfAlpha" allowBlank="1" showInputMessage="1" showErrorMessage="1" error="有効な数字を入力してください。10兆円以上になる場合は、9,999,999,999と入力してください" sqref="V514" xr:uid="{38DAFF62-6248-4F18-BC7D-97EDD4D15055}">
      <formula1>-9999999999</formula1>
      <formula2>9999999999</formula2>
    </dataValidation>
    <dataValidation type="list" imeMode="halfAlpha" allowBlank="1" showInputMessage="1" showErrorMessage="1" error="リストから選択してください" sqref="W514" xr:uid="{FA7B99DA-3C67-44B2-83FE-4E3D3C3A79C0}">
      <formula1>"R5,R6,R7,R8,　"</formula1>
    </dataValidation>
    <dataValidation type="list" imeMode="halfAlpha" allowBlank="1" showInputMessage="1" showErrorMessage="1" error="リストから選択してください" sqref="X514:Y514" xr:uid="{69329CAC-0841-46B5-B53D-CE504F362239}">
      <formula1>"1,2,3,4,5,6,7,8,9,10,11,12,　"</formula1>
    </dataValidation>
    <dataValidation type="list" imeMode="halfAlpha" allowBlank="1" showInputMessage="1" showErrorMessage="1" error="リストから選択してください" sqref="D515:H515" xr:uid="{0B110E1B-91E3-4DD2-9AEC-B310B21D9EB5}">
      <formula1>営業品目</formula1>
    </dataValidation>
    <dataValidation errorStyle="warning" imeMode="hiragana" allowBlank="1" showInputMessage="1" showErrorMessage="1" sqref="I515:M515" xr:uid="{F67D27FD-F8AB-42BE-834C-7299E58150A5}"/>
    <dataValidation errorStyle="warning" imeMode="hiragana" allowBlank="1" showInputMessage="1" showErrorMessage="1" sqref="N515:P515" xr:uid="{40B82224-6BF1-4676-8B54-86D607FB1C81}"/>
    <dataValidation errorStyle="warning" imeMode="hiragana" allowBlank="1" showInputMessage="1" showErrorMessage="1" sqref="Q515:U515" xr:uid="{8D4C5D25-A39D-419C-AB0E-98B70A6C24A9}"/>
    <dataValidation type="whole" imeMode="halfAlpha" allowBlank="1" showInputMessage="1" showErrorMessage="1" error="有効な数字を入力してください。10兆円以上になる場合は、9,999,999,999と入力してください" sqref="V515" xr:uid="{9DBF80DF-F0AE-40B8-8E94-1EE4F0733B39}">
      <formula1>-9999999999</formula1>
      <formula2>9999999999</formula2>
    </dataValidation>
    <dataValidation type="list" imeMode="halfAlpha" allowBlank="1" showInputMessage="1" showErrorMessage="1" error="リストから選択してください" sqref="W515" xr:uid="{B2637596-8963-45CF-BA66-55C8AD6ECC19}">
      <formula1>"R5,R6,R7,R8,　"</formula1>
    </dataValidation>
    <dataValidation type="list" imeMode="halfAlpha" allowBlank="1" showInputMessage="1" showErrorMessage="1" error="リストから選択してください" sqref="X515:Y515" xr:uid="{5790B1C1-975B-4887-A754-873EE42924A3}">
      <formula1>"1,2,3,4,5,6,7,8,9,10,11,12,　"</formula1>
    </dataValidation>
    <dataValidation type="list" imeMode="halfAlpha" allowBlank="1" showInputMessage="1" showErrorMessage="1" error="リストから選択してください" sqref="D516:H516" xr:uid="{CECBE92F-EBEC-4CE0-85DA-68E73DD545CB}">
      <formula1>営業品目</formula1>
    </dataValidation>
    <dataValidation errorStyle="warning" imeMode="hiragana" allowBlank="1" showInputMessage="1" showErrorMessage="1" sqref="I516:M516" xr:uid="{34930501-FD87-4EDF-9C3C-D09490DFA7E7}"/>
    <dataValidation errorStyle="warning" imeMode="hiragana" allowBlank="1" showInputMessage="1" showErrorMessage="1" sqref="N516:P516" xr:uid="{5AD980D6-F41A-4C22-A3E3-DF60F22F0837}"/>
    <dataValidation errorStyle="warning" imeMode="hiragana" allowBlank="1" showInputMessage="1" showErrorMessage="1" sqref="Q516:U516" xr:uid="{81BEC44E-A5AB-4F75-8482-5AAE71FEB945}"/>
    <dataValidation type="whole" imeMode="halfAlpha" allowBlank="1" showInputMessage="1" showErrorMessage="1" error="有効な数字を入力してください。10兆円以上になる場合は、9,999,999,999と入力してください" sqref="V516" xr:uid="{FF21E386-42C8-4B71-9874-18E78C484567}">
      <formula1>-9999999999</formula1>
      <formula2>9999999999</formula2>
    </dataValidation>
    <dataValidation type="list" imeMode="halfAlpha" allowBlank="1" showInputMessage="1" showErrorMessage="1" error="リストから選択してください" sqref="W516" xr:uid="{7ABA3456-B0C6-4413-9D09-394DA2F13962}">
      <formula1>"R5,R6,R7,R8,　"</formula1>
    </dataValidation>
    <dataValidation type="list" imeMode="halfAlpha" allowBlank="1" showInputMessage="1" showErrorMessage="1" error="リストから選択してください" sqref="X516:Y516" xr:uid="{3DFE490E-1CD6-4C6E-AACA-0E3779123F7E}">
      <formula1>"1,2,3,4,5,6,7,8,9,10,11,12,　"</formula1>
    </dataValidation>
    <dataValidation type="list" imeMode="halfAlpha" allowBlank="1" showInputMessage="1" showErrorMessage="1" error="リストから選択してください" sqref="D517:H517" xr:uid="{60B5E5B6-7B71-4BEF-B429-EC417C3E27DA}">
      <formula1>営業品目</formula1>
    </dataValidation>
    <dataValidation errorStyle="warning" imeMode="hiragana" allowBlank="1" showInputMessage="1" showErrorMessage="1" sqref="I517:M517" xr:uid="{D4CFD9C5-5B5D-48F6-B4EB-BEA97DB2BD9D}"/>
    <dataValidation errorStyle="warning" imeMode="hiragana" allowBlank="1" showInputMessage="1" showErrorMessage="1" sqref="N517:P517" xr:uid="{9A7F210E-8DB9-4FC3-82E6-26C1197FC252}"/>
    <dataValidation errorStyle="warning" imeMode="hiragana" allowBlank="1" showInputMessage="1" showErrorMessage="1" sqref="Q517:U517" xr:uid="{EA21A247-DFEA-48FE-B9C4-757079BE802E}"/>
    <dataValidation type="whole" imeMode="halfAlpha" allowBlank="1" showInputMessage="1" showErrorMessage="1" error="有効な数字を入力してください。10兆円以上になる場合は、9,999,999,999と入力してください" sqref="V517" xr:uid="{ECFFFF82-B7F3-4180-9359-7E9C6492C4DE}">
      <formula1>-9999999999</formula1>
      <formula2>9999999999</formula2>
    </dataValidation>
    <dataValidation type="list" imeMode="halfAlpha" allowBlank="1" showInputMessage="1" showErrorMessage="1" error="リストから選択してください" sqref="W517" xr:uid="{83450DCB-EC1A-4371-B50E-66A8E7B98323}">
      <formula1>"R5,R6,R7,R8,　"</formula1>
    </dataValidation>
    <dataValidation type="list" imeMode="halfAlpha" allowBlank="1" showInputMessage="1" showErrorMessage="1" error="リストから選択してください" sqref="X517:Y517" xr:uid="{9BDC0156-E1D4-4883-92F7-287DA824E152}">
      <formula1>"1,2,3,4,5,6,7,8,9,10,11,12,　"</formula1>
    </dataValidation>
    <dataValidation type="list" imeMode="halfAlpha" allowBlank="1" showInputMessage="1" showErrorMessage="1" error="リストから選択してください" sqref="D518:H518" xr:uid="{5B0FEF73-C861-4463-BBF8-235FAAF7F685}">
      <formula1>営業品目</formula1>
    </dataValidation>
    <dataValidation errorStyle="warning" imeMode="hiragana" allowBlank="1" showInputMessage="1" showErrorMessage="1" sqref="I518:M518" xr:uid="{3A693A0A-E677-430A-BA03-65C8D92ACA16}"/>
    <dataValidation errorStyle="warning" imeMode="hiragana" allowBlank="1" showInputMessage="1" showErrorMessage="1" sqref="N518:P518" xr:uid="{9439516F-1BF9-4730-B416-D7D77D839086}"/>
    <dataValidation errorStyle="warning" imeMode="hiragana" allowBlank="1" showInputMessage="1" showErrorMessage="1" sqref="Q518:U518" xr:uid="{709EA5EC-1521-43C4-997E-53B1BBCF9FAC}"/>
    <dataValidation type="whole" imeMode="halfAlpha" allowBlank="1" showInputMessage="1" showErrorMessage="1" error="有効な数字を入力してください。10兆円以上になる場合は、9,999,999,999と入力してください" sqref="V518" xr:uid="{611ECF26-2E9F-4B49-92AB-F9CCCD894A84}">
      <formula1>-9999999999</formula1>
      <formula2>9999999999</formula2>
    </dataValidation>
    <dataValidation type="list" imeMode="halfAlpha" allowBlank="1" showInputMessage="1" showErrorMessage="1" error="リストから選択してください" sqref="W518" xr:uid="{65F94A1C-4A2A-4464-AC22-A58941B7E3BE}">
      <formula1>"R5,R6,R7,R8,　"</formula1>
    </dataValidation>
    <dataValidation type="list" imeMode="halfAlpha" allowBlank="1" showInputMessage="1" showErrorMessage="1" error="リストから選択してください" sqref="X518:Y518" xr:uid="{0F0326E3-D632-456E-A341-AA6CF0537BBF}">
      <formula1>"1,2,3,4,5,6,7,8,9,10,11,12,　"</formula1>
    </dataValidation>
    <dataValidation type="list" imeMode="halfAlpha" allowBlank="1" showInputMessage="1" showErrorMessage="1" error="リストから選択してください" sqref="D519:H519" xr:uid="{B7B06FCB-C62C-4C53-9E88-1C74C42E9759}">
      <formula1>営業品目</formula1>
    </dataValidation>
    <dataValidation errorStyle="warning" imeMode="hiragana" allowBlank="1" showInputMessage="1" showErrorMessage="1" sqref="I519:M519" xr:uid="{F4F0C619-97D4-462E-A412-055BB071E4C1}"/>
    <dataValidation errorStyle="warning" imeMode="hiragana" allowBlank="1" showInputMessage="1" showErrorMessage="1" sqref="N519:P519" xr:uid="{FA25F019-F52E-4D86-9543-D5C6C7B7BB61}"/>
    <dataValidation errorStyle="warning" imeMode="hiragana" allowBlank="1" showInputMessage="1" showErrorMessage="1" sqref="Q519:U519" xr:uid="{8AAF8240-CA8E-459E-A78F-29E78BFF29BA}"/>
    <dataValidation type="whole" imeMode="halfAlpha" allowBlank="1" showInputMessage="1" showErrorMessage="1" error="有効な数字を入力してください。10兆円以上になる場合は、9,999,999,999と入力してください" sqref="V519" xr:uid="{25DC0D75-0CE7-442A-8DCD-436EEB0E566A}">
      <formula1>-9999999999</formula1>
      <formula2>9999999999</formula2>
    </dataValidation>
    <dataValidation type="list" imeMode="halfAlpha" allowBlank="1" showInputMessage="1" showErrorMessage="1" error="リストから選択してください" sqref="W519" xr:uid="{5DE05194-1811-446A-9A48-4A504DECA849}">
      <formula1>"R5,R6,R7,R8,　"</formula1>
    </dataValidation>
    <dataValidation type="list" imeMode="halfAlpha" allowBlank="1" showInputMessage="1" showErrorMessage="1" error="リストから選択してください" sqref="X519:Y519" xr:uid="{CD082228-1DD2-46BA-AEA3-ED946F4050E6}">
      <formula1>"1,2,3,4,5,6,7,8,9,10,11,12,　"</formula1>
    </dataValidation>
    <dataValidation type="list" imeMode="halfAlpha" allowBlank="1" showInputMessage="1" showErrorMessage="1" error="リストから選択してください" sqref="D520:H520" xr:uid="{47D8818C-5CE6-4A52-8246-DDE42706E0F7}">
      <formula1>営業品目</formula1>
    </dataValidation>
    <dataValidation errorStyle="warning" imeMode="hiragana" allowBlank="1" showInputMessage="1" showErrorMessage="1" sqref="I520:M520" xr:uid="{C9F09469-9504-4107-A327-AB2928FBDF46}"/>
    <dataValidation errorStyle="warning" imeMode="hiragana" allowBlank="1" showInputMessage="1" showErrorMessage="1" sqref="N520:P520" xr:uid="{F26F570A-3E99-496D-A12F-999441C745E5}"/>
    <dataValidation errorStyle="warning" imeMode="hiragana" allowBlank="1" showInputMessage="1" showErrorMessage="1" sqref="Q520:U520" xr:uid="{1235589A-25C4-4FB1-BC8C-6EC2EB60AB8F}"/>
    <dataValidation type="whole" imeMode="halfAlpha" allowBlank="1" showInputMessage="1" showErrorMessage="1" error="有効な数字を入力してください。10兆円以上になる場合は、9,999,999,999と入力してください" sqref="V520" xr:uid="{8ED62DFC-8F93-4899-9694-004C65C7B872}">
      <formula1>-9999999999</formula1>
      <formula2>9999999999</formula2>
    </dataValidation>
    <dataValidation type="list" imeMode="halfAlpha" allowBlank="1" showInputMessage="1" showErrorMessage="1" error="リストから選択してください" sqref="W520" xr:uid="{423382E1-9F4E-4CC3-A202-78C470248D4D}">
      <formula1>"R5,R6,R7,R8,　"</formula1>
    </dataValidation>
    <dataValidation type="list" imeMode="halfAlpha" allowBlank="1" showInputMessage="1" showErrorMessage="1" error="リストから選択してください" sqref="X520:Y520" xr:uid="{0CC44495-0258-4300-B03C-49CE82F0553B}">
      <formula1>"1,2,3,4,5,6,7,8,9,10,11,12,　"</formula1>
    </dataValidation>
    <dataValidation type="list" imeMode="halfAlpha" allowBlank="1" showInputMessage="1" showErrorMessage="1" error="リストから選択してください" sqref="D521:H521" xr:uid="{1042CCA5-A206-4169-910A-E4DE17D3435D}">
      <formula1>営業品目</formula1>
    </dataValidation>
    <dataValidation errorStyle="warning" imeMode="hiragana" allowBlank="1" showInputMessage="1" showErrorMessage="1" sqref="I521:M521" xr:uid="{D2F6AE8A-7658-4C4E-A8C3-1752BF86A534}"/>
    <dataValidation errorStyle="warning" imeMode="hiragana" allowBlank="1" showInputMessage="1" showErrorMessage="1" sqref="N521:P521" xr:uid="{1D3B7125-6D19-4C10-94F3-F6238344B4B0}"/>
    <dataValidation errorStyle="warning" imeMode="hiragana" allowBlank="1" showInputMessage="1" showErrorMessage="1" sqref="Q521:U521" xr:uid="{A2BE3707-3BC2-464A-8808-36F0DE37CFF7}"/>
    <dataValidation type="whole" imeMode="halfAlpha" allowBlank="1" showInputMessage="1" showErrorMessage="1" error="有効な数字を入力してください。10兆円以上になる場合は、9,999,999,999と入力してください" sqref="V521" xr:uid="{EDBF247B-A994-428D-822B-BD5A38FB3170}">
      <formula1>-9999999999</formula1>
      <formula2>9999999999</formula2>
    </dataValidation>
    <dataValidation type="list" imeMode="halfAlpha" allowBlank="1" showInputMessage="1" showErrorMessage="1" error="リストから選択してください" sqref="W521" xr:uid="{51B60E69-0979-456F-A4C9-B95B0495AA7D}">
      <formula1>"R5,R6,R7,R8,　"</formula1>
    </dataValidation>
    <dataValidation type="list" imeMode="halfAlpha" allowBlank="1" showInputMessage="1" showErrorMessage="1" error="リストから選択してください" sqref="X521:Y521" xr:uid="{496D111E-AA44-4EAC-9E14-F4A2AD32929C}">
      <formula1>"1,2,3,4,5,6,7,8,9,10,11,12,　"</formula1>
    </dataValidation>
    <dataValidation type="list" imeMode="halfAlpha" allowBlank="1" showInputMessage="1" showErrorMessage="1" error="リストから選択してください" sqref="D522:H522" xr:uid="{D8642CB2-10A9-4183-A74F-569E716C9D52}">
      <formula1>営業品目</formula1>
    </dataValidation>
    <dataValidation errorStyle="warning" imeMode="hiragana" allowBlank="1" showInputMessage="1" showErrorMessage="1" sqref="I522:M522" xr:uid="{364787B2-8623-48A2-AFBD-D7E5DFA81F00}"/>
    <dataValidation errorStyle="warning" imeMode="hiragana" allowBlank="1" showInputMessage="1" showErrorMessage="1" sqref="N522:P522" xr:uid="{FE177247-8F25-4859-B219-84CA63B00D6A}"/>
    <dataValidation errorStyle="warning" imeMode="hiragana" allowBlank="1" showInputMessage="1" showErrorMessage="1" sqref="Q522:U522" xr:uid="{77898038-84F3-4B54-9487-E9AE811D66DB}"/>
    <dataValidation type="whole" imeMode="halfAlpha" allowBlank="1" showInputMessage="1" showErrorMessage="1" error="有効な数字を入力してください。10兆円以上になる場合は、9,999,999,999と入力してください" sqref="V522" xr:uid="{B3C69632-E262-49ED-8EE4-B84BE046449A}">
      <formula1>-9999999999</formula1>
      <formula2>9999999999</formula2>
    </dataValidation>
    <dataValidation type="list" imeMode="halfAlpha" allowBlank="1" showInputMessage="1" showErrorMessage="1" error="リストから選択してください" sqref="W522" xr:uid="{8BF5076A-4A30-438D-8D1D-D43C084356E5}">
      <formula1>"R5,R6,R7,R8,　"</formula1>
    </dataValidation>
    <dataValidation type="list" imeMode="halfAlpha" allowBlank="1" showInputMessage="1" showErrorMessage="1" error="リストから選択してください" sqref="X522:Y522" xr:uid="{B10C3828-13E5-45C9-B320-A9230AC535DB}">
      <formula1>"1,2,3,4,5,6,7,8,9,10,11,12,　"</formula1>
    </dataValidation>
    <dataValidation type="list" imeMode="halfAlpha" allowBlank="1" showInputMessage="1" showErrorMessage="1" error="リストから選択してください" sqref="D523:H523" xr:uid="{1EE984F2-D112-4536-BBCF-444701E0F65B}">
      <formula1>営業品目</formula1>
    </dataValidation>
    <dataValidation errorStyle="warning" imeMode="hiragana" allowBlank="1" showInputMessage="1" showErrorMessage="1" sqref="I523:M523" xr:uid="{F5ED6E27-4B9E-4FEE-B461-2A7BB88E7D0D}"/>
    <dataValidation errorStyle="warning" imeMode="hiragana" allowBlank="1" showInputMessage="1" showErrorMessage="1" sqref="N523:P523" xr:uid="{C98903EE-C7E4-429C-868A-50B7C6D2D543}"/>
    <dataValidation errorStyle="warning" imeMode="hiragana" allowBlank="1" showInputMessage="1" showErrorMessage="1" sqref="Q523:U523" xr:uid="{C77C3EDD-06BD-44D1-BCE9-DAC41A120A14}"/>
    <dataValidation type="whole" imeMode="halfAlpha" allowBlank="1" showInputMessage="1" showErrorMessage="1" error="有効な数字を入力してください。10兆円以上になる場合は、9,999,999,999と入力してください" sqref="V523" xr:uid="{A1A9C547-E677-4FEB-B4CE-517456BDBA20}">
      <formula1>-9999999999</formula1>
      <formula2>9999999999</formula2>
    </dataValidation>
    <dataValidation type="list" imeMode="halfAlpha" allowBlank="1" showInputMessage="1" showErrorMessage="1" error="リストから選択してください" sqref="W523" xr:uid="{2468426D-DE29-4576-9390-B6148FBF9B67}">
      <formula1>"R5,R6,R7,R8,　"</formula1>
    </dataValidation>
    <dataValidation type="list" imeMode="halfAlpha" allowBlank="1" showInputMessage="1" showErrorMessage="1" error="リストから選択してください" sqref="X523:Y523" xr:uid="{F455A1BE-CC8A-4DB0-B0AB-9C63786DE522}">
      <formula1>"1,2,3,4,5,6,7,8,9,10,11,12,　"</formula1>
    </dataValidation>
    <dataValidation type="list" imeMode="halfAlpha" allowBlank="1" showInputMessage="1" showErrorMessage="1" error="リストから選択してください" sqref="D524:H524" xr:uid="{62495CE9-BDF2-400D-A0DA-CF9ACEF599D6}">
      <formula1>営業品目</formula1>
    </dataValidation>
    <dataValidation errorStyle="warning" imeMode="hiragana" allowBlank="1" showInputMessage="1" showErrorMessage="1" sqref="I524:M524" xr:uid="{3D054BFB-C601-4A99-9A1A-2091CFBCC622}"/>
    <dataValidation errorStyle="warning" imeMode="hiragana" allowBlank="1" showInputMessage="1" showErrorMessage="1" sqref="N524:P524" xr:uid="{18170017-F5A1-41A0-9DB8-FC088768125A}"/>
    <dataValidation errorStyle="warning" imeMode="hiragana" allowBlank="1" showInputMessage="1" showErrorMessage="1" sqref="Q524:U524" xr:uid="{281AE37C-EAEA-4094-99EB-F24918DD6037}"/>
    <dataValidation type="whole" imeMode="halfAlpha" allowBlank="1" showInputMessage="1" showErrorMessage="1" error="有効な数字を入力してください。10兆円以上になる場合は、9,999,999,999と入力してください" sqref="V524" xr:uid="{15F827F4-80D9-4754-9BBE-5A15E9EF3309}">
      <formula1>-9999999999</formula1>
      <formula2>9999999999</formula2>
    </dataValidation>
    <dataValidation type="list" imeMode="halfAlpha" allowBlank="1" showInputMessage="1" showErrorMessage="1" error="リストから選択してください" sqref="W524" xr:uid="{F7FCF0D3-B975-4CF5-91E3-6B0627B01029}">
      <formula1>"R5,R6,R7,R8,　"</formula1>
    </dataValidation>
    <dataValidation type="list" imeMode="halfAlpha" allowBlank="1" showInputMessage="1" showErrorMessage="1" error="リストから選択してください" sqref="X524:Y524" xr:uid="{45F07449-4861-4076-9ED7-1CA105A67ADD}">
      <formula1>"1,2,3,4,5,6,7,8,9,10,11,12,　"</formula1>
    </dataValidation>
    <dataValidation type="list" imeMode="halfAlpha" allowBlank="1" showInputMessage="1" showErrorMessage="1" error="リストから選択してください" sqref="D525:H525" xr:uid="{6A7670E6-68A9-4910-B05E-9A747CCC8C3B}">
      <formula1>営業品目</formula1>
    </dataValidation>
    <dataValidation errorStyle="warning" imeMode="hiragana" allowBlank="1" showInputMessage="1" showErrorMessage="1" sqref="I525:M525" xr:uid="{9D947433-F3B3-4206-8F1E-C7236070A044}"/>
    <dataValidation errorStyle="warning" imeMode="hiragana" allowBlank="1" showInputMessage="1" showErrorMessage="1" sqref="N525:P525" xr:uid="{BCCD2954-7A91-43C3-B1E8-330F43F007D9}"/>
    <dataValidation errorStyle="warning" imeMode="hiragana" allowBlank="1" showInputMessage="1" showErrorMessage="1" sqref="Q525:U525" xr:uid="{43C17F93-C89C-4843-A3BA-6375E83EEFD4}"/>
    <dataValidation type="whole" imeMode="halfAlpha" allowBlank="1" showInputMessage="1" showErrorMessage="1" error="有効な数字を入力してください。10兆円以上になる場合は、9,999,999,999と入力してください" sqref="V525" xr:uid="{43CD2A8E-0E15-42F2-B163-4FBF05FB40EC}">
      <formula1>-9999999999</formula1>
      <formula2>9999999999</formula2>
    </dataValidation>
    <dataValidation type="list" imeMode="halfAlpha" allowBlank="1" showInputMessage="1" showErrorMessage="1" error="リストから選択してください" sqref="W525" xr:uid="{B5F593C0-00A5-4F85-8B35-101D2FFD66EB}">
      <formula1>"R5,R6,R7,R8,　"</formula1>
    </dataValidation>
    <dataValidation type="list" imeMode="halfAlpha" allowBlank="1" showInputMessage="1" showErrorMessage="1" error="リストから選択してください" sqref="X525:Y525" xr:uid="{C60390B9-8ADE-4330-B378-9225A93B1066}">
      <formula1>"1,2,3,4,5,6,7,8,9,10,11,12,　"</formula1>
    </dataValidation>
    <dataValidation type="list" imeMode="halfAlpha" allowBlank="1" showInputMessage="1" showErrorMessage="1" error="リストから選択してください" sqref="D526:H526" xr:uid="{CA7EEE6F-239D-4F50-B321-AA58061B78D9}">
      <formula1>営業品目</formula1>
    </dataValidation>
    <dataValidation errorStyle="warning" imeMode="hiragana" allowBlank="1" showInputMessage="1" showErrorMessage="1" sqref="I526:M526" xr:uid="{1451AB7E-0498-4541-9842-FC0015505CB5}"/>
    <dataValidation errorStyle="warning" imeMode="hiragana" allowBlank="1" showInputMessage="1" showErrorMessage="1" sqref="N526:P526" xr:uid="{B59D97A9-BB56-4C57-AFF9-2A6E76962C15}"/>
    <dataValidation errorStyle="warning" imeMode="hiragana" allowBlank="1" showInputMessage="1" showErrorMessage="1" sqref="Q526:U526" xr:uid="{11CE50DC-4B70-47D2-83DD-22130B17BD26}"/>
    <dataValidation type="whole" imeMode="halfAlpha" allowBlank="1" showInputMessage="1" showErrorMessage="1" error="有効な数字を入力してください。10兆円以上になる場合は、9,999,999,999と入力してください" sqref="V526" xr:uid="{BB165AD5-0962-4410-B95D-841FCFAD6332}">
      <formula1>-9999999999</formula1>
      <formula2>9999999999</formula2>
    </dataValidation>
    <dataValidation type="list" imeMode="halfAlpha" allowBlank="1" showInputMessage="1" showErrorMessage="1" error="リストから選択してください" sqref="W526" xr:uid="{2AECE3BD-5163-4933-84F2-2478AEAB9F13}">
      <formula1>"R5,R6,R7,R8,　"</formula1>
    </dataValidation>
    <dataValidation type="list" imeMode="halfAlpha" allowBlank="1" showInputMessage="1" showErrorMessage="1" error="リストから選択してください" sqref="X526:Y526" xr:uid="{23A78492-B140-4AD2-BB2E-6A4154915F28}">
      <formula1>"1,2,3,4,5,6,7,8,9,10,11,12,　"</formula1>
    </dataValidation>
    <dataValidation type="list" imeMode="halfAlpha" allowBlank="1" showInputMessage="1" showErrorMessage="1" error="リストから選択してください" sqref="D527:H527" xr:uid="{6F379A10-E3A3-4F6C-A09D-8C21CEAE37B9}">
      <formula1>営業品目</formula1>
    </dataValidation>
    <dataValidation errorStyle="warning" imeMode="hiragana" allowBlank="1" showInputMessage="1" showErrorMessage="1" sqref="I527:M527" xr:uid="{2E0E4127-E33F-4F1B-89B4-759B02257E66}"/>
    <dataValidation errorStyle="warning" imeMode="hiragana" allowBlank="1" showInputMessage="1" showErrorMessage="1" sqref="N527:P527" xr:uid="{3F5C720C-40FA-400B-8B8A-FA3D53FD3396}"/>
    <dataValidation errorStyle="warning" imeMode="hiragana" allowBlank="1" showInputMessage="1" showErrorMessage="1" sqref="Q527:U527" xr:uid="{93B965C8-DAEF-4352-B4F5-452C531CAAD6}"/>
    <dataValidation type="whole" imeMode="halfAlpha" allowBlank="1" showInputMessage="1" showErrorMessage="1" error="有効な数字を入力してください。10兆円以上になる場合は、9,999,999,999と入力してください" sqref="V527" xr:uid="{9142E365-7AE3-4D0C-96A6-2E7CCCE9DCC1}">
      <formula1>-9999999999</formula1>
      <formula2>9999999999</formula2>
    </dataValidation>
    <dataValidation type="list" imeMode="halfAlpha" allowBlank="1" showInputMessage="1" showErrorMessage="1" error="リストから選択してください" sqref="W527" xr:uid="{9993C1F4-BDE5-4E7B-8A6C-B5809F75B5F6}">
      <formula1>"R5,R6,R7,R8,　"</formula1>
    </dataValidation>
    <dataValidation type="list" imeMode="halfAlpha" allowBlank="1" showInputMessage="1" showErrorMessage="1" error="リストから選択してください" sqref="X527:Y527" xr:uid="{A060C6EC-C000-45A9-8F0E-036933EC9963}">
      <formula1>"1,2,3,4,5,6,7,8,9,10,11,12,　"</formula1>
    </dataValidation>
    <dataValidation type="list" imeMode="halfAlpha" allowBlank="1" showInputMessage="1" showErrorMessage="1" error="リストから選択してください" sqref="D528:H528" xr:uid="{76DE89FF-EA74-4DFF-A5A6-B4B58BBE7E46}">
      <formula1>営業品目</formula1>
    </dataValidation>
    <dataValidation errorStyle="warning" imeMode="hiragana" allowBlank="1" showInputMessage="1" showErrorMessage="1" sqref="I528:M528" xr:uid="{B27FB3CA-2640-4DF1-ACF7-6CF74238A060}"/>
    <dataValidation errorStyle="warning" imeMode="hiragana" allowBlank="1" showInputMessage="1" showErrorMessage="1" sqref="N528:P528" xr:uid="{8F8661A9-F54D-4A31-AE0E-B757DACD823B}"/>
    <dataValidation errorStyle="warning" imeMode="hiragana" allowBlank="1" showInputMessage="1" showErrorMessage="1" sqref="Q528:U528" xr:uid="{BE15EA44-F6A7-4346-8A8F-3E897C16E69E}"/>
    <dataValidation type="whole" imeMode="halfAlpha" allowBlank="1" showInputMessage="1" showErrorMessage="1" error="有効な数字を入力してください。10兆円以上になる場合は、9,999,999,999と入力してください" sqref="V528" xr:uid="{FB6C38D9-1890-4447-AA53-5272817A38EF}">
      <formula1>-9999999999</formula1>
      <formula2>9999999999</formula2>
    </dataValidation>
    <dataValidation type="list" imeMode="halfAlpha" allowBlank="1" showInputMessage="1" showErrorMessage="1" error="リストから選択してください" sqref="W528" xr:uid="{34006018-1BE7-49BD-8DDE-948418B7200C}">
      <formula1>"R5,R6,R7,R8,　"</formula1>
    </dataValidation>
    <dataValidation type="list" imeMode="halfAlpha" allowBlank="1" showInputMessage="1" showErrorMessage="1" error="リストから選択してください" sqref="X528:Y528" xr:uid="{E18EFE2C-01E9-4BDE-B6E8-B4403534EAE6}">
      <formula1>"1,2,3,4,5,6,7,8,9,10,11,12,　"</formula1>
    </dataValidation>
    <dataValidation type="list" imeMode="halfAlpha" allowBlank="1" showInputMessage="1" showErrorMessage="1" error="リストから選択してください" sqref="D529:H529" xr:uid="{1690B233-5BDC-46F9-B188-3C643500C4D0}">
      <formula1>営業品目</formula1>
    </dataValidation>
    <dataValidation errorStyle="warning" imeMode="hiragana" allowBlank="1" showInputMessage="1" showErrorMessage="1" sqref="I529:M529" xr:uid="{80DE6A9B-2A1E-4AAD-8DD1-89CABAAAD958}"/>
    <dataValidation errorStyle="warning" imeMode="hiragana" allowBlank="1" showInputMessage="1" showErrorMessage="1" sqref="N529:P529" xr:uid="{91D4B2A4-EC73-445A-8BA6-F5C731452203}"/>
    <dataValidation errorStyle="warning" imeMode="hiragana" allowBlank="1" showInputMessage="1" showErrorMessage="1" sqref="Q529:U529" xr:uid="{D142B431-A5D5-434F-AB3F-F1182F7CEBDA}"/>
    <dataValidation type="whole" imeMode="halfAlpha" allowBlank="1" showInputMessage="1" showErrorMessage="1" error="有効な数字を入力してください。10兆円以上になる場合は、9,999,999,999と入力してください" sqref="V529" xr:uid="{68A57AE2-8B28-4681-806F-6CEE5EAA3BF8}">
      <formula1>-9999999999</formula1>
      <formula2>9999999999</formula2>
    </dataValidation>
    <dataValidation type="list" imeMode="halfAlpha" allowBlank="1" showInputMessage="1" showErrorMessage="1" error="リストから選択してください" sqref="W529" xr:uid="{1B4D191C-5CD8-4359-AA73-4C52025EC188}">
      <formula1>"R5,R6,R7,R8,　"</formula1>
    </dataValidation>
    <dataValidation type="list" imeMode="halfAlpha" allowBlank="1" showInputMessage="1" showErrorMessage="1" error="リストから選択してください" sqref="X529:Y529" xr:uid="{B784C1DE-5C59-4AAE-A4A0-1C1AFF725377}">
      <formula1>"1,2,3,4,5,6,7,8,9,10,11,12,　"</formula1>
    </dataValidation>
    <dataValidation type="list" imeMode="halfAlpha" allowBlank="1" showInputMessage="1" showErrorMessage="1" error="リストから選択してください" sqref="D530:H530" xr:uid="{401B2985-5CF2-4272-9F23-CEF6379083F9}">
      <formula1>営業品目</formula1>
    </dataValidation>
    <dataValidation errorStyle="warning" imeMode="hiragana" allowBlank="1" showInputMessage="1" showErrorMessage="1" sqref="I530:M530" xr:uid="{3A60CD6E-0DC0-4089-830F-54FEFEDFC609}"/>
    <dataValidation errorStyle="warning" imeMode="hiragana" allowBlank="1" showInputMessage="1" showErrorMessage="1" sqref="N530:P530" xr:uid="{5C344321-5A14-41A1-9068-465BC94E1F86}"/>
    <dataValidation errorStyle="warning" imeMode="hiragana" allowBlank="1" showInputMessage="1" showErrorMessage="1" sqref="Q530:U530" xr:uid="{317572C1-50D5-4D2B-B42A-899DCF3FF4AE}"/>
    <dataValidation type="whole" imeMode="halfAlpha" allowBlank="1" showInputMessage="1" showErrorMessage="1" error="有効な数字を入力してください。10兆円以上になる場合は、9,999,999,999と入力してください" sqref="V530" xr:uid="{C4316D47-DDB8-478C-9F7B-8E3862F23D53}">
      <formula1>-9999999999</formula1>
      <formula2>9999999999</formula2>
    </dataValidation>
    <dataValidation type="list" imeMode="halfAlpha" allowBlank="1" showInputMessage="1" showErrorMessage="1" error="リストから選択してください" sqref="W530" xr:uid="{52168C0A-7CE8-440C-987B-A7C87DAE6F82}">
      <formula1>"R5,R6,R7,R8,　"</formula1>
    </dataValidation>
    <dataValidation type="list" imeMode="halfAlpha" allowBlank="1" showInputMessage="1" showErrorMessage="1" error="リストから選択してください" sqref="X530:Y530" xr:uid="{15CE2962-6F9D-4F15-A37E-DBEBA771B404}">
      <formula1>"1,2,3,4,5,6,7,8,9,10,11,12,　"</formula1>
    </dataValidation>
    <dataValidation type="list" imeMode="halfAlpha" allowBlank="1" showInputMessage="1" showErrorMessage="1" error="リストから選択してください" sqref="D531:H531" xr:uid="{5B25521E-5688-41FB-9EBB-D8206C7FA3B6}">
      <formula1>営業品目</formula1>
    </dataValidation>
    <dataValidation errorStyle="warning" imeMode="hiragana" allowBlank="1" showInputMessage="1" showErrorMessage="1" sqref="I531:M531" xr:uid="{23885382-07F6-4266-B36E-6C575F043113}"/>
    <dataValidation errorStyle="warning" imeMode="hiragana" allowBlank="1" showInputMessage="1" showErrorMessage="1" sqref="N531:P531" xr:uid="{698159BE-DBF6-4120-A9D6-8E7C8593A196}"/>
    <dataValidation errorStyle="warning" imeMode="hiragana" allowBlank="1" showInputMessage="1" showErrorMessage="1" sqref="Q531:U531" xr:uid="{475AD8BB-2AD0-4247-B435-0351735705DB}"/>
    <dataValidation type="whole" imeMode="halfAlpha" allowBlank="1" showInputMessage="1" showErrorMessage="1" error="有効な数字を入力してください。10兆円以上になる場合は、9,999,999,999と入力してください" sqref="V531" xr:uid="{9A1B58BC-0525-419B-ABA4-A94EBC5656CB}">
      <formula1>-9999999999</formula1>
      <formula2>9999999999</formula2>
    </dataValidation>
    <dataValidation type="list" imeMode="halfAlpha" allowBlank="1" showInputMessage="1" showErrorMessage="1" error="リストから選択してください" sqref="W531" xr:uid="{AC456ADE-9864-46AA-98F0-2537146B95AC}">
      <formula1>"R5,R6,R7,R8,　"</formula1>
    </dataValidation>
    <dataValidation type="list" imeMode="halfAlpha" allowBlank="1" showInputMessage="1" showErrorMessage="1" error="リストから選択してください" sqref="X531:Y531" xr:uid="{31286DD2-3811-4C08-A84A-A7A43CAF771C}">
      <formula1>"1,2,3,4,5,6,7,8,9,10,11,12,　"</formula1>
    </dataValidation>
    <dataValidation type="list" imeMode="halfAlpha" allowBlank="1" showInputMessage="1" showErrorMessage="1" error="リストから選択してください" sqref="D532:H532" xr:uid="{36F865AB-4E5E-43EF-9874-EFDB87F02DA8}">
      <formula1>営業品目</formula1>
    </dataValidation>
    <dataValidation errorStyle="warning" imeMode="hiragana" allowBlank="1" showInputMessage="1" showErrorMessage="1" sqref="I532:M532" xr:uid="{058684FB-696C-489B-9733-C391B39ECF2E}"/>
    <dataValidation errorStyle="warning" imeMode="hiragana" allowBlank="1" showInputMessage="1" showErrorMessage="1" sqref="N532:P532" xr:uid="{EA2A79F5-1EF7-4A52-B956-8723A2650D80}"/>
    <dataValidation errorStyle="warning" imeMode="hiragana" allowBlank="1" showInputMessage="1" showErrorMessage="1" sqref="Q532:U532" xr:uid="{D5558B52-812A-4A44-8FDC-36607E932B64}"/>
    <dataValidation type="whole" imeMode="halfAlpha" allowBlank="1" showInputMessage="1" showErrorMessage="1" error="有効な数字を入力してください。10兆円以上になる場合は、9,999,999,999と入力してください" sqref="V532" xr:uid="{FEDDF96E-91BB-41E1-B7EC-1541E6A2AE51}">
      <formula1>-9999999999</formula1>
      <formula2>9999999999</formula2>
    </dataValidation>
    <dataValidation type="list" imeMode="halfAlpha" allowBlank="1" showInputMessage="1" showErrorMessage="1" error="リストから選択してください" sqref="W532" xr:uid="{582474F9-0402-4AEF-B8F6-7EEA8E1B6278}">
      <formula1>"R5,R6,R7,R8,　"</formula1>
    </dataValidation>
    <dataValidation type="list" imeMode="halfAlpha" allowBlank="1" showInputMessage="1" showErrorMessage="1" error="リストから選択してください" sqref="X532:Y532" xr:uid="{744F3102-3112-48B8-AC13-6E3C1C12F5A0}">
      <formula1>"1,2,3,4,5,6,7,8,9,10,11,12,　"</formula1>
    </dataValidation>
    <dataValidation type="list" imeMode="halfAlpha" allowBlank="1" showInputMessage="1" showErrorMessage="1" error="リストから選択してください" sqref="D533:H533" xr:uid="{B016D34D-BD6C-4FF8-AD26-BC361C1BE969}">
      <formula1>営業品目</formula1>
    </dataValidation>
    <dataValidation errorStyle="warning" imeMode="hiragana" allowBlank="1" showInputMessage="1" showErrorMessage="1" sqref="I533:M533" xr:uid="{CB64C3CF-F18C-4CFB-9469-6A342448EDBA}"/>
    <dataValidation errorStyle="warning" imeMode="hiragana" allowBlank="1" showInputMessage="1" showErrorMessage="1" sqref="N533:P533" xr:uid="{6050F625-0D09-4A62-B86A-0B967EEE0625}"/>
    <dataValidation errorStyle="warning" imeMode="hiragana" allowBlank="1" showInputMessage="1" showErrorMessage="1" sqref="Q533:U533" xr:uid="{15F173BE-A2C2-4944-B6CA-55DAF42B54AD}"/>
    <dataValidation type="whole" imeMode="halfAlpha" allowBlank="1" showInputMessage="1" showErrorMessage="1" error="有効な数字を入力してください。10兆円以上になる場合は、9,999,999,999と入力してください" sqref="V533" xr:uid="{80B7ADBB-8744-43AA-8C80-B3450213182E}">
      <formula1>-9999999999</formula1>
      <formula2>9999999999</formula2>
    </dataValidation>
    <dataValidation type="list" imeMode="halfAlpha" allowBlank="1" showInputMessage="1" showErrorMessage="1" error="リストから選択してください" sqref="W533" xr:uid="{435CAA6C-41BE-4FEC-B64A-2FCE7AA317A4}">
      <formula1>"R5,R6,R7,R8,　"</formula1>
    </dataValidation>
    <dataValidation type="list" imeMode="halfAlpha" allowBlank="1" showInputMessage="1" showErrorMessage="1" error="リストから選択してください" sqref="X533:Y533" xr:uid="{556951BA-EAA8-4116-B840-406F10066309}">
      <formula1>"1,2,3,4,5,6,7,8,9,10,11,12,　"</formula1>
    </dataValidation>
    <dataValidation type="list" imeMode="halfAlpha" allowBlank="1" showInputMessage="1" showErrorMessage="1" error="リストから選択してください" sqref="D534:H534" xr:uid="{284A2FCA-21A8-405F-90F8-035A48615932}">
      <formula1>営業品目</formula1>
    </dataValidation>
    <dataValidation errorStyle="warning" imeMode="hiragana" allowBlank="1" showInputMessage="1" showErrorMessage="1" sqref="I534:M534" xr:uid="{4EFA7357-3C00-479A-BB5F-3F137A86315E}"/>
    <dataValidation errorStyle="warning" imeMode="hiragana" allowBlank="1" showInputMessage="1" showErrorMessage="1" sqref="N534:P534" xr:uid="{2C597607-5E30-4DF4-852B-4DF5EF6C17AD}"/>
    <dataValidation errorStyle="warning" imeMode="hiragana" allowBlank="1" showInputMessage="1" showErrorMessage="1" sqref="Q534:U534" xr:uid="{E11F0A18-03E3-417D-8ADD-36EA74B7C312}"/>
    <dataValidation type="whole" imeMode="halfAlpha" allowBlank="1" showInputMessage="1" showErrorMessage="1" error="有効な数字を入力してください。10兆円以上になる場合は、9,999,999,999と入力してください" sqref="V534" xr:uid="{DA949E3E-A561-42FE-838B-7E1A7BAF6D1A}">
      <formula1>-9999999999</formula1>
      <formula2>9999999999</formula2>
    </dataValidation>
    <dataValidation type="list" imeMode="halfAlpha" allowBlank="1" showInputMessage="1" showErrorMessage="1" error="リストから選択してください" sqref="W534" xr:uid="{7D5D4F60-B4B2-4A3F-AB1B-502CBF419E83}">
      <formula1>"R5,R6,R7,R8,　"</formula1>
    </dataValidation>
    <dataValidation type="list" imeMode="halfAlpha" allowBlank="1" showInputMessage="1" showErrorMessage="1" error="リストから選択してください" sqref="X534:Y534" xr:uid="{7DE495B3-10E0-4CCD-86C9-CD1F1A0EE1E8}">
      <formula1>"1,2,3,4,5,6,7,8,9,10,11,12,　"</formula1>
    </dataValidation>
    <dataValidation type="list" imeMode="halfAlpha" allowBlank="1" showInputMessage="1" showErrorMessage="1" error="リストから選択してください" sqref="D535:H535" xr:uid="{B42079CA-0933-439D-822D-67992265758E}">
      <formula1>営業品目</formula1>
    </dataValidation>
    <dataValidation errorStyle="warning" imeMode="hiragana" allowBlank="1" showInputMessage="1" showErrorMessage="1" sqref="I535:M535" xr:uid="{A81605CE-DEE9-4B3D-9071-3218289B952D}"/>
    <dataValidation errorStyle="warning" imeMode="hiragana" allowBlank="1" showInputMessage="1" showErrorMessage="1" sqref="N535:P535" xr:uid="{4944E540-3B6C-42C8-9511-8EB073597AEF}"/>
    <dataValidation errorStyle="warning" imeMode="hiragana" allowBlank="1" showInputMessage="1" showErrorMessage="1" sqref="Q535:U535" xr:uid="{2B562CF9-B498-4AE6-8EEC-E5788AA3C0E9}"/>
    <dataValidation type="whole" imeMode="halfAlpha" allowBlank="1" showInputMessage="1" showErrorMessage="1" error="有効な数字を入力してください。10兆円以上になる場合は、9,999,999,999と入力してください" sqref="V535" xr:uid="{39400878-2FB6-4DCB-8FD8-CC7C9933DAE8}">
      <formula1>-9999999999</formula1>
      <formula2>9999999999</formula2>
    </dataValidation>
    <dataValidation type="list" imeMode="halfAlpha" allowBlank="1" showInputMessage="1" showErrorMessage="1" error="リストから選択してください" sqref="W535" xr:uid="{7F2ACF55-AECA-4845-93D6-74D4BE3DAB99}">
      <formula1>"R5,R6,R7,R8,　"</formula1>
    </dataValidation>
    <dataValidation type="list" imeMode="halfAlpha" allowBlank="1" showInputMessage="1" showErrorMessage="1" error="リストから選択してください" sqref="X535:Y535" xr:uid="{F32CEAB2-776C-4E01-B3EE-336E51E1514D}">
      <formula1>"1,2,3,4,5,6,7,8,9,10,11,12,　"</formula1>
    </dataValidation>
    <dataValidation type="list" imeMode="halfAlpha" allowBlank="1" showInputMessage="1" showErrorMessage="1" error="リストから選択してください" sqref="D536:H536" xr:uid="{4560CDAF-2D62-4D77-8D73-6ED32E946B6B}">
      <formula1>営業品目</formula1>
    </dataValidation>
    <dataValidation errorStyle="warning" imeMode="hiragana" allowBlank="1" showInputMessage="1" showErrorMessage="1" sqref="I536:M536" xr:uid="{D5A6C0C9-9B9A-49DE-A033-D98B934E8470}"/>
    <dataValidation errorStyle="warning" imeMode="hiragana" allowBlank="1" showInputMessage="1" showErrorMessage="1" sqref="N536:P536" xr:uid="{9CC7E44B-DC7C-4147-B577-681ACCA5380E}"/>
    <dataValidation errorStyle="warning" imeMode="hiragana" allowBlank="1" showInputMessage="1" showErrorMessage="1" sqref="Q536:U536" xr:uid="{ADE4506B-E725-4D22-B10F-7AA51043AF4F}"/>
    <dataValidation type="whole" imeMode="halfAlpha" allowBlank="1" showInputMessage="1" showErrorMessage="1" error="有効な数字を入力してください。10兆円以上になる場合は、9,999,999,999と入力してください" sqref="V536" xr:uid="{DEA1026E-2C1A-416D-AAC5-9D0AAE8F8DFA}">
      <formula1>-9999999999</formula1>
      <formula2>9999999999</formula2>
    </dataValidation>
    <dataValidation type="list" imeMode="halfAlpha" allowBlank="1" showInputMessage="1" showErrorMessage="1" error="リストから選択してください" sqref="W536" xr:uid="{11892C84-F039-417D-99C4-5A4658AE2DCC}">
      <formula1>"R5,R6,R7,R8,　"</formula1>
    </dataValidation>
    <dataValidation type="list" imeMode="halfAlpha" allowBlank="1" showInputMessage="1" showErrorMessage="1" error="リストから選択してください" sqref="X536:Y536" xr:uid="{321CC266-076B-4E28-A218-65EB163D0BB2}">
      <formula1>"1,2,3,4,5,6,7,8,9,10,11,12,　"</formula1>
    </dataValidation>
    <dataValidation type="list" imeMode="halfAlpha" allowBlank="1" showInputMessage="1" showErrorMessage="1" error="リストから選択してください" sqref="D537:H537" xr:uid="{057C27AC-1162-4106-9BD3-21A2AAA4AACE}">
      <formula1>営業品目</formula1>
    </dataValidation>
    <dataValidation errorStyle="warning" imeMode="hiragana" allowBlank="1" showInputMessage="1" showErrorMessage="1" sqref="I537:M537" xr:uid="{657BD0AC-FE2F-48BA-A6E6-5CE8929301A8}"/>
    <dataValidation errorStyle="warning" imeMode="hiragana" allowBlank="1" showInputMessage="1" showErrorMessage="1" sqref="N537:P537" xr:uid="{E6D385AE-1A06-4AE0-8027-04BDF5967787}"/>
    <dataValidation errorStyle="warning" imeMode="hiragana" allowBlank="1" showInputMessage="1" showErrorMessage="1" sqref="Q537:U537" xr:uid="{1B85C93D-50D0-4E7F-84A9-AE1D2DFFDC2E}"/>
    <dataValidation type="whole" imeMode="halfAlpha" allowBlank="1" showInputMessage="1" showErrorMessage="1" error="有効な数字を入力してください。10兆円以上になる場合は、9,999,999,999と入力してください" sqref="V537" xr:uid="{B4C55B75-6A79-482E-9923-15769782B154}">
      <formula1>-9999999999</formula1>
      <formula2>9999999999</formula2>
    </dataValidation>
    <dataValidation type="list" imeMode="halfAlpha" allowBlank="1" showInputMessage="1" showErrorMessage="1" error="リストから選択してください" sqref="W537" xr:uid="{EF9BF88B-C7D8-4211-A836-32EB62139665}">
      <formula1>"R5,R6,R7,R8,　"</formula1>
    </dataValidation>
    <dataValidation type="list" imeMode="halfAlpha" allowBlank="1" showInputMessage="1" showErrorMessage="1" error="リストから選択してください" sqref="X537:Y537" xr:uid="{8A25952B-4908-45DB-A77F-0F2A94CF3961}">
      <formula1>"1,2,3,4,5,6,7,8,9,10,11,12,　"</formula1>
    </dataValidation>
    <dataValidation type="list" imeMode="halfAlpha" allowBlank="1" showInputMessage="1" showErrorMessage="1" error="リストから選択してください" sqref="D538:H538" xr:uid="{E375E260-F524-4FCC-B09A-02B61E18412E}">
      <formula1>営業品目</formula1>
    </dataValidation>
    <dataValidation errorStyle="warning" imeMode="hiragana" allowBlank="1" showInputMessage="1" showErrorMessage="1" sqref="I538:M538" xr:uid="{98664A95-8FFB-432F-A0E5-B9B5901C6D89}"/>
    <dataValidation errorStyle="warning" imeMode="hiragana" allowBlank="1" showInputMessage="1" showErrorMessage="1" sqref="N538:P538" xr:uid="{DC428BAE-CAC6-4272-B014-693F740BAA29}"/>
    <dataValidation errorStyle="warning" imeMode="hiragana" allowBlank="1" showInputMessage="1" showErrorMessage="1" sqref="Q538:U538" xr:uid="{7C47FC81-29C9-4FC6-B17C-5323B48E6F2E}"/>
    <dataValidation type="whole" imeMode="halfAlpha" allowBlank="1" showInputMessage="1" showErrorMessage="1" error="有効な数字を入力してください。10兆円以上になる場合は、9,999,999,999と入力してください" sqref="V538" xr:uid="{9363E181-F786-4DDE-90CA-7C472C9FAD86}">
      <formula1>-9999999999</formula1>
      <formula2>9999999999</formula2>
    </dataValidation>
    <dataValidation type="list" imeMode="halfAlpha" allowBlank="1" showInputMessage="1" showErrorMessage="1" error="リストから選択してください" sqref="W538" xr:uid="{BCF2A1C3-8C69-4A96-981E-1FACA3EC4FED}">
      <formula1>"R5,R6,R7,R8,　"</formula1>
    </dataValidation>
    <dataValidation type="list" imeMode="halfAlpha" allowBlank="1" showInputMessage="1" showErrorMessage="1" error="リストから選択してください" sqref="X538:Y538" xr:uid="{2B9C749F-8FF4-4288-A63A-035ECF679DC0}">
      <formula1>"1,2,3,4,5,6,7,8,9,10,11,12,　"</formula1>
    </dataValidation>
    <dataValidation type="list" imeMode="halfAlpha" allowBlank="1" showInputMessage="1" showErrorMessage="1" error="リストから選択してください" sqref="D539:H539" xr:uid="{BD5287EE-9790-4B6D-BD16-701947EAF42F}">
      <formula1>営業品目</formula1>
    </dataValidation>
    <dataValidation errorStyle="warning" imeMode="hiragana" allowBlank="1" showInputMessage="1" showErrorMessage="1" sqref="I539:M539" xr:uid="{944CFE8A-527E-493D-A75B-0DB9B1DB4009}"/>
    <dataValidation errorStyle="warning" imeMode="hiragana" allowBlank="1" showInputMessage="1" showErrorMessage="1" sqref="N539:P539" xr:uid="{66511572-879B-4CFF-BB1E-63144900C11F}"/>
    <dataValidation errorStyle="warning" imeMode="hiragana" allowBlank="1" showInputMessage="1" showErrorMessage="1" sqref="Q539:U539" xr:uid="{5B0E0DA6-739A-473C-88DA-BA711B9F2812}"/>
    <dataValidation type="whole" imeMode="halfAlpha" allowBlank="1" showInputMessage="1" showErrorMessage="1" error="有効な数字を入力してください。10兆円以上になる場合は、9,999,999,999と入力してください" sqref="V539" xr:uid="{197FF544-3A4B-472B-825E-2F9914D7E2B5}">
      <formula1>-9999999999</formula1>
      <formula2>9999999999</formula2>
    </dataValidation>
    <dataValidation type="list" imeMode="halfAlpha" allowBlank="1" showInputMessage="1" showErrorMessage="1" error="リストから選択してください" sqref="W539" xr:uid="{E30BCD2F-44B0-44F6-A7E5-119222AF0F2B}">
      <formula1>"R5,R6,R7,R8,　"</formula1>
    </dataValidation>
    <dataValidation type="list" imeMode="halfAlpha" allowBlank="1" showInputMessage="1" showErrorMessage="1" error="リストから選択してください" sqref="X539:Y539" xr:uid="{A6E38A89-E592-4510-83F6-AFA8C1B032F1}">
      <formula1>"1,2,3,4,5,6,7,8,9,10,11,12,　"</formula1>
    </dataValidation>
    <dataValidation type="list" imeMode="halfAlpha" allowBlank="1" showInputMessage="1" showErrorMessage="1" error="リストから選択してください" sqref="D540:H540" xr:uid="{5FCA128A-0897-4350-8C12-41FEA4D8F378}">
      <formula1>営業品目</formula1>
    </dataValidation>
    <dataValidation errorStyle="warning" imeMode="hiragana" allowBlank="1" showInputMessage="1" showErrorMessage="1" sqref="I540:M540" xr:uid="{3ED9E629-4168-4E3B-98B6-74AF724B2B00}"/>
    <dataValidation errorStyle="warning" imeMode="hiragana" allowBlank="1" showInputMessage="1" showErrorMessage="1" sqref="N540:P540" xr:uid="{0033A0E0-0C2A-4FF5-8B70-87D02F1350AE}"/>
    <dataValidation errorStyle="warning" imeMode="hiragana" allowBlank="1" showInputMessage="1" showErrorMessage="1" sqref="Q540:U540" xr:uid="{0EB707F8-91FC-4CBF-A30A-0E587728AEE9}"/>
    <dataValidation type="whole" imeMode="halfAlpha" allowBlank="1" showInputMessage="1" showErrorMessage="1" error="有効な数字を入力してください。10兆円以上になる場合は、9,999,999,999と入力してください" sqref="V540" xr:uid="{89ADE5A6-697B-4C96-9912-43F59FEBB5DE}">
      <formula1>-9999999999</formula1>
      <formula2>9999999999</formula2>
    </dataValidation>
    <dataValidation type="list" imeMode="halfAlpha" allowBlank="1" showInputMessage="1" showErrorMessage="1" error="リストから選択してください" sqref="W540" xr:uid="{344E0F1A-BDE0-4C84-ADFC-0DA564BC07EF}">
      <formula1>"R5,R6,R7,R8,　"</formula1>
    </dataValidation>
    <dataValidation type="list" imeMode="halfAlpha" allowBlank="1" showInputMessage="1" showErrorMessage="1" error="リストから選択してください" sqref="X540:Y540" xr:uid="{EE99F4AE-A5BD-4D44-ACA0-CE0F54FBAC3B}">
      <formula1>"1,2,3,4,5,6,7,8,9,10,11,12,　"</formula1>
    </dataValidation>
    <dataValidation type="list" imeMode="halfAlpha" allowBlank="1" showInputMessage="1" showErrorMessage="1" error="リストから選択してください" sqref="D541:H541" xr:uid="{78912919-10B5-4C54-AE56-73A5D9FC1B59}">
      <formula1>営業品目</formula1>
    </dataValidation>
    <dataValidation errorStyle="warning" imeMode="hiragana" allowBlank="1" showInputMessage="1" showErrorMessage="1" sqref="I541:M541" xr:uid="{18ED1313-61ED-435C-BC12-9A8ABFDE2840}"/>
    <dataValidation errorStyle="warning" imeMode="hiragana" allowBlank="1" showInputMessage="1" showErrorMessage="1" sqref="N541:P541" xr:uid="{DD4BD21F-AFE0-4CF3-967E-3485888FE975}"/>
    <dataValidation errorStyle="warning" imeMode="hiragana" allowBlank="1" showInputMessage="1" showErrorMessage="1" sqref="Q541:U541" xr:uid="{7AD73F89-F0CE-4722-86ED-A1DF1B6B224D}"/>
    <dataValidation type="whole" imeMode="halfAlpha" allowBlank="1" showInputMessage="1" showErrorMessage="1" error="有効な数字を入力してください。10兆円以上になる場合は、9,999,999,999と入力してください" sqref="V541" xr:uid="{3E30471A-09D3-45F1-8741-B8740693F66F}">
      <formula1>-9999999999</formula1>
      <formula2>9999999999</formula2>
    </dataValidation>
    <dataValidation type="list" imeMode="halfAlpha" allowBlank="1" showInputMessage="1" showErrorMessage="1" error="リストから選択してください" sqref="W541" xr:uid="{83A83ABC-B2A0-42A3-A83F-34A5C7571A8F}">
      <formula1>"R5,R6,R7,R8,　"</formula1>
    </dataValidation>
    <dataValidation type="list" imeMode="halfAlpha" allowBlank="1" showInputMessage="1" showErrorMessage="1" error="リストから選択してください" sqref="X541:Y541" xr:uid="{6CF069C8-9AF0-4C46-9463-0DC730E3580F}">
      <formula1>"1,2,3,4,5,6,7,8,9,10,11,12,　"</formula1>
    </dataValidation>
    <dataValidation type="list" imeMode="halfAlpha" allowBlank="1" showInputMessage="1" showErrorMessage="1" error="リストから選択してください" sqref="D542:H542" xr:uid="{A940AE60-80C2-4E07-A29F-2DF0F757D818}">
      <formula1>営業品目</formula1>
    </dataValidation>
    <dataValidation errorStyle="warning" imeMode="hiragana" allowBlank="1" showInputMessage="1" showErrorMessage="1" sqref="I542:M542" xr:uid="{25187446-E8F5-49E6-98CB-50855A8A6BFB}"/>
    <dataValidation errorStyle="warning" imeMode="hiragana" allowBlank="1" showInputMessage="1" showErrorMessage="1" sqref="N542:P542" xr:uid="{434B58F5-7CE9-4312-8017-F41C66DC52C8}"/>
    <dataValidation errorStyle="warning" imeMode="hiragana" allowBlank="1" showInputMessage="1" showErrorMessage="1" sqref="Q542:U542" xr:uid="{1E339DA4-85CA-4D30-BF3A-97ECD2C2BF1E}"/>
    <dataValidation type="whole" imeMode="halfAlpha" allowBlank="1" showInputMessage="1" showErrorMessage="1" error="有効な数字を入力してください。10兆円以上になる場合は、9,999,999,999と入力してください" sqref="V542" xr:uid="{DDE99671-031E-4F19-8D1F-4A045A42ABA4}">
      <formula1>-9999999999</formula1>
      <formula2>9999999999</formula2>
    </dataValidation>
    <dataValidation type="list" imeMode="halfAlpha" allowBlank="1" showInputMessage="1" showErrorMessage="1" error="リストから選択してください" sqref="W542" xr:uid="{F8A36B53-06FC-46F3-B647-EA58001E351E}">
      <formula1>"R5,R6,R7,R8,　"</formula1>
    </dataValidation>
    <dataValidation type="list" imeMode="halfAlpha" allowBlank="1" showInputMessage="1" showErrorMessage="1" error="リストから選択してください" sqref="X542:Y542" xr:uid="{87BB4AB4-5236-4872-92F6-44EB8555A619}">
      <formula1>"1,2,3,4,5,6,7,8,9,10,11,12,　"</formula1>
    </dataValidation>
    <dataValidation type="list" imeMode="halfAlpha" allowBlank="1" showInputMessage="1" showErrorMessage="1" error="リストから選択してください" sqref="D543:H543" xr:uid="{980A814F-7B03-4380-81FD-D6EA69DBF45F}">
      <formula1>営業品目</formula1>
    </dataValidation>
    <dataValidation errorStyle="warning" imeMode="hiragana" allowBlank="1" showInputMessage="1" showErrorMessage="1" sqref="I543:M543" xr:uid="{155D0957-0AB6-4647-9287-E50779BE3C08}"/>
    <dataValidation errorStyle="warning" imeMode="hiragana" allowBlank="1" showInputMessage="1" showErrorMessage="1" sqref="N543:P543" xr:uid="{E56026D8-D493-4097-8D5E-319F73647AE0}"/>
    <dataValidation errorStyle="warning" imeMode="hiragana" allowBlank="1" showInputMessage="1" showErrorMessage="1" sqref="Q543:U543" xr:uid="{A9F2D2F0-1111-4EF3-89DB-340BE0089422}"/>
    <dataValidation type="whole" imeMode="halfAlpha" allowBlank="1" showInputMessage="1" showErrorMessage="1" error="有効な数字を入力してください。10兆円以上になる場合は、9,999,999,999と入力してください" sqref="V543" xr:uid="{5B0F773E-D517-4ECD-926F-50C39676F279}">
      <formula1>-9999999999</formula1>
      <formula2>9999999999</formula2>
    </dataValidation>
    <dataValidation type="list" imeMode="halfAlpha" allowBlank="1" showInputMessage="1" showErrorMessage="1" error="リストから選択してください" sqref="W543" xr:uid="{CA3B61BF-2E1F-404B-A5A6-B28C2B1E8921}">
      <formula1>"R5,R6,R7,R8,　"</formula1>
    </dataValidation>
    <dataValidation type="list" imeMode="halfAlpha" allowBlank="1" showInputMessage="1" showErrorMessage="1" error="リストから選択してください" sqref="X543:Y543" xr:uid="{59827ECF-8D87-4838-AC6E-97DBF612568B}">
      <formula1>"1,2,3,4,5,6,7,8,9,10,11,12,　"</formula1>
    </dataValidation>
    <dataValidation type="list" imeMode="halfAlpha" allowBlank="1" showInputMessage="1" showErrorMessage="1" error="リストから選択してください" sqref="D544:H544" xr:uid="{42114903-1554-4322-B9B2-C56BEEAE06BF}">
      <formula1>営業品目</formula1>
    </dataValidation>
    <dataValidation errorStyle="warning" imeMode="hiragana" allowBlank="1" showInputMessage="1" showErrorMessage="1" sqref="I544:M544" xr:uid="{408D8334-CAD9-4D14-984E-53E1811B05F5}"/>
    <dataValidation errorStyle="warning" imeMode="hiragana" allowBlank="1" showInputMessage="1" showErrorMessage="1" sqref="N544:P544" xr:uid="{65C1E0F3-082A-41F8-89B1-AC72E007258B}"/>
    <dataValidation errorStyle="warning" imeMode="hiragana" allowBlank="1" showInputMessage="1" showErrorMessage="1" sqref="Q544:U544" xr:uid="{9F7CA205-F0A3-46DC-97E9-28593ECED5C7}"/>
    <dataValidation type="whole" imeMode="halfAlpha" allowBlank="1" showInputMessage="1" showErrorMessage="1" error="有効な数字を入力してください。10兆円以上になる場合は、9,999,999,999と入力してください" sqref="V544" xr:uid="{687C45F4-61DB-4A13-A963-D287980D273B}">
      <formula1>-9999999999</formula1>
      <formula2>9999999999</formula2>
    </dataValidation>
    <dataValidation type="list" imeMode="halfAlpha" allowBlank="1" showInputMessage="1" showErrorMessage="1" error="リストから選択してください" sqref="W544" xr:uid="{FA857E73-BF64-4B22-8CE8-7D537DBD5EB7}">
      <formula1>"R5,R6,R7,R8,　"</formula1>
    </dataValidation>
    <dataValidation type="list" imeMode="halfAlpha" allowBlank="1" showInputMessage="1" showErrorMessage="1" error="リストから選択してください" sqref="X544:Y544" xr:uid="{A194E638-E031-43B8-964C-24C5DB7DDACD}">
      <formula1>"1,2,3,4,5,6,7,8,9,10,11,12,　"</formula1>
    </dataValidation>
  </dataValidations>
  <pageMargins left="0.19685039370078741" right="0.19685039370078741" top="0.39370078740157483" bottom="0.19685039370078741" header="0.19685039370078741" footer="0.19685039370078741"/>
  <pageSetup paperSize="9" scale="65" fitToHeight="0" orientation="portrait" r:id="rId1"/>
  <headerFooter>
    <oddHeader>&amp;R&amp;8&amp;P/&amp;N</oddHeader>
  </headerFooter>
  <ignoredErrors>
    <ignoredError sqref="G212:G232 G367 G465:G484 G333:G361 G462:G463 G458:G460 G451:G456 G433:G449 G407:G431 G396:G401 G378:G393 G373:G376 G369:G371 G368 G372 G377 G394:G395 G402:G406 G432 G450 G457 G461 G464 G312:G331 G300:G310 G295:G298 G289:G293 G257:G286 G251:G254 G247:G249 G246 G250 G255:G256 G287:G288 G294 G299 G311 G332 G233:G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007FE-1F60-4ACF-AD4B-B95F55DEFF49}">
  <sheetPr codeName="Sheet2">
    <pageSetUpPr fitToPage="1"/>
  </sheetPr>
  <dimension ref="A1:M58"/>
  <sheetViews>
    <sheetView showGridLines="0" zoomScaleNormal="100" workbookViewId="0">
      <pane ySplit="8" topLeftCell="A9" activePane="bottomLeft" state="frozen"/>
      <selection pane="bottomLeft" activeCell="B1" sqref="B1"/>
    </sheetView>
  </sheetViews>
  <sheetFormatPr defaultColWidth="2.375" defaultRowHeight="13.5" x14ac:dyDescent="0.15"/>
  <cols>
    <col min="1" max="1" width="9.375" style="114" hidden="1" customWidth="1"/>
    <col min="2" max="3" width="3.75" style="305" customWidth="1"/>
    <col min="4" max="4" width="16.75" style="305" customWidth="1"/>
    <col min="5" max="6" width="22.625" style="305" customWidth="1"/>
    <col min="7" max="7" width="6" style="305" customWidth="1"/>
    <col min="8" max="8" width="19.75" style="305" customWidth="1"/>
    <col min="9" max="9" width="14.875" style="305" customWidth="1"/>
    <col min="10" max="10" width="38.375" style="305" hidden="1" customWidth="1"/>
    <col min="11" max="11" width="38.375" style="305" customWidth="1"/>
    <col min="12" max="12" width="2.375" style="305"/>
    <col min="13" max="13" width="13.375" style="305" hidden="1" customWidth="1"/>
    <col min="14" max="16384" width="2.375" style="305"/>
  </cols>
  <sheetData>
    <row r="1" spans="1:13" s="301" customFormat="1" ht="30" customHeight="1" x14ac:dyDescent="0.15">
      <c r="A1" s="317" t="s">
        <v>531</v>
      </c>
      <c r="C1" s="302" t="s">
        <v>269</v>
      </c>
      <c r="D1" s="302"/>
      <c r="E1" s="302"/>
      <c r="F1" s="302"/>
      <c r="G1" s="302"/>
      <c r="H1" s="302"/>
      <c r="I1" s="302"/>
      <c r="J1" s="302"/>
      <c r="K1" s="318" t="s">
        <v>575</v>
      </c>
      <c r="L1" s="303"/>
    </row>
    <row r="2" spans="1:13" s="301" customFormat="1" ht="15" hidden="1" customHeight="1" x14ac:dyDescent="0.15">
      <c r="A2" s="317" t="s">
        <v>543</v>
      </c>
      <c r="C2" s="304"/>
      <c r="D2" s="304"/>
      <c r="E2" s="304"/>
      <c r="F2" s="304"/>
      <c r="G2" s="304"/>
      <c r="H2" s="304"/>
      <c r="I2" s="304"/>
      <c r="J2" s="304"/>
      <c r="K2" s="303"/>
      <c r="L2" s="303"/>
    </row>
    <row r="3" spans="1:13" ht="15" customHeight="1" x14ac:dyDescent="0.15">
      <c r="A3" s="317" t="s">
        <v>576</v>
      </c>
      <c r="C3" s="306" t="s">
        <v>506</v>
      </c>
      <c r="D3" s="306"/>
      <c r="E3" s="306"/>
      <c r="F3" s="306"/>
      <c r="G3" s="306"/>
      <c r="H3" s="306"/>
      <c r="I3" s="306"/>
      <c r="J3" s="306"/>
      <c r="K3" s="306"/>
    </row>
    <row r="4" spans="1:13" ht="52.5" customHeight="1" x14ac:dyDescent="0.15">
      <c r="C4" s="307" t="s">
        <v>544</v>
      </c>
      <c r="D4" s="307"/>
      <c r="E4" s="307"/>
      <c r="F4" s="307"/>
      <c r="G4" s="307"/>
      <c r="H4" s="307"/>
      <c r="I4" s="307"/>
      <c r="J4" s="307"/>
      <c r="K4" s="307"/>
    </row>
    <row r="5" spans="1:13" ht="15" hidden="1" customHeight="1" x14ac:dyDescent="0.15">
      <c r="C5" s="169"/>
      <c r="D5" s="170"/>
      <c r="E5" s="170"/>
      <c r="F5" s="170"/>
      <c r="G5" s="170"/>
      <c r="H5" s="170"/>
      <c r="I5" s="170"/>
      <c r="J5" s="170"/>
      <c r="K5" s="170"/>
    </row>
    <row r="6" spans="1:13" ht="15" hidden="1" customHeight="1" x14ac:dyDescent="0.15">
      <c r="C6" s="169"/>
      <c r="D6" s="170"/>
      <c r="E6" s="170"/>
      <c r="F6" s="170"/>
      <c r="G6" s="170"/>
      <c r="H6" s="170"/>
      <c r="I6" s="170"/>
      <c r="J6" s="170"/>
      <c r="K6" s="170"/>
    </row>
    <row r="7" spans="1:13" ht="15" hidden="1" customHeight="1" x14ac:dyDescent="0.15">
      <c r="C7" s="169"/>
      <c r="D7" s="170"/>
      <c r="E7" s="170"/>
      <c r="F7" s="170"/>
      <c r="G7" s="170"/>
      <c r="H7" s="170"/>
      <c r="I7" s="170"/>
      <c r="J7" s="170"/>
      <c r="K7" s="170"/>
    </row>
    <row r="8" spans="1:13" s="117" customFormat="1" ht="30.75" customHeight="1" x14ac:dyDescent="0.15">
      <c r="A8" s="114"/>
      <c r="C8" s="308"/>
      <c r="D8" s="309" t="s">
        <v>270</v>
      </c>
      <c r="E8" s="309" t="s">
        <v>271</v>
      </c>
      <c r="F8" s="309" t="s">
        <v>272</v>
      </c>
      <c r="G8" s="310" t="s">
        <v>273</v>
      </c>
      <c r="H8" s="310" t="str">
        <f>"生年月日
" &amp; 日付例_s</f>
        <v>生年月日
例)2026/4/1</v>
      </c>
      <c r="I8" s="311" t="s">
        <v>274</v>
      </c>
      <c r="J8" s="311" t="s">
        <v>275</v>
      </c>
      <c r="K8" s="312" t="s">
        <v>276</v>
      </c>
      <c r="M8" s="117">
        <f>COUNTIF(M9:M58,"&gt;0")</f>
        <v>0</v>
      </c>
    </row>
    <row r="9" spans="1:13" s="117" customFormat="1" ht="18" customHeight="1" x14ac:dyDescent="0.15">
      <c r="A9" s="114">
        <f t="shared" ref="A9:A40" si="0">IFERROR(IF(AND(OR($C9=1,AND($C9&gt;1,$M9&gt;0)), OR(TRIM($D9)="",TRIM($E9)="",TRIM($F9)="",TRIM($G9)="",TRIM($H9)="")),1001,0),3)</f>
        <v>1001</v>
      </c>
      <c r="C9" s="313">
        <v>1</v>
      </c>
      <c r="D9" s="5"/>
      <c r="E9" s="6"/>
      <c r="F9" s="5"/>
      <c r="G9" s="7"/>
      <c r="H9" s="8"/>
      <c r="I9" s="7"/>
      <c r="J9" s="9"/>
      <c r="K9" s="5"/>
      <c r="M9" s="117">
        <f>COUNTA($D9:$F9,$H9,$J9:$K9)+IF(TRIM($G9)="",0,1)+IF(TRIM($I9)="",0,1)</f>
        <v>0</v>
      </c>
    </row>
    <row r="10" spans="1:13" s="117" customFormat="1" ht="18" customHeight="1" x14ac:dyDescent="0.15">
      <c r="A10" s="114">
        <f t="shared" si="0"/>
        <v>0</v>
      </c>
      <c r="B10" s="314"/>
      <c r="C10" s="315">
        <v>2</v>
      </c>
      <c r="D10" s="10"/>
      <c r="E10" s="4"/>
      <c r="F10" s="10"/>
      <c r="G10" s="4"/>
      <c r="H10" s="11"/>
      <c r="I10" s="4"/>
      <c r="J10" s="12"/>
      <c r="K10" s="10"/>
      <c r="M10" s="117">
        <f t="shared" ref="M10:M58" si="1">COUNTA($D10:$F10,$H10,$J10:$K10)+IF(TRIM($G10)="",0,1)+IF(TRIM($I10)="",0,1)</f>
        <v>0</v>
      </c>
    </row>
    <row r="11" spans="1:13" s="117" customFormat="1" ht="18" customHeight="1" x14ac:dyDescent="0.15">
      <c r="A11" s="114">
        <f t="shared" si="0"/>
        <v>0</v>
      </c>
      <c r="B11" s="314"/>
      <c r="C11" s="315">
        <v>3</v>
      </c>
      <c r="D11" s="10"/>
      <c r="E11" s="4"/>
      <c r="F11" s="10"/>
      <c r="G11" s="4"/>
      <c r="H11" s="11"/>
      <c r="I11" s="4"/>
      <c r="J11" s="12"/>
      <c r="K11" s="10"/>
      <c r="M11" s="117">
        <f t="shared" si="1"/>
        <v>0</v>
      </c>
    </row>
    <row r="12" spans="1:13" s="117" customFormat="1" ht="18" customHeight="1" x14ac:dyDescent="0.15">
      <c r="A12" s="114">
        <f t="shared" si="0"/>
        <v>0</v>
      </c>
      <c r="B12" s="314"/>
      <c r="C12" s="315">
        <v>4</v>
      </c>
      <c r="D12" s="10"/>
      <c r="E12" s="4"/>
      <c r="F12" s="10"/>
      <c r="G12" s="4"/>
      <c r="H12" s="11"/>
      <c r="I12" s="4"/>
      <c r="J12" s="12"/>
      <c r="K12" s="10"/>
      <c r="M12" s="117">
        <f t="shared" si="1"/>
        <v>0</v>
      </c>
    </row>
    <row r="13" spans="1:13" s="117" customFormat="1" ht="18" customHeight="1" x14ac:dyDescent="0.15">
      <c r="A13" s="114">
        <f t="shared" si="0"/>
        <v>0</v>
      </c>
      <c r="B13" s="314"/>
      <c r="C13" s="315">
        <v>5</v>
      </c>
      <c r="D13" s="10"/>
      <c r="E13" s="4"/>
      <c r="F13" s="10"/>
      <c r="G13" s="4"/>
      <c r="H13" s="11"/>
      <c r="I13" s="4"/>
      <c r="J13" s="12"/>
      <c r="K13" s="10"/>
      <c r="M13" s="117">
        <f t="shared" si="1"/>
        <v>0</v>
      </c>
    </row>
    <row r="14" spans="1:13" s="117" customFormat="1" ht="18" customHeight="1" x14ac:dyDescent="0.15">
      <c r="A14" s="114">
        <f t="shared" si="0"/>
        <v>0</v>
      </c>
      <c r="B14" s="314"/>
      <c r="C14" s="315">
        <v>6</v>
      </c>
      <c r="D14" s="10"/>
      <c r="E14" s="4"/>
      <c r="F14" s="10"/>
      <c r="G14" s="4"/>
      <c r="H14" s="11"/>
      <c r="I14" s="4"/>
      <c r="J14" s="12"/>
      <c r="K14" s="10"/>
      <c r="M14" s="117">
        <f t="shared" si="1"/>
        <v>0</v>
      </c>
    </row>
    <row r="15" spans="1:13" s="117" customFormat="1" ht="18" customHeight="1" x14ac:dyDescent="0.15">
      <c r="A15" s="114">
        <f t="shared" si="0"/>
        <v>0</v>
      </c>
      <c r="B15" s="314"/>
      <c r="C15" s="315">
        <v>7</v>
      </c>
      <c r="D15" s="10"/>
      <c r="E15" s="4"/>
      <c r="F15" s="10"/>
      <c r="G15" s="4"/>
      <c r="H15" s="11"/>
      <c r="I15" s="4"/>
      <c r="J15" s="12"/>
      <c r="K15" s="10"/>
      <c r="M15" s="117">
        <f t="shared" si="1"/>
        <v>0</v>
      </c>
    </row>
    <row r="16" spans="1:13" s="117" customFormat="1" ht="18" customHeight="1" x14ac:dyDescent="0.15">
      <c r="A16" s="114">
        <f t="shared" si="0"/>
        <v>0</v>
      </c>
      <c r="B16" s="314"/>
      <c r="C16" s="315">
        <v>8</v>
      </c>
      <c r="D16" s="10"/>
      <c r="E16" s="4"/>
      <c r="F16" s="10"/>
      <c r="G16" s="4"/>
      <c r="H16" s="11"/>
      <c r="I16" s="4"/>
      <c r="J16" s="12"/>
      <c r="K16" s="10"/>
      <c r="M16" s="117">
        <f t="shared" si="1"/>
        <v>0</v>
      </c>
    </row>
    <row r="17" spans="1:13" s="117" customFormat="1" ht="18" customHeight="1" x14ac:dyDescent="0.15">
      <c r="A17" s="114">
        <f t="shared" si="0"/>
        <v>0</v>
      </c>
      <c r="B17" s="314"/>
      <c r="C17" s="315">
        <v>9</v>
      </c>
      <c r="D17" s="10"/>
      <c r="E17" s="4"/>
      <c r="F17" s="10"/>
      <c r="G17" s="4"/>
      <c r="H17" s="11"/>
      <c r="I17" s="4"/>
      <c r="J17" s="12"/>
      <c r="K17" s="10"/>
      <c r="M17" s="117">
        <f t="shared" si="1"/>
        <v>0</v>
      </c>
    </row>
    <row r="18" spans="1:13" s="117" customFormat="1" ht="18" customHeight="1" x14ac:dyDescent="0.15">
      <c r="A18" s="114">
        <f t="shared" si="0"/>
        <v>0</v>
      </c>
      <c r="B18" s="314"/>
      <c r="C18" s="315">
        <v>10</v>
      </c>
      <c r="D18" s="10"/>
      <c r="E18" s="4"/>
      <c r="F18" s="10"/>
      <c r="G18" s="4"/>
      <c r="H18" s="11"/>
      <c r="I18" s="4"/>
      <c r="J18" s="12"/>
      <c r="K18" s="10"/>
      <c r="M18" s="117">
        <f t="shared" si="1"/>
        <v>0</v>
      </c>
    </row>
    <row r="19" spans="1:13" s="117" customFormat="1" ht="18" customHeight="1" x14ac:dyDescent="0.15">
      <c r="A19" s="114">
        <f t="shared" si="0"/>
        <v>0</v>
      </c>
      <c r="B19" s="314"/>
      <c r="C19" s="315">
        <v>11</v>
      </c>
      <c r="D19" s="10"/>
      <c r="E19" s="4"/>
      <c r="F19" s="10"/>
      <c r="G19" s="4"/>
      <c r="H19" s="11"/>
      <c r="I19" s="4"/>
      <c r="J19" s="12"/>
      <c r="K19" s="10"/>
      <c r="M19" s="117">
        <f t="shared" si="1"/>
        <v>0</v>
      </c>
    </row>
    <row r="20" spans="1:13" s="117" customFormat="1" ht="18" customHeight="1" x14ac:dyDescent="0.15">
      <c r="A20" s="114">
        <f t="shared" si="0"/>
        <v>0</v>
      </c>
      <c r="B20" s="314"/>
      <c r="C20" s="315">
        <v>12</v>
      </c>
      <c r="D20" s="10"/>
      <c r="E20" s="4"/>
      <c r="F20" s="10"/>
      <c r="G20" s="4"/>
      <c r="H20" s="11"/>
      <c r="I20" s="4"/>
      <c r="J20" s="12"/>
      <c r="K20" s="10"/>
      <c r="M20" s="117">
        <f t="shared" si="1"/>
        <v>0</v>
      </c>
    </row>
    <row r="21" spans="1:13" s="117" customFormat="1" ht="18" customHeight="1" x14ac:dyDescent="0.15">
      <c r="A21" s="114">
        <f t="shared" si="0"/>
        <v>0</v>
      </c>
      <c r="B21" s="314"/>
      <c r="C21" s="315">
        <v>13</v>
      </c>
      <c r="D21" s="10"/>
      <c r="E21" s="4"/>
      <c r="F21" s="10"/>
      <c r="G21" s="4"/>
      <c r="H21" s="11"/>
      <c r="I21" s="4"/>
      <c r="J21" s="12"/>
      <c r="K21" s="10"/>
      <c r="M21" s="117">
        <f t="shared" si="1"/>
        <v>0</v>
      </c>
    </row>
    <row r="22" spans="1:13" s="117" customFormat="1" ht="18" customHeight="1" x14ac:dyDescent="0.15">
      <c r="A22" s="114">
        <f t="shared" si="0"/>
        <v>0</v>
      </c>
      <c r="B22" s="314"/>
      <c r="C22" s="315">
        <v>14</v>
      </c>
      <c r="D22" s="10"/>
      <c r="E22" s="4"/>
      <c r="F22" s="10"/>
      <c r="G22" s="4"/>
      <c r="H22" s="11"/>
      <c r="I22" s="4"/>
      <c r="J22" s="12"/>
      <c r="K22" s="10"/>
      <c r="M22" s="117">
        <f t="shared" si="1"/>
        <v>0</v>
      </c>
    </row>
    <row r="23" spans="1:13" s="117" customFormat="1" ht="18" customHeight="1" x14ac:dyDescent="0.15">
      <c r="A23" s="114">
        <f t="shared" si="0"/>
        <v>0</v>
      </c>
      <c r="B23" s="314"/>
      <c r="C23" s="315">
        <v>15</v>
      </c>
      <c r="D23" s="10"/>
      <c r="E23" s="4"/>
      <c r="F23" s="10"/>
      <c r="G23" s="4"/>
      <c r="H23" s="11"/>
      <c r="I23" s="4"/>
      <c r="J23" s="12"/>
      <c r="K23" s="10"/>
      <c r="M23" s="117">
        <f t="shared" si="1"/>
        <v>0</v>
      </c>
    </row>
    <row r="24" spans="1:13" s="117" customFormat="1" ht="18" customHeight="1" x14ac:dyDescent="0.15">
      <c r="A24" s="114">
        <f t="shared" si="0"/>
        <v>0</v>
      </c>
      <c r="B24" s="314"/>
      <c r="C24" s="315">
        <v>16</v>
      </c>
      <c r="D24" s="10"/>
      <c r="E24" s="4"/>
      <c r="F24" s="10"/>
      <c r="G24" s="4"/>
      <c r="H24" s="11"/>
      <c r="I24" s="4"/>
      <c r="J24" s="12"/>
      <c r="K24" s="10"/>
      <c r="M24" s="117">
        <f t="shared" si="1"/>
        <v>0</v>
      </c>
    </row>
    <row r="25" spans="1:13" s="117" customFormat="1" ht="18" customHeight="1" x14ac:dyDescent="0.15">
      <c r="A25" s="114">
        <f t="shared" si="0"/>
        <v>0</v>
      </c>
      <c r="B25" s="314"/>
      <c r="C25" s="315">
        <v>17</v>
      </c>
      <c r="D25" s="10"/>
      <c r="E25" s="4"/>
      <c r="F25" s="10"/>
      <c r="G25" s="4"/>
      <c r="H25" s="11"/>
      <c r="I25" s="4"/>
      <c r="J25" s="12"/>
      <c r="K25" s="10"/>
      <c r="M25" s="117">
        <f t="shared" si="1"/>
        <v>0</v>
      </c>
    </row>
    <row r="26" spans="1:13" s="117" customFormat="1" ht="18" customHeight="1" x14ac:dyDescent="0.15">
      <c r="A26" s="114">
        <f t="shared" si="0"/>
        <v>0</v>
      </c>
      <c r="B26" s="314"/>
      <c r="C26" s="315">
        <v>18</v>
      </c>
      <c r="D26" s="10"/>
      <c r="E26" s="4"/>
      <c r="F26" s="10"/>
      <c r="G26" s="4"/>
      <c r="H26" s="11"/>
      <c r="I26" s="4"/>
      <c r="J26" s="12"/>
      <c r="K26" s="10"/>
      <c r="M26" s="117">
        <f t="shared" si="1"/>
        <v>0</v>
      </c>
    </row>
    <row r="27" spans="1:13" s="117" customFormat="1" ht="18" customHeight="1" x14ac:dyDescent="0.15">
      <c r="A27" s="114">
        <f t="shared" si="0"/>
        <v>0</v>
      </c>
      <c r="B27" s="314"/>
      <c r="C27" s="315">
        <v>19</v>
      </c>
      <c r="D27" s="10"/>
      <c r="E27" s="4"/>
      <c r="F27" s="10"/>
      <c r="G27" s="4"/>
      <c r="H27" s="11"/>
      <c r="I27" s="4"/>
      <c r="J27" s="12"/>
      <c r="K27" s="10"/>
      <c r="M27" s="117">
        <f t="shared" si="1"/>
        <v>0</v>
      </c>
    </row>
    <row r="28" spans="1:13" s="117" customFormat="1" ht="18" customHeight="1" x14ac:dyDescent="0.15">
      <c r="A28" s="114">
        <f t="shared" si="0"/>
        <v>0</v>
      </c>
      <c r="B28" s="314"/>
      <c r="C28" s="315">
        <v>20</v>
      </c>
      <c r="D28" s="10"/>
      <c r="E28" s="4"/>
      <c r="F28" s="10"/>
      <c r="G28" s="4"/>
      <c r="H28" s="11"/>
      <c r="I28" s="4"/>
      <c r="J28" s="12"/>
      <c r="K28" s="10"/>
      <c r="M28" s="117">
        <f t="shared" si="1"/>
        <v>0</v>
      </c>
    </row>
    <row r="29" spans="1:13" s="117" customFormat="1" ht="18" customHeight="1" x14ac:dyDescent="0.15">
      <c r="A29" s="114">
        <f t="shared" si="0"/>
        <v>0</v>
      </c>
      <c r="B29" s="314"/>
      <c r="C29" s="315">
        <v>21</v>
      </c>
      <c r="D29" s="10"/>
      <c r="E29" s="4"/>
      <c r="F29" s="10"/>
      <c r="G29" s="4"/>
      <c r="H29" s="11"/>
      <c r="I29" s="4"/>
      <c r="J29" s="12"/>
      <c r="K29" s="10"/>
      <c r="M29" s="117">
        <f t="shared" si="1"/>
        <v>0</v>
      </c>
    </row>
    <row r="30" spans="1:13" s="117" customFormat="1" ht="18" customHeight="1" x14ac:dyDescent="0.15">
      <c r="A30" s="114">
        <f t="shared" si="0"/>
        <v>0</v>
      </c>
      <c r="B30" s="314"/>
      <c r="C30" s="315">
        <v>22</v>
      </c>
      <c r="D30" s="10"/>
      <c r="E30" s="4"/>
      <c r="F30" s="10"/>
      <c r="G30" s="4"/>
      <c r="H30" s="11"/>
      <c r="I30" s="4"/>
      <c r="J30" s="12"/>
      <c r="K30" s="10"/>
      <c r="M30" s="117">
        <f t="shared" si="1"/>
        <v>0</v>
      </c>
    </row>
    <row r="31" spans="1:13" s="117" customFormat="1" ht="18" customHeight="1" x14ac:dyDescent="0.15">
      <c r="A31" s="114">
        <f t="shared" si="0"/>
        <v>0</v>
      </c>
      <c r="B31" s="314"/>
      <c r="C31" s="315">
        <v>23</v>
      </c>
      <c r="D31" s="10"/>
      <c r="E31" s="4"/>
      <c r="F31" s="10"/>
      <c r="G31" s="4"/>
      <c r="H31" s="11"/>
      <c r="I31" s="4"/>
      <c r="J31" s="12"/>
      <c r="K31" s="10"/>
      <c r="M31" s="117">
        <f t="shared" si="1"/>
        <v>0</v>
      </c>
    </row>
    <row r="32" spans="1:13" s="117" customFormat="1" ht="18" customHeight="1" x14ac:dyDescent="0.15">
      <c r="A32" s="114">
        <f t="shared" si="0"/>
        <v>0</v>
      </c>
      <c r="B32" s="314"/>
      <c r="C32" s="315">
        <v>24</v>
      </c>
      <c r="D32" s="10"/>
      <c r="E32" s="4"/>
      <c r="F32" s="10"/>
      <c r="G32" s="4"/>
      <c r="H32" s="11"/>
      <c r="I32" s="4"/>
      <c r="J32" s="12"/>
      <c r="K32" s="10"/>
      <c r="M32" s="117">
        <f t="shared" si="1"/>
        <v>0</v>
      </c>
    </row>
    <row r="33" spans="1:13" s="117" customFormat="1" ht="18" customHeight="1" x14ac:dyDescent="0.15">
      <c r="A33" s="114">
        <f t="shared" si="0"/>
        <v>0</v>
      </c>
      <c r="B33" s="314"/>
      <c r="C33" s="315">
        <v>25</v>
      </c>
      <c r="D33" s="10"/>
      <c r="E33" s="4"/>
      <c r="F33" s="10"/>
      <c r="G33" s="4"/>
      <c r="H33" s="11"/>
      <c r="I33" s="4"/>
      <c r="J33" s="12"/>
      <c r="K33" s="10"/>
      <c r="M33" s="117">
        <f t="shared" si="1"/>
        <v>0</v>
      </c>
    </row>
    <row r="34" spans="1:13" s="117" customFormat="1" ht="18" customHeight="1" x14ac:dyDescent="0.15">
      <c r="A34" s="114">
        <f t="shared" si="0"/>
        <v>0</v>
      </c>
      <c r="B34" s="314"/>
      <c r="C34" s="315">
        <v>26</v>
      </c>
      <c r="D34" s="10"/>
      <c r="E34" s="4"/>
      <c r="F34" s="10"/>
      <c r="G34" s="4"/>
      <c r="H34" s="11"/>
      <c r="I34" s="4"/>
      <c r="J34" s="12"/>
      <c r="K34" s="10"/>
      <c r="M34" s="117">
        <f t="shared" si="1"/>
        <v>0</v>
      </c>
    </row>
    <row r="35" spans="1:13" s="117" customFormat="1" ht="18" customHeight="1" x14ac:dyDescent="0.15">
      <c r="A35" s="114">
        <f t="shared" si="0"/>
        <v>0</v>
      </c>
      <c r="B35" s="314"/>
      <c r="C35" s="315">
        <v>27</v>
      </c>
      <c r="D35" s="10"/>
      <c r="E35" s="4"/>
      <c r="F35" s="10"/>
      <c r="G35" s="4"/>
      <c r="H35" s="11"/>
      <c r="I35" s="4"/>
      <c r="J35" s="12"/>
      <c r="K35" s="10"/>
      <c r="M35" s="117">
        <f t="shared" si="1"/>
        <v>0</v>
      </c>
    </row>
    <row r="36" spans="1:13" s="117" customFormat="1" ht="18" customHeight="1" x14ac:dyDescent="0.15">
      <c r="A36" s="114">
        <f t="shared" si="0"/>
        <v>0</v>
      </c>
      <c r="B36" s="314"/>
      <c r="C36" s="315">
        <v>28</v>
      </c>
      <c r="D36" s="10"/>
      <c r="E36" s="4"/>
      <c r="F36" s="10"/>
      <c r="G36" s="4"/>
      <c r="H36" s="11"/>
      <c r="I36" s="4"/>
      <c r="J36" s="12"/>
      <c r="K36" s="10"/>
      <c r="M36" s="117">
        <f t="shared" si="1"/>
        <v>0</v>
      </c>
    </row>
    <row r="37" spans="1:13" s="117" customFormat="1" ht="18" customHeight="1" x14ac:dyDescent="0.15">
      <c r="A37" s="114">
        <f t="shared" si="0"/>
        <v>0</v>
      </c>
      <c r="B37" s="314"/>
      <c r="C37" s="315">
        <v>29</v>
      </c>
      <c r="D37" s="10"/>
      <c r="E37" s="4"/>
      <c r="F37" s="10"/>
      <c r="G37" s="4"/>
      <c r="H37" s="11"/>
      <c r="I37" s="4"/>
      <c r="J37" s="12"/>
      <c r="K37" s="10"/>
      <c r="M37" s="117">
        <f t="shared" si="1"/>
        <v>0</v>
      </c>
    </row>
    <row r="38" spans="1:13" s="117" customFormat="1" ht="18" customHeight="1" x14ac:dyDescent="0.15">
      <c r="A38" s="114">
        <f t="shared" si="0"/>
        <v>0</v>
      </c>
      <c r="B38" s="314"/>
      <c r="C38" s="315">
        <v>30</v>
      </c>
      <c r="D38" s="10"/>
      <c r="E38" s="4"/>
      <c r="F38" s="10"/>
      <c r="G38" s="4"/>
      <c r="H38" s="11"/>
      <c r="I38" s="4"/>
      <c r="J38" s="12"/>
      <c r="K38" s="10"/>
      <c r="M38" s="117">
        <f t="shared" si="1"/>
        <v>0</v>
      </c>
    </row>
    <row r="39" spans="1:13" s="117" customFormat="1" ht="18" customHeight="1" x14ac:dyDescent="0.15">
      <c r="A39" s="114">
        <f t="shared" si="0"/>
        <v>0</v>
      </c>
      <c r="B39" s="314"/>
      <c r="C39" s="315">
        <v>31</v>
      </c>
      <c r="D39" s="10"/>
      <c r="E39" s="4"/>
      <c r="F39" s="10"/>
      <c r="G39" s="4"/>
      <c r="H39" s="11"/>
      <c r="I39" s="4"/>
      <c r="J39" s="12"/>
      <c r="K39" s="10"/>
      <c r="M39" s="117">
        <f t="shared" si="1"/>
        <v>0</v>
      </c>
    </row>
    <row r="40" spans="1:13" s="117" customFormat="1" ht="18" customHeight="1" x14ac:dyDescent="0.15">
      <c r="A40" s="114">
        <f t="shared" si="0"/>
        <v>0</v>
      </c>
      <c r="B40" s="314"/>
      <c r="C40" s="315">
        <v>32</v>
      </c>
      <c r="D40" s="10"/>
      <c r="E40" s="4"/>
      <c r="F40" s="10"/>
      <c r="G40" s="4"/>
      <c r="H40" s="11"/>
      <c r="I40" s="4"/>
      <c r="J40" s="12"/>
      <c r="K40" s="10"/>
      <c r="M40" s="117">
        <f t="shared" si="1"/>
        <v>0</v>
      </c>
    </row>
    <row r="41" spans="1:13" s="117" customFormat="1" ht="18" customHeight="1" x14ac:dyDescent="0.15">
      <c r="A41" s="114">
        <f t="shared" ref="A41:A58" si="2">IFERROR(IF(AND(OR($C41=1,AND($C41&gt;1,$M41&gt;0)), OR(TRIM($D41)="",TRIM($E41)="",TRIM($F41)="",TRIM($G41)="",TRIM($H41)="")),1001,0),3)</f>
        <v>0</v>
      </c>
      <c r="B41" s="314"/>
      <c r="C41" s="315">
        <v>33</v>
      </c>
      <c r="D41" s="10"/>
      <c r="E41" s="4"/>
      <c r="F41" s="10"/>
      <c r="G41" s="4"/>
      <c r="H41" s="11"/>
      <c r="I41" s="4"/>
      <c r="J41" s="12"/>
      <c r="K41" s="10"/>
      <c r="M41" s="117">
        <f t="shared" si="1"/>
        <v>0</v>
      </c>
    </row>
    <row r="42" spans="1:13" s="117" customFormat="1" ht="18" customHeight="1" x14ac:dyDescent="0.15">
      <c r="A42" s="114">
        <f t="shared" si="2"/>
        <v>0</v>
      </c>
      <c r="B42" s="314"/>
      <c r="C42" s="315">
        <v>34</v>
      </c>
      <c r="D42" s="10"/>
      <c r="E42" s="4"/>
      <c r="F42" s="10"/>
      <c r="G42" s="4"/>
      <c r="H42" s="11"/>
      <c r="I42" s="4"/>
      <c r="J42" s="12"/>
      <c r="K42" s="10"/>
      <c r="M42" s="117">
        <f t="shared" si="1"/>
        <v>0</v>
      </c>
    </row>
    <row r="43" spans="1:13" s="117" customFormat="1" ht="18" customHeight="1" x14ac:dyDescent="0.15">
      <c r="A43" s="114">
        <f t="shared" si="2"/>
        <v>0</v>
      </c>
      <c r="B43" s="314"/>
      <c r="C43" s="315">
        <v>35</v>
      </c>
      <c r="D43" s="10"/>
      <c r="E43" s="4"/>
      <c r="F43" s="10"/>
      <c r="G43" s="4"/>
      <c r="H43" s="11"/>
      <c r="I43" s="4"/>
      <c r="J43" s="12"/>
      <c r="K43" s="10"/>
      <c r="M43" s="117">
        <f t="shared" si="1"/>
        <v>0</v>
      </c>
    </row>
    <row r="44" spans="1:13" s="117" customFormat="1" ht="18" customHeight="1" x14ac:dyDescent="0.15">
      <c r="A44" s="114">
        <f t="shared" si="2"/>
        <v>0</v>
      </c>
      <c r="B44" s="314"/>
      <c r="C44" s="315">
        <v>36</v>
      </c>
      <c r="D44" s="10"/>
      <c r="E44" s="4"/>
      <c r="F44" s="10"/>
      <c r="G44" s="4"/>
      <c r="H44" s="11"/>
      <c r="I44" s="4"/>
      <c r="J44" s="12"/>
      <c r="K44" s="10"/>
      <c r="M44" s="117">
        <f t="shared" si="1"/>
        <v>0</v>
      </c>
    </row>
    <row r="45" spans="1:13" s="117" customFormat="1" ht="18" customHeight="1" x14ac:dyDescent="0.15">
      <c r="A45" s="114">
        <f t="shared" si="2"/>
        <v>0</v>
      </c>
      <c r="B45" s="314"/>
      <c r="C45" s="315">
        <v>37</v>
      </c>
      <c r="D45" s="10"/>
      <c r="E45" s="4"/>
      <c r="F45" s="10"/>
      <c r="G45" s="4"/>
      <c r="H45" s="11"/>
      <c r="I45" s="4"/>
      <c r="J45" s="12"/>
      <c r="K45" s="10"/>
      <c r="M45" s="117">
        <f t="shared" si="1"/>
        <v>0</v>
      </c>
    </row>
    <row r="46" spans="1:13" s="117" customFormat="1" ht="18" customHeight="1" x14ac:dyDescent="0.15">
      <c r="A46" s="114">
        <f t="shared" si="2"/>
        <v>0</v>
      </c>
      <c r="B46" s="314"/>
      <c r="C46" s="315">
        <v>38</v>
      </c>
      <c r="D46" s="10"/>
      <c r="E46" s="4"/>
      <c r="F46" s="10"/>
      <c r="G46" s="4"/>
      <c r="H46" s="11"/>
      <c r="I46" s="4"/>
      <c r="J46" s="12"/>
      <c r="K46" s="10"/>
      <c r="M46" s="117">
        <f t="shared" si="1"/>
        <v>0</v>
      </c>
    </row>
    <row r="47" spans="1:13" s="117" customFormat="1" ht="18" customHeight="1" x14ac:dyDescent="0.15">
      <c r="A47" s="114">
        <f t="shared" si="2"/>
        <v>0</v>
      </c>
      <c r="B47" s="314"/>
      <c r="C47" s="315">
        <v>39</v>
      </c>
      <c r="D47" s="10"/>
      <c r="E47" s="4"/>
      <c r="F47" s="10"/>
      <c r="G47" s="4"/>
      <c r="H47" s="11"/>
      <c r="I47" s="4"/>
      <c r="J47" s="12"/>
      <c r="K47" s="10"/>
      <c r="M47" s="117">
        <f t="shared" si="1"/>
        <v>0</v>
      </c>
    </row>
    <row r="48" spans="1:13" s="117" customFormat="1" ht="18" customHeight="1" x14ac:dyDescent="0.15">
      <c r="A48" s="114">
        <f t="shared" si="2"/>
        <v>0</v>
      </c>
      <c r="B48" s="314"/>
      <c r="C48" s="315">
        <v>40</v>
      </c>
      <c r="D48" s="10"/>
      <c r="E48" s="4"/>
      <c r="F48" s="10"/>
      <c r="G48" s="4"/>
      <c r="H48" s="11"/>
      <c r="I48" s="4"/>
      <c r="J48" s="12"/>
      <c r="K48" s="10"/>
      <c r="M48" s="117">
        <f t="shared" si="1"/>
        <v>0</v>
      </c>
    </row>
    <row r="49" spans="1:13" s="117" customFormat="1" ht="18" customHeight="1" x14ac:dyDescent="0.15">
      <c r="A49" s="114">
        <f t="shared" si="2"/>
        <v>0</v>
      </c>
      <c r="B49" s="314"/>
      <c r="C49" s="315">
        <v>41</v>
      </c>
      <c r="D49" s="10"/>
      <c r="E49" s="4"/>
      <c r="F49" s="10"/>
      <c r="G49" s="4"/>
      <c r="H49" s="11"/>
      <c r="I49" s="4"/>
      <c r="J49" s="12"/>
      <c r="K49" s="10"/>
      <c r="M49" s="117">
        <f t="shared" si="1"/>
        <v>0</v>
      </c>
    </row>
    <row r="50" spans="1:13" s="117" customFormat="1" ht="18" customHeight="1" x14ac:dyDescent="0.15">
      <c r="A50" s="114">
        <f t="shared" si="2"/>
        <v>0</v>
      </c>
      <c r="B50" s="314"/>
      <c r="C50" s="315">
        <v>42</v>
      </c>
      <c r="D50" s="10"/>
      <c r="E50" s="4"/>
      <c r="F50" s="10"/>
      <c r="G50" s="4"/>
      <c r="H50" s="11"/>
      <c r="I50" s="4"/>
      <c r="J50" s="12"/>
      <c r="K50" s="10"/>
      <c r="M50" s="117">
        <f t="shared" si="1"/>
        <v>0</v>
      </c>
    </row>
    <row r="51" spans="1:13" s="117" customFormat="1" ht="18" customHeight="1" x14ac:dyDescent="0.15">
      <c r="A51" s="114">
        <f t="shared" si="2"/>
        <v>0</v>
      </c>
      <c r="B51" s="314"/>
      <c r="C51" s="315">
        <v>43</v>
      </c>
      <c r="D51" s="10"/>
      <c r="E51" s="4"/>
      <c r="F51" s="10"/>
      <c r="G51" s="4"/>
      <c r="H51" s="11"/>
      <c r="I51" s="4"/>
      <c r="J51" s="12"/>
      <c r="K51" s="10"/>
      <c r="M51" s="117">
        <f t="shared" si="1"/>
        <v>0</v>
      </c>
    </row>
    <row r="52" spans="1:13" s="117" customFormat="1" ht="18" customHeight="1" x14ac:dyDescent="0.15">
      <c r="A52" s="114">
        <f t="shared" si="2"/>
        <v>0</v>
      </c>
      <c r="B52" s="314"/>
      <c r="C52" s="315">
        <v>44</v>
      </c>
      <c r="D52" s="10"/>
      <c r="E52" s="4"/>
      <c r="F52" s="10"/>
      <c r="G52" s="4"/>
      <c r="H52" s="11"/>
      <c r="I52" s="4"/>
      <c r="J52" s="12"/>
      <c r="K52" s="10"/>
      <c r="M52" s="117">
        <f t="shared" si="1"/>
        <v>0</v>
      </c>
    </row>
    <row r="53" spans="1:13" s="117" customFormat="1" ht="18" customHeight="1" x14ac:dyDescent="0.15">
      <c r="A53" s="114">
        <f t="shared" si="2"/>
        <v>0</v>
      </c>
      <c r="B53" s="314"/>
      <c r="C53" s="315">
        <v>45</v>
      </c>
      <c r="D53" s="10"/>
      <c r="E53" s="4"/>
      <c r="F53" s="10"/>
      <c r="G53" s="4"/>
      <c r="H53" s="11"/>
      <c r="I53" s="4"/>
      <c r="J53" s="12"/>
      <c r="K53" s="10"/>
      <c r="M53" s="117">
        <f t="shared" si="1"/>
        <v>0</v>
      </c>
    </row>
    <row r="54" spans="1:13" s="117" customFormat="1" ht="18" customHeight="1" x14ac:dyDescent="0.15">
      <c r="A54" s="114">
        <f t="shared" si="2"/>
        <v>0</v>
      </c>
      <c r="B54" s="314"/>
      <c r="C54" s="315">
        <v>46</v>
      </c>
      <c r="D54" s="10"/>
      <c r="E54" s="4"/>
      <c r="F54" s="10"/>
      <c r="G54" s="4"/>
      <c r="H54" s="11"/>
      <c r="I54" s="4"/>
      <c r="J54" s="12"/>
      <c r="K54" s="10"/>
      <c r="M54" s="117">
        <f t="shared" si="1"/>
        <v>0</v>
      </c>
    </row>
    <row r="55" spans="1:13" s="117" customFormat="1" ht="18" customHeight="1" x14ac:dyDescent="0.15">
      <c r="A55" s="114">
        <f t="shared" si="2"/>
        <v>0</v>
      </c>
      <c r="B55" s="314"/>
      <c r="C55" s="315">
        <v>47</v>
      </c>
      <c r="D55" s="10"/>
      <c r="E55" s="4"/>
      <c r="F55" s="10"/>
      <c r="G55" s="4"/>
      <c r="H55" s="11"/>
      <c r="I55" s="4"/>
      <c r="J55" s="12"/>
      <c r="K55" s="10"/>
      <c r="M55" s="117">
        <f t="shared" si="1"/>
        <v>0</v>
      </c>
    </row>
    <row r="56" spans="1:13" s="117" customFormat="1" ht="18" customHeight="1" x14ac:dyDescent="0.15">
      <c r="A56" s="114">
        <f t="shared" si="2"/>
        <v>0</v>
      </c>
      <c r="B56" s="314"/>
      <c r="C56" s="315">
        <v>48</v>
      </c>
      <c r="D56" s="10"/>
      <c r="E56" s="4"/>
      <c r="F56" s="10"/>
      <c r="G56" s="4"/>
      <c r="H56" s="11"/>
      <c r="I56" s="4"/>
      <c r="J56" s="12"/>
      <c r="K56" s="10"/>
      <c r="M56" s="117">
        <f t="shared" si="1"/>
        <v>0</v>
      </c>
    </row>
    <row r="57" spans="1:13" s="117" customFormat="1" ht="18" customHeight="1" x14ac:dyDescent="0.15">
      <c r="A57" s="114">
        <f t="shared" si="2"/>
        <v>0</v>
      </c>
      <c r="B57" s="314"/>
      <c r="C57" s="315">
        <v>49</v>
      </c>
      <c r="D57" s="10"/>
      <c r="E57" s="4"/>
      <c r="F57" s="10"/>
      <c r="G57" s="4"/>
      <c r="H57" s="11"/>
      <c r="I57" s="4"/>
      <c r="J57" s="12"/>
      <c r="K57" s="10"/>
      <c r="M57" s="117">
        <f t="shared" si="1"/>
        <v>0</v>
      </c>
    </row>
    <row r="58" spans="1:13" s="117" customFormat="1" ht="18" customHeight="1" x14ac:dyDescent="0.15">
      <c r="A58" s="114">
        <f t="shared" si="2"/>
        <v>0</v>
      </c>
      <c r="B58" s="314"/>
      <c r="C58" s="316">
        <v>50</v>
      </c>
      <c r="D58" s="13"/>
      <c r="E58" s="3"/>
      <c r="F58" s="13"/>
      <c r="G58" s="3"/>
      <c r="H58" s="14"/>
      <c r="I58" s="3"/>
      <c r="J58" s="15"/>
      <c r="K58" s="13"/>
      <c r="M58" s="117">
        <f t="shared" si="1"/>
        <v>0</v>
      </c>
    </row>
  </sheetData>
  <sheetProtection algorithmName="SHA-512" hashValue="IF2i71ZPk/ZuGjHmSOYS0jqYUo2DRN6SfeUNBRdu+eVHZLhdYlIsvXqnhL38Pu7ml6D6TYKp8u4kgupx6mYvOA==" saltValue="V6CNhmTODOmdAZrnerHwcA==" spinCount="100000" sheet="1" objects="1" scenarios="1"/>
  <mergeCells count="2">
    <mergeCell ref="C3:K3"/>
    <mergeCell ref="C4:K4"/>
  </mergeCells>
  <phoneticPr fontId="5"/>
  <conditionalFormatting sqref="D9:D58">
    <cfRule type="expression" dxfId="4" priority="5" stopIfTrue="1">
      <formula>AND($A9&lt;&gt;0, TRIM($D9)="")</formula>
    </cfRule>
  </conditionalFormatting>
  <conditionalFormatting sqref="E9:E58">
    <cfRule type="expression" dxfId="3" priority="4" stopIfTrue="1">
      <formula>AND($A9&lt;&gt;0, TRIM($E9)="")</formula>
    </cfRule>
  </conditionalFormatting>
  <conditionalFormatting sqref="F9:F58">
    <cfRule type="expression" dxfId="2" priority="3" stopIfTrue="1">
      <formula>AND($A9&lt;&gt;0, TRIM($F9)="")</formula>
    </cfRule>
  </conditionalFormatting>
  <conditionalFormatting sqref="G9:G58">
    <cfRule type="expression" dxfId="1" priority="2" stopIfTrue="1">
      <formula>AND($A9&lt;&gt;0, TRIM($G9)="")</formula>
    </cfRule>
  </conditionalFormatting>
  <conditionalFormatting sqref="H9:H58">
    <cfRule type="expression" dxfId="0" priority="1" stopIfTrue="1">
      <formula>AND($A9&lt;&gt;0, TRIM($H9)="")</formula>
    </cfRule>
  </conditionalFormatting>
  <dataValidations count="8">
    <dataValidation errorStyle="warning" imeMode="hiragana" allowBlank="1" showInputMessage="1" showErrorMessage="1" sqref="D9:D58" xr:uid="{DB87EB5B-7634-4568-99E3-9D96BF343A0A}"/>
    <dataValidation errorStyle="warning" imeMode="hiragana" allowBlank="1" showInputMessage="1" showErrorMessage="1" sqref="E9:E58" xr:uid="{575F6762-555B-4B51-A94E-BCC44552D7FA}"/>
    <dataValidation errorStyle="warning" imeMode="fullKatakana" allowBlank="1" showInputMessage="1" showErrorMessage="1" sqref="F9:F58" xr:uid="{6D2715EA-7221-45F4-9F1E-DCA6B90FE992}"/>
    <dataValidation type="list" imeMode="halfAlpha" allowBlank="1" showInputMessage="1" showErrorMessage="1" error="リストから選択してください" sqref="G9:G58" xr:uid="{6E71148C-ED52-480A-BAE7-DE3D21CF666F}">
      <formula1>"男,女,　"</formula1>
    </dataValidation>
    <dataValidation type="date" imeMode="halfAlpha" allowBlank="1" showInputMessage="1" showErrorMessage="1" error="有効な日付を入力してください" sqref="H9:H58" xr:uid="{B3BBB1C4-8299-4347-BE16-A22A6CED0658}">
      <formula1>92</formula1>
      <formula2>73415</formula2>
    </dataValidation>
    <dataValidation type="list" imeMode="halfAlpha" allowBlank="1" showInputMessage="1" showErrorMessage="1" error="リストから選択してください" sqref="I9:I58" xr:uid="{144B217B-1DC6-46B9-AC97-AD754A3CD8D7}">
      <formula1>"常勤,非常勤,　"</formula1>
    </dataValidation>
    <dataValidation errorStyle="warning" imeMode="hiragana" allowBlank="1" showInputMessage="1" showErrorMessage="1" sqref="J9:J58" xr:uid="{9D130820-B799-4C88-A2B4-8FE000D5218C}"/>
    <dataValidation errorStyle="warning" imeMode="hiragana" allowBlank="1" showInputMessage="1" showErrorMessage="1" sqref="K9:K58" xr:uid="{79DB4399-B4D2-4A21-955E-8E1709D3BC86}"/>
  </dataValidations>
  <pageMargins left="0.43307086614173229" right="0.35433070866141736" top="0.51181102362204722" bottom="0.31496062992125984" header="0.31496062992125984" footer="0.31496062992125984"/>
  <pageSetup paperSize="9" scale="95" fitToHeight="0" orientation="landscape" r:id="rId1"/>
  <headerFooter>
    <oddHeader>&amp;R&amp;8&amp;P/&amp;N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F279"/>
  <sheetViews>
    <sheetView zoomScaleNormal="100" workbookViewId="0"/>
  </sheetViews>
  <sheetFormatPr defaultRowHeight="13.5" x14ac:dyDescent="0.15"/>
  <cols>
    <col min="1" max="1" width="17.25" style="103" customWidth="1"/>
    <col min="2" max="16384" width="9" style="103"/>
  </cols>
  <sheetData>
    <row r="1" spans="1:6" x14ac:dyDescent="0.15">
      <c r="A1" s="103"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6" x14ac:dyDescent="0.15">
      <c r="A2" s="103" t="str">
        <f>"@神奈川県@和歌山県@鹿児島県@"</f>
        <v>@神奈川県@和歌山県@鹿児島県@</v>
      </c>
    </row>
    <row r="3" spans="1:6" x14ac:dyDescent="0.15">
      <c r="A3" s="103" t="s">
        <v>580</v>
      </c>
    </row>
    <row r="4" spans="1:6" x14ac:dyDescent="0.15">
      <c r="A4" s="103" t="s">
        <v>581</v>
      </c>
    </row>
    <row r="10" spans="1:6" x14ac:dyDescent="0.15">
      <c r="A10" s="293" t="s">
        <v>538</v>
      </c>
      <c r="B10" s="293" t="s">
        <v>537</v>
      </c>
      <c r="C10" s="293" t="s">
        <v>536</v>
      </c>
      <c r="D10" s="293" t="s">
        <v>534</v>
      </c>
      <c r="E10" s="293" t="s">
        <v>38</v>
      </c>
      <c r="F10" s="293" t="s">
        <v>535</v>
      </c>
    </row>
    <row r="11" spans="1:6" x14ac:dyDescent="0.15">
      <c r="A11" s="294" t="str">
        <f t="shared" ref="A11:A74" si="0">IF(MAX($B$11:$B$278)&gt;=C11,VLOOKUP(C11,$B$11:$F$278,5),"　")</f>
        <v>　</v>
      </c>
      <c r="B11" s="294" t="str">
        <f>IF(入力シート!H212="○",COUNTIF(入力シート!$H$212:H212,"○"),"")</f>
        <v/>
      </c>
      <c r="C11" s="294">
        <v>1</v>
      </c>
      <c r="D11" s="295" t="s">
        <v>508</v>
      </c>
      <c r="E11" s="295" t="s">
        <v>739</v>
      </c>
      <c r="F11" s="295" t="str">
        <f>D11 &amp; " - " &amp; E11</f>
        <v>物品:1　車両・船舶・航空機 - 中型・大型自動車(バス・トラック)</v>
      </c>
    </row>
    <row r="12" spans="1:6" x14ac:dyDescent="0.15">
      <c r="A12" s="294" t="str">
        <f t="shared" si="0"/>
        <v>　</v>
      </c>
      <c r="B12" s="294" t="str">
        <f>IF(入力シート!H213="○",COUNTIF(入力シート!$H$212:H213,"○"),"")</f>
        <v/>
      </c>
      <c r="C12" s="294">
        <v>2</v>
      </c>
      <c r="D12" s="295" t="s">
        <v>508</v>
      </c>
      <c r="E12" s="295" t="s">
        <v>740</v>
      </c>
      <c r="F12" s="295" t="str">
        <f t="shared" ref="F12:F64" si="1">D12 &amp; " - " &amp; E12</f>
        <v>物品:1　車両・船舶・航空機 - 自動車(普通自動車、軽自動車、小型自動車等)</v>
      </c>
    </row>
    <row r="13" spans="1:6" x14ac:dyDescent="0.15">
      <c r="A13" s="294" t="str">
        <f t="shared" si="0"/>
        <v>　</v>
      </c>
      <c r="B13" s="294" t="str">
        <f>IF(入力シート!H214="○",COUNTIF(入力シート!$H$212:H214,"○"),"")</f>
        <v/>
      </c>
      <c r="C13" s="294">
        <v>3</v>
      </c>
      <c r="D13" s="295" t="s">
        <v>508</v>
      </c>
      <c r="E13" s="295" t="s">
        <v>278</v>
      </c>
      <c r="F13" s="295" t="str">
        <f t="shared" si="1"/>
        <v>物品:1　車両・船舶・航空機 - 救急自動車</v>
      </c>
    </row>
    <row r="14" spans="1:6" x14ac:dyDescent="0.15">
      <c r="A14" s="294" t="str">
        <f t="shared" si="0"/>
        <v>　</v>
      </c>
      <c r="B14" s="294" t="str">
        <f>IF(入力シート!H215="○",COUNTIF(入力シート!$H$212:H215,"○"),"")</f>
        <v/>
      </c>
      <c r="C14" s="294">
        <v>4</v>
      </c>
      <c r="D14" s="295" t="s">
        <v>508</v>
      </c>
      <c r="E14" s="295" t="s">
        <v>279</v>
      </c>
      <c r="F14" s="295" t="str">
        <f t="shared" si="1"/>
        <v>物品:1　車両・船舶・航空機 - 消防自動車</v>
      </c>
    </row>
    <row r="15" spans="1:6" x14ac:dyDescent="0.15">
      <c r="A15" s="294" t="str">
        <f t="shared" si="0"/>
        <v>　</v>
      </c>
      <c r="B15" s="294" t="str">
        <f>IF(入力シート!H216="○",COUNTIF(入力シート!$H$212:H216,"○"),"")</f>
        <v/>
      </c>
      <c r="C15" s="294">
        <v>5</v>
      </c>
      <c r="D15" s="295" t="s">
        <v>508</v>
      </c>
      <c r="E15" s="295" t="s">
        <v>762</v>
      </c>
      <c r="F15" s="295" t="str">
        <f t="shared" si="1"/>
        <v>物品:1　車両・船舶・航空機 - 自動二輪車・原動機付自転車</v>
      </c>
    </row>
    <row r="16" spans="1:6" x14ac:dyDescent="0.15">
      <c r="A16" s="294" t="str">
        <f t="shared" si="0"/>
        <v>　</v>
      </c>
      <c r="B16" s="294" t="str">
        <f>IF(入力シート!H217="○",COUNTIF(入力シート!$H$212:H217,"○"),"")</f>
        <v/>
      </c>
      <c r="C16" s="294">
        <v>6</v>
      </c>
      <c r="D16" s="295" t="s">
        <v>508</v>
      </c>
      <c r="E16" s="295" t="s">
        <v>280</v>
      </c>
      <c r="F16" s="295" t="str">
        <f t="shared" si="1"/>
        <v>物品:1　車両・船舶・航空機 - 自動車関連用品</v>
      </c>
    </row>
    <row r="17" spans="1:6" x14ac:dyDescent="0.15">
      <c r="A17" s="294" t="str">
        <f t="shared" si="0"/>
        <v>　</v>
      </c>
      <c r="B17" s="294" t="str">
        <f>IF(入力シート!H218="○",COUNTIF(入力シート!$H$212:H218,"○"),"")</f>
        <v/>
      </c>
      <c r="C17" s="294">
        <v>7</v>
      </c>
      <c r="D17" s="295" t="s">
        <v>508</v>
      </c>
      <c r="E17" s="295" t="s">
        <v>281</v>
      </c>
      <c r="F17" s="295" t="str">
        <f t="shared" si="1"/>
        <v>物品:1　車両・船舶・航空機 - 自転車</v>
      </c>
    </row>
    <row r="18" spans="1:6" x14ac:dyDescent="0.15">
      <c r="A18" s="294" t="str">
        <f t="shared" si="0"/>
        <v>　</v>
      </c>
      <c r="B18" s="294" t="str">
        <f>IF(入力シート!H219="○",COUNTIF(入力シート!$H$212:H219,"○"),"")</f>
        <v/>
      </c>
      <c r="C18" s="294">
        <v>8</v>
      </c>
      <c r="D18" s="295" t="s">
        <v>508</v>
      </c>
      <c r="E18" s="295" t="s">
        <v>282</v>
      </c>
      <c r="F18" s="295" t="str">
        <f t="shared" si="1"/>
        <v>物品:1　車両・船舶・航空機 - ボート・ヨット</v>
      </c>
    </row>
    <row r="19" spans="1:6" x14ac:dyDescent="0.15">
      <c r="A19" s="294" t="str">
        <f t="shared" si="0"/>
        <v>　</v>
      </c>
      <c r="B19" s="294" t="str">
        <f>IF(入力シート!H220="○",COUNTIF(入力シート!$H$212:H220,"○"),"")</f>
        <v/>
      </c>
      <c r="C19" s="294">
        <v>9</v>
      </c>
      <c r="D19" s="295" t="s">
        <v>508</v>
      </c>
      <c r="E19" s="295" t="s">
        <v>741</v>
      </c>
      <c r="F19" s="295" t="str">
        <f t="shared" si="1"/>
        <v>物品:1　車両・船舶・航空機 - 無人航空機(ドローンを含む)</v>
      </c>
    </row>
    <row r="20" spans="1:6" x14ac:dyDescent="0.15">
      <c r="A20" s="294" t="str">
        <f t="shared" si="0"/>
        <v>　</v>
      </c>
      <c r="B20" s="294" t="str">
        <f>IF(入力シート!H221="○",COUNTIF(入力シート!$H$212:H221,"○"),"")</f>
        <v/>
      </c>
      <c r="C20" s="294">
        <v>10</v>
      </c>
      <c r="D20" s="295" t="s">
        <v>509</v>
      </c>
      <c r="E20" s="295" t="s">
        <v>283</v>
      </c>
      <c r="F20" s="295" t="str">
        <f t="shared" si="1"/>
        <v>物品:2　工作機械器具 - 計量・計測機器</v>
      </c>
    </row>
    <row r="21" spans="1:6" x14ac:dyDescent="0.15">
      <c r="A21" s="294" t="str">
        <f t="shared" si="0"/>
        <v>　</v>
      </c>
      <c r="B21" s="294" t="str">
        <f>IF(入力シート!H222="○",COUNTIF(入力シート!$H$212:H222,"○"),"")</f>
        <v/>
      </c>
      <c r="C21" s="294">
        <v>11</v>
      </c>
      <c r="D21" s="295" t="s">
        <v>509</v>
      </c>
      <c r="E21" s="295" t="s">
        <v>284</v>
      </c>
      <c r="F21" s="295" t="str">
        <f t="shared" si="1"/>
        <v>物品:2　工作機械器具 - 工具類</v>
      </c>
    </row>
    <row r="22" spans="1:6" x14ac:dyDescent="0.15">
      <c r="A22" s="294" t="str">
        <f t="shared" si="0"/>
        <v>　</v>
      </c>
      <c r="B22" s="294" t="str">
        <f>IF(入力シート!H223="○",COUNTIF(入力シート!$H$212:H223,"○"),"")</f>
        <v/>
      </c>
      <c r="C22" s="294">
        <v>12</v>
      </c>
      <c r="D22" s="295" t="s">
        <v>648</v>
      </c>
      <c r="E22" s="295" t="s">
        <v>658</v>
      </c>
      <c r="F22" s="295" t="str">
        <f t="shared" si="1"/>
        <v>物品:3　農業用・土木用機械器具 - 農業用・土木用機械器具</v>
      </c>
    </row>
    <row r="23" spans="1:6" x14ac:dyDescent="0.15">
      <c r="A23" s="294" t="str">
        <f t="shared" si="0"/>
        <v>　</v>
      </c>
      <c r="B23" s="294" t="str">
        <f>IF(入力シート!H224="○",COUNTIF(入力シート!$H$212:H224,"○"),"")</f>
        <v/>
      </c>
      <c r="C23" s="294">
        <v>13</v>
      </c>
      <c r="D23" s="295" t="s">
        <v>510</v>
      </c>
      <c r="E23" s="295" t="s">
        <v>285</v>
      </c>
      <c r="F23" s="295" t="str">
        <f t="shared" si="1"/>
        <v>物品:4　環境調整機械器具 - 水道機材</v>
      </c>
    </row>
    <row r="24" spans="1:6" x14ac:dyDescent="0.15">
      <c r="A24" s="294" t="str">
        <f t="shared" si="0"/>
        <v>　</v>
      </c>
      <c r="B24" s="294" t="str">
        <f>IF(入力シート!H225="○",COUNTIF(入力シート!$H$212:H225,"○"),"")</f>
        <v/>
      </c>
      <c r="C24" s="294">
        <v>14</v>
      </c>
      <c r="D24" s="295" t="s">
        <v>510</v>
      </c>
      <c r="E24" s="295" t="s">
        <v>582</v>
      </c>
      <c r="F24" s="295" t="str">
        <f t="shared" si="1"/>
        <v>物品:4　環境調整機械器具 - 空調機器</v>
      </c>
    </row>
    <row r="25" spans="1:6" x14ac:dyDescent="0.15">
      <c r="A25" s="294" t="str">
        <f t="shared" si="0"/>
        <v>　</v>
      </c>
      <c r="B25" s="294" t="str">
        <f>IF(入力シート!H226="○",COUNTIF(入力シート!$H$212:H226,"○"),"")</f>
        <v/>
      </c>
      <c r="C25" s="294">
        <v>15</v>
      </c>
      <c r="D25" s="295" t="s">
        <v>511</v>
      </c>
      <c r="E25" s="295" t="s">
        <v>286</v>
      </c>
      <c r="F25" s="295" t="str">
        <f t="shared" si="1"/>
        <v>物品:5　電気・通信機械器具 - 視聴覚機材</v>
      </c>
    </row>
    <row r="26" spans="1:6" x14ac:dyDescent="0.15">
      <c r="A26" s="294" t="str">
        <f t="shared" si="0"/>
        <v>　</v>
      </c>
      <c r="B26" s="294" t="str">
        <f>IF(入力シート!H227="○",COUNTIF(入力シート!$H$212:H227,"○"),"")</f>
        <v/>
      </c>
      <c r="C26" s="294">
        <v>16</v>
      </c>
      <c r="D26" s="295" t="s">
        <v>511</v>
      </c>
      <c r="E26" s="295" t="s">
        <v>287</v>
      </c>
      <c r="F26" s="295" t="str">
        <f t="shared" si="1"/>
        <v>物品:5　電気・通信機械器具 - 音響装置</v>
      </c>
    </row>
    <row r="27" spans="1:6" x14ac:dyDescent="0.15">
      <c r="A27" s="294" t="str">
        <f t="shared" si="0"/>
        <v>　</v>
      </c>
      <c r="B27" s="294" t="str">
        <f>IF(入力シート!H228="○",COUNTIF(入力シート!$H$212:H228,"○"),"")</f>
        <v/>
      </c>
      <c r="C27" s="294">
        <v>17</v>
      </c>
      <c r="D27" s="295" t="s">
        <v>511</v>
      </c>
      <c r="E27" s="295" t="s">
        <v>288</v>
      </c>
      <c r="F27" s="295" t="str">
        <f t="shared" si="1"/>
        <v>物品:5　電気・通信機械器具 - LED照明機器</v>
      </c>
    </row>
    <row r="28" spans="1:6" x14ac:dyDescent="0.15">
      <c r="A28" s="294" t="str">
        <f t="shared" si="0"/>
        <v>　</v>
      </c>
      <c r="B28" s="294" t="str">
        <f>IF(入力シート!H229="○",COUNTIF(入力シート!$H$212:H229,"○"),"")</f>
        <v/>
      </c>
      <c r="C28" s="294">
        <v>18</v>
      </c>
      <c r="D28" s="295" t="s">
        <v>511</v>
      </c>
      <c r="E28" s="295" t="s">
        <v>290</v>
      </c>
      <c r="F28" s="295" t="str">
        <f t="shared" si="1"/>
        <v>物品:5　電気・通信機械器具 - 遠隔監視装置</v>
      </c>
    </row>
    <row r="29" spans="1:6" x14ac:dyDescent="0.15">
      <c r="A29" s="294" t="str">
        <f t="shared" si="0"/>
        <v>　</v>
      </c>
      <c r="B29" s="294" t="str">
        <f>IF(入力シート!H230="○",COUNTIF(入力シート!$H$212:H230,"○"),"")</f>
        <v/>
      </c>
      <c r="C29" s="294">
        <v>19</v>
      </c>
      <c r="D29" s="295" t="s">
        <v>511</v>
      </c>
      <c r="E29" s="295" t="s">
        <v>742</v>
      </c>
      <c r="F29" s="295" t="str">
        <f t="shared" si="1"/>
        <v>物品:5　電気・通信機械器具 - 無停電電源装置(UPS)</v>
      </c>
    </row>
    <row r="30" spans="1:6" x14ac:dyDescent="0.15">
      <c r="A30" s="294" t="str">
        <f t="shared" si="0"/>
        <v>　</v>
      </c>
      <c r="B30" s="294" t="str">
        <f>IF(入力シート!H231="○",COUNTIF(入力シート!$H$212:H231,"○"),"")</f>
        <v/>
      </c>
      <c r="C30" s="294">
        <v>20</v>
      </c>
      <c r="D30" s="295" t="s">
        <v>511</v>
      </c>
      <c r="E30" s="295" t="s">
        <v>291</v>
      </c>
      <c r="F30" s="295" t="str">
        <f t="shared" si="1"/>
        <v>物品:5　電気・通信機械器具 - 無線装置</v>
      </c>
    </row>
    <row r="31" spans="1:6" x14ac:dyDescent="0.15">
      <c r="A31" s="294" t="str">
        <f t="shared" si="0"/>
        <v>　</v>
      </c>
      <c r="B31" s="294" t="str">
        <f>IF(入力シート!H232="○",COUNTIF(入力シート!$H$212:H232,"○"),"")</f>
        <v/>
      </c>
      <c r="C31" s="294">
        <v>21</v>
      </c>
      <c r="D31" s="295" t="s">
        <v>511</v>
      </c>
      <c r="E31" s="295" t="s">
        <v>659</v>
      </c>
      <c r="F31" s="295" t="str">
        <f t="shared" si="1"/>
        <v>物品:5　電気・通信機械器具 - 携帯電話・スマートフォン</v>
      </c>
    </row>
    <row r="32" spans="1:6" x14ac:dyDescent="0.15">
      <c r="A32" s="294" t="str">
        <f t="shared" si="0"/>
        <v>　</v>
      </c>
      <c r="B32" s="294" t="str">
        <f>IF(入力シート!H233="○",COUNTIF(入力シート!$H$212:H233,"○"),"")</f>
        <v/>
      </c>
      <c r="C32" s="294">
        <v>22</v>
      </c>
      <c r="D32" s="295" t="s">
        <v>511</v>
      </c>
      <c r="E32" s="295" t="s">
        <v>292</v>
      </c>
      <c r="F32" s="295" t="str">
        <f t="shared" si="1"/>
        <v>物品:5　電気・通信機械器具 - 一般家庭電気器具</v>
      </c>
    </row>
    <row r="33" spans="1:6" x14ac:dyDescent="0.15">
      <c r="A33" s="294" t="str">
        <f t="shared" si="0"/>
        <v>　</v>
      </c>
      <c r="B33" s="294" t="str">
        <f>IF(入力シート!H234="○",COUNTIF(入力シート!$H$212:H234,"○"),"")</f>
        <v/>
      </c>
      <c r="C33" s="294">
        <v>23</v>
      </c>
      <c r="D33" s="295" t="s">
        <v>512</v>
      </c>
      <c r="E33" s="295" t="s">
        <v>293</v>
      </c>
      <c r="F33" s="295" t="str">
        <f t="shared" si="1"/>
        <v>物品:6　理化学・計測機械器具 - 温度計測機器</v>
      </c>
    </row>
    <row r="34" spans="1:6" x14ac:dyDescent="0.15">
      <c r="A34" s="294" t="str">
        <f t="shared" si="0"/>
        <v>　</v>
      </c>
      <c r="B34" s="294" t="str">
        <f>IF(入力シート!H235="○",COUNTIF(入力シート!$H$212:H235,"○"),"")</f>
        <v/>
      </c>
      <c r="C34" s="294">
        <v>24</v>
      </c>
      <c r="D34" s="295" t="s">
        <v>512</v>
      </c>
      <c r="E34" s="295" t="s">
        <v>294</v>
      </c>
      <c r="F34" s="295" t="str">
        <f t="shared" si="1"/>
        <v>物品:6　理化学・計測機械器具 - 水質計測機器</v>
      </c>
    </row>
    <row r="35" spans="1:6" x14ac:dyDescent="0.15">
      <c r="A35" s="294" t="str">
        <f t="shared" si="0"/>
        <v>　</v>
      </c>
      <c r="B35" s="294" t="str">
        <f>IF(入力シート!H236="○",COUNTIF(入力シート!$H$212:H236,"○"),"")</f>
        <v/>
      </c>
      <c r="C35" s="294">
        <v>25</v>
      </c>
      <c r="D35" s="295" t="s">
        <v>512</v>
      </c>
      <c r="E35" s="295" t="s">
        <v>295</v>
      </c>
      <c r="F35" s="295" t="str">
        <f t="shared" si="1"/>
        <v>物品:6　理化学・計測機械器具 - 精密測定機器</v>
      </c>
    </row>
    <row r="36" spans="1:6" x14ac:dyDescent="0.15">
      <c r="A36" s="294" t="str">
        <f t="shared" si="0"/>
        <v>　</v>
      </c>
      <c r="B36" s="294" t="str">
        <f>IF(入力シート!H237="○",COUNTIF(入力シート!$H$212:H237,"○"),"")</f>
        <v/>
      </c>
      <c r="C36" s="294">
        <v>26</v>
      </c>
      <c r="D36" s="295" t="s">
        <v>512</v>
      </c>
      <c r="E36" s="295" t="s">
        <v>296</v>
      </c>
      <c r="F36" s="295" t="str">
        <f t="shared" si="1"/>
        <v>物品:6　理化学・計測機械器具 - 光学器械</v>
      </c>
    </row>
    <row r="37" spans="1:6" x14ac:dyDescent="0.15">
      <c r="A37" s="294" t="str">
        <f t="shared" si="0"/>
        <v>　</v>
      </c>
      <c r="B37" s="294" t="str">
        <f>IF(入力シート!H238="○",COUNTIF(入力シート!$H$212:H238,"○"),"")</f>
        <v/>
      </c>
      <c r="C37" s="294">
        <v>27</v>
      </c>
      <c r="D37" s="295" t="s">
        <v>513</v>
      </c>
      <c r="E37" s="295" t="s">
        <v>297</v>
      </c>
      <c r="F37" s="295" t="str">
        <f t="shared" si="1"/>
        <v>物品:7　医療機器・医薬材料 - 医療機器</v>
      </c>
    </row>
    <row r="38" spans="1:6" x14ac:dyDescent="0.15">
      <c r="A38" s="294" t="str">
        <f t="shared" si="0"/>
        <v>　</v>
      </c>
      <c r="B38" s="294" t="str">
        <f>IF(入力シート!H239="○",COUNTIF(入力シート!$H$212:H239,"○"),"")</f>
        <v/>
      </c>
      <c r="C38" s="294">
        <v>28</v>
      </c>
      <c r="D38" s="295" t="s">
        <v>513</v>
      </c>
      <c r="E38" s="295" t="s">
        <v>298</v>
      </c>
      <c r="F38" s="295" t="str">
        <f t="shared" si="1"/>
        <v>物品:7　医療機器・医薬材料 - 衛生材料</v>
      </c>
    </row>
    <row r="39" spans="1:6" x14ac:dyDescent="0.15">
      <c r="A39" s="294" t="str">
        <f t="shared" si="0"/>
        <v>　</v>
      </c>
      <c r="B39" s="294" t="str">
        <f>IF(入力シート!H240="○",COUNTIF(入力シート!$H$212:H240,"○"),"")</f>
        <v/>
      </c>
      <c r="C39" s="294">
        <v>29</v>
      </c>
      <c r="D39" s="295" t="s">
        <v>513</v>
      </c>
      <c r="E39" s="295" t="s">
        <v>299</v>
      </c>
      <c r="F39" s="295" t="str">
        <f t="shared" si="1"/>
        <v>物品:7　医療機器・医薬材料 - 介護・福祉用具</v>
      </c>
    </row>
    <row r="40" spans="1:6" x14ac:dyDescent="0.15">
      <c r="A40" s="294" t="str">
        <f t="shared" si="0"/>
        <v>　</v>
      </c>
      <c r="B40" s="294" t="str">
        <f>IF(入力シート!H241="○",COUNTIF(入力シート!$H$212:H241,"○"),"")</f>
        <v/>
      </c>
      <c r="C40" s="294">
        <v>30</v>
      </c>
      <c r="D40" s="295" t="s">
        <v>513</v>
      </c>
      <c r="E40" s="295" t="s">
        <v>300</v>
      </c>
      <c r="F40" s="295" t="str">
        <f t="shared" si="1"/>
        <v>物品:7　医療機器・医薬材料 - 医薬品</v>
      </c>
    </row>
    <row r="41" spans="1:6" x14ac:dyDescent="0.15">
      <c r="A41" s="294" t="str">
        <f t="shared" si="0"/>
        <v>　</v>
      </c>
      <c r="B41" s="294" t="str">
        <f>IF(入力シート!H242="○",COUNTIF(入力シート!$H$212:H242,"○"),"")</f>
        <v/>
      </c>
      <c r="C41" s="294">
        <v>31</v>
      </c>
      <c r="D41" s="295" t="s">
        <v>513</v>
      </c>
      <c r="E41" s="295" t="s">
        <v>301</v>
      </c>
      <c r="F41" s="295" t="str">
        <f t="shared" si="1"/>
        <v>物品:7　医療機器・医薬材料 - 防疫薬剤</v>
      </c>
    </row>
    <row r="42" spans="1:6" x14ac:dyDescent="0.15">
      <c r="A42" s="294" t="str">
        <f t="shared" si="0"/>
        <v>　</v>
      </c>
      <c r="B42" s="294" t="str">
        <f>IF(入力シート!H243="○",COUNTIF(入力シート!$H$212:H243,"○"),"")</f>
        <v/>
      </c>
      <c r="C42" s="294">
        <v>32</v>
      </c>
      <c r="D42" s="295" t="s">
        <v>513</v>
      </c>
      <c r="E42" s="295" t="s">
        <v>302</v>
      </c>
      <c r="F42" s="295" t="str">
        <f t="shared" si="1"/>
        <v>物品:7　医療機器・医薬材料 - 工業薬品</v>
      </c>
    </row>
    <row r="43" spans="1:6" x14ac:dyDescent="0.15">
      <c r="A43" s="294" t="str">
        <f t="shared" si="0"/>
        <v>　</v>
      </c>
      <c r="B43" s="294" t="str">
        <f>IF(入力シート!H244="○",COUNTIF(入力シート!$H$212:H244,"○"),"")</f>
        <v/>
      </c>
      <c r="C43" s="294">
        <v>33</v>
      </c>
      <c r="D43" s="295" t="s">
        <v>514</v>
      </c>
      <c r="E43" s="295" t="s">
        <v>303</v>
      </c>
      <c r="F43" s="295" t="str">
        <f t="shared" si="1"/>
        <v>物品:8　事務用品・事務機器 - 文具</v>
      </c>
    </row>
    <row r="44" spans="1:6" x14ac:dyDescent="0.15">
      <c r="A44" s="294" t="str">
        <f t="shared" si="0"/>
        <v>　</v>
      </c>
      <c r="B44" s="294" t="str">
        <f>IF(入力シート!H245="○",COUNTIF(入力シート!$H$212:H245,"○"),"")</f>
        <v/>
      </c>
      <c r="C44" s="294">
        <v>34</v>
      </c>
      <c r="D44" s="295" t="s">
        <v>514</v>
      </c>
      <c r="E44" s="295" t="s">
        <v>584</v>
      </c>
      <c r="F44" s="295" t="str">
        <f t="shared" si="1"/>
        <v>物品:8　事務用品・事務機器 - コピー用紙</v>
      </c>
    </row>
    <row r="45" spans="1:6" x14ac:dyDescent="0.15">
      <c r="A45" s="294" t="str">
        <f t="shared" si="0"/>
        <v>　</v>
      </c>
      <c r="B45" s="294" t="str">
        <f>IF(入力シート!H246="○",COUNTIF(入力シート!$H$212:H246,"○"),"")</f>
        <v/>
      </c>
      <c r="C45" s="294">
        <v>35</v>
      </c>
      <c r="D45" s="295" t="s">
        <v>514</v>
      </c>
      <c r="E45" s="295" t="s">
        <v>660</v>
      </c>
      <c r="F45" s="295" t="str">
        <f t="shared" si="1"/>
        <v>物品:8　事務用品・事務機器 - その他用紙</v>
      </c>
    </row>
    <row r="46" spans="1:6" x14ac:dyDescent="0.15">
      <c r="A46" s="294" t="str">
        <f t="shared" si="0"/>
        <v>　</v>
      </c>
      <c r="B46" s="294" t="str">
        <f>IF(入力シート!H247="○",COUNTIF(入力シート!$H$212:H247,"○"),"")</f>
        <v/>
      </c>
      <c r="C46" s="294">
        <v>36</v>
      </c>
      <c r="D46" s="295" t="s">
        <v>514</v>
      </c>
      <c r="E46" s="295" t="s">
        <v>586</v>
      </c>
      <c r="F46" s="295" t="str">
        <f t="shared" si="1"/>
        <v>物品:8　事務用品・事務機器 - 印刷機</v>
      </c>
    </row>
    <row r="47" spans="1:6" x14ac:dyDescent="0.15">
      <c r="A47" s="294" t="str">
        <f t="shared" si="0"/>
        <v>　</v>
      </c>
      <c r="B47" s="294" t="str">
        <f>IF(入力シート!H248="○",COUNTIF(入力シート!$H$212:H248,"○"),"")</f>
        <v/>
      </c>
      <c r="C47" s="294">
        <v>37</v>
      </c>
      <c r="D47" s="295" t="s">
        <v>514</v>
      </c>
      <c r="E47" s="295" t="s">
        <v>661</v>
      </c>
      <c r="F47" s="295" t="str">
        <f t="shared" si="1"/>
        <v>物品:8　事務用品・事務機器 - 複合機</v>
      </c>
    </row>
    <row r="48" spans="1:6" x14ac:dyDescent="0.15">
      <c r="A48" s="294" t="str">
        <f t="shared" si="0"/>
        <v>　</v>
      </c>
      <c r="B48" s="294" t="str">
        <f>IF(入力シート!H249="○",COUNTIF(入力シート!$H$212:H249,"○"),"")</f>
        <v/>
      </c>
      <c r="C48" s="294">
        <v>38</v>
      </c>
      <c r="D48" s="295" t="s">
        <v>514</v>
      </c>
      <c r="E48" s="295" t="s">
        <v>662</v>
      </c>
      <c r="F48" s="295" t="str">
        <f t="shared" si="1"/>
        <v>物品:8　事務用品・事務機器 - 紙折り機</v>
      </c>
    </row>
    <row r="49" spans="1:6" x14ac:dyDescent="0.15">
      <c r="A49" s="294" t="str">
        <f t="shared" si="0"/>
        <v>　</v>
      </c>
      <c r="B49" s="294" t="str">
        <f>IF(入力シート!H250="○",COUNTIF(入力シート!$H$212:H250,"○"),"")</f>
        <v/>
      </c>
      <c r="C49" s="294">
        <v>39</v>
      </c>
      <c r="D49" s="295" t="s">
        <v>514</v>
      </c>
      <c r="E49" s="295" t="s">
        <v>663</v>
      </c>
      <c r="F49" s="295" t="str">
        <f t="shared" si="1"/>
        <v>物品:8　事務用品・事務機器 - 裁断機</v>
      </c>
    </row>
    <row r="50" spans="1:6" x14ac:dyDescent="0.15">
      <c r="A50" s="294" t="str">
        <f t="shared" si="0"/>
        <v>　</v>
      </c>
      <c r="B50" s="294" t="str">
        <f>IF(入力シート!H251="○",COUNTIF(入力シート!$H$212:H251,"○"),"")</f>
        <v/>
      </c>
      <c r="C50" s="294">
        <v>40</v>
      </c>
      <c r="D50" s="295" t="s">
        <v>514</v>
      </c>
      <c r="E50" s="295" t="s">
        <v>664</v>
      </c>
      <c r="F50" s="295" t="str">
        <f t="shared" si="1"/>
        <v>物品:8　事務用品・事務機器 - シュレッダー</v>
      </c>
    </row>
    <row r="51" spans="1:6" x14ac:dyDescent="0.15">
      <c r="A51" s="294" t="str">
        <f t="shared" si="0"/>
        <v>　</v>
      </c>
      <c r="B51" s="294" t="str">
        <f>IF(入力シート!H252="○",COUNTIF(入力シート!$H$212:H252,"○"),"")</f>
        <v/>
      </c>
      <c r="C51" s="294">
        <v>41</v>
      </c>
      <c r="D51" s="295" t="s">
        <v>514</v>
      </c>
      <c r="E51" s="295" t="s">
        <v>665</v>
      </c>
      <c r="F51" s="295" t="str">
        <f t="shared" si="1"/>
        <v>物品:8　事務用品・事務機器 - プロジェクター</v>
      </c>
    </row>
    <row r="52" spans="1:6" x14ac:dyDescent="0.15">
      <c r="A52" s="294" t="str">
        <f t="shared" si="0"/>
        <v>　</v>
      </c>
      <c r="B52" s="294" t="str">
        <f>IF(入力シート!H253="○",COUNTIF(入力シート!$H$212:H253,"○"),"")</f>
        <v/>
      </c>
      <c r="C52" s="294">
        <v>42</v>
      </c>
      <c r="D52" s="295" t="s">
        <v>514</v>
      </c>
      <c r="E52" s="295" t="s">
        <v>304</v>
      </c>
      <c r="F52" s="295" t="str">
        <f t="shared" si="1"/>
        <v>物品:8　事務用品・事務機器 - オフィス家具</v>
      </c>
    </row>
    <row r="53" spans="1:6" x14ac:dyDescent="0.15">
      <c r="A53" s="294" t="str">
        <f t="shared" si="0"/>
        <v>　</v>
      </c>
      <c r="B53" s="294" t="str">
        <f>IF(入力シート!H254="○",COUNTIF(入力シート!$H$212:H254,"○"),"")</f>
        <v/>
      </c>
      <c r="C53" s="294">
        <v>43</v>
      </c>
      <c r="D53" s="295" t="s">
        <v>514</v>
      </c>
      <c r="E53" s="295" t="s">
        <v>305</v>
      </c>
      <c r="F53" s="295" t="str">
        <f t="shared" si="1"/>
        <v>物品:8　事務用品・事務機器 - 展示・収蔵設備</v>
      </c>
    </row>
    <row r="54" spans="1:6" x14ac:dyDescent="0.15">
      <c r="A54" s="294" t="str">
        <f t="shared" si="0"/>
        <v>　</v>
      </c>
      <c r="B54" s="294" t="str">
        <f>IF(入力シート!H255="○",COUNTIF(入力シート!$H$212:H255,"○"),"")</f>
        <v/>
      </c>
      <c r="C54" s="294">
        <v>44</v>
      </c>
      <c r="D54" s="295" t="s">
        <v>514</v>
      </c>
      <c r="E54" s="295" t="s">
        <v>333</v>
      </c>
      <c r="F54" s="295" t="str">
        <f t="shared" si="1"/>
        <v>物品:8　事務用品・事務機器 - カメラ</v>
      </c>
    </row>
    <row r="55" spans="1:6" x14ac:dyDescent="0.15">
      <c r="A55" s="294" t="str">
        <f t="shared" si="0"/>
        <v>　</v>
      </c>
      <c r="B55" s="294" t="str">
        <f>IF(入力シート!H256="○",COUNTIF(入力シート!$H$212:H256,"○"),"")</f>
        <v/>
      </c>
      <c r="C55" s="294">
        <v>45</v>
      </c>
      <c r="D55" s="295" t="s">
        <v>514</v>
      </c>
      <c r="E55" s="295" t="s">
        <v>666</v>
      </c>
      <c r="F55" s="295" t="str">
        <f t="shared" si="1"/>
        <v>物品:8　事務用品・事務機器 - 台車</v>
      </c>
    </row>
    <row r="56" spans="1:6" x14ac:dyDescent="0.15">
      <c r="A56" s="294" t="str">
        <f t="shared" si="0"/>
        <v>　</v>
      </c>
      <c r="B56" s="294" t="str">
        <f>IF(入力シート!H257="○",COUNTIF(入力シート!$H$212:H257,"○"),"")</f>
        <v/>
      </c>
      <c r="C56" s="294">
        <v>46</v>
      </c>
      <c r="D56" s="295" t="s">
        <v>515</v>
      </c>
      <c r="E56" s="295" t="s">
        <v>667</v>
      </c>
      <c r="F56" s="295" t="str">
        <f t="shared" si="1"/>
        <v>物品:9　情報機器関係 - パソコン</v>
      </c>
    </row>
    <row r="57" spans="1:6" x14ac:dyDescent="0.15">
      <c r="A57" s="294" t="str">
        <f t="shared" si="0"/>
        <v>　</v>
      </c>
      <c r="B57" s="294" t="str">
        <f>IF(入力シート!H258="○",COUNTIF(入力シート!$H$212:H258,"○"),"")</f>
        <v/>
      </c>
      <c r="C57" s="294">
        <v>47</v>
      </c>
      <c r="D57" s="295" t="s">
        <v>515</v>
      </c>
      <c r="E57" s="295" t="s">
        <v>668</v>
      </c>
      <c r="F57" s="295" t="str">
        <f t="shared" si="1"/>
        <v>物品:9　情報機器関係 - パソコン周辺機器</v>
      </c>
    </row>
    <row r="58" spans="1:6" x14ac:dyDescent="0.15">
      <c r="A58" s="294" t="str">
        <f t="shared" si="0"/>
        <v>　</v>
      </c>
      <c r="B58" s="294" t="str">
        <f>IF(入力シート!H259="○",COUNTIF(入力シート!$H$212:H259,"○"),"")</f>
        <v/>
      </c>
      <c r="C58" s="294">
        <v>48</v>
      </c>
      <c r="D58" s="295" t="s">
        <v>515</v>
      </c>
      <c r="E58" s="295" t="s">
        <v>669</v>
      </c>
      <c r="F58" s="295" t="str">
        <f t="shared" si="1"/>
        <v>物品:9　情報機器関係 - タブレット</v>
      </c>
    </row>
    <row r="59" spans="1:6" x14ac:dyDescent="0.15">
      <c r="A59" s="294" t="str">
        <f t="shared" si="0"/>
        <v>　</v>
      </c>
      <c r="B59" s="294" t="str">
        <f>IF(入力シート!H260="○",COUNTIF(入力シート!$H$212:H260,"○"),"")</f>
        <v/>
      </c>
      <c r="C59" s="294">
        <v>49</v>
      </c>
      <c r="D59" s="295" t="s">
        <v>515</v>
      </c>
      <c r="E59" s="295" t="s">
        <v>306</v>
      </c>
      <c r="F59" s="295" t="str">
        <f t="shared" si="1"/>
        <v>物品:9　情報機器関係 - ソフトウェア</v>
      </c>
    </row>
    <row r="60" spans="1:6" x14ac:dyDescent="0.15">
      <c r="A60" s="294" t="str">
        <f t="shared" si="0"/>
        <v>　</v>
      </c>
      <c r="B60" s="294" t="str">
        <f>IF(入力シート!H261="○",COUNTIF(入力シート!$H$212:H261,"○"),"")</f>
        <v/>
      </c>
      <c r="C60" s="294">
        <v>50</v>
      </c>
      <c r="D60" s="295" t="s">
        <v>516</v>
      </c>
      <c r="E60" s="295" t="s">
        <v>592</v>
      </c>
      <c r="F60" s="295" t="str">
        <f t="shared" si="1"/>
        <v>物品:11　資材 - 建設土木資材</v>
      </c>
    </row>
    <row r="61" spans="1:6" x14ac:dyDescent="0.15">
      <c r="A61" s="294" t="str">
        <f t="shared" si="0"/>
        <v>　</v>
      </c>
      <c r="B61" s="294" t="str">
        <f>IF(入力シート!H262="○",COUNTIF(入力シート!$H$212:H262,"○"),"")</f>
        <v/>
      </c>
      <c r="C61" s="294">
        <v>51</v>
      </c>
      <c r="D61" s="295" t="s">
        <v>516</v>
      </c>
      <c r="E61" s="295" t="s">
        <v>310</v>
      </c>
      <c r="F61" s="295" t="str">
        <f t="shared" si="1"/>
        <v>物品:11　資材 - 凍結防止剤</v>
      </c>
    </row>
    <row r="62" spans="1:6" x14ac:dyDescent="0.15">
      <c r="A62" s="294" t="str">
        <f t="shared" si="0"/>
        <v>　</v>
      </c>
      <c r="B62" s="294" t="str">
        <f>IF(入力シート!H263="○",COUNTIF(入力シート!$H$212:H263,"○"),"")</f>
        <v/>
      </c>
      <c r="C62" s="294">
        <v>52</v>
      </c>
      <c r="D62" s="295" t="s">
        <v>516</v>
      </c>
      <c r="E62" s="295" t="s">
        <v>593</v>
      </c>
      <c r="F62" s="295" t="str">
        <f t="shared" si="1"/>
        <v>物品:11　資材 - 上水道施設資材</v>
      </c>
    </row>
    <row r="63" spans="1:6" x14ac:dyDescent="0.15">
      <c r="A63" s="294" t="str">
        <f t="shared" si="0"/>
        <v>　</v>
      </c>
      <c r="B63" s="294" t="str">
        <f>IF(入力シート!H264="○",COUNTIF(入力シート!$H$212:H264,"○"),"")</f>
        <v/>
      </c>
      <c r="C63" s="294">
        <v>53</v>
      </c>
      <c r="D63" s="295" t="s">
        <v>516</v>
      </c>
      <c r="E63" s="295" t="s">
        <v>594</v>
      </c>
      <c r="F63" s="295" t="str">
        <f t="shared" si="1"/>
        <v>物品:11　資材 - 下水道施設資材</v>
      </c>
    </row>
    <row r="64" spans="1:6" x14ac:dyDescent="0.15">
      <c r="A64" s="294" t="str">
        <f t="shared" si="0"/>
        <v>　</v>
      </c>
      <c r="B64" s="294" t="str">
        <f>IF(入力シート!H265="○",COUNTIF(入力シート!$H$212:H265,"○"),"")</f>
        <v/>
      </c>
      <c r="C64" s="294">
        <v>54</v>
      </c>
      <c r="D64" s="295" t="s">
        <v>516</v>
      </c>
      <c r="E64" s="295" t="s">
        <v>595</v>
      </c>
      <c r="F64" s="295" t="str">
        <f t="shared" si="1"/>
        <v>物品:11　資材 - 農業用資材・用品</v>
      </c>
    </row>
    <row r="65" spans="1:6" x14ac:dyDescent="0.15">
      <c r="A65" s="294" t="str">
        <f t="shared" si="0"/>
        <v>　</v>
      </c>
      <c r="B65" s="294" t="str">
        <f>IF(入力シート!H266="○",COUNTIF(入力シート!$H$212:H266,"○"),"")</f>
        <v/>
      </c>
      <c r="C65" s="294">
        <v>55</v>
      </c>
      <c r="D65" s="295" t="s">
        <v>516</v>
      </c>
      <c r="E65" s="295" t="s">
        <v>596</v>
      </c>
      <c r="F65" s="295" t="str">
        <f t="shared" ref="F65:F119" si="2">D65 &amp; " - " &amp; E65</f>
        <v>物品:11　資材 - 園芸用資材・用品</v>
      </c>
    </row>
    <row r="66" spans="1:6" x14ac:dyDescent="0.15">
      <c r="A66" s="294" t="str">
        <f t="shared" si="0"/>
        <v>　</v>
      </c>
      <c r="B66" s="294" t="str">
        <f>IF(入力シート!H267="○",COUNTIF(入力シート!$H$212:H267,"○"),"")</f>
        <v/>
      </c>
      <c r="C66" s="294">
        <v>56</v>
      </c>
      <c r="D66" s="295" t="s">
        <v>516</v>
      </c>
      <c r="E66" s="295" t="s">
        <v>309</v>
      </c>
      <c r="F66" s="295" t="str">
        <f t="shared" si="2"/>
        <v>物品:11　資材 - ゴミ袋</v>
      </c>
    </row>
    <row r="67" spans="1:6" x14ac:dyDescent="0.15">
      <c r="A67" s="294" t="str">
        <f t="shared" si="0"/>
        <v>　</v>
      </c>
      <c r="B67" s="294" t="str">
        <f>IF(入力シート!H268="○",COUNTIF(入力シート!$H$212:H268,"○"),"")</f>
        <v/>
      </c>
      <c r="C67" s="294">
        <v>57</v>
      </c>
      <c r="D67" s="295" t="s">
        <v>516</v>
      </c>
      <c r="E67" s="295" t="s">
        <v>743</v>
      </c>
      <c r="F67" s="295" t="str">
        <f t="shared" si="2"/>
        <v>物品:11　資材 - 害獣対策用品(防鳥・防獣ネット等)</v>
      </c>
    </row>
    <row r="68" spans="1:6" x14ac:dyDescent="0.15">
      <c r="A68" s="294" t="str">
        <f t="shared" si="0"/>
        <v>　</v>
      </c>
      <c r="B68" s="294" t="str">
        <f>IF(入力シート!H269="○",COUNTIF(入力シート!$H$212:H269,"○"),"")</f>
        <v/>
      </c>
      <c r="C68" s="294">
        <v>58</v>
      </c>
      <c r="D68" s="295" t="s">
        <v>649</v>
      </c>
      <c r="E68" s="295" t="s">
        <v>311</v>
      </c>
      <c r="F68" s="295" t="str">
        <f t="shared" si="2"/>
        <v>物品:12　衣料・寝具 - 作業服</v>
      </c>
    </row>
    <row r="69" spans="1:6" x14ac:dyDescent="0.15">
      <c r="A69" s="294" t="str">
        <f t="shared" si="0"/>
        <v>　</v>
      </c>
      <c r="B69" s="294" t="str">
        <f>IF(入力シート!H270="○",COUNTIF(入力シート!$H$212:H270,"○"),"")</f>
        <v/>
      </c>
      <c r="C69" s="294">
        <v>59</v>
      </c>
      <c r="D69" s="295" t="s">
        <v>649</v>
      </c>
      <c r="E69" s="295" t="s">
        <v>312</v>
      </c>
      <c r="F69" s="295" t="str">
        <f t="shared" si="2"/>
        <v>物品:12　衣料・寝具 - 帽子</v>
      </c>
    </row>
    <row r="70" spans="1:6" x14ac:dyDescent="0.15">
      <c r="A70" s="294" t="str">
        <f t="shared" si="0"/>
        <v>　</v>
      </c>
      <c r="B70" s="294" t="str">
        <f>IF(入力シート!H271="○",COUNTIF(入力シート!$H$212:H271,"○"),"")</f>
        <v/>
      </c>
      <c r="C70" s="294">
        <v>60</v>
      </c>
      <c r="D70" s="295" t="s">
        <v>649</v>
      </c>
      <c r="E70" s="295" t="s">
        <v>313</v>
      </c>
      <c r="F70" s="295" t="str">
        <f t="shared" si="2"/>
        <v>物品:12　衣料・寝具 - 寝具</v>
      </c>
    </row>
    <row r="71" spans="1:6" x14ac:dyDescent="0.15">
      <c r="A71" s="294" t="str">
        <f t="shared" si="0"/>
        <v>　</v>
      </c>
      <c r="B71" s="294" t="str">
        <f>IF(入力シート!H272="○",COUNTIF(入力シート!$H$212:H272,"○"),"")</f>
        <v/>
      </c>
      <c r="C71" s="294">
        <v>61</v>
      </c>
      <c r="D71" s="295" t="s">
        <v>650</v>
      </c>
      <c r="E71" s="295" t="s">
        <v>314</v>
      </c>
      <c r="F71" s="295" t="str">
        <f t="shared" si="2"/>
        <v>物品:13　スポーツ用品 - スポーツ用品</v>
      </c>
    </row>
    <row r="72" spans="1:6" x14ac:dyDescent="0.15">
      <c r="A72" s="294" t="str">
        <f t="shared" si="0"/>
        <v>　</v>
      </c>
      <c r="B72" s="294" t="str">
        <f>IF(入力シート!H273="○",COUNTIF(入力シート!$H$212:H273,"○"),"")</f>
        <v/>
      </c>
      <c r="C72" s="294">
        <v>62</v>
      </c>
      <c r="D72" s="295" t="s">
        <v>650</v>
      </c>
      <c r="E72" s="295" t="s">
        <v>315</v>
      </c>
      <c r="F72" s="295" t="str">
        <f t="shared" si="2"/>
        <v>物品:13　スポーツ用品 - 体育施設機械器具</v>
      </c>
    </row>
    <row r="73" spans="1:6" x14ac:dyDescent="0.15">
      <c r="A73" s="294" t="str">
        <f t="shared" si="0"/>
        <v>　</v>
      </c>
      <c r="B73" s="294" t="str">
        <f>IF(入力シート!H274="○",COUNTIF(入力シート!$H$212:H274,"○"),"")</f>
        <v/>
      </c>
      <c r="C73" s="294">
        <v>63</v>
      </c>
      <c r="D73" s="295" t="s">
        <v>650</v>
      </c>
      <c r="E73" s="295" t="s">
        <v>316</v>
      </c>
      <c r="F73" s="295" t="str">
        <f t="shared" si="2"/>
        <v>物品:13　スポーツ用品 - トレーニング機器</v>
      </c>
    </row>
    <row r="74" spans="1:6" x14ac:dyDescent="0.15">
      <c r="A74" s="294" t="str">
        <f t="shared" si="0"/>
        <v>　</v>
      </c>
      <c r="B74" s="294" t="str">
        <f>IF(入力シート!H275="○",COUNTIF(入力シート!$H$212:H275,"○"),"")</f>
        <v/>
      </c>
      <c r="C74" s="294">
        <v>64</v>
      </c>
      <c r="D74" s="295" t="s">
        <v>650</v>
      </c>
      <c r="E74" s="295" t="s">
        <v>317</v>
      </c>
      <c r="F74" s="295" t="str">
        <f t="shared" si="2"/>
        <v>物品:13　スポーツ用品 - 潜水用具</v>
      </c>
    </row>
    <row r="75" spans="1:6" x14ac:dyDescent="0.15">
      <c r="A75" s="294" t="str">
        <f t="shared" ref="A75:A138" si="3">IF(MAX($B$11:$B$278)&gt;=C75,VLOOKUP(C75,$B$11:$F$278,5),"　")</f>
        <v>　</v>
      </c>
      <c r="B75" s="294" t="str">
        <f>IF(入力シート!H276="○",COUNTIF(入力シート!$H$212:H276,"○"),"")</f>
        <v/>
      </c>
      <c r="C75" s="294">
        <v>65</v>
      </c>
      <c r="D75" s="295" t="s">
        <v>650</v>
      </c>
      <c r="E75" s="295" t="s">
        <v>670</v>
      </c>
      <c r="F75" s="295" t="str">
        <f t="shared" si="2"/>
        <v>物品:13　スポーツ用品 - 優勝旗・楯・カップ類</v>
      </c>
    </row>
    <row r="76" spans="1:6" x14ac:dyDescent="0.15">
      <c r="A76" s="294" t="str">
        <f t="shared" si="3"/>
        <v>　</v>
      </c>
      <c r="B76" s="294" t="str">
        <f>IF(入力シート!H277="○",COUNTIF(入力シート!$H$212:H277,"○"),"")</f>
        <v/>
      </c>
      <c r="C76" s="294">
        <v>66</v>
      </c>
      <c r="D76" s="295" t="s">
        <v>650</v>
      </c>
      <c r="E76" s="295" t="s">
        <v>671</v>
      </c>
      <c r="F76" s="295" t="str">
        <f t="shared" si="2"/>
        <v>物品:13　スポーツ用品 - キャンプ用品・登山用品</v>
      </c>
    </row>
    <row r="77" spans="1:6" x14ac:dyDescent="0.15">
      <c r="A77" s="294" t="str">
        <f t="shared" si="3"/>
        <v>　</v>
      </c>
      <c r="B77" s="294" t="str">
        <f>IF(入力シート!H278="○",COUNTIF(入力シート!$H$212:H278,"○"),"")</f>
        <v/>
      </c>
      <c r="C77" s="294">
        <v>67</v>
      </c>
      <c r="D77" s="295" t="s">
        <v>651</v>
      </c>
      <c r="E77" s="295" t="s">
        <v>318</v>
      </c>
      <c r="F77" s="295" t="str">
        <f t="shared" si="2"/>
        <v>物品:14　日用品 - 食器類</v>
      </c>
    </row>
    <row r="78" spans="1:6" x14ac:dyDescent="0.15">
      <c r="A78" s="294" t="str">
        <f t="shared" si="3"/>
        <v>　</v>
      </c>
      <c r="B78" s="294" t="str">
        <f>IF(入力シート!H279="○",COUNTIF(入力シート!$H$212:H279,"○"),"")</f>
        <v/>
      </c>
      <c r="C78" s="294">
        <v>68</v>
      </c>
      <c r="D78" s="295" t="s">
        <v>651</v>
      </c>
      <c r="E78" s="295" t="s">
        <v>319</v>
      </c>
      <c r="F78" s="295" t="str">
        <f t="shared" si="2"/>
        <v>物品:14　日用品 - 日用品</v>
      </c>
    </row>
    <row r="79" spans="1:6" x14ac:dyDescent="0.15">
      <c r="A79" s="294" t="str">
        <f t="shared" si="3"/>
        <v>　</v>
      </c>
      <c r="B79" s="294" t="str">
        <f>IF(入力シート!H280="○",COUNTIF(入力シート!$H$212:H280,"○"),"")</f>
        <v/>
      </c>
      <c r="C79" s="294">
        <v>69</v>
      </c>
      <c r="D79" s="295" t="s">
        <v>651</v>
      </c>
      <c r="E79" s="295" t="s">
        <v>320</v>
      </c>
      <c r="F79" s="295" t="str">
        <f t="shared" si="2"/>
        <v>物品:14　日用品 - トイレットペーパー</v>
      </c>
    </row>
    <row r="80" spans="1:6" x14ac:dyDescent="0.15">
      <c r="A80" s="294" t="str">
        <f t="shared" si="3"/>
        <v>　</v>
      </c>
      <c r="B80" s="294" t="str">
        <f>IF(入力シート!H281="○",COUNTIF(入力シート!$H$212:H281,"○"),"")</f>
        <v/>
      </c>
      <c r="C80" s="294">
        <v>70</v>
      </c>
      <c r="D80" s="295" t="s">
        <v>517</v>
      </c>
      <c r="E80" s="295" t="s">
        <v>321</v>
      </c>
      <c r="F80" s="295" t="str">
        <f t="shared" si="2"/>
        <v>物品:15　消防・防災・防犯用品等 - 消防機材</v>
      </c>
    </row>
    <row r="81" spans="1:6" x14ac:dyDescent="0.15">
      <c r="A81" s="294" t="str">
        <f t="shared" si="3"/>
        <v>　</v>
      </c>
      <c r="B81" s="294" t="str">
        <f>IF(入力シート!H282="○",COUNTIF(入力シート!$H$212:H282,"○"),"")</f>
        <v/>
      </c>
      <c r="C81" s="294">
        <v>71</v>
      </c>
      <c r="D81" s="295" t="s">
        <v>517</v>
      </c>
      <c r="E81" s="295" t="s">
        <v>322</v>
      </c>
      <c r="F81" s="295" t="str">
        <f t="shared" si="2"/>
        <v>物品:15　消防・防災・防犯用品等 - 水難救助用ボート</v>
      </c>
    </row>
    <row r="82" spans="1:6" x14ac:dyDescent="0.15">
      <c r="A82" s="294" t="str">
        <f t="shared" si="3"/>
        <v>　</v>
      </c>
      <c r="B82" s="294" t="str">
        <f>IF(入力シート!H283="○",COUNTIF(入力シート!$H$212:H283,"○"),"")</f>
        <v/>
      </c>
      <c r="C82" s="294">
        <v>72</v>
      </c>
      <c r="D82" s="295" t="s">
        <v>517</v>
      </c>
      <c r="E82" s="295" t="s">
        <v>323</v>
      </c>
      <c r="F82" s="295" t="str">
        <f t="shared" si="2"/>
        <v>物品:15　消防・防災・防犯用品等 - 消火器具</v>
      </c>
    </row>
    <row r="83" spans="1:6" x14ac:dyDescent="0.15">
      <c r="A83" s="294" t="str">
        <f t="shared" si="3"/>
        <v>　</v>
      </c>
      <c r="B83" s="294" t="str">
        <f>IF(入力シート!H284="○",COUNTIF(入力シート!$H$212:H284,"○"),"")</f>
        <v/>
      </c>
      <c r="C83" s="294">
        <v>73</v>
      </c>
      <c r="D83" s="295" t="s">
        <v>517</v>
      </c>
      <c r="E83" s="295" t="s">
        <v>324</v>
      </c>
      <c r="F83" s="295" t="str">
        <f t="shared" si="2"/>
        <v>物品:15　消防・防災・防犯用品等 - 避難器具</v>
      </c>
    </row>
    <row r="84" spans="1:6" x14ac:dyDescent="0.15">
      <c r="A84" s="294" t="str">
        <f t="shared" si="3"/>
        <v>　</v>
      </c>
      <c r="B84" s="294" t="str">
        <f>IF(入力シート!H285="○",COUNTIF(入力シート!$H$212:H285,"○"),"")</f>
        <v/>
      </c>
      <c r="C84" s="294">
        <v>74</v>
      </c>
      <c r="D84" s="295" t="s">
        <v>517</v>
      </c>
      <c r="E84" s="295" t="s">
        <v>325</v>
      </c>
      <c r="F84" s="295" t="str">
        <f t="shared" si="2"/>
        <v>物品:15　消防・防災・防犯用品等 - 緩降機</v>
      </c>
    </row>
    <row r="85" spans="1:6" x14ac:dyDescent="0.15">
      <c r="A85" s="294" t="str">
        <f t="shared" si="3"/>
        <v>　</v>
      </c>
      <c r="B85" s="294" t="str">
        <f>IF(入力シート!H286="○",COUNTIF(入力シート!$H$212:H286,"○"),"")</f>
        <v/>
      </c>
      <c r="C85" s="294">
        <v>75</v>
      </c>
      <c r="D85" s="295" t="s">
        <v>517</v>
      </c>
      <c r="E85" s="295" t="s">
        <v>326</v>
      </c>
      <c r="F85" s="295" t="str">
        <f t="shared" si="2"/>
        <v>物品:15　消防・防災・防犯用品等 - 火災報知機器</v>
      </c>
    </row>
    <row r="86" spans="1:6" x14ac:dyDescent="0.15">
      <c r="A86" s="294" t="str">
        <f t="shared" si="3"/>
        <v>　</v>
      </c>
      <c r="B86" s="294" t="str">
        <f>IF(入力シート!H287="○",COUNTIF(入力シート!$H$212:H287,"○"),"")</f>
        <v/>
      </c>
      <c r="C86" s="294">
        <v>76</v>
      </c>
      <c r="D86" s="295" t="s">
        <v>517</v>
      </c>
      <c r="E86" s="295" t="s">
        <v>289</v>
      </c>
      <c r="F86" s="295" t="str">
        <f t="shared" si="2"/>
        <v>物品:15　消防・防災・防犯用品等 - 非常警報装置</v>
      </c>
    </row>
    <row r="87" spans="1:6" x14ac:dyDescent="0.15">
      <c r="A87" s="294" t="str">
        <f t="shared" si="3"/>
        <v>　</v>
      </c>
      <c r="B87" s="294" t="str">
        <f>IF(入力シート!H288="○",COUNTIF(入力シート!$H$212:H288,"○"),"")</f>
        <v/>
      </c>
      <c r="C87" s="294">
        <v>77</v>
      </c>
      <c r="D87" s="295" t="s">
        <v>517</v>
      </c>
      <c r="E87" s="295" t="s">
        <v>672</v>
      </c>
      <c r="F87" s="295" t="str">
        <f t="shared" si="2"/>
        <v>物品:15　消防・防災・防犯用品等 - 非常通報装置</v>
      </c>
    </row>
    <row r="88" spans="1:6" x14ac:dyDescent="0.15">
      <c r="A88" s="294" t="str">
        <f t="shared" si="3"/>
        <v>　</v>
      </c>
      <c r="B88" s="294" t="str">
        <f>IF(入力シート!H289="○",COUNTIF(入力シート!$H$212:H289,"○"),"")</f>
        <v/>
      </c>
      <c r="C88" s="294">
        <v>78</v>
      </c>
      <c r="D88" s="295" t="s">
        <v>517</v>
      </c>
      <c r="E88" s="295" t="s">
        <v>327</v>
      </c>
      <c r="F88" s="295" t="str">
        <f t="shared" si="2"/>
        <v>物品:15　消防・防災・防犯用品等 - 緊急通報端末装置</v>
      </c>
    </row>
    <row r="89" spans="1:6" x14ac:dyDescent="0.15">
      <c r="A89" s="294" t="str">
        <f t="shared" si="3"/>
        <v>　</v>
      </c>
      <c r="B89" s="294" t="str">
        <f>IF(入力シート!H290="○",COUNTIF(入力シート!$H$212:H290,"○"),"")</f>
        <v/>
      </c>
      <c r="C89" s="294">
        <v>79</v>
      </c>
      <c r="D89" s="295" t="s">
        <v>517</v>
      </c>
      <c r="E89" s="295" t="s">
        <v>328</v>
      </c>
      <c r="F89" s="295" t="str">
        <f t="shared" si="2"/>
        <v>物品:15　消防・防災・防犯用品等 - 小型発電機</v>
      </c>
    </row>
    <row r="90" spans="1:6" x14ac:dyDescent="0.15">
      <c r="A90" s="294" t="str">
        <f t="shared" si="3"/>
        <v>　</v>
      </c>
      <c r="B90" s="294" t="str">
        <f>IF(入力シート!H291="○",COUNTIF(入力シート!$H$212:H291,"○"),"")</f>
        <v/>
      </c>
      <c r="C90" s="294">
        <v>80</v>
      </c>
      <c r="D90" s="295" t="s">
        <v>517</v>
      </c>
      <c r="E90" s="295" t="s">
        <v>329</v>
      </c>
      <c r="F90" s="295" t="str">
        <f t="shared" si="2"/>
        <v>物品:15　消防・防災・防犯用品等 - 交通安全用品機材</v>
      </c>
    </row>
    <row r="91" spans="1:6" x14ac:dyDescent="0.15">
      <c r="A91" s="294" t="str">
        <f t="shared" si="3"/>
        <v>　</v>
      </c>
      <c r="B91" s="294" t="str">
        <f>IF(入力シート!H292="○",COUNTIF(入力シート!$H$212:H292,"○"),"")</f>
        <v/>
      </c>
      <c r="C91" s="294">
        <v>81</v>
      </c>
      <c r="D91" s="295" t="s">
        <v>517</v>
      </c>
      <c r="E91" s="295" t="s">
        <v>330</v>
      </c>
      <c r="F91" s="295" t="str">
        <f t="shared" si="2"/>
        <v>物品:15　消防・防災・防犯用品等 - 防犯・保安用品</v>
      </c>
    </row>
    <row r="92" spans="1:6" x14ac:dyDescent="0.15">
      <c r="A92" s="294" t="str">
        <f t="shared" si="3"/>
        <v>　</v>
      </c>
      <c r="B92" s="294" t="str">
        <f>IF(入力シート!H293="○",COUNTIF(入力シート!$H$212:H293,"○"),"")</f>
        <v/>
      </c>
      <c r="C92" s="294">
        <v>82</v>
      </c>
      <c r="D92" s="295" t="s">
        <v>517</v>
      </c>
      <c r="E92" s="295" t="s">
        <v>601</v>
      </c>
      <c r="F92" s="295" t="str">
        <f t="shared" si="2"/>
        <v>物品:15　消防・防災・防犯用品等 - 防犯カメラ</v>
      </c>
    </row>
    <row r="93" spans="1:6" x14ac:dyDescent="0.15">
      <c r="A93" s="294" t="str">
        <f t="shared" si="3"/>
        <v>　</v>
      </c>
      <c r="B93" s="294" t="str">
        <f>IF(入力シート!H294="○",COUNTIF(入力シート!$H$212:H294,"○"),"")</f>
        <v/>
      </c>
      <c r="C93" s="294">
        <v>83</v>
      </c>
      <c r="D93" s="295" t="s">
        <v>517</v>
      </c>
      <c r="E93" s="295" t="s">
        <v>673</v>
      </c>
      <c r="F93" s="295" t="str">
        <f t="shared" si="2"/>
        <v>物品:15　消防・防災・防犯用品等 - 消防制服</v>
      </c>
    </row>
    <row r="94" spans="1:6" x14ac:dyDescent="0.15">
      <c r="A94" s="294" t="str">
        <f t="shared" si="3"/>
        <v>　</v>
      </c>
      <c r="B94" s="294" t="str">
        <f>IF(入力シート!H295="○",COUNTIF(入力シート!$H$212:H295,"○"),"")</f>
        <v/>
      </c>
      <c r="C94" s="294">
        <v>84</v>
      </c>
      <c r="D94" s="295" t="s">
        <v>517</v>
      </c>
      <c r="E94" s="295" t="s">
        <v>331</v>
      </c>
      <c r="F94" s="295" t="str">
        <f t="shared" si="2"/>
        <v>物品:15　消防・防災・防犯用品等 - 防護服</v>
      </c>
    </row>
    <row r="95" spans="1:6" x14ac:dyDescent="0.15">
      <c r="A95" s="294" t="str">
        <f t="shared" si="3"/>
        <v>　</v>
      </c>
      <c r="B95" s="294" t="str">
        <f>IF(入力シート!H296="○",COUNTIF(入力シート!$H$212:H296,"○"),"")</f>
        <v/>
      </c>
      <c r="C95" s="294">
        <v>85</v>
      </c>
      <c r="D95" s="295" t="s">
        <v>517</v>
      </c>
      <c r="E95" s="295" t="s">
        <v>332</v>
      </c>
      <c r="F95" s="295" t="str">
        <f t="shared" si="2"/>
        <v>物品:15　消防・防災・防犯用品等 - 安全靴</v>
      </c>
    </row>
    <row r="96" spans="1:6" x14ac:dyDescent="0.15">
      <c r="A96" s="294" t="str">
        <f t="shared" si="3"/>
        <v>　</v>
      </c>
      <c r="B96" s="294" t="str">
        <f>IF(入力シート!H297="○",COUNTIF(入力シート!$H$212:H297,"○"),"")</f>
        <v/>
      </c>
      <c r="C96" s="294">
        <v>86</v>
      </c>
      <c r="D96" s="295" t="s">
        <v>517</v>
      </c>
      <c r="E96" s="295" t="s">
        <v>634</v>
      </c>
      <c r="F96" s="295" t="str">
        <f t="shared" si="2"/>
        <v>物品:15　消防・防災・防犯用品等 - 防災用品(簡易ベット・トイレ等)</v>
      </c>
    </row>
    <row r="97" spans="1:6" x14ac:dyDescent="0.15">
      <c r="A97" s="294" t="str">
        <f t="shared" si="3"/>
        <v>　</v>
      </c>
      <c r="B97" s="294" t="str">
        <f>IF(入力シート!H298="○",COUNTIF(入力シート!$H$212:H298,"○"),"")</f>
        <v/>
      </c>
      <c r="C97" s="294">
        <v>87</v>
      </c>
      <c r="D97" s="295" t="s">
        <v>517</v>
      </c>
      <c r="E97" s="295" t="s">
        <v>555</v>
      </c>
      <c r="F97" s="295" t="str">
        <f t="shared" si="2"/>
        <v>物品:15　消防・防災・防犯用品等 - 非常食・保存食</v>
      </c>
    </row>
    <row r="98" spans="1:6" x14ac:dyDescent="0.15">
      <c r="A98" s="294" t="str">
        <f t="shared" si="3"/>
        <v>　</v>
      </c>
      <c r="B98" s="294" t="str">
        <f>IF(入力シート!H299="○",COUNTIF(入力シート!$H$212:H299,"○"),"")</f>
        <v/>
      </c>
      <c r="C98" s="294">
        <v>88</v>
      </c>
      <c r="D98" s="295" t="s">
        <v>518</v>
      </c>
      <c r="E98" s="295" t="s">
        <v>674</v>
      </c>
      <c r="F98" s="295" t="str">
        <f t="shared" si="2"/>
        <v>物品:16　写真類 - 写真用紙</v>
      </c>
    </row>
    <row r="99" spans="1:6" x14ac:dyDescent="0.15">
      <c r="A99" s="294" t="str">
        <f t="shared" si="3"/>
        <v>　</v>
      </c>
      <c r="B99" s="294" t="str">
        <f>IF(入力シート!H300="○",COUNTIF(入力シート!$H$212:H300,"○"),"")</f>
        <v/>
      </c>
      <c r="C99" s="294">
        <v>89</v>
      </c>
      <c r="D99" s="295" t="s">
        <v>652</v>
      </c>
      <c r="E99" s="295" t="s">
        <v>334</v>
      </c>
      <c r="F99" s="295" t="str">
        <f t="shared" si="2"/>
        <v>物品:17　表示物 - 看板</v>
      </c>
    </row>
    <row r="100" spans="1:6" x14ac:dyDescent="0.15">
      <c r="A100" s="294" t="str">
        <f t="shared" si="3"/>
        <v>　</v>
      </c>
      <c r="B100" s="294" t="str">
        <f>IF(入力シート!H301="○",COUNTIF(入力シート!$H$212:H301,"○"),"")</f>
        <v/>
      </c>
      <c r="C100" s="294">
        <v>90</v>
      </c>
      <c r="D100" s="295" t="s">
        <v>652</v>
      </c>
      <c r="E100" s="295" t="s">
        <v>335</v>
      </c>
      <c r="F100" s="295" t="str">
        <f t="shared" si="2"/>
        <v>物品:17　表示物 - 掲示板</v>
      </c>
    </row>
    <row r="101" spans="1:6" x14ac:dyDescent="0.15">
      <c r="A101" s="294" t="str">
        <f t="shared" si="3"/>
        <v>　</v>
      </c>
      <c r="B101" s="294" t="str">
        <f>IF(入力シート!H302="○",COUNTIF(入力シート!$H$212:H302,"○"),"")</f>
        <v/>
      </c>
      <c r="C101" s="294">
        <v>91</v>
      </c>
      <c r="D101" s="295" t="s">
        <v>652</v>
      </c>
      <c r="E101" s="295" t="s">
        <v>336</v>
      </c>
      <c r="F101" s="295" t="str">
        <f t="shared" si="2"/>
        <v>物品:17　表示物 - 表示板</v>
      </c>
    </row>
    <row r="102" spans="1:6" x14ac:dyDescent="0.15">
      <c r="A102" s="294" t="str">
        <f t="shared" si="3"/>
        <v>　</v>
      </c>
      <c r="B102" s="294" t="str">
        <f>IF(入力シート!H303="○",COUNTIF(入力シート!$H$212:H303,"○"),"")</f>
        <v/>
      </c>
      <c r="C102" s="294">
        <v>92</v>
      </c>
      <c r="D102" s="295" t="s">
        <v>652</v>
      </c>
      <c r="E102" s="295" t="s">
        <v>337</v>
      </c>
      <c r="F102" s="295" t="str">
        <f t="shared" si="2"/>
        <v>物品:17　表示物 - ステージハンガー</v>
      </c>
    </row>
    <row r="103" spans="1:6" x14ac:dyDescent="0.15">
      <c r="A103" s="294" t="str">
        <f t="shared" si="3"/>
        <v>　</v>
      </c>
      <c r="B103" s="294" t="str">
        <f>IF(入力シート!H304="○",COUNTIF(入力シート!$H$212:H304,"○"),"")</f>
        <v/>
      </c>
      <c r="C103" s="294">
        <v>93</v>
      </c>
      <c r="D103" s="295" t="s">
        <v>652</v>
      </c>
      <c r="E103" s="295" t="s">
        <v>605</v>
      </c>
      <c r="F103" s="295" t="str">
        <f t="shared" si="2"/>
        <v>物品:17　表示物 - 横断幕・懸垂幕・旗</v>
      </c>
    </row>
    <row r="104" spans="1:6" x14ac:dyDescent="0.15">
      <c r="A104" s="294" t="str">
        <f t="shared" si="3"/>
        <v>　</v>
      </c>
      <c r="B104" s="294" t="str">
        <f>IF(入力シート!H305="○",COUNTIF(入力シート!$H$212:H305,"○"),"")</f>
        <v/>
      </c>
      <c r="C104" s="294">
        <v>94</v>
      </c>
      <c r="D104" s="295" t="s">
        <v>653</v>
      </c>
      <c r="E104" s="295" t="s">
        <v>338</v>
      </c>
      <c r="F104" s="295" t="str">
        <f t="shared" si="2"/>
        <v>物品:18　エネルギー - ガソリン</v>
      </c>
    </row>
    <row r="105" spans="1:6" x14ac:dyDescent="0.15">
      <c r="A105" s="294" t="str">
        <f t="shared" si="3"/>
        <v>　</v>
      </c>
      <c r="B105" s="294" t="str">
        <f>IF(入力シート!H306="○",COUNTIF(入力シート!$H$212:H306,"○"),"")</f>
        <v/>
      </c>
      <c r="C105" s="294">
        <v>95</v>
      </c>
      <c r="D105" s="295" t="s">
        <v>653</v>
      </c>
      <c r="E105" s="295" t="s">
        <v>339</v>
      </c>
      <c r="F105" s="295" t="str">
        <f t="shared" si="2"/>
        <v>物品:18　エネルギー - 灯油</v>
      </c>
    </row>
    <row r="106" spans="1:6" x14ac:dyDescent="0.15">
      <c r="A106" s="294" t="str">
        <f t="shared" si="3"/>
        <v>　</v>
      </c>
      <c r="B106" s="294" t="str">
        <f>IF(入力シート!H307="○",COUNTIF(入力シート!$H$212:H307,"○"),"")</f>
        <v/>
      </c>
      <c r="C106" s="294">
        <v>96</v>
      </c>
      <c r="D106" s="295" t="s">
        <v>653</v>
      </c>
      <c r="E106" s="295" t="s">
        <v>340</v>
      </c>
      <c r="F106" s="295" t="str">
        <f t="shared" si="2"/>
        <v>物品:18　エネルギー - Ａ重油</v>
      </c>
    </row>
    <row r="107" spans="1:6" x14ac:dyDescent="0.15">
      <c r="A107" s="294" t="str">
        <f t="shared" si="3"/>
        <v>　</v>
      </c>
      <c r="B107" s="294" t="str">
        <f>IF(入力シート!H308="○",COUNTIF(入力シート!$H$212:H308,"○"),"")</f>
        <v/>
      </c>
      <c r="C107" s="294">
        <v>97</v>
      </c>
      <c r="D107" s="295" t="s">
        <v>653</v>
      </c>
      <c r="E107" s="295" t="s">
        <v>341</v>
      </c>
      <c r="F107" s="295" t="str">
        <f t="shared" si="2"/>
        <v>物品:18　エネルギー - 軽油</v>
      </c>
    </row>
    <row r="108" spans="1:6" x14ac:dyDescent="0.15">
      <c r="A108" s="294" t="str">
        <f t="shared" si="3"/>
        <v>　</v>
      </c>
      <c r="B108" s="294" t="str">
        <f>IF(入力シート!H309="○",COUNTIF(入力シート!$H$212:H309,"○"),"")</f>
        <v/>
      </c>
      <c r="C108" s="294">
        <v>98</v>
      </c>
      <c r="D108" s="295" t="s">
        <v>653</v>
      </c>
      <c r="E108" s="295" t="s">
        <v>342</v>
      </c>
      <c r="F108" s="295" t="str">
        <f t="shared" si="2"/>
        <v>物品:18　エネルギー - オイル</v>
      </c>
    </row>
    <row r="109" spans="1:6" x14ac:dyDescent="0.15">
      <c r="A109" s="294" t="str">
        <f t="shared" si="3"/>
        <v>　</v>
      </c>
      <c r="B109" s="294" t="str">
        <f>IF(入力シート!H310="○",COUNTIF(入力シート!$H$212:H310,"○"),"")</f>
        <v/>
      </c>
      <c r="C109" s="294">
        <v>99</v>
      </c>
      <c r="D109" s="295" t="s">
        <v>653</v>
      </c>
      <c r="E109" s="295" t="s">
        <v>343</v>
      </c>
      <c r="F109" s="295" t="str">
        <f t="shared" si="2"/>
        <v>物品:18　エネルギー - ＬＰガス</v>
      </c>
    </row>
    <row r="110" spans="1:6" x14ac:dyDescent="0.15">
      <c r="A110" s="294" t="str">
        <f t="shared" si="3"/>
        <v>　</v>
      </c>
      <c r="B110" s="294" t="str">
        <f>IF(入力シート!H311="○",COUNTIF(入力シート!$H$212:H311,"○"),"")</f>
        <v/>
      </c>
      <c r="C110" s="294">
        <v>100</v>
      </c>
      <c r="D110" s="295" t="s">
        <v>653</v>
      </c>
      <c r="E110" s="295" t="s">
        <v>675</v>
      </c>
      <c r="F110" s="295" t="str">
        <f t="shared" si="2"/>
        <v>物品:18　エネルギー - 電力供給</v>
      </c>
    </row>
    <row r="111" spans="1:6" x14ac:dyDescent="0.15">
      <c r="A111" s="294" t="str">
        <f t="shared" si="3"/>
        <v>　</v>
      </c>
      <c r="B111" s="294" t="str">
        <f>IF(入力シート!H312="○",COUNTIF(入力シート!$H$212:H312,"○"),"")</f>
        <v/>
      </c>
      <c r="C111" s="294">
        <v>101</v>
      </c>
      <c r="D111" s="295" t="s">
        <v>519</v>
      </c>
      <c r="E111" s="295" t="s">
        <v>344</v>
      </c>
      <c r="F111" s="295" t="str">
        <f t="shared" si="2"/>
        <v>物品:19　家具・厨房 - 家具</v>
      </c>
    </row>
    <row r="112" spans="1:6" x14ac:dyDescent="0.15">
      <c r="A112" s="294" t="str">
        <f t="shared" si="3"/>
        <v>　</v>
      </c>
      <c r="B112" s="294" t="str">
        <f>IF(入力シート!H313="○",COUNTIF(入力シート!$H$212:H313,"○"),"")</f>
        <v/>
      </c>
      <c r="C112" s="294">
        <v>102</v>
      </c>
      <c r="D112" s="295" t="s">
        <v>519</v>
      </c>
      <c r="E112" s="295" t="s">
        <v>345</v>
      </c>
      <c r="F112" s="295" t="str">
        <f t="shared" si="2"/>
        <v>物品:19　家具・厨房 - 特注家具</v>
      </c>
    </row>
    <row r="113" spans="1:6" x14ac:dyDescent="0.15">
      <c r="A113" s="294" t="str">
        <f t="shared" si="3"/>
        <v>　</v>
      </c>
      <c r="B113" s="294" t="str">
        <f>IF(入力シート!H314="○",COUNTIF(入力シート!$H$212:H314,"○"),"")</f>
        <v/>
      </c>
      <c r="C113" s="294">
        <v>103</v>
      </c>
      <c r="D113" s="295" t="s">
        <v>519</v>
      </c>
      <c r="E113" s="295" t="s">
        <v>643</v>
      </c>
      <c r="F113" s="295" t="str">
        <f t="shared" si="2"/>
        <v>物品:19　家具・厨房 - 畳・襖・障子</v>
      </c>
    </row>
    <row r="114" spans="1:6" x14ac:dyDescent="0.15">
      <c r="A114" s="294" t="str">
        <f t="shared" si="3"/>
        <v>　</v>
      </c>
      <c r="B114" s="294" t="str">
        <f>IF(入力シート!H315="○",COUNTIF(入力シート!$H$212:H315,"○"),"")</f>
        <v/>
      </c>
      <c r="C114" s="294">
        <v>104</v>
      </c>
      <c r="D114" s="295" t="s">
        <v>519</v>
      </c>
      <c r="E114" s="295" t="s">
        <v>676</v>
      </c>
      <c r="F114" s="295" t="str">
        <f t="shared" si="2"/>
        <v>物品:19　家具・厨房 - インテリア用品</v>
      </c>
    </row>
    <row r="115" spans="1:6" x14ac:dyDescent="0.15">
      <c r="A115" s="294" t="str">
        <f t="shared" si="3"/>
        <v>　</v>
      </c>
      <c r="B115" s="294" t="str">
        <f>IF(入力シート!H316="○",COUNTIF(入力シート!$H$212:H316,"○"),"")</f>
        <v/>
      </c>
      <c r="C115" s="294">
        <v>105</v>
      </c>
      <c r="D115" s="295" t="s">
        <v>519</v>
      </c>
      <c r="E115" s="295" t="s">
        <v>346</v>
      </c>
      <c r="F115" s="295" t="str">
        <f t="shared" si="2"/>
        <v>物品:19　家具・厨房 - 調理機器</v>
      </c>
    </row>
    <row r="116" spans="1:6" x14ac:dyDescent="0.15">
      <c r="A116" s="294" t="str">
        <f t="shared" si="3"/>
        <v>　</v>
      </c>
      <c r="B116" s="294" t="str">
        <f>IF(入力シート!H317="○",COUNTIF(入力シート!$H$212:H317,"○"),"")</f>
        <v/>
      </c>
      <c r="C116" s="294">
        <v>106</v>
      </c>
      <c r="D116" s="295" t="s">
        <v>519</v>
      </c>
      <c r="E116" s="295" t="s">
        <v>347</v>
      </c>
      <c r="F116" s="295" t="str">
        <f t="shared" si="2"/>
        <v>物品:19　家具・厨房 - 作業機器(調理台・シンク等)</v>
      </c>
    </row>
    <row r="117" spans="1:6" x14ac:dyDescent="0.15">
      <c r="A117" s="294" t="str">
        <f t="shared" si="3"/>
        <v>　</v>
      </c>
      <c r="B117" s="294" t="str">
        <f>IF(入力シート!H318="○",COUNTIF(入力シート!$H$212:H318,"○"),"")</f>
        <v/>
      </c>
      <c r="C117" s="294">
        <v>107</v>
      </c>
      <c r="D117" s="295" t="s">
        <v>519</v>
      </c>
      <c r="E117" s="295" t="s">
        <v>348</v>
      </c>
      <c r="F117" s="295" t="str">
        <f t="shared" si="2"/>
        <v>物品:19　家具・厨房 - 洗浄機器(食器洗浄機等)</v>
      </c>
    </row>
    <row r="118" spans="1:6" x14ac:dyDescent="0.15">
      <c r="A118" s="294" t="str">
        <f t="shared" si="3"/>
        <v>　</v>
      </c>
      <c r="B118" s="294" t="str">
        <f>IF(入力シート!H319="○",COUNTIF(入力シート!$H$212:H319,"○"),"")</f>
        <v/>
      </c>
      <c r="C118" s="294">
        <v>108</v>
      </c>
      <c r="D118" s="295" t="s">
        <v>519</v>
      </c>
      <c r="E118" s="295" t="s">
        <v>644</v>
      </c>
      <c r="F118" s="295" t="str">
        <f t="shared" si="2"/>
        <v>物品:19　家具・厨房 - 業務用冷蔵・冷凍庫</v>
      </c>
    </row>
    <row r="119" spans="1:6" x14ac:dyDescent="0.15">
      <c r="A119" s="294" t="str">
        <f t="shared" si="3"/>
        <v>　</v>
      </c>
      <c r="B119" s="294" t="str">
        <f>IF(入力シート!H320="○",COUNTIF(入力シート!$H$212:H320,"○"),"")</f>
        <v/>
      </c>
      <c r="C119" s="294">
        <v>109</v>
      </c>
      <c r="D119" s="295" t="s">
        <v>519</v>
      </c>
      <c r="E119" s="295" t="s">
        <v>349</v>
      </c>
      <c r="F119" s="295" t="str">
        <f t="shared" si="2"/>
        <v>物品:19　家具・厨房 - 消毒保管庫</v>
      </c>
    </row>
    <row r="120" spans="1:6" x14ac:dyDescent="0.15">
      <c r="A120" s="294" t="str">
        <f t="shared" si="3"/>
        <v>　</v>
      </c>
      <c r="B120" s="294" t="str">
        <f>IF(入力シート!H321="○",COUNTIF(入力シート!$H$212:H321,"○"),"")</f>
        <v/>
      </c>
      <c r="C120" s="294">
        <v>110</v>
      </c>
      <c r="D120" s="295" t="s">
        <v>520</v>
      </c>
      <c r="E120" s="295" t="s">
        <v>350</v>
      </c>
      <c r="F120" s="295" t="str">
        <f t="shared" ref="F120:F167" si="4">D120 &amp; " - " &amp; E120</f>
        <v>物品:20　書籍 - 教科書</v>
      </c>
    </row>
    <row r="121" spans="1:6" x14ac:dyDescent="0.15">
      <c r="A121" s="294" t="str">
        <f t="shared" si="3"/>
        <v>　</v>
      </c>
      <c r="B121" s="294" t="str">
        <f>IF(入力シート!H322="○",COUNTIF(入力シート!$H$212:H322,"○"),"")</f>
        <v/>
      </c>
      <c r="C121" s="294">
        <v>111</v>
      </c>
      <c r="D121" s="295" t="s">
        <v>520</v>
      </c>
      <c r="E121" s="295" t="s">
        <v>351</v>
      </c>
      <c r="F121" s="295" t="str">
        <f t="shared" si="4"/>
        <v>物品:20　書籍 - 学校教材</v>
      </c>
    </row>
    <row r="122" spans="1:6" x14ac:dyDescent="0.15">
      <c r="A122" s="294" t="str">
        <f t="shared" si="3"/>
        <v>　</v>
      </c>
      <c r="B122" s="294" t="str">
        <f>IF(入力シート!H323="○",COUNTIF(入力シート!$H$212:H323,"○"),"")</f>
        <v/>
      </c>
      <c r="C122" s="294">
        <v>112</v>
      </c>
      <c r="D122" s="295" t="s">
        <v>520</v>
      </c>
      <c r="E122" s="295" t="s">
        <v>352</v>
      </c>
      <c r="F122" s="295" t="str">
        <f t="shared" si="4"/>
        <v>物品:20　書籍 - 保育教材</v>
      </c>
    </row>
    <row r="123" spans="1:6" x14ac:dyDescent="0.15">
      <c r="A123" s="294" t="str">
        <f t="shared" si="3"/>
        <v>　</v>
      </c>
      <c r="B123" s="294" t="str">
        <f>IF(入力シート!H324="○",COUNTIF(入力シート!$H$212:H324,"○"),"")</f>
        <v/>
      </c>
      <c r="C123" s="294">
        <v>113</v>
      </c>
      <c r="D123" s="295" t="s">
        <v>520</v>
      </c>
      <c r="E123" s="295" t="s">
        <v>353</v>
      </c>
      <c r="F123" s="295" t="str">
        <f t="shared" si="4"/>
        <v>物品:20　書籍 - 保健指導用教材</v>
      </c>
    </row>
    <row r="124" spans="1:6" x14ac:dyDescent="0.15">
      <c r="A124" s="294" t="str">
        <f t="shared" si="3"/>
        <v>　</v>
      </c>
      <c r="B124" s="294" t="str">
        <f>IF(入力シート!H325="○",COUNTIF(入力シート!$H$212:H325,"○"),"")</f>
        <v/>
      </c>
      <c r="C124" s="294">
        <v>114</v>
      </c>
      <c r="D124" s="295" t="s">
        <v>520</v>
      </c>
      <c r="E124" s="295" t="s">
        <v>354</v>
      </c>
      <c r="F124" s="295" t="str">
        <f t="shared" si="4"/>
        <v>物品:20　書籍 - 専門書籍</v>
      </c>
    </row>
    <row r="125" spans="1:6" x14ac:dyDescent="0.15">
      <c r="A125" s="294" t="str">
        <f t="shared" si="3"/>
        <v>　</v>
      </c>
      <c r="B125" s="294" t="str">
        <f>IF(入力シート!H326="○",COUNTIF(入力シート!$H$212:H326,"○"),"")</f>
        <v/>
      </c>
      <c r="C125" s="294">
        <v>115</v>
      </c>
      <c r="D125" s="295" t="s">
        <v>520</v>
      </c>
      <c r="E125" s="295" t="s">
        <v>355</v>
      </c>
      <c r="F125" s="295" t="str">
        <f t="shared" si="4"/>
        <v>物品:20　書籍 - 絵本</v>
      </c>
    </row>
    <row r="126" spans="1:6" x14ac:dyDescent="0.15">
      <c r="A126" s="294" t="str">
        <f t="shared" si="3"/>
        <v>　</v>
      </c>
      <c r="B126" s="294" t="str">
        <f>IF(入力シート!H327="○",COUNTIF(入力シート!$H$212:H327,"○"),"")</f>
        <v/>
      </c>
      <c r="C126" s="294">
        <v>116</v>
      </c>
      <c r="D126" s="295" t="s">
        <v>520</v>
      </c>
      <c r="E126" s="295" t="s">
        <v>356</v>
      </c>
      <c r="F126" s="295" t="str">
        <f t="shared" si="4"/>
        <v>物品:20　書籍 - 辞典</v>
      </c>
    </row>
    <row r="127" spans="1:6" x14ac:dyDescent="0.15">
      <c r="A127" s="294" t="str">
        <f t="shared" si="3"/>
        <v>　</v>
      </c>
      <c r="B127" s="294" t="str">
        <f>IF(入力シート!H328="○",COUNTIF(入力シート!$H$212:H328,"○"),"")</f>
        <v/>
      </c>
      <c r="C127" s="294">
        <v>117</v>
      </c>
      <c r="D127" s="295" t="s">
        <v>520</v>
      </c>
      <c r="E127" s="295" t="s">
        <v>357</v>
      </c>
      <c r="F127" s="295" t="str">
        <f t="shared" si="4"/>
        <v>物品:20　書籍 - 雑誌</v>
      </c>
    </row>
    <row r="128" spans="1:6" x14ac:dyDescent="0.15">
      <c r="A128" s="294" t="str">
        <f t="shared" si="3"/>
        <v>　</v>
      </c>
      <c r="B128" s="294" t="str">
        <f>IF(入力シート!H329="○",COUNTIF(入力シート!$H$212:H329,"○"),"")</f>
        <v/>
      </c>
      <c r="C128" s="294">
        <v>118</v>
      </c>
      <c r="D128" s="295" t="s">
        <v>520</v>
      </c>
      <c r="E128" s="295" t="s">
        <v>607</v>
      </c>
      <c r="F128" s="295" t="str">
        <f t="shared" si="4"/>
        <v>物品:20　書籍 - 洋書・外国雑誌</v>
      </c>
    </row>
    <row r="129" spans="1:6" x14ac:dyDescent="0.15">
      <c r="A129" s="294" t="str">
        <f t="shared" si="3"/>
        <v>　</v>
      </c>
      <c r="B129" s="294" t="str">
        <f>IF(入力シート!H330="○",COUNTIF(入力シート!$H$212:H330,"○"),"")</f>
        <v/>
      </c>
      <c r="C129" s="294">
        <v>119</v>
      </c>
      <c r="D129" s="295" t="s">
        <v>520</v>
      </c>
      <c r="E129" s="295" t="s">
        <v>677</v>
      </c>
      <c r="F129" s="295" t="str">
        <f t="shared" si="4"/>
        <v>物品:20　書籍 - DVD・ブルーレイ</v>
      </c>
    </row>
    <row r="130" spans="1:6" x14ac:dyDescent="0.15">
      <c r="A130" s="294" t="str">
        <f t="shared" si="3"/>
        <v>　</v>
      </c>
      <c r="B130" s="294" t="str">
        <f>IF(入力シート!H331="○",COUNTIF(入力シート!$H$212:H331,"○"),"")</f>
        <v/>
      </c>
      <c r="C130" s="294">
        <v>120</v>
      </c>
      <c r="D130" s="295" t="s">
        <v>520</v>
      </c>
      <c r="E130" s="295" t="s">
        <v>744</v>
      </c>
      <c r="F130" s="295" t="str">
        <f t="shared" si="4"/>
        <v>物品:20　書籍 - 電子教材(電子書籍を含む)</v>
      </c>
    </row>
    <row r="131" spans="1:6" x14ac:dyDescent="0.15">
      <c r="A131" s="294" t="str">
        <f t="shared" si="3"/>
        <v>　</v>
      </c>
      <c r="B131" s="294" t="str">
        <f>IF(入力シート!H332="○",COUNTIF(入力シート!$H$212:H332,"○"),"")</f>
        <v/>
      </c>
      <c r="C131" s="294">
        <v>121</v>
      </c>
      <c r="D131" s="295" t="s">
        <v>520</v>
      </c>
      <c r="E131" s="295" t="s">
        <v>678</v>
      </c>
      <c r="F131" s="295" t="str">
        <f t="shared" si="4"/>
        <v>物品:20　書籍 - 地図データ</v>
      </c>
    </row>
    <row r="132" spans="1:6" x14ac:dyDescent="0.15">
      <c r="A132" s="294" t="str">
        <f t="shared" si="3"/>
        <v>　</v>
      </c>
      <c r="B132" s="294" t="str">
        <f>IF(入力シート!H333="○",COUNTIF(入力シート!$H$212:H333,"○"),"")</f>
        <v/>
      </c>
      <c r="C132" s="294">
        <v>122</v>
      </c>
      <c r="D132" s="295" t="s">
        <v>654</v>
      </c>
      <c r="E132" s="295" t="s">
        <v>358</v>
      </c>
      <c r="F132" s="295" t="str">
        <f t="shared" si="4"/>
        <v>物品:21　楽器関連 - 楽器</v>
      </c>
    </row>
    <row r="133" spans="1:6" x14ac:dyDescent="0.15">
      <c r="A133" s="294" t="str">
        <f t="shared" si="3"/>
        <v>　</v>
      </c>
      <c r="B133" s="294" t="str">
        <f>IF(入力シート!H334="○",COUNTIF(入力シート!$H$212:H334,"○"),"")</f>
        <v/>
      </c>
      <c r="C133" s="294">
        <v>123</v>
      </c>
      <c r="D133" s="295" t="s">
        <v>654</v>
      </c>
      <c r="E133" s="295" t="s">
        <v>359</v>
      </c>
      <c r="F133" s="295" t="str">
        <f t="shared" si="4"/>
        <v>物品:21　楽器関連 - 和楽器</v>
      </c>
    </row>
    <row r="134" spans="1:6" x14ac:dyDescent="0.15">
      <c r="A134" s="294" t="str">
        <f t="shared" si="3"/>
        <v>　</v>
      </c>
      <c r="B134" s="294" t="str">
        <f>IF(入力シート!H335="○",COUNTIF(入力シート!$H$212:H335,"○"),"")</f>
        <v/>
      </c>
      <c r="C134" s="294">
        <v>124</v>
      </c>
      <c r="D134" s="295" t="s">
        <v>654</v>
      </c>
      <c r="E134" s="295" t="s">
        <v>360</v>
      </c>
      <c r="F134" s="295" t="str">
        <f t="shared" si="4"/>
        <v>物品:21　楽器関連 - デジタル楽器</v>
      </c>
    </row>
    <row r="135" spans="1:6" x14ac:dyDescent="0.15">
      <c r="A135" s="294" t="str">
        <f t="shared" si="3"/>
        <v>　</v>
      </c>
      <c r="B135" s="294" t="str">
        <f>IF(入力シート!H336="○",COUNTIF(入力シート!$H$212:H336,"○"),"")</f>
        <v/>
      </c>
      <c r="C135" s="294">
        <v>125</v>
      </c>
      <c r="D135" s="295" t="s">
        <v>654</v>
      </c>
      <c r="E135" s="295" t="s">
        <v>679</v>
      </c>
      <c r="F135" s="295" t="str">
        <f t="shared" si="4"/>
        <v>物品:21　楽器関連 - 楽譜・音楽書籍</v>
      </c>
    </row>
    <row r="136" spans="1:6" x14ac:dyDescent="0.15">
      <c r="A136" s="294" t="str">
        <f t="shared" si="3"/>
        <v>　</v>
      </c>
      <c r="B136" s="294" t="str">
        <f>IF(入力シート!H337="○",COUNTIF(入力シート!$H$212:H337,"○"),"")</f>
        <v/>
      </c>
      <c r="C136" s="294">
        <v>126</v>
      </c>
      <c r="D136" s="295" t="s">
        <v>654</v>
      </c>
      <c r="E136" s="295" t="s">
        <v>361</v>
      </c>
      <c r="F136" s="295" t="str">
        <f t="shared" si="4"/>
        <v>物品:21　楽器関連 - 防音システム</v>
      </c>
    </row>
    <row r="137" spans="1:6" x14ac:dyDescent="0.15">
      <c r="A137" s="294" t="str">
        <f t="shared" si="3"/>
        <v>　</v>
      </c>
      <c r="B137" s="294" t="str">
        <f>IF(入力シート!H338="○",COUNTIF(入力シート!$H$212:H338,"○"),"")</f>
        <v/>
      </c>
      <c r="C137" s="294">
        <v>127</v>
      </c>
      <c r="D137" s="295" t="s">
        <v>521</v>
      </c>
      <c r="E137" s="295" t="s">
        <v>680</v>
      </c>
      <c r="F137" s="295" t="str">
        <f t="shared" si="4"/>
        <v>物品:22　その他物品 - 食品類</v>
      </c>
    </row>
    <row r="138" spans="1:6" x14ac:dyDescent="0.15">
      <c r="A138" s="294" t="str">
        <f t="shared" si="3"/>
        <v>　</v>
      </c>
      <c r="B138" s="294" t="str">
        <f>IF(入力シート!H339="○",COUNTIF(入力シート!$H$212:H339,"○"),"")</f>
        <v/>
      </c>
      <c r="C138" s="294">
        <v>128</v>
      </c>
      <c r="D138" s="295" t="s">
        <v>521</v>
      </c>
      <c r="E138" s="295" t="s">
        <v>362</v>
      </c>
      <c r="F138" s="295" t="str">
        <f t="shared" si="4"/>
        <v>物品:22　その他物品 - 惣菜材料</v>
      </c>
    </row>
    <row r="139" spans="1:6" x14ac:dyDescent="0.15">
      <c r="A139" s="294" t="str">
        <f t="shared" ref="A139:A202" si="5">IF(MAX($B$11:$B$278)&gt;=C139,VLOOKUP(C139,$B$11:$F$278,5),"　")</f>
        <v>　</v>
      </c>
      <c r="B139" s="294" t="str">
        <f>IF(入力シート!H340="○",COUNTIF(入力シート!$H$212:H340,"○"),"")</f>
        <v/>
      </c>
      <c r="C139" s="294">
        <v>129</v>
      </c>
      <c r="D139" s="295" t="s">
        <v>521</v>
      </c>
      <c r="E139" s="295" t="s">
        <v>363</v>
      </c>
      <c r="F139" s="295" t="str">
        <f t="shared" si="4"/>
        <v>物品:22　その他物品 - 清涼飲料水</v>
      </c>
    </row>
    <row r="140" spans="1:6" x14ac:dyDescent="0.15">
      <c r="A140" s="294" t="str">
        <f t="shared" si="5"/>
        <v>　</v>
      </c>
      <c r="B140" s="294" t="str">
        <f>IF(入力シート!H341="○",COUNTIF(入力シート!$H$212:H341,"○"),"")</f>
        <v/>
      </c>
      <c r="C140" s="294">
        <v>130</v>
      </c>
      <c r="D140" s="295" t="s">
        <v>521</v>
      </c>
      <c r="E140" s="295" t="s">
        <v>364</v>
      </c>
      <c r="F140" s="295" t="str">
        <f t="shared" si="4"/>
        <v>物品:22　その他物品 - 印章</v>
      </c>
    </row>
    <row r="141" spans="1:6" x14ac:dyDescent="0.15">
      <c r="A141" s="294" t="str">
        <f t="shared" si="5"/>
        <v>　</v>
      </c>
      <c r="B141" s="294" t="str">
        <f>IF(入力シート!H342="○",COUNTIF(入力シート!$H$212:H342,"○"),"")</f>
        <v/>
      </c>
      <c r="C141" s="294">
        <v>131</v>
      </c>
      <c r="D141" s="295" t="s">
        <v>521</v>
      </c>
      <c r="E141" s="295" t="s">
        <v>365</v>
      </c>
      <c r="F141" s="295" t="str">
        <f t="shared" si="4"/>
        <v>物品:22　その他物品 - 徽章</v>
      </c>
    </row>
    <row r="142" spans="1:6" x14ac:dyDescent="0.15">
      <c r="A142" s="294" t="str">
        <f t="shared" si="5"/>
        <v>　</v>
      </c>
      <c r="B142" s="294" t="str">
        <f>IF(入力シート!H343="○",COUNTIF(入力シート!$H$212:H343,"○"),"")</f>
        <v/>
      </c>
      <c r="C142" s="294">
        <v>132</v>
      </c>
      <c r="D142" s="295" t="s">
        <v>521</v>
      </c>
      <c r="E142" s="295" t="s">
        <v>366</v>
      </c>
      <c r="F142" s="295" t="str">
        <f t="shared" si="4"/>
        <v>物品:22　その他物品 - 選挙関連用品</v>
      </c>
    </row>
    <row r="143" spans="1:6" x14ac:dyDescent="0.15">
      <c r="A143" s="294" t="str">
        <f t="shared" si="5"/>
        <v>　</v>
      </c>
      <c r="B143" s="294" t="str">
        <f>IF(入力シート!H344="○",COUNTIF(入力シート!$H$212:H344,"○"),"")</f>
        <v/>
      </c>
      <c r="C143" s="294">
        <v>133</v>
      </c>
      <c r="D143" s="295" t="s">
        <v>521</v>
      </c>
      <c r="E143" s="295" t="s">
        <v>367</v>
      </c>
      <c r="F143" s="295" t="str">
        <f t="shared" si="4"/>
        <v>物品:22　その他物品 - 展示用模型</v>
      </c>
    </row>
    <row r="144" spans="1:6" x14ac:dyDescent="0.15">
      <c r="A144" s="294" t="str">
        <f t="shared" si="5"/>
        <v>　</v>
      </c>
      <c r="B144" s="294" t="str">
        <f>IF(入力シート!H345="○",COUNTIF(入力シート!$H$212:H345,"○"),"")</f>
        <v/>
      </c>
      <c r="C144" s="294">
        <v>134</v>
      </c>
      <c r="D144" s="295" t="s">
        <v>521</v>
      </c>
      <c r="E144" s="295" t="s">
        <v>560</v>
      </c>
      <c r="F144" s="295" t="str">
        <f t="shared" si="4"/>
        <v>物品:22　その他物品 - 遊具・遊戯機械器具</v>
      </c>
    </row>
    <row r="145" spans="1:6" x14ac:dyDescent="0.15">
      <c r="A145" s="294" t="str">
        <f t="shared" si="5"/>
        <v>　</v>
      </c>
      <c r="B145" s="294" t="str">
        <f>IF(入力シート!H346="○",COUNTIF(入力シート!$H$212:H346,"○"),"")</f>
        <v/>
      </c>
      <c r="C145" s="294">
        <v>135</v>
      </c>
      <c r="D145" s="295" t="s">
        <v>521</v>
      </c>
      <c r="E145" s="295" t="s">
        <v>368</v>
      </c>
      <c r="F145" s="295" t="str">
        <f t="shared" si="4"/>
        <v>物品:22　その他物品 - 玩具</v>
      </c>
    </row>
    <row r="146" spans="1:6" x14ac:dyDescent="0.15">
      <c r="A146" s="294" t="str">
        <f t="shared" si="5"/>
        <v>　</v>
      </c>
      <c r="B146" s="294" t="str">
        <f>IF(入力シート!H347="○",COUNTIF(入力シート!$H$212:H347,"○"),"")</f>
        <v/>
      </c>
      <c r="C146" s="294">
        <v>136</v>
      </c>
      <c r="D146" s="295" t="s">
        <v>521</v>
      </c>
      <c r="E146" s="295" t="s">
        <v>369</v>
      </c>
      <c r="F146" s="295" t="str">
        <f t="shared" si="4"/>
        <v>物品:22　その他物品 - ミシン</v>
      </c>
    </row>
    <row r="147" spans="1:6" x14ac:dyDescent="0.15">
      <c r="A147" s="294" t="str">
        <f t="shared" si="5"/>
        <v>　</v>
      </c>
      <c r="B147" s="294" t="str">
        <f>IF(入力シート!H348="○",COUNTIF(入力シート!$H$212:H348,"○"),"")</f>
        <v/>
      </c>
      <c r="C147" s="294">
        <v>137</v>
      </c>
      <c r="D147" s="295" t="s">
        <v>521</v>
      </c>
      <c r="E147" s="295" t="s">
        <v>370</v>
      </c>
      <c r="F147" s="295" t="str">
        <f t="shared" si="4"/>
        <v>物品:22　その他物品 - 図書カード</v>
      </c>
    </row>
    <row r="148" spans="1:6" x14ac:dyDescent="0.15">
      <c r="A148" s="294" t="str">
        <f t="shared" si="5"/>
        <v>　</v>
      </c>
      <c r="B148" s="294" t="str">
        <f>IF(入力シート!H349="○",COUNTIF(入力シート!$H$212:H349,"○"),"")</f>
        <v/>
      </c>
      <c r="C148" s="294">
        <v>138</v>
      </c>
      <c r="D148" s="295" t="s">
        <v>521</v>
      </c>
      <c r="E148" s="295" t="s">
        <v>681</v>
      </c>
      <c r="F148" s="295" t="str">
        <f t="shared" si="4"/>
        <v>物品:22　その他物品 - 図書館用品・備品</v>
      </c>
    </row>
    <row r="149" spans="1:6" x14ac:dyDescent="0.15">
      <c r="A149" s="294" t="str">
        <f t="shared" si="5"/>
        <v>　</v>
      </c>
      <c r="B149" s="294" t="str">
        <f>IF(入力シート!H350="○",COUNTIF(入力シート!$H$212:H350,"○"),"")</f>
        <v/>
      </c>
      <c r="C149" s="294">
        <v>139</v>
      </c>
      <c r="D149" s="295" t="s">
        <v>521</v>
      </c>
      <c r="E149" s="295" t="s">
        <v>645</v>
      </c>
      <c r="F149" s="295" t="str">
        <f t="shared" si="4"/>
        <v>物品:22　その他物品 - 舞台用器具・備品</v>
      </c>
    </row>
    <row r="150" spans="1:6" x14ac:dyDescent="0.15">
      <c r="A150" s="294" t="str">
        <f t="shared" si="5"/>
        <v>　</v>
      </c>
      <c r="B150" s="294" t="str">
        <f>IF(入力シート!H351="○",COUNTIF(入力シート!$H$212:H351,"○"),"")</f>
        <v/>
      </c>
      <c r="C150" s="294">
        <v>140</v>
      </c>
      <c r="D150" s="295" t="s">
        <v>521</v>
      </c>
      <c r="E150" s="295" t="s">
        <v>371</v>
      </c>
      <c r="F150" s="295" t="str">
        <f t="shared" si="4"/>
        <v>物品:22　その他物品 - 舞台用照明器具・音響機器等</v>
      </c>
    </row>
    <row r="151" spans="1:6" x14ac:dyDescent="0.15">
      <c r="A151" s="294" t="str">
        <f t="shared" si="5"/>
        <v>　</v>
      </c>
      <c r="B151" s="294" t="str">
        <f>IF(入力シート!H352="○",COUNTIF(入力シート!$H$212:H352,"○"),"")</f>
        <v/>
      </c>
      <c r="C151" s="294">
        <v>141</v>
      </c>
      <c r="D151" s="295" t="s">
        <v>521</v>
      </c>
      <c r="E151" s="295" t="s">
        <v>745</v>
      </c>
      <c r="F151" s="295" t="str">
        <f t="shared" si="4"/>
        <v>物品:22　その他物品 - 舞台諸幕(緞帳・袖幕・水引幕等)</v>
      </c>
    </row>
    <row r="152" spans="1:6" x14ac:dyDescent="0.15">
      <c r="A152" s="294" t="str">
        <f t="shared" si="5"/>
        <v>　</v>
      </c>
      <c r="B152" s="294" t="str">
        <f>IF(入力シート!H353="○",COUNTIF(入力シート!$H$212:H353,"○"),"")</f>
        <v/>
      </c>
      <c r="C152" s="294">
        <v>142</v>
      </c>
      <c r="D152" s="295" t="s">
        <v>521</v>
      </c>
      <c r="E152" s="295" t="s">
        <v>372</v>
      </c>
      <c r="F152" s="295" t="str">
        <f t="shared" si="4"/>
        <v>物品:22　その他物品 - 文化施設等に使用する展示物・展示装置等</v>
      </c>
    </row>
    <row r="153" spans="1:6" x14ac:dyDescent="0.15">
      <c r="A153" s="294" t="str">
        <f t="shared" si="5"/>
        <v>　</v>
      </c>
      <c r="B153" s="294" t="str">
        <f>IF(入力シート!H354="○",COUNTIF(入力シート!$H$212:H354,"○"),"")</f>
        <v/>
      </c>
      <c r="C153" s="294">
        <v>143</v>
      </c>
      <c r="D153" s="295" t="s">
        <v>521</v>
      </c>
      <c r="E153" s="295" t="s">
        <v>746</v>
      </c>
      <c r="F153" s="295" t="str">
        <f t="shared" si="4"/>
        <v>物品:22　その他物品 - イベント用品(腕章・タスキ・ベスト等)</v>
      </c>
    </row>
    <row r="154" spans="1:6" x14ac:dyDescent="0.15">
      <c r="A154" s="294" t="str">
        <f t="shared" si="5"/>
        <v>　</v>
      </c>
      <c r="B154" s="294" t="str">
        <f>IF(入力シート!H355="○",COUNTIF(入力シート!$H$212:H355,"○"),"")</f>
        <v/>
      </c>
      <c r="C154" s="294">
        <v>144</v>
      </c>
      <c r="D154" s="295" t="s">
        <v>521</v>
      </c>
      <c r="E154" s="295" t="s">
        <v>747</v>
      </c>
      <c r="F154" s="295" t="str">
        <f t="shared" si="4"/>
        <v>物品:22　その他物品 - イベント用各種機器(音響・照明・映像機器等)</v>
      </c>
    </row>
    <row r="155" spans="1:6" x14ac:dyDescent="0.15">
      <c r="A155" s="294" t="str">
        <f t="shared" si="5"/>
        <v>　</v>
      </c>
      <c r="B155" s="294" t="str">
        <f>IF(入力シート!H356="○",COUNTIF(入力シート!$H$212:H356,"○"),"")</f>
        <v/>
      </c>
      <c r="C155" s="294">
        <v>145</v>
      </c>
      <c r="D155" s="295" t="s">
        <v>521</v>
      </c>
      <c r="E155" s="295" t="s">
        <v>561</v>
      </c>
      <c r="F155" s="295" t="str">
        <f t="shared" si="4"/>
        <v>物品:22　その他物品 - イベント用テント</v>
      </c>
    </row>
    <row r="156" spans="1:6" x14ac:dyDescent="0.15">
      <c r="A156" s="294" t="str">
        <f t="shared" si="5"/>
        <v>　</v>
      </c>
      <c r="B156" s="294" t="str">
        <f>IF(入力シート!H357="○",COUNTIF(入力シート!$H$212:H357,"○"),"")</f>
        <v/>
      </c>
      <c r="C156" s="294">
        <v>146</v>
      </c>
      <c r="D156" s="295" t="s">
        <v>521</v>
      </c>
      <c r="E156" s="295" t="s">
        <v>373</v>
      </c>
      <c r="F156" s="295" t="str">
        <f t="shared" si="4"/>
        <v>物品:22　その他物品 - 券売機</v>
      </c>
    </row>
    <row r="157" spans="1:6" x14ac:dyDescent="0.15">
      <c r="A157" s="294" t="str">
        <f t="shared" si="5"/>
        <v>　</v>
      </c>
      <c r="B157" s="294" t="str">
        <f>IF(入力シート!H358="○",COUNTIF(入力シート!$H$212:H358,"○"),"")</f>
        <v/>
      </c>
      <c r="C157" s="294">
        <v>147</v>
      </c>
      <c r="D157" s="295" t="s">
        <v>521</v>
      </c>
      <c r="E157" s="295" t="s">
        <v>374</v>
      </c>
      <c r="F157" s="295" t="str">
        <f t="shared" si="4"/>
        <v>物品:22　その他物品 - 金庫</v>
      </c>
    </row>
    <row r="158" spans="1:6" x14ac:dyDescent="0.15">
      <c r="A158" s="294" t="str">
        <f t="shared" si="5"/>
        <v>　</v>
      </c>
      <c r="B158" s="294" t="str">
        <f>IF(入力シート!H359="○",COUNTIF(入力シート!$H$212:H359,"○"),"")</f>
        <v/>
      </c>
      <c r="C158" s="294">
        <v>148</v>
      </c>
      <c r="D158" s="295" t="s">
        <v>521</v>
      </c>
      <c r="E158" s="295" t="s">
        <v>375</v>
      </c>
      <c r="F158" s="295" t="str">
        <f t="shared" si="4"/>
        <v>物品:22　その他物品 - 物置</v>
      </c>
    </row>
    <row r="159" spans="1:6" x14ac:dyDescent="0.15">
      <c r="A159" s="294" t="str">
        <f t="shared" si="5"/>
        <v>　</v>
      </c>
      <c r="B159" s="294" t="str">
        <f>IF(入力シート!H360="○",COUNTIF(入力シート!$H$212:H360,"○"),"")</f>
        <v/>
      </c>
      <c r="C159" s="294">
        <v>149</v>
      </c>
      <c r="D159" s="295" t="s">
        <v>521</v>
      </c>
      <c r="E159" s="295" t="s">
        <v>376</v>
      </c>
      <c r="F159" s="295" t="str">
        <f t="shared" si="4"/>
        <v>物品:22　その他物品 - 木工製品</v>
      </c>
    </row>
    <row r="160" spans="1:6" x14ac:dyDescent="0.15">
      <c r="A160" s="294" t="str">
        <f t="shared" si="5"/>
        <v>　</v>
      </c>
      <c r="B160" s="294" t="str">
        <f>IF(入力シート!H361="○",COUNTIF(入力シート!$H$212:H361,"○"),"")</f>
        <v/>
      </c>
      <c r="C160" s="294">
        <v>150</v>
      </c>
      <c r="D160" s="295" t="s">
        <v>521</v>
      </c>
      <c r="E160" s="295" t="s">
        <v>377</v>
      </c>
      <c r="F160" s="295" t="str">
        <f t="shared" si="4"/>
        <v>物品:22　その他物品 - その他物品</v>
      </c>
    </row>
    <row r="161" spans="1:6" x14ac:dyDescent="0.15">
      <c r="A161" s="294" t="str">
        <f t="shared" si="5"/>
        <v>　</v>
      </c>
      <c r="B161" s="294" t="str">
        <f>IF(入力シート!H367="○",COUNTIF(入力シート!$H$212:$H$361,"○")+COUNTIF(入力シート!$H$367:H367,"○"),"")</f>
        <v/>
      </c>
      <c r="C161" s="294">
        <v>151</v>
      </c>
      <c r="D161" s="296" t="s">
        <v>522</v>
      </c>
      <c r="E161" s="296" t="s">
        <v>415</v>
      </c>
      <c r="F161" s="296" t="str">
        <f t="shared" si="4"/>
        <v>役務:1　物品のリース・レンタル - 車両</v>
      </c>
    </row>
    <row r="162" spans="1:6" x14ac:dyDescent="0.15">
      <c r="A162" s="294" t="str">
        <f t="shared" si="5"/>
        <v>　</v>
      </c>
      <c r="B162" s="294" t="str">
        <f>IF(入力シート!H368="○",COUNTIF(入力シート!$H$212:$H$361,"○")+COUNTIF(入力シート!$H$367:H368,"○"),"")</f>
        <v/>
      </c>
      <c r="C162" s="294">
        <v>152</v>
      </c>
      <c r="D162" s="296" t="s">
        <v>522</v>
      </c>
      <c r="E162" s="296" t="s">
        <v>682</v>
      </c>
      <c r="F162" s="296" t="str">
        <f t="shared" si="4"/>
        <v>役務:1　物品のリース・レンタル - ドローン</v>
      </c>
    </row>
    <row r="163" spans="1:6" x14ac:dyDescent="0.15">
      <c r="A163" s="294" t="str">
        <f t="shared" si="5"/>
        <v>　</v>
      </c>
      <c r="B163" s="294" t="str">
        <f>IF(入力シート!H369="○",COUNTIF(入力シート!$H$212:$H$361,"○")+COUNTIF(入力シート!$H$367:H369,"○"),"")</f>
        <v/>
      </c>
      <c r="C163" s="294">
        <v>153</v>
      </c>
      <c r="D163" s="296" t="s">
        <v>522</v>
      </c>
      <c r="E163" s="296" t="s">
        <v>612</v>
      </c>
      <c r="F163" s="296" t="str">
        <f t="shared" si="4"/>
        <v>役務:1　物品のリース・レンタル - 工作機械</v>
      </c>
    </row>
    <row r="164" spans="1:6" x14ac:dyDescent="0.15">
      <c r="A164" s="294" t="str">
        <f t="shared" si="5"/>
        <v>　</v>
      </c>
      <c r="B164" s="294" t="str">
        <f>IF(入力シート!H370="○",COUNTIF(入力シート!$H$212:$H$361,"○")+COUNTIF(入力シート!$H$367:H370,"○"),"")</f>
        <v/>
      </c>
      <c r="C164" s="294">
        <v>154</v>
      </c>
      <c r="D164" s="296" t="s">
        <v>522</v>
      </c>
      <c r="E164" s="296" t="s">
        <v>613</v>
      </c>
      <c r="F164" s="296" t="str">
        <f t="shared" si="4"/>
        <v>役務:1　物品のリース・レンタル - 農林業土木建設機械</v>
      </c>
    </row>
    <row r="165" spans="1:6" x14ac:dyDescent="0.15">
      <c r="A165" s="294" t="str">
        <f t="shared" si="5"/>
        <v>　</v>
      </c>
      <c r="B165" s="294" t="str">
        <f>IF(入力シート!H371="○",COUNTIF(入力シート!$H$212:$H$361,"○")+COUNTIF(入力シート!$H$367:H371,"○"),"")</f>
        <v/>
      </c>
      <c r="C165" s="294">
        <v>155</v>
      </c>
      <c r="D165" s="296" t="s">
        <v>522</v>
      </c>
      <c r="E165" s="296" t="s">
        <v>416</v>
      </c>
      <c r="F165" s="296" t="str">
        <f t="shared" si="4"/>
        <v>役務:1　物品のリース・レンタル - 空調機器</v>
      </c>
    </row>
    <row r="166" spans="1:6" x14ac:dyDescent="0.15">
      <c r="A166" s="294" t="str">
        <f t="shared" si="5"/>
        <v>　</v>
      </c>
      <c r="B166" s="294" t="str">
        <f>IF(入力シート!H372="○",COUNTIF(入力シート!$H$212:$H$361,"○")+COUNTIF(入力シート!$H$367:H372,"○"),"")</f>
        <v/>
      </c>
      <c r="C166" s="294">
        <v>156</v>
      </c>
      <c r="D166" s="296" t="s">
        <v>522</v>
      </c>
      <c r="E166" s="296" t="s">
        <v>683</v>
      </c>
      <c r="F166" s="296" t="str">
        <f t="shared" si="4"/>
        <v>役務:1　物品のリース・レンタル - 電気・通信機械器具</v>
      </c>
    </row>
    <row r="167" spans="1:6" x14ac:dyDescent="0.15">
      <c r="A167" s="294" t="str">
        <f t="shared" si="5"/>
        <v>　</v>
      </c>
      <c r="B167" s="294" t="str">
        <f>IF(入力シート!H373="○",COUNTIF(入力シート!$H$212:$H$361,"○")+COUNTIF(入力シート!$H$367:H373,"○"),"")</f>
        <v/>
      </c>
      <c r="C167" s="294">
        <v>157</v>
      </c>
      <c r="D167" s="296" t="s">
        <v>522</v>
      </c>
      <c r="E167" s="296" t="s">
        <v>417</v>
      </c>
      <c r="F167" s="296" t="str">
        <f t="shared" si="4"/>
        <v>役務:1　物品のリース・レンタル - 理化学・計測機械器具類</v>
      </c>
    </row>
    <row r="168" spans="1:6" x14ac:dyDescent="0.15">
      <c r="A168" s="294" t="str">
        <f t="shared" si="5"/>
        <v>　</v>
      </c>
      <c r="B168" s="294" t="str">
        <f>IF(入力シート!H374="○",COUNTIF(入力シート!$H$212:$H$361,"○")+COUNTIF(入力シート!$H$367:H374,"○"),"")</f>
        <v/>
      </c>
      <c r="C168" s="294">
        <v>158</v>
      </c>
      <c r="D168" s="296" t="s">
        <v>522</v>
      </c>
      <c r="E168" s="296" t="s">
        <v>601</v>
      </c>
      <c r="F168" s="296" t="str">
        <f t="shared" ref="F168:F225" si="6">D168 &amp; " - " &amp; E168</f>
        <v>役務:1　物品のリース・レンタル - 防犯カメラ</v>
      </c>
    </row>
    <row r="169" spans="1:6" x14ac:dyDescent="0.15">
      <c r="A169" s="294" t="str">
        <f t="shared" si="5"/>
        <v>　</v>
      </c>
      <c r="B169" s="294" t="str">
        <f>IF(入力シート!H375="○",COUNTIF(入力シート!$H$212:$H$361,"○")+COUNTIF(入力シート!$H$367:H375,"○"),"")</f>
        <v/>
      </c>
      <c r="C169" s="294">
        <v>159</v>
      </c>
      <c r="D169" s="296" t="s">
        <v>522</v>
      </c>
      <c r="E169" s="296" t="s">
        <v>748</v>
      </c>
      <c r="F169" s="296" t="str">
        <f t="shared" si="6"/>
        <v>役務:1　物品のリース・レンタル - パソコン・タブレット(周辺機器・サーバーを含む)</v>
      </c>
    </row>
    <row r="170" spans="1:6" x14ac:dyDescent="0.15">
      <c r="A170" s="294" t="str">
        <f t="shared" si="5"/>
        <v>　</v>
      </c>
      <c r="B170" s="294" t="str">
        <f>IF(入力シート!H376="○",COUNTIF(入力シート!$H$212:$H$361,"○")+COUNTIF(入力シート!$H$367:H376,"○"),"")</f>
        <v/>
      </c>
      <c r="C170" s="294">
        <v>160</v>
      </c>
      <c r="D170" s="296" t="s">
        <v>522</v>
      </c>
      <c r="E170" s="296" t="s">
        <v>661</v>
      </c>
      <c r="F170" s="296" t="str">
        <f t="shared" si="6"/>
        <v>役務:1　物品のリース・レンタル - 複合機</v>
      </c>
    </row>
    <row r="171" spans="1:6" x14ac:dyDescent="0.15">
      <c r="A171" s="294" t="str">
        <f t="shared" si="5"/>
        <v>　</v>
      </c>
      <c r="B171" s="294" t="str">
        <f>IF(入力シート!H377="○",COUNTIF(入力シート!$H$212:$H$361,"○")+COUNTIF(入力シート!$H$367:H377,"○"),"")</f>
        <v/>
      </c>
      <c r="C171" s="294">
        <v>161</v>
      </c>
      <c r="D171" s="296" t="s">
        <v>522</v>
      </c>
      <c r="E171" s="296" t="s">
        <v>684</v>
      </c>
      <c r="F171" s="296" t="str">
        <f t="shared" si="6"/>
        <v>役務:1　物品のリース・レンタル - 印刷機</v>
      </c>
    </row>
    <row r="172" spans="1:6" x14ac:dyDescent="0.15">
      <c r="A172" s="294" t="str">
        <f t="shared" si="5"/>
        <v>　</v>
      </c>
      <c r="B172" s="294" t="str">
        <f>IF(入力シート!H378="○",COUNTIF(入力シート!$H$212:$H$361,"○")+COUNTIF(入力シート!$H$367:H378,"○"),"")</f>
        <v/>
      </c>
      <c r="C172" s="294">
        <v>162</v>
      </c>
      <c r="D172" s="296" t="s">
        <v>522</v>
      </c>
      <c r="E172" s="296" t="s">
        <v>418</v>
      </c>
      <c r="F172" s="296" t="str">
        <f t="shared" si="6"/>
        <v>役務:1　物品のリース・レンタル - 電話交換機</v>
      </c>
    </row>
    <row r="173" spans="1:6" x14ac:dyDescent="0.15">
      <c r="A173" s="294" t="str">
        <f t="shared" si="5"/>
        <v>　</v>
      </c>
      <c r="B173" s="294" t="str">
        <f>IF(入力シート!H379="○",COUNTIF(入力シート!$H$212:$H$361,"○")+COUNTIF(入力シート!$H$367:H379,"○"),"")</f>
        <v/>
      </c>
      <c r="C173" s="294">
        <v>163</v>
      </c>
      <c r="D173" s="296" t="s">
        <v>522</v>
      </c>
      <c r="E173" s="296" t="s">
        <v>616</v>
      </c>
      <c r="F173" s="296" t="str">
        <f t="shared" si="6"/>
        <v>役務:1　物品のリース・レンタル - 携帯電話・スマートフォン</v>
      </c>
    </row>
    <row r="174" spans="1:6" x14ac:dyDescent="0.15">
      <c r="A174" s="294" t="str">
        <f t="shared" si="5"/>
        <v>　</v>
      </c>
      <c r="B174" s="294" t="str">
        <f>IF(入力シート!H380="○",COUNTIF(入力シート!$H$212:$H$361,"○")+COUNTIF(入力シート!$H$367:H380,"○"),"")</f>
        <v/>
      </c>
      <c r="C174" s="294">
        <v>164</v>
      </c>
      <c r="D174" s="296" t="s">
        <v>522</v>
      </c>
      <c r="E174" s="296" t="s">
        <v>333</v>
      </c>
      <c r="F174" s="296" t="str">
        <f t="shared" si="6"/>
        <v>役務:1　物品のリース・レンタル - カメラ</v>
      </c>
    </row>
    <row r="175" spans="1:6" x14ac:dyDescent="0.15">
      <c r="A175" s="294" t="str">
        <f t="shared" si="5"/>
        <v>　</v>
      </c>
      <c r="B175" s="294" t="str">
        <f>IF(入力シート!H381="○",COUNTIF(入力シート!$H$212:$H$361,"○")+COUNTIF(入力シート!$H$367:H381,"○"),"")</f>
        <v/>
      </c>
      <c r="C175" s="294">
        <v>165</v>
      </c>
      <c r="D175" s="296" t="s">
        <v>522</v>
      </c>
      <c r="E175" s="296" t="s">
        <v>304</v>
      </c>
      <c r="F175" s="296" t="str">
        <f t="shared" si="6"/>
        <v>役務:1　物品のリース・レンタル - オフィス家具</v>
      </c>
    </row>
    <row r="176" spans="1:6" x14ac:dyDescent="0.15">
      <c r="A176" s="294" t="str">
        <f t="shared" si="5"/>
        <v>　</v>
      </c>
      <c r="B176" s="294" t="str">
        <f>IF(入力シート!H382="○",COUNTIF(入力シート!$H$212:$H$361,"○")+COUNTIF(入力シート!$H$367:H382,"○"),"")</f>
        <v/>
      </c>
      <c r="C176" s="294">
        <v>166</v>
      </c>
      <c r="D176" s="296" t="s">
        <v>522</v>
      </c>
      <c r="E176" s="296" t="s">
        <v>419</v>
      </c>
      <c r="F176" s="296" t="str">
        <f t="shared" si="6"/>
        <v>役務:1　物品のリース・レンタル - プレハブ建物</v>
      </c>
    </row>
    <row r="177" spans="1:6" x14ac:dyDescent="0.15">
      <c r="A177" s="294" t="str">
        <f t="shared" si="5"/>
        <v>　</v>
      </c>
      <c r="B177" s="294" t="str">
        <f>IF(入力シート!H383="○",COUNTIF(入力シート!$H$212:$H$361,"○")+COUNTIF(入力シート!$H$367:H383,"○"),"")</f>
        <v/>
      </c>
      <c r="C177" s="294">
        <v>167</v>
      </c>
      <c r="D177" s="296" t="s">
        <v>522</v>
      </c>
      <c r="E177" s="296" t="s">
        <v>420</v>
      </c>
      <c r="F177" s="296" t="str">
        <f t="shared" si="6"/>
        <v>役務:1　物品のリース・レンタル - 仮設トイレ</v>
      </c>
    </row>
    <row r="178" spans="1:6" x14ac:dyDescent="0.15">
      <c r="A178" s="294" t="str">
        <f t="shared" si="5"/>
        <v>　</v>
      </c>
      <c r="B178" s="294" t="str">
        <f>IF(入力シート!H384="○",COUNTIF(入力シート!$H$212:$H$361,"○")+COUNTIF(入力シート!$H$367:H384,"○"),"")</f>
        <v/>
      </c>
      <c r="C178" s="294">
        <v>168</v>
      </c>
      <c r="D178" s="296" t="s">
        <v>522</v>
      </c>
      <c r="E178" s="296" t="s">
        <v>328</v>
      </c>
      <c r="F178" s="296" t="str">
        <f t="shared" si="6"/>
        <v>役務:1　物品のリース・レンタル - 小型発電機</v>
      </c>
    </row>
    <row r="179" spans="1:6" x14ac:dyDescent="0.15">
      <c r="A179" s="294" t="str">
        <f t="shared" si="5"/>
        <v>　</v>
      </c>
      <c r="B179" s="294" t="str">
        <f>IF(入力シート!H385="○",COUNTIF(入力シート!$H$212:$H$361,"○")+COUNTIF(入力シート!$H$367:H385,"○"),"")</f>
        <v/>
      </c>
      <c r="C179" s="294">
        <v>169</v>
      </c>
      <c r="D179" s="296" t="s">
        <v>522</v>
      </c>
      <c r="E179" s="296" t="s">
        <v>299</v>
      </c>
      <c r="F179" s="296" t="str">
        <f t="shared" si="6"/>
        <v>役務:1　物品のリース・レンタル - 介護・福祉用具</v>
      </c>
    </row>
    <row r="180" spans="1:6" x14ac:dyDescent="0.15">
      <c r="A180" s="294" t="str">
        <f t="shared" si="5"/>
        <v>　</v>
      </c>
      <c r="B180" s="294" t="str">
        <f>IF(入力シート!H386="○",COUNTIF(入力シート!$H$212:$H$361,"○")+COUNTIF(入力シート!$H$367:H386,"○"),"")</f>
        <v/>
      </c>
      <c r="C180" s="294">
        <v>170</v>
      </c>
      <c r="D180" s="296" t="s">
        <v>522</v>
      </c>
      <c r="E180" s="296" t="s">
        <v>297</v>
      </c>
      <c r="F180" s="296" t="str">
        <f t="shared" si="6"/>
        <v>役務:1　物品のリース・レンタル - 医療機器</v>
      </c>
    </row>
    <row r="181" spans="1:6" x14ac:dyDescent="0.15">
      <c r="A181" s="294" t="str">
        <f t="shared" si="5"/>
        <v>　</v>
      </c>
      <c r="B181" s="294" t="str">
        <f>IF(入力シート!H387="○",COUNTIF(入力シート!$H$212:$H$361,"○")+COUNTIF(入力シート!$H$367:H387,"○"),"")</f>
        <v/>
      </c>
      <c r="C181" s="294">
        <v>171</v>
      </c>
      <c r="D181" s="296" t="s">
        <v>522</v>
      </c>
      <c r="E181" s="296" t="s">
        <v>421</v>
      </c>
      <c r="F181" s="296" t="str">
        <f t="shared" si="6"/>
        <v>役務:1　物品のリース・レンタル - AED</v>
      </c>
    </row>
    <row r="182" spans="1:6" x14ac:dyDescent="0.15">
      <c r="A182" s="294" t="str">
        <f t="shared" si="5"/>
        <v>　</v>
      </c>
      <c r="B182" s="294" t="str">
        <f>IF(入力シート!H388="○",COUNTIF(入力シート!$H$212:$H$361,"○")+COUNTIF(入力シート!$H$367:H388,"○"),"")</f>
        <v/>
      </c>
      <c r="C182" s="294">
        <v>172</v>
      </c>
      <c r="D182" s="296" t="s">
        <v>522</v>
      </c>
      <c r="E182" s="296" t="s">
        <v>422</v>
      </c>
      <c r="F182" s="296" t="str">
        <f t="shared" si="6"/>
        <v>役務:1　物品のリース・レンタル - 厨房機器</v>
      </c>
    </row>
    <row r="183" spans="1:6" x14ac:dyDescent="0.15">
      <c r="A183" s="294" t="str">
        <f t="shared" si="5"/>
        <v>　</v>
      </c>
      <c r="B183" s="294" t="str">
        <f>IF(入力シート!H389="○",COUNTIF(入力シート!$H$212:$H$361,"○")+COUNTIF(入力シート!$H$367:H389,"○"),"")</f>
        <v/>
      </c>
      <c r="C183" s="294">
        <v>173</v>
      </c>
      <c r="D183" s="296" t="s">
        <v>522</v>
      </c>
      <c r="E183" s="296" t="s">
        <v>423</v>
      </c>
      <c r="F183" s="296" t="str">
        <f t="shared" si="6"/>
        <v>役務:1　物品のリース・レンタル - グラウンド管理機器</v>
      </c>
    </row>
    <row r="184" spans="1:6" x14ac:dyDescent="0.15">
      <c r="A184" s="294" t="str">
        <f t="shared" si="5"/>
        <v>　</v>
      </c>
      <c r="B184" s="294" t="str">
        <f>IF(入力シート!H390="○",COUNTIF(入力シート!$H$212:$H$361,"○")+COUNTIF(入力シート!$H$367:H390,"○"),"")</f>
        <v/>
      </c>
      <c r="C184" s="294">
        <v>174</v>
      </c>
      <c r="D184" s="296" t="s">
        <v>522</v>
      </c>
      <c r="E184" s="296" t="s">
        <v>685</v>
      </c>
      <c r="F184" s="296" t="str">
        <f t="shared" si="6"/>
        <v>役務:1　物品のリース・レンタル - イベント用品(テント・タスキ・ベスト等)</v>
      </c>
    </row>
    <row r="185" spans="1:6" x14ac:dyDescent="0.15">
      <c r="A185" s="294" t="str">
        <f t="shared" si="5"/>
        <v>　</v>
      </c>
      <c r="B185" s="294" t="str">
        <f>IF(入力シート!H391="○",COUNTIF(入力シート!$H$212:$H$361,"○")+COUNTIF(入力シート!$H$367:H391,"○"),"")</f>
        <v/>
      </c>
      <c r="C185" s="294">
        <v>175</v>
      </c>
      <c r="D185" s="296" t="s">
        <v>522</v>
      </c>
      <c r="E185" s="296" t="s">
        <v>749</v>
      </c>
      <c r="F185" s="296" t="str">
        <f t="shared" si="6"/>
        <v>役務:1　物品のリース・レンタル - イベント用各種機器(音響・照明・映像機器等)</v>
      </c>
    </row>
    <row r="186" spans="1:6" x14ac:dyDescent="0.15">
      <c r="A186" s="294" t="str">
        <f t="shared" si="5"/>
        <v>　</v>
      </c>
      <c r="B186" s="294" t="str">
        <f>IF(入力シート!H392="○",COUNTIF(入力シート!$H$212:$H$361,"○")+COUNTIF(入力シート!$H$367:H392,"○"),"")</f>
        <v/>
      </c>
      <c r="C186" s="294">
        <v>176</v>
      </c>
      <c r="D186" s="296" t="s">
        <v>522</v>
      </c>
      <c r="E186" s="296" t="s">
        <v>424</v>
      </c>
      <c r="F186" s="296" t="str">
        <f t="shared" si="6"/>
        <v>役務:1　物品のリース・レンタル - 楽器全般</v>
      </c>
    </row>
    <row r="187" spans="1:6" x14ac:dyDescent="0.15">
      <c r="A187" s="294" t="str">
        <f t="shared" si="5"/>
        <v>　</v>
      </c>
      <c r="B187" s="294" t="str">
        <f>IF(入力シート!H393="○",COUNTIF(入力シート!$H$212:$H$361,"○")+COUNTIF(入力シート!$H$367:H393,"○"),"")</f>
        <v/>
      </c>
      <c r="C187" s="294">
        <v>177</v>
      </c>
      <c r="D187" s="296" t="s">
        <v>522</v>
      </c>
      <c r="E187" s="296" t="s">
        <v>619</v>
      </c>
      <c r="F187" s="296" t="str">
        <f t="shared" si="6"/>
        <v>役務:1　物品のリース・レンタル - 寝具類</v>
      </c>
    </row>
    <row r="188" spans="1:6" x14ac:dyDescent="0.15">
      <c r="A188" s="294" t="str">
        <f t="shared" si="5"/>
        <v>　</v>
      </c>
      <c r="B188" s="294" t="str">
        <f>IF(入力シート!H394="○",COUNTIF(入力シート!$H$212:$H$361,"○")+COUNTIF(入力シート!$H$367:H394,"○"),"")</f>
        <v/>
      </c>
      <c r="C188" s="294">
        <v>178</v>
      </c>
      <c r="D188" s="296" t="s">
        <v>522</v>
      </c>
      <c r="E188" s="296" t="s">
        <v>314</v>
      </c>
      <c r="F188" s="296" t="str">
        <f t="shared" si="6"/>
        <v>役務:1　物品のリース・レンタル - スポーツ用品</v>
      </c>
    </row>
    <row r="189" spans="1:6" x14ac:dyDescent="0.15">
      <c r="A189" s="294" t="str">
        <f t="shared" si="5"/>
        <v>　</v>
      </c>
      <c r="B189" s="294" t="str">
        <f>IF(入力シート!H395="○",COUNTIF(入力シート!$H$212:$H$361,"○")+COUNTIF(入力シート!$H$367:H395,"○"),"")</f>
        <v/>
      </c>
      <c r="C189" s="294">
        <v>179</v>
      </c>
      <c r="D189" s="296" t="s">
        <v>522</v>
      </c>
      <c r="E189" s="296" t="s">
        <v>686</v>
      </c>
      <c r="F189" s="296" t="str">
        <f t="shared" si="6"/>
        <v>役務:1　物品のリース・レンタル - 消防・防災・防犯用品等</v>
      </c>
    </row>
    <row r="190" spans="1:6" x14ac:dyDescent="0.15">
      <c r="A190" s="294" t="str">
        <f t="shared" si="5"/>
        <v>　</v>
      </c>
      <c r="B190" s="294" t="str">
        <f>IF(入力シート!H396="○",COUNTIF(入力シート!$H$212:$H$361,"○")+COUNTIF(入力シート!$H$367:H396,"○"),"")</f>
        <v/>
      </c>
      <c r="C190" s="294">
        <v>180</v>
      </c>
      <c r="D190" s="296" t="s">
        <v>523</v>
      </c>
      <c r="E190" s="296" t="s">
        <v>425</v>
      </c>
      <c r="F190" s="296" t="str">
        <f t="shared" si="6"/>
        <v>役務:2　情報関連サービス - データ入力・処理</v>
      </c>
    </row>
    <row r="191" spans="1:6" x14ac:dyDescent="0.15">
      <c r="A191" s="294" t="str">
        <f t="shared" si="5"/>
        <v>　</v>
      </c>
      <c r="B191" s="294" t="str">
        <f>IF(入力シート!H397="○",COUNTIF(入力シート!$H$212:$H$361,"○")+COUNTIF(入力シート!$H$367:H397,"○"),"")</f>
        <v/>
      </c>
      <c r="C191" s="294">
        <v>181</v>
      </c>
      <c r="D191" s="296" t="s">
        <v>523</v>
      </c>
      <c r="E191" s="296" t="s">
        <v>426</v>
      </c>
      <c r="F191" s="296" t="str">
        <f t="shared" si="6"/>
        <v>役務:2　情報関連サービス - ホームページ作成</v>
      </c>
    </row>
    <row r="192" spans="1:6" x14ac:dyDescent="0.15">
      <c r="A192" s="294" t="str">
        <f t="shared" si="5"/>
        <v>　</v>
      </c>
      <c r="B192" s="294" t="str">
        <f>IF(入力シート!H398="○",COUNTIF(入力シート!$H$212:$H$361,"○")+COUNTIF(入力シート!$H$367:H398,"○"),"")</f>
        <v/>
      </c>
      <c r="C192" s="294">
        <v>182</v>
      </c>
      <c r="D192" s="296" t="s">
        <v>523</v>
      </c>
      <c r="E192" s="296" t="s">
        <v>646</v>
      </c>
      <c r="F192" s="296" t="str">
        <f t="shared" si="6"/>
        <v>役務:2　情報関連サービス - システム開発・設計・運用</v>
      </c>
    </row>
    <row r="193" spans="1:6" x14ac:dyDescent="0.15">
      <c r="A193" s="294" t="str">
        <f t="shared" si="5"/>
        <v>　</v>
      </c>
      <c r="B193" s="294" t="str">
        <f>IF(入力シート!H399="○",COUNTIF(入力シート!$H$212:$H$361,"○")+COUNTIF(入力シート!$H$367:H399,"○"),"")</f>
        <v/>
      </c>
      <c r="C193" s="294">
        <v>183</v>
      </c>
      <c r="D193" s="296" t="s">
        <v>523</v>
      </c>
      <c r="E193" s="296" t="s">
        <v>427</v>
      </c>
      <c r="F193" s="296" t="str">
        <f t="shared" si="6"/>
        <v>役務:2　情報関連サービス - ハードウェア保守管理</v>
      </c>
    </row>
    <row r="194" spans="1:6" x14ac:dyDescent="0.15">
      <c r="A194" s="294" t="str">
        <f t="shared" si="5"/>
        <v>　</v>
      </c>
      <c r="B194" s="294" t="str">
        <f>IF(入力シート!H400="○",COUNTIF(入力シート!$H$212:$H$361,"○")+COUNTIF(入力シート!$H$367:H400,"○"),"")</f>
        <v/>
      </c>
      <c r="C194" s="294">
        <v>184</v>
      </c>
      <c r="D194" s="296" t="s">
        <v>523</v>
      </c>
      <c r="E194" s="296" t="s">
        <v>687</v>
      </c>
      <c r="F194" s="296" t="str">
        <f t="shared" si="6"/>
        <v>役務:2　情報関連サービス - ふるさと納税ポータルサイト運用</v>
      </c>
    </row>
    <row r="195" spans="1:6" x14ac:dyDescent="0.15">
      <c r="A195" s="294" t="str">
        <f t="shared" si="5"/>
        <v>　</v>
      </c>
      <c r="B195" s="294" t="str">
        <f>IF(入力シート!H401="○",COUNTIF(入力シート!$H$212:$H$361,"○")+COUNTIF(入力シート!$H$367:H401,"○"),"")</f>
        <v/>
      </c>
      <c r="C195" s="294">
        <v>185</v>
      </c>
      <c r="D195" s="296" t="s">
        <v>655</v>
      </c>
      <c r="E195" s="296" t="s">
        <v>428</v>
      </c>
      <c r="F195" s="296" t="str">
        <f t="shared" si="6"/>
        <v>役務:3　印刷・デザイン関連 - デザイン・グラフィックデザイン</v>
      </c>
    </row>
    <row r="196" spans="1:6" x14ac:dyDescent="0.15">
      <c r="A196" s="294" t="str">
        <f t="shared" si="5"/>
        <v>　</v>
      </c>
      <c r="B196" s="294" t="str">
        <f>IF(入力シート!H402="○",COUNTIF(入力シート!$H$212:$H$361,"○")+COUNTIF(入力シート!$H$367:H402,"○"),"")</f>
        <v/>
      </c>
      <c r="C196" s="294">
        <v>186</v>
      </c>
      <c r="D196" s="296" t="s">
        <v>655</v>
      </c>
      <c r="E196" s="296" t="s">
        <v>688</v>
      </c>
      <c r="F196" s="296" t="str">
        <f t="shared" si="6"/>
        <v>役務:3　印刷・デザイン関連 - アナログ印刷</v>
      </c>
    </row>
    <row r="197" spans="1:6" x14ac:dyDescent="0.15">
      <c r="A197" s="294" t="str">
        <f t="shared" si="5"/>
        <v>　</v>
      </c>
      <c r="B197" s="294" t="str">
        <f>IF(入力シート!H403="○",COUNTIF(入力シート!$H$212:$H$361,"○")+COUNTIF(入力シート!$H$367:H403,"○"),"")</f>
        <v/>
      </c>
      <c r="C197" s="294">
        <v>187</v>
      </c>
      <c r="D197" s="296" t="s">
        <v>655</v>
      </c>
      <c r="E197" s="296" t="s">
        <v>307</v>
      </c>
      <c r="F197" s="296" t="str">
        <f t="shared" si="6"/>
        <v>役務:3　印刷・デザイン関連 - フォーム印刷</v>
      </c>
    </row>
    <row r="198" spans="1:6" x14ac:dyDescent="0.15">
      <c r="A198" s="294" t="str">
        <f t="shared" si="5"/>
        <v>　</v>
      </c>
      <c r="B198" s="294" t="str">
        <f>IF(入力シート!H404="○",COUNTIF(入力シート!$H$212:$H$361,"○")+COUNTIF(入力シート!$H$367:H404,"○"),"")</f>
        <v/>
      </c>
      <c r="C198" s="294">
        <v>188</v>
      </c>
      <c r="D198" s="296" t="s">
        <v>655</v>
      </c>
      <c r="E198" s="296" t="s">
        <v>308</v>
      </c>
      <c r="F198" s="296" t="str">
        <f t="shared" si="6"/>
        <v>役務:3　印刷・デザイン関連 - 点字印刷</v>
      </c>
    </row>
    <row r="199" spans="1:6" x14ac:dyDescent="0.15">
      <c r="A199" s="294" t="str">
        <f t="shared" si="5"/>
        <v>　</v>
      </c>
      <c r="B199" s="294" t="str">
        <f>IF(入力シート!H405="○",COUNTIF(入力シート!$H$212:$H$361,"○")+COUNTIF(入力シート!$H$367:H405,"○"),"")</f>
        <v/>
      </c>
      <c r="C199" s="294">
        <v>189</v>
      </c>
      <c r="D199" s="296" t="s">
        <v>655</v>
      </c>
      <c r="E199" s="296" t="s">
        <v>689</v>
      </c>
      <c r="F199" s="296" t="str">
        <f t="shared" si="6"/>
        <v>役務:3　印刷・デザイン関連 - デジタル印刷</v>
      </c>
    </row>
    <row r="200" spans="1:6" x14ac:dyDescent="0.15">
      <c r="A200" s="294" t="str">
        <f t="shared" si="5"/>
        <v>　</v>
      </c>
      <c r="B200" s="294" t="str">
        <f>IF(入力シート!H406="○",COUNTIF(入力シート!$H$212:$H$361,"○")+COUNTIF(入力シート!$H$367:H406,"○"),"")</f>
        <v/>
      </c>
      <c r="C200" s="294">
        <v>190</v>
      </c>
      <c r="D200" s="296" t="s">
        <v>655</v>
      </c>
      <c r="E200" s="296" t="s">
        <v>690</v>
      </c>
      <c r="F200" s="296" t="str">
        <f t="shared" si="6"/>
        <v>役務:3　印刷・デザイン関連 - セキュリティ印刷</v>
      </c>
    </row>
    <row r="201" spans="1:6" x14ac:dyDescent="0.15">
      <c r="A201" s="294" t="str">
        <f t="shared" si="5"/>
        <v>　</v>
      </c>
      <c r="B201" s="294" t="str">
        <f>IF(入力シート!H407="○",COUNTIF(入力シート!$H$212:$H$361,"○")+COUNTIF(入力シート!$H$367:H407,"○"),"")</f>
        <v/>
      </c>
      <c r="C201" s="294">
        <v>191</v>
      </c>
      <c r="D201" s="296" t="s">
        <v>524</v>
      </c>
      <c r="E201" s="296" t="s">
        <v>429</v>
      </c>
      <c r="F201" s="296" t="str">
        <f t="shared" si="6"/>
        <v>役務:4　代行関連 - 翻訳</v>
      </c>
    </row>
    <row r="202" spans="1:6" x14ac:dyDescent="0.15">
      <c r="A202" s="294" t="str">
        <f t="shared" si="5"/>
        <v>　</v>
      </c>
      <c r="B202" s="294" t="str">
        <f>IF(入力シート!H408="○",COUNTIF(入力シート!$H$212:$H$361,"○")+COUNTIF(入力シート!$H$367:H408,"○"),"")</f>
        <v/>
      </c>
      <c r="C202" s="294">
        <v>192</v>
      </c>
      <c r="D202" s="296" t="s">
        <v>524</v>
      </c>
      <c r="E202" s="296" t="s">
        <v>750</v>
      </c>
      <c r="F202" s="296" t="str">
        <f t="shared" si="6"/>
        <v>役務:4　代行関連 - 通訳(手話通訳を含む)</v>
      </c>
    </row>
    <row r="203" spans="1:6" x14ac:dyDescent="0.15">
      <c r="A203" s="294" t="str">
        <f t="shared" ref="A203:A266" si="7">IF(MAX($B$11:$B$278)&gt;=C203,VLOOKUP(C203,$B$11:$F$278,5),"　")</f>
        <v>　</v>
      </c>
      <c r="B203" s="294" t="str">
        <f>IF(入力シート!H409="○",COUNTIF(入力シート!$H$212:$H$361,"○")+COUNTIF(入力シート!$H$367:H409,"○"),"")</f>
        <v/>
      </c>
      <c r="C203" s="294">
        <v>193</v>
      </c>
      <c r="D203" s="296" t="s">
        <v>524</v>
      </c>
      <c r="E203" s="296" t="s">
        <v>430</v>
      </c>
      <c r="F203" s="296" t="str">
        <f t="shared" si="6"/>
        <v>役務:4　代行関連 - 筆耕</v>
      </c>
    </row>
    <row r="204" spans="1:6" x14ac:dyDescent="0.15">
      <c r="A204" s="294" t="str">
        <f t="shared" si="7"/>
        <v>　</v>
      </c>
      <c r="B204" s="294" t="str">
        <f>IF(入力シート!H410="○",COUNTIF(入力シート!$H$212:$H$361,"○")+COUNTIF(入力シート!$H$367:H410,"○"),"")</f>
        <v/>
      </c>
      <c r="C204" s="294">
        <v>194</v>
      </c>
      <c r="D204" s="296" t="s">
        <v>524</v>
      </c>
      <c r="E204" s="296" t="s">
        <v>431</v>
      </c>
      <c r="F204" s="296" t="str">
        <f t="shared" si="6"/>
        <v>役務:4　代行関連 - 執筆・編集・取材</v>
      </c>
    </row>
    <row r="205" spans="1:6" x14ac:dyDescent="0.15">
      <c r="A205" s="294" t="str">
        <f t="shared" si="7"/>
        <v>　</v>
      </c>
      <c r="B205" s="294" t="str">
        <f>IF(入力シート!H411="○",COUNTIF(入力シート!$H$212:$H$361,"○")+COUNTIF(入力シート!$H$367:H411,"○"),"")</f>
        <v/>
      </c>
      <c r="C205" s="294">
        <v>195</v>
      </c>
      <c r="D205" s="296" t="s">
        <v>524</v>
      </c>
      <c r="E205" s="296" t="s">
        <v>647</v>
      </c>
      <c r="F205" s="296" t="str">
        <f t="shared" si="6"/>
        <v>役務:4　代行関連 - 報告書・議事録作成</v>
      </c>
    </row>
    <row r="206" spans="1:6" x14ac:dyDescent="0.15">
      <c r="A206" s="294" t="str">
        <f t="shared" si="7"/>
        <v>　</v>
      </c>
      <c r="B206" s="294" t="str">
        <f>IF(入力シート!H412="○",COUNTIF(入力シート!$H$212:$H$361,"○")+COUNTIF(入力シート!$H$367:H412,"○"),"")</f>
        <v/>
      </c>
      <c r="C206" s="294">
        <v>196</v>
      </c>
      <c r="D206" s="296" t="s">
        <v>524</v>
      </c>
      <c r="E206" s="296" t="s">
        <v>751</v>
      </c>
      <c r="F206" s="296" t="str">
        <f t="shared" si="6"/>
        <v>役務:4　代行関連 - 教育・講師(インストラクター等)</v>
      </c>
    </row>
    <row r="207" spans="1:6" x14ac:dyDescent="0.15">
      <c r="A207" s="294" t="str">
        <f t="shared" si="7"/>
        <v>　</v>
      </c>
      <c r="B207" s="294" t="str">
        <f>IF(入力シート!H413="○",COUNTIF(入力シート!$H$212:$H$361,"○")+COUNTIF(入力シート!$H$367:H413,"○"),"")</f>
        <v/>
      </c>
      <c r="C207" s="294">
        <v>197</v>
      </c>
      <c r="D207" s="296" t="s">
        <v>524</v>
      </c>
      <c r="E207" s="296" t="s">
        <v>432</v>
      </c>
      <c r="F207" s="296" t="str">
        <f t="shared" si="6"/>
        <v>役務:4　代行関連 - 職員研修</v>
      </c>
    </row>
    <row r="208" spans="1:6" x14ac:dyDescent="0.15">
      <c r="A208" s="294" t="str">
        <f t="shared" si="7"/>
        <v>　</v>
      </c>
      <c r="B208" s="294" t="str">
        <f>IF(入力シート!H414="○",COUNTIF(入力シート!$H$212:$H$361,"○")+COUNTIF(入力シート!$H$367:H414,"○"),"")</f>
        <v/>
      </c>
      <c r="C208" s="294">
        <v>198</v>
      </c>
      <c r="D208" s="296" t="s">
        <v>524</v>
      </c>
      <c r="E208" s="296" t="s">
        <v>433</v>
      </c>
      <c r="F208" s="296" t="str">
        <f t="shared" si="6"/>
        <v>役務:4　代行関連 - 外国語指導・支援業務</v>
      </c>
    </row>
    <row r="209" spans="1:6" x14ac:dyDescent="0.15">
      <c r="A209" s="294" t="str">
        <f t="shared" si="7"/>
        <v>　</v>
      </c>
      <c r="B209" s="294" t="str">
        <f>IF(入力シート!H415="○",COUNTIF(入力シート!$H$212:$H$361,"○")+COUNTIF(入力シート!$H$367:H415,"○"),"")</f>
        <v/>
      </c>
      <c r="C209" s="294">
        <v>199</v>
      </c>
      <c r="D209" s="296" t="s">
        <v>524</v>
      </c>
      <c r="E209" s="296" t="s">
        <v>434</v>
      </c>
      <c r="F209" s="296" t="str">
        <f t="shared" si="6"/>
        <v>役務:4　代行関連 - 小中学校向け総合学力調査</v>
      </c>
    </row>
    <row r="210" spans="1:6" x14ac:dyDescent="0.15">
      <c r="A210" s="294" t="str">
        <f t="shared" si="7"/>
        <v>　</v>
      </c>
      <c r="B210" s="294" t="str">
        <f>IF(入力シート!H416="○",COUNTIF(入力シート!$H$212:$H$361,"○")+COUNTIF(入力シート!$H$367:H416,"○"),"")</f>
        <v/>
      </c>
      <c r="C210" s="294">
        <v>200</v>
      </c>
      <c r="D210" s="296" t="s">
        <v>524</v>
      </c>
      <c r="E210" s="296" t="s">
        <v>435</v>
      </c>
      <c r="F210" s="296" t="str">
        <f t="shared" si="6"/>
        <v>役務:4　代行関連 - 小中学校向けICT教育サポート</v>
      </c>
    </row>
    <row r="211" spans="1:6" x14ac:dyDescent="0.15">
      <c r="A211" s="294" t="str">
        <f t="shared" si="7"/>
        <v>　</v>
      </c>
      <c r="B211" s="294" t="str">
        <f>IF(入力シート!H417="○",COUNTIF(入力シート!$H$212:$H$361,"○")+COUNTIF(入力シート!$H$367:H417,"○"),"")</f>
        <v/>
      </c>
      <c r="C211" s="294">
        <v>201</v>
      </c>
      <c r="D211" s="296" t="s">
        <v>524</v>
      </c>
      <c r="E211" s="296" t="s">
        <v>436</v>
      </c>
      <c r="F211" s="296" t="str">
        <f t="shared" si="6"/>
        <v>役務:4　代行関連 - 車両運行業務</v>
      </c>
    </row>
    <row r="212" spans="1:6" x14ac:dyDescent="0.15">
      <c r="A212" s="294" t="str">
        <f t="shared" si="7"/>
        <v>　</v>
      </c>
      <c r="B212" s="294" t="str">
        <f>IF(入力シート!H418="○",COUNTIF(入力シート!$H$212:$H$361,"○")+COUNTIF(入力シート!$H$367:H418,"○"),"")</f>
        <v/>
      </c>
      <c r="C212" s="294">
        <v>202</v>
      </c>
      <c r="D212" s="296" t="s">
        <v>524</v>
      </c>
      <c r="E212" s="296" t="s">
        <v>437</v>
      </c>
      <c r="F212" s="296" t="str">
        <f t="shared" si="6"/>
        <v>役務:4　代行関連 - 人材派遣</v>
      </c>
    </row>
    <row r="213" spans="1:6" x14ac:dyDescent="0.15">
      <c r="A213" s="294" t="str">
        <f t="shared" si="7"/>
        <v>　</v>
      </c>
      <c r="B213" s="294" t="str">
        <f>IF(入力シート!H419="○",COUNTIF(入力シート!$H$212:$H$361,"○")+COUNTIF(入力シート!$H$367:H419,"○"),"")</f>
        <v/>
      </c>
      <c r="C213" s="294">
        <v>203</v>
      </c>
      <c r="D213" s="296" t="s">
        <v>525</v>
      </c>
      <c r="E213" s="296" t="s">
        <v>438</v>
      </c>
      <c r="F213" s="296" t="str">
        <f t="shared" si="6"/>
        <v>役務:5　広告・催事関連 - 広告代理</v>
      </c>
    </row>
    <row r="214" spans="1:6" x14ac:dyDescent="0.15">
      <c r="A214" s="294" t="str">
        <f t="shared" si="7"/>
        <v>　</v>
      </c>
      <c r="B214" s="294" t="str">
        <f>IF(入力シート!H420="○",COUNTIF(入力シート!$H$212:$H$361,"○")+COUNTIF(入力シート!$H$367:H420,"○"),"")</f>
        <v/>
      </c>
      <c r="C214" s="294">
        <v>204</v>
      </c>
      <c r="D214" s="296" t="s">
        <v>525</v>
      </c>
      <c r="E214" s="296" t="s">
        <v>439</v>
      </c>
      <c r="F214" s="296" t="str">
        <f t="shared" si="6"/>
        <v>役務:5　広告・催事関連 - イベント企画・運営</v>
      </c>
    </row>
    <row r="215" spans="1:6" x14ac:dyDescent="0.15">
      <c r="A215" s="294" t="str">
        <f t="shared" si="7"/>
        <v>　</v>
      </c>
      <c r="B215" s="294" t="str">
        <f>IF(入力シート!H421="○",COUNTIF(入力シート!$H$212:$H$361,"○")+COUNTIF(入力シート!$H$367:H421,"○"),"")</f>
        <v/>
      </c>
      <c r="C215" s="294">
        <v>205</v>
      </c>
      <c r="D215" s="296" t="s">
        <v>525</v>
      </c>
      <c r="E215" s="296" t="s">
        <v>440</v>
      </c>
      <c r="F215" s="296" t="str">
        <f t="shared" si="6"/>
        <v>役務:5　広告・催事関連 - 旅行の企画・運営</v>
      </c>
    </row>
    <row r="216" spans="1:6" x14ac:dyDescent="0.15">
      <c r="A216" s="294" t="str">
        <f t="shared" si="7"/>
        <v>　</v>
      </c>
      <c r="B216" s="294" t="str">
        <f>IF(入力シート!H422="○",COUNTIF(入力シート!$H$212:$H$361,"○")+COUNTIF(入力シート!$H$367:H422,"○"),"")</f>
        <v/>
      </c>
      <c r="C216" s="294">
        <v>206</v>
      </c>
      <c r="D216" s="296" t="s">
        <v>526</v>
      </c>
      <c r="E216" s="296" t="s">
        <v>441</v>
      </c>
      <c r="F216" s="296" t="str">
        <f t="shared" si="6"/>
        <v>役務:6　調査関連 - 不動産鑑定</v>
      </c>
    </row>
    <row r="217" spans="1:6" x14ac:dyDescent="0.15">
      <c r="A217" s="294" t="str">
        <f t="shared" si="7"/>
        <v>　</v>
      </c>
      <c r="B217" s="294" t="str">
        <f>IF(入力シート!H423="○",COUNTIF(入力シート!$H$212:$H$361,"○")+COUNTIF(入力シート!$H$367:H423,"○"),"")</f>
        <v/>
      </c>
      <c r="C217" s="294">
        <v>207</v>
      </c>
      <c r="D217" s="296" t="s">
        <v>526</v>
      </c>
      <c r="E217" s="296" t="s">
        <v>442</v>
      </c>
      <c r="F217" s="296" t="str">
        <f t="shared" si="6"/>
        <v>役務:6　調査関連 - 土地家屋調査</v>
      </c>
    </row>
    <row r="218" spans="1:6" x14ac:dyDescent="0.15">
      <c r="A218" s="294" t="str">
        <f t="shared" si="7"/>
        <v>　</v>
      </c>
      <c r="B218" s="294" t="str">
        <f>IF(入力シート!H424="○",COUNTIF(入力シート!$H$212:$H$361,"○")+COUNTIF(入力シート!$H$367:H424,"○"),"")</f>
        <v/>
      </c>
      <c r="C218" s="294">
        <v>208</v>
      </c>
      <c r="D218" s="296" t="s">
        <v>526</v>
      </c>
      <c r="E218" s="296" t="s">
        <v>443</v>
      </c>
      <c r="F218" s="296" t="str">
        <f t="shared" si="6"/>
        <v>役務:6　調査関連 - 森林整備関係調査</v>
      </c>
    </row>
    <row r="219" spans="1:6" x14ac:dyDescent="0.15">
      <c r="A219" s="294" t="str">
        <f t="shared" si="7"/>
        <v>　</v>
      </c>
      <c r="B219" s="294" t="str">
        <f>IF(入力シート!H425="○",COUNTIF(入力シート!$H$212:$H$361,"○")+COUNTIF(入力シート!$H$367:H425,"○"),"")</f>
        <v/>
      </c>
      <c r="C219" s="294">
        <v>209</v>
      </c>
      <c r="D219" s="296" t="s">
        <v>526</v>
      </c>
      <c r="E219" s="296" t="s">
        <v>444</v>
      </c>
      <c r="F219" s="296" t="str">
        <f t="shared" si="6"/>
        <v>役務:6　調査関連 - 環境調査・解析・評価</v>
      </c>
    </row>
    <row r="220" spans="1:6" x14ac:dyDescent="0.15">
      <c r="A220" s="294" t="str">
        <f t="shared" si="7"/>
        <v>　</v>
      </c>
      <c r="B220" s="294" t="str">
        <f>IF(入力シート!H426="○",COUNTIF(入力シート!$H$212:$H$361,"○")+COUNTIF(入力シート!$H$367:H426,"○"),"")</f>
        <v/>
      </c>
      <c r="C220" s="294">
        <v>210</v>
      </c>
      <c r="D220" s="296" t="s">
        <v>526</v>
      </c>
      <c r="E220" s="296" t="s">
        <v>445</v>
      </c>
      <c r="F220" s="296" t="str">
        <f t="shared" si="6"/>
        <v>役務:6　調査関連 - PCB測定業務</v>
      </c>
    </row>
    <row r="221" spans="1:6" x14ac:dyDescent="0.15">
      <c r="A221" s="294" t="str">
        <f t="shared" si="7"/>
        <v>　</v>
      </c>
      <c r="B221" s="294" t="str">
        <f>IF(入力シート!H427="○",COUNTIF(入力シート!$H$212:$H$361,"○")+COUNTIF(入力シート!$H$367:H427,"○"),"")</f>
        <v/>
      </c>
      <c r="C221" s="294">
        <v>211</v>
      </c>
      <c r="D221" s="296" t="s">
        <v>526</v>
      </c>
      <c r="E221" s="296" t="s">
        <v>446</v>
      </c>
      <c r="F221" s="296" t="str">
        <f t="shared" si="6"/>
        <v>役務:6　調査関連 - アスベスト調査</v>
      </c>
    </row>
    <row r="222" spans="1:6" x14ac:dyDescent="0.15">
      <c r="A222" s="294" t="str">
        <f t="shared" si="7"/>
        <v>　</v>
      </c>
      <c r="B222" s="294" t="str">
        <f>IF(入力シート!H428="○",COUNTIF(入力シート!$H$212:$H$361,"○")+COUNTIF(入力シート!$H$367:H428,"○"),"")</f>
        <v/>
      </c>
      <c r="C222" s="294">
        <v>212</v>
      </c>
      <c r="D222" s="296" t="s">
        <v>526</v>
      </c>
      <c r="E222" s="296" t="s">
        <v>447</v>
      </c>
      <c r="F222" s="296" t="str">
        <f t="shared" si="6"/>
        <v>役務:6　調査関連 - ダイオキシン濃度計量</v>
      </c>
    </row>
    <row r="223" spans="1:6" x14ac:dyDescent="0.15">
      <c r="A223" s="294" t="str">
        <f t="shared" si="7"/>
        <v>　</v>
      </c>
      <c r="B223" s="294" t="str">
        <f>IF(入力シート!H429="○",COUNTIF(入力シート!$H$212:$H$361,"○")+COUNTIF(入力シート!$H$367:H429,"○"),"")</f>
        <v/>
      </c>
      <c r="C223" s="294">
        <v>213</v>
      </c>
      <c r="D223" s="296" t="s">
        <v>526</v>
      </c>
      <c r="E223" s="296" t="s">
        <v>448</v>
      </c>
      <c r="F223" s="296" t="str">
        <f t="shared" si="6"/>
        <v>役務:6　調査関連 - 漏水調査</v>
      </c>
    </row>
    <row r="224" spans="1:6" x14ac:dyDescent="0.15">
      <c r="A224" s="294" t="str">
        <f t="shared" si="7"/>
        <v>　</v>
      </c>
      <c r="B224" s="294" t="str">
        <f>IF(入力シート!H430="○",COUNTIF(入力シート!$H$212:$H$361,"○")+COUNTIF(入力シート!$H$367:H430,"○"),"")</f>
        <v/>
      </c>
      <c r="C224" s="294">
        <v>214</v>
      </c>
      <c r="D224" s="296" t="s">
        <v>526</v>
      </c>
      <c r="E224" s="296" t="s">
        <v>449</v>
      </c>
      <c r="F224" s="296" t="str">
        <f t="shared" si="6"/>
        <v>役務:6　調査関連 - 飲料水検査</v>
      </c>
    </row>
    <row r="225" spans="1:6" x14ac:dyDescent="0.15">
      <c r="A225" s="294" t="str">
        <f t="shared" si="7"/>
        <v>　</v>
      </c>
      <c r="B225" s="294" t="str">
        <f>IF(入力シート!H431="○",COUNTIF(入力シート!$H$212:$H$361,"○")+COUNTIF(入力シート!$H$367:H431,"○"),"")</f>
        <v/>
      </c>
      <c r="C225" s="294">
        <v>215</v>
      </c>
      <c r="D225" s="296" t="s">
        <v>526</v>
      </c>
      <c r="E225" s="296" t="s">
        <v>450</v>
      </c>
      <c r="F225" s="296" t="str">
        <f t="shared" si="6"/>
        <v>役務:6　調査関連 - 検針業務</v>
      </c>
    </row>
    <row r="226" spans="1:6" x14ac:dyDescent="0.15">
      <c r="A226" s="294" t="str">
        <f t="shared" si="7"/>
        <v>　</v>
      </c>
      <c r="B226" s="294" t="str">
        <f>IF(入力シート!H432="○",COUNTIF(入力シート!$H$212:$H$361,"○")+COUNTIF(入力シート!$H$367:H432,"○"),"")</f>
        <v/>
      </c>
      <c r="C226" s="294">
        <v>216</v>
      </c>
      <c r="D226" s="296" t="s">
        <v>526</v>
      </c>
      <c r="E226" s="296" t="s">
        <v>691</v>
      </c>
      <c r="F226" s="296" t="str">
        <f t="shared" ref="F226:F278" si="8">D226 &amp; " - " &amp; E226</f>
        <v>役務:6　調査関連 - 燃料分析(A重油・軽油)</v>
      </c>
    </row>
    <row r="227" spans="1:6" x14ac:dyDescent="0.15">
      <c r="A227" s="294" t="str">
        <f t="shared" si="7"/>
        <v>　</v>
      </c>
      <c r="B227" s="294" t="str">
        <f>IF(入力シート!H433="○",COUNTIF(入力シート!$H$212:$H$361,"○")+COUNTIF(入力シート!$H$367:H433,"○"),"")</f>
        <v/>
      </c>
      <c r="C227" s="294">
        <v>217</v>
      </c>
      <c r="D227" s="296" t="s">
        <v>526</v>
      </c>
      <c r="E227" s="296" t="s">
        <v>451</v>
      </c>
      <c r="F227" s="296" t="str">
        <f t="shared" si="8"/>
        <v>役務:6　調査関連 - その他の調査</v>
      </c>
    </row>
    <row r="228" spans="1:6" x14ac:dyDescent="0.15">
      <c r="A228" s="294" t="str">
        <f t="shared" si="7"/>
        <v>　</v>
      </c>
      <c r="B228" s="294" t="str">
        <f>IF(入力シート!H434="○",COUNTIF(入力シート!$H$212:$H$361,"○")+COUNTIF(入力シート!$H$367:H434,"○"),"")</f>
        <v/>
      </c>
      <c r="C228" s="294">
        <v>218</v>
      </c>
      <c r="D228" s="296" t="s">
        <v>527</v>
      </c>
      <c r="E228" s="296" t="s">
        <v>452</v>
      </c>
      <c r="F228" s="296" t="str">
        <f t="shared" si="8"/>
        <v>役務:7　廃棄物処理関連 - 一般廃棄物収集・運搬</v>
      </c>
    </row>
    <row r="229" spans="1:6" x14ac:dyDescent="0.15">
      <c r="A229" s="294" t="str">
        <f t="shared" si="7"/>
        <v>　</v>
      </c>
      <c r="B229" s="294" t="str">
        <f>IF(入力シート!H435="○",COUNTIF(入力シート!$H$212:$H$361,"○")+COUNTIF(入力シート!$H$367:H435,"○"),"")</f>
        <v/>
      </c>
      <c r="C229" s="294">
        <v>219</v>
      </c>
      <c r="D229" s="296" t="s">
        <v>527</v>
      </c>
      <c r="E229" s="296" t="s">
        <v>692</v>
      </c>
      <c r="F229" s="296" t="str">
        <f t="shared" si="8"/>
        <v>役務:7　廃棄物処理関連 - 一般廃棄物中間処理</v>
      </c>
    </row>
    <row r="230" spans="1:6" x14ac:dyDescent="0.15">
      <c r="A230" s="294" t="str">
        <f t="shared" si="7"/>
        <v>　</v>
      </c>
      <c r="B230" s="294" t="str">
        <f>IF(入力シート!H436="○",COUNTIF(入力シート!$H$212:$H$361,"○")+COUNTIF(入力シート!$H$367:H436,"○"),"")</f>
        <v/>
      </c>
      <c r="C230" s="294">
        <v>220</v>
      </c>
      <c r="D230" s="296" t="s">
        <v>527</v>
      </c>
      <c r="E230" s="296" t="s">
        <v>693</v>
      </c>
      <c r="F230" s="296" t="str">
        <f t="shared" si="8"/>
        <v>役務:7　廃棄物処理関連 - 一般廃棄物最終処分</v>
      </c>
    </row>
    <row r="231" spans="1:6" x14ac:dyDescent="0.15">
      <c r="A231" s="294" t="str">
        <f t="shared" si="7"/>
        <v>　</v>
      </c>
      <c r="B231" s="294" t="str">
        <f>IF(入力シート!H437="○",COUNTIF(入力シート!$H$212:$H$361,"○")+COUNTIF(入力シート!$H$367:H437,"○"),"")</f>
        <v/>
      </c>
      <c r="C231" s="294">
        <v>221</v>
      </c>
      <c r="D231" s="296" t="s">
        <v>527</v>
      </c>
      <c r="E231" s="296" t="s">
        <v>453</v>
      </c>
      <c r="F231" s="296" t="str">
        <f t="shared" si="8"/>
        <v>役務:7　廃棄物処理関連 - 産業廃棄物収集・運搬</v>
      </c>
    </row>
    <row r="232" spans="1:6" x14ac:dyDescent="0.15">
      <c r="A232" s="294" t="str">
        <f t="shared" si="7"/>
        <v>　</v>
      </c>
      <c r="B232" s="294" t="str">
        <f>IF(入力シート!H438="○",COUNTIF(入力シート!$H$212:$H$361,"○")+COUNTIF(入力シート!$H$367:H438,"○"),"")</f>
        <v/>
      </c>
      <c r="C232" s="294">
        <v>222</v>
      </c>
      <c r="D232" s="296" t="s">
        <v>527</v>
      </c>
      <c r="E232" s="296" t="s">
        <v>454</v>
      </c>
      <c r="F232" s="296" t="str">
        <f t="shared" si="8"/>
        <v>役務:7　廃棄物処理関連 - 産業廃棄物中間処理</v>
      </c>
    </row>
    <row r="233" spans="1:6" x14ac:dyDescent="0.15">
      <c r="A233" s="294" t="str">
        <f t="shared" si="7"/>
        <v>　</v>
      </c>
      <c r="B233" s="294" t="str">
        <f>IF(入力シート!H439="○",COUNTIF(入力シート!$H$212:$H$361,"○")+COUNTIF(入力シート!$H$367:H439,"○"),"")</f>
        <v/>
      </c>
      <c r="C233" s="294">
        <v>223</v>
      </c>
      <c r="D233" s="296" t="s">
        <v>527</v>
      </c>
      <c r="E233" s="296" t="s">
        <v>455</v>
      </c>
      <c r="F233" s="296" t="str">
        <f t="shared" si="8"/>
        <v>役務:7　廃棄物処理関連 - 産業廃棄物最終処分</v>
      </c>
    </row>
    <row r="234" spans="1:6" x14ac:dyDescent="0.15">
      <c r="A234" s="294" t="str">
        <f t="shared" si="7"/>
        <v>　</v>
      </c>
      <c r="B234" s="294" t="str">
        <f>IF(入力シート!H440="○",COUNTIF(入力シート!$H$212:$H$361,"○")+COUNTIF(入力シート!$H$367:H440,"○"),"")</f>
        <v/>
      </c>
      <c r="C234" s="294">
        <v>224</v>
      </c>
      <c r="D234" s="296" t="s">
        <v>527</v>
      </c>
      <c r="E234" s="296" t="s">
        <v>456</v>
      </c>
      <c r="F234" s="296" t="str">
        <f t="shared" si="8"/>
        <v>役務:7　廃棄物処理関連 - 特別管理産業廃棄物収集・運搬</v>
      </c>
    </row>
    <row r="235" spans="1:6" x14ac:dyDescent="0.15">
      <c r="A235" s="294" t="str">
        <f t="shared" si="7"/>
        <v>　</v>
      </c>
      <c r="B235" s="294" t="str">
        <f>IF(入力シート!H441="○",COUNTIF(入力シート!$H$212:$H$361,"○")+COUNTIF(入力シート!$H$367:H441,"○"),"")</f>
        <v/>
      </c>
      <c r="C235" s="294">
        <v>225</v>
      </c>
      <c r="D235" s="296" t="s">
        <v>527</v>
      </c>
      <c r="E235" s="296" t="s">
        <v>694</v>
      </c>
      <c r="F235" s="296" t="str">
        <f t="shared" si="8"/>
        <v>役務:7　廃棄物処理関連 - 土砂収集運搬処理業務(市内一斉清掃等)</v>
      </c>
    </row>
    <row r="236" spans="1:6" x14ac:dyDescent="0.15">
      <c r="A236" s="294" t="str">
        <f t="shared" si="7"/>
        <v>　</v>
      </c>
      <c r="B236" s="294" t="str">
        <f>IF(入力シート!H442="○",COUNTIF(入力シート!$H$212:$H$361,"○")+COUNTIF(入力シート!$H$367:H442,"○"),"")</f>
        <v/>
      </c>
      <c r="C236" s="294">
        <v>226</v>
      </c>
      <c r="D236" s="296" t="s">
        <v>528</v>
      </c>
      <c r="E236" s="296" t="s">
        <v>457</v>
      </c>
      <c r="F236" s="296" t="str">
        <f t="shared" si="8"/>
        <v>役務:8　衛生管理関連 - 下水道管内清掃・調査</v>
      </c>
    </row>
    <row r="237" spans="1:6" x14ac:dyDescent="0.15">
      <c r="A237" s="294" t="str">
        <f t="shared" si="7"/>
        <v>　</v>
      </c>
      <c r="B237" s="294" t="str">
        <f>IF(入力シート!H443="○",COUNTIF(入力シート!$H$212:$H$361,"○")+COUNTIF(入力シート!$H$367:H443,"○"),"")</f>
        <v/>
      </c>
      <c r="C237" s="294">
        <v>227</v>
      </c>
      <c r="D237" s="296" t="s">
        <v>528</v>
      </c>
      <c r="E237" s="296" t="s">
        <v>458</v>
      </c>
      <c r="F237" s="296" t="str">
        <f t="shared" si="8"/>
        <v>役務:8　衛生管理関連 - 害虫防除</v>
      </c>
    </row>
    <row r="238" spans="1:6" x14ac:dyDescent="0.15">
      <c r="A238" s="294" t="str">
        <f t="shared" si="7"/>
        <v>　</v>
      </c>
      <c r="B238" s="294" t="str">
        <f>IF(入力シート!H444="○",COUNTIF(入力シート!$H$212:$H$361,"○")+COUNTIF(入力シート!$H$367:H444,"○"),"")</f>
        <v/>
      </c>
      <c r="C238" s="294">
        <v>228</v>
      </c>
      <c r="D238" s="296" t="s">
        <v>528</v>
      </c>
      <c r="E238" s="296" t="s">
        <v>459</v>
      </c>
      <c r="F238" s="296" t="str">
        <f t="shared" si="8"/>
        <v>役務:8　衛生管理関連 - 砂場消毒</v>
      </c>
    </row>
    <row r="239" spans="1:6" x14ac:dyDescent="0.15">
      <c r="A239" s="294" t="str">
        <f t="shared" si="7"/>
        <v>　</v>
      </c>
      <c r="B239" s="294" t="str">
        <f>IF(入力シート!H445="○",COUNTIF(入力シート!$H$212:$H$361,"○")+COUNTIF(入力シート!$H$367:H445,"○"),"")</f>
        <v/>
      </c>
      <c r="C239" s="294">
        <v>229</v>
      </c>
      <c r="D239" s="296" t="s">
        <v>758</v>
      </c>
      <c r="E239" s="296" t="s">
        <v>460</v>
      </c>
      <c r="F239" s="296" t="str">
        <f t="shared" si="8"/>
        <v>役務:9　各種保守業務(修繕・修理を含む) - 貯水槽・高架水槽の清掃</v>
      </c>
    </row>
    <row r="240" spans="1:6" x14ac:dyDescent="0.15">
      <c r="A240" s="294" t="str">
        <f t="shared" si="7"/>
        <v>　</v>
      </c>
      <c r="B240" s="294" t="str">
        <f>IF(入力シート!H446="○",COUNTIF(入力シート!$H$212:$H$361,"○")+COUNTIF(入力シート!$H$367:H446,"○"),"")</f>
        <v/>
      </c>
      <c r="C240" s="294">
        <v>230</v>
      </c>
      <c r="D240" s="296" t="s">
        <v>758</v>
      </c>
      <c r="E240" s="296" t="s">
        <v>461</v>
      </c>
      <c r="F240" s="296" t="str">
        <f t="shared" si="8"/>
        <v>役務:9　各種保守業務(修繕・修理を含む) - 消防設備</v>
      </c>
    </row>
    <row r="241" spans="1:6" x14ac:dyDescent="0.15">
      <c r="A241" s="294" t="str">
        <f t="shared" si="7"/>
        <v>　</v>
      </c>
      <c r="B241" s="294" t="str">
        <f>IF(入力シート!H447="○",COUNTIF(入力シート!$H$212:$H$361,"○")+COUNTIF(入力シート!$H$367:H447,"○"),"")</f>
        <v/>
      </c>
      <c r="C241" s="294">
        <v>231</v>
      </c>
      <c r="D241" s="296" t="s">
        <v>758</v>
      </c>
      <c r="E241" s="296" t="s">
        <v>462</v>
      </c>
      <c r="F241" s="296" t="str">
        <f t="shared" si="8"/>
        <v>役務:9　各種保守業務(修繕・修理を含む) - 電気設備</v>
      </c>
    </row>
    <row r="242" spans="1:6" x14ac:dyDescent="0.15">
      <c r="A242" s="294" t="str">
        <f t="shared" si="7"/>
        <v>　</v>
      </c>
      <c r="B242" s="294" t="str">
        <f>IF(入力シート!H448="○",COUNTIF(入力シート!$H$212:$H$361,"○")+COUNTIF(入力シート!$H$367:H448,"○"),"")</f>
        <v/>
      </c>
      <c r="C242" s="294">
        <v>232</v>
      </c>
      <c r="D242" s="296" t="s">
        <v>758</v>
      </c>
      <c r="E242" s="296" t="s">
        <v>463</v>
      </c>
      <c r="F242" s="296" t="str">
        <f t="shared" si="8"/>
        <v>役務:9　各種保守業務(修繕・修理を含む) - 空調設備</v>
      </c>
    </row>
    <row r="243" spans="1:6" x14ac:dyDescent="0.15">
      <c r="A243" s="294" t="str">
        <f t="shared" si="7"/>
        <v>　</v>
      </c>
      <c r="B243" s="294" t="str">
        <f>IF(入力シート!H449="○",COUNTIF(入力シート!$H$212:$H$361,"○")+COUNTIF(入力シート!$H$367:H449,"○"),"")</f>
        <v/>
      </c>
      <c r="C243" s="294">
        <v>233</v>
      </c>
      <c r="D243" s="296" t="s">
        <v>758</v>
      </c>
      <c r="E243" s="296" t="s">
        <v>464</v>
      </c>
      <c r="F243" s="296" t="str">
        <f t="shared" si="8"/>
        <v>役務:9　各種保守業務(修繕・修理を含む) - 機械設備</v>
      </c>
    </row>
    <row r="244" spans="1:6" x14ac:dyDescent="0.15">
      <c r="A244" s="294" t="str">
        <f t="shared" si="7"/>
        <v>　</v>
      </c>
      <c r="B244" s="294" t="str">
        <f>IF(入力シート!H450="○",COUNTIF(入力シート!$H$212:$H$361,"○")+COUNTIF(入力シート!$H$367:H450,"○"),"")</f>
        <v/>
      </c>
      <c r="C244" s="294">
        <v>234</v>
      </c>
      <c r="D244" s="296" t="s">
        <v>758</v>
      </c>
      <c r="E244" s="296" t="s">
        <v>695</v>
      </c>
      <c r="F244" s="296" t="str">
        <f t="shared" si="8"/>
        <v>役務:9　各種保守業務(修繕・修理を含む) - 浄化槽設備</v>
      </c>
    </row>
    <row r="245" spans="1:6" x14ac:dyDescent="0.15">
      <c r="A245" s="294" t="str">
        <f t="shared" si="7"/>
        <v>　</v>
      </c>
      <c r="B245" s="294" t="str">
        <f>IF(入力シート!H451="○",COUNTIF(入力シート!$H$212:$H$361,"○")+COUNTIF(入力シート!$H$367:H451,"○"),"")</f>
        <v/>
      </c>
      <c r="C245" s="294">
        <v>235</v>
      </c>
      <c r="D245" s="296" t="s">
        <v>758</v>
      </c>
      <c r="E245" s="296" t="s">
        <v>696</v>
      </c>
      <c r="F245" s="296" t="str">
        <f t="shared" si="8"/>
        <v>役務:9　各種保守業務(修繕・修理を含む) - エレベーター</v>
      </c>
    </row>
    <row r="246" spans="1:6" x14ac:dyDescent="0.15">
      <c r="A246" s="294" t="str">
        <f t="shared" si="7"/>
        <v>　</v>
      </c>
      <c r="B246" s="294" t="str">
        <f>IF(入力シート!H452="○",COUNTIF(入力シート!$H$212:$H$361,"○")+COUNTIF(入力シート!$H$367:H452,"○"),"")</f>
        <v/>
      </c>
      <c r="C246" s="294">
        <v>236</v>
      </c>
      <c r="D246" s="296" t="s">
        <v>758</v>
      </c>
      <c r="E246" s="296" t="s">
        <v>465</v>
      </c>
      <c r="F246" s="296" t="str">
        <f t="shared" si="8"/>
        <v>役務:9　各種保守業務(修繕・修理を含む) - 自動ドア</v>
      </c>
    </row>
    <row r="247" spans="1:6" x14ac:dyDescent="0.15">
      <c r="A247" s="294" t="str">
        <f t="shared" si="7"/>
        <v>　</v>
      </c>
      <c r="B247" s="294" t="str">
        <f>IF(入力シート!H453="○",COUNTIF(入力シート!$H$212:$H$361,"○")+COUNTIF(入力シート!$H$367:H453,"○"),"")</f>
        <v/>
      </c>
      <c r="C247" s="294">
        <v>237</v>
      </c>
      <c r="D247" s="296" t="s">
        <v>758</v>
      </c>
      <c r="E247" s="296" t="s">
        <v>753</v>
      </c>
      <c r="F247" s="296" t="str">
        <f t="shared" si="8"/>
        <v>役務:9　各種保守業務(修繕・修理を含む) - 自動車(普通自動車・軽自動車・小型自動車等)</v>
      </c>
    </row>
    <row r="248" spans="1:6" x14ac:dyDescent="0.15">
      <c r="A248" s="294" t="str">
        <f t="shared" si="7"/>
        <v>　</v>
      </c>
      <c r="B248" s="294" t="str">
        <f>IF(入力シート!H454="○",COUNTIF(入力シート!$H$212:$H$361,"○")+COUNTIF(入力シート!$H$367:H454,"○"),"")</f>
        <v/>
      </c>
      <c r="C248" s="294">
        <v>238</v>
      </c>
      <c r="D248" s="296" t="s">
        <v>758</v>
      </c>
      <c r="E248" s="296" t="s">
        <v>754</v>
      </c>
      <c r="F248" s="296" t="str">
        <f t="shared" si="8"/>
        <v>役務:9　各種保守業務(修繕・修理を含む) - 中型・大型自動車(バス・トラック)</v>
      </c>
    </row>
    <row r="249" spans="1:6" x14ac:dyDescent="0.15">
      <c r="A249" s="294" t="str">
        <f t="shared" si="7"/>
        <v>　</v>
      </c>
      <c r="B249" s="294" t="str">
        <f>IF(入力シート!H455="○",COUNTIF(入力シート!$H$212:$H$361,"○")+COUNTIF(入力シート!$H$367:H455,"○"),"")</f>
        <v/>
      </c>
      <c r="C249" s="294">
        <v>239</v>
      </c>
      <c r="D249" s="296" t="s">
        <v>758</v>
      </c>
      <c r="E249" s="296" t="s">
        <v>755</v>
      </c>
      <c r="F249" s="296" t="str">
        <f t="shared" si="8"/>
        <v>役務:9　各種保守業務(修繕・修理を含む) - 消防自動車(救急自動車を含む)</v>
      </c>
    </row>
    <row r="250" spans="1:6" x14ac:dyDescent="0.15">
      <c r="A250" s="294" t="str">
        <f t="shared" si="7"/>
        <v>　</v>
      </c>
      <c r="B250" s="294" t="str">
        <f>IF(入力シート!H456="○",COUNTIF(入力シート!$H$212:$H$361,"○")+COUNTIF(入力シート!$H$367:H456,"○"),"")</f>
        <v/>
      </c>
      <c r="C250" s="294">
        <v>240</v>
      </c>
      <c r="D250" s="296" t="s">
        <v>758</v>
      </c>
      <c r="E250" s="296" t="s">
        <v>738</v>
      </c>
      <c r="F250" s="296" t="str">
        <f t="shared" si="8"/>
        <v>役務:9　各種保守業務(修繕・修理を含む) - 自動二輪車・原動機付自転車</v>
      </c>
    </row>
    <row r="251" spans="1:6" x14ac:dyDescent="0.15">
      <c r="A251" s="294" t="str">
        <f t="shared" si="7"/>
        <v>　</v>
      </c>
      <c r="B251" s="294" t="str">
        <f>IF(入力シート!H457="○",COUNTIF(入力シート!$H$212:$H$361,"○")+COUNTIF(入力シート!$H$367:H457,"○"),"")</f>
        <v/>
      </c>
      <c r="C251" s="294">
        <v>241</v>
      </c>
      <c r="D251" s="296" t="s">
        <v>758</v>
      </c>
      <c r="E251" s="296" t="s">
        <v>697</v>
      </c>
      <c r="F251" s="296" t="str">
        <f t="shared" si="8"/>
        <v>役務:9　各種保守業務(修繕・修理を含む) - 市営住宅の維持管理</v>
      </c>
    </row>
    <row r="252" spans="1:6" x14ac:dyDescent="0.15">
      <c r="A252" s="294" t="str">
        <f t="shared" si="7"/>
        <v>　</v>
      </c>
      <c r="B252" s="294" t="str">
        <f>IF(入力シート!H458="○",COUNTIF(入力シート!$H$212:$H$361,"○")+COUNTIF(入力シート!$H$367:H458,"○"),"")</f>
        <v/>
      </c>
      <c r="C252" s="294">
        <v>242</v>
      </c>
      <c r="D252" s="296" t="s">
        <v>656</v>
      </c>
      <c r="E252" s="296" t="s">
        <v>415</v>
      </c>
      <c r="F252" s="296" t="str">
        <f t="shared" si="8"/>
        <v>役務:10　不用品の買取・引取 - 車両</v>
      </c>
    </row>
    <row r="253" spans="1:6" x14ac:dyDescent="0.15">
      <c r="A253" s="294" t="str">
        <f t="shared" si="7"/>
        <v>　</v>
      </c>
      <c r="B253" s="294" t="str">
        <f>IF(入力シート!H459="○",COUNTIF(入力シート!$H$212:$H$361,"○")+COUNTIF(入力シート!$H$367:H459,"○"),"")</f>
        <v/>
      </c>
      <c r="C253" s="294">
        <v>243</v>
      </c>
      <c r="D253" s="296" t="s">
        <v>656</v>
      </c>
      <c r="E253" s="296" t="s">
        <v>466</v>
      </c>
      <c r="F253" s="296" t="str">
        <f t="shared" si="8"/>
        <v>役務:10　不用品の買取・引取 - 廃油</v>
      </c>
    </row>
    <row r="254" spans="1:6" x14ac:dyDescent="0.15">
      <c r="A254" s="294" t="str">
        <f t="shared" si="7"/>
        <v>　</v>
      </c>
      <c r="B254" s="294" t="str">
        <f>IF(入力シート!H460="○",COUNTIF(入力シート!$H$212:$H$361,"○")+COUNTIF(入力シート!$H$367:H460,"○"),"")</f>
        <v/>
      </c>
      <c r="C254" s="294">
        <v>244</v>
      </c>
      <c r="D254" s="296" t="s">
        <v>656</v>
      </c>
      <c r="E254" s="296" t="s">
        <v>467</v>
      </c>
      <c r="F254" s="296" t="str">
        <f t="shared" si="8"/>
        <v>役務:10　不用品の買取・引取 - 消火器</v>
      </c>
    </row>
    <row r="255" spans="1:6" x14ac:dyDescent="0.15">
      <c r="A255" s="294" t="str">
        <f t="shared" si="7"/>
        <v>　</v>
      </c>
      <c r="B255" s="294" t="str">
        <f>IF(入力シート!H461="○",COUNTIF(入力シート!$H$212:$H$361,"○")+COUNTIF(入力シート!$H$367:H461,"○"),"")</f>
        <v/>
      </c>
      <c r="C255" s="294">
        <v>245</v>
      </c>
      <c r="D255" s="296" t="s">
        <v>656</v>
      </c>
      <c r="E255" s="296" t="s">
        <v>628</v>
      </c>
      <c r="F255" s="296" t="str">
        <f t="shared" si="8"/>
        <v>役務:10　不用品の買取・引取 - 金属くず</v>
      </c>
    </row>
    <row r="256" spans="1:6" x14ac:dyDescent="0.15">
      <c r="A256" s="294" t="str">
        <f t="shared" si="7"/>
        <v>　</v>
      </c>
      <c r="B256" s="294" t="str">
        <f>IF(入力シート!H462="○",COUNTIF(入力シート!$H$212:$H$361,"○")+COUNTIF(入力シート!$H$367:H462,"○"),"")</f>
        <v/>
      </c>
      <c r="C256" s="294">
        <v>246</v>
      </c>
      <c r="D256" s="296" t="s">
        <v>656</v>
      </c>
      <c r="E256" s="296" t="s">
        <v>468</v>
      </c>
      <c r="F256" s="296" t="str">
        <f t="shared" si="8"/>
        <v>役務:10　不用品の買取・引取 - 古物</v>
      </c>
    </row>
    <row r="257" spans="1:6" x14ac:dyDescent="0.15">
      <c r="A257" s="294" t="str">
        <f t="shared" si="7"/>
        <v>　</v>
      </c>
      <c r="B257" s="294" t="str">
        <f>IF(入力シート!H463="○",COUNTIF(入力シート!$H$212:$H$361,"○")+COUNTIF(入力シート!$H$367:H463,"○"),"")</f>
        <v/>
      </c>
      <c r="C257" s="294">
        <v>247</v>
      </c>
      <c r="D257" s="296" t="s">
        <v>657</v>
      </c>
      <c r="E257" s="296" t="s">
        <v>469</v>
      </c>
      <c r="F257" s="296" t="str">
        <f t="shared" si="8"/>
        <v>役務:11　その他のサービス - 写真撮影</v>
      </c>
    </row>
    <row r="258" spans="1:6" x14ac:dyDescent="0.15">
      <c r="A258" s="294" t="str">
        <f t="shared" si="7"/>
        <v>　</v>
      </c>
      <c r="B258" s="294" t="str">
        <f>IF(入力シート!H464="○",COUNTIF(入力シート!$H$212:$H$361,"○")+COUNTIF(入力シート!$H$367:H464,"○"),"")</f>
        <v/>
      </c>
      <c r="C258" s="294">
        <v>248</v>
      </c>
      <c r="D258" s="296" t="s">
        <v>657</v>
      </c>
      <c r="E258" s="296" t="s">
        <v>698</v>
      </c>
      <c r="F258" s="296" t="str">
        <f t="shared" si="8"/>
        <v>役務:11　その他のサービス - 動画撮影</v>
      </c>
    </row>
    <row r="259" spans="1:6" x14ac:dyDescent="0.15">
      <c r="A259" s="294" t="str">
        <f t="shared" si="7"/>
        <v>　</v>
      </c>
      <c r="B259" s="294" t="str">
        <f>IF(入力シート!H465="○",COUNTIF(入力シート!$H$212:$H$361,"○")+COUNTIF(入力シート!$H$367:H465,"○"),"")</f>
        <v/>
      </c>
      <c r="C259" s="294">
        <v>249</v>
      </c>
      <c r="D259" s="296" t="s">
        <v>657</v>
      </c>
      <c r="E259" s="296" t="s">
        <v>699</v>
      </c>
      <c r="F259" s="296" t="str">
        <f t="shared" si="8"/>
        <v>役務:11　その他のサービス - ドローン操縦</v>
      </c>
    </row>
    <row r="260" spans="1:6" x14ac:dyDescent="0.15">
      <c r="A260" s="294" t="str">
        <f t="shared" si="7"/>
        <v>　</v>
      </c>
      <c r="B260" s="294" t="str">
        <f>IF(入力シート!H466="○",COUNTIF(入力シート!$H$212:$H$361,"○")+COUNTIF(入力シート!$H$367:H466,"○"),"")</f>
        <v/>
      </c>
      <c r="C260" s="294">
        <v>250</v>
      </c>
      <c r="D260" s="296" t="s">
        <v>657</v>
      </c>
      <c r="E260" s="296" t="s">
        <v>629</v>
      </c>
      <c r="F260" s="296" t="str">
        <f t="shared" si="8"/>
        <v>役務:11　その他のサービス - 航空写真撮影</v>
      </c>
    </row>
    <row r="261" spans="1:6" x14ac:dyDescent="0.15">
      <c r="A261" s="294" t="str">
        <f t="shared" si="7"/>
        <v>　</v>
      </c>
      <c r="B261" s="294" t="str">
        <f>IF(入力シート!H467="○",COUNTIF(入力シート!$H$212:$H$361,"○")+COUNTIF(入力シート!$H$367:H467,"○"),"")</f>
        <v/>
      </c>
      <c r="C261" s="294">
        <v>251</v>
      </c>
      <c r="D261" s="296" t="s">
        <v>657</v>
      </c>
      <c r="E261" s="296" t="s">
        <v>756</v>
      </c>
      <c r="F261" s="296" t="str">
        <f t="shared" si="8"/>
        <v>役務:11　その他のサービス - スキャンサービス(文書・図面)</v>
      </c>
    </row>
    <row r="262" spans="1:6" x14ac:dyDescent="0.15">
      <c r="A262" s="294" t="str">
        <f t="shared" si="7"/>
        <v>　</v>
      </c>
      <c r="B262" s="294" t="str">
        <f>IF(入力シート!H468="○",COUNTIF(入力シート!$H$212:$H$361,"○")+COUNTIF(入力シート!$H$367:H468,"○"),"")</f>
        <v/>
      </c>
      <c r="C262" s="294">
        <v>252</v>
      </c>
      <c r="D262" s="296" t="s">
        <v>657</v>
      </c>
      <c r="E262" s="296" t="s">
        <v>757</v>
      </c>
      <c r="F262" s="296" t="str">
        <f t="shared" si="8"/>
        <v>役務:11　その他のサービス - スキャンサービス(3D)</v>
      </c>
    </row>
    <row r="263" spans="1:6" x14ac:dyDescent="0.15">
      <c r="A263" s="294" t="str">
        <f t="shared" si="7"/>
        <v>　</v>
      </c>
      <c r="B263" s="294" t="str">
        <f>IF(入力シート!H469="○",COUNTIF(入力シート!$H$212:$H$361,"○")+COUNTIF(入力シート!$H$367:H469,"○"),"")</f>
        <v/>
      </c>
      <c r="C263" s="294">
        <v>253</v>
      </c>
      <c r="D263" s="296" t="s">
        <v>657</v>
      </c>
      <c r="E263" s="296" t="s">
        <v>470</v>
      </c>
      <c r="F263" s="296" t="str">
        <f t="shared" si="8"/>
        <v>役務:11　その他のサービス - 運送</v>
      </c>
    </row>
    <row r="264" spans="1:6" x14ac:dyDescent="0.15">
      <c r="A264" s="294" t="str">
        <f t="shared" si="7"/>
        <v>　</v>
      </c>
      <c r="B264" s="294" t="str">
        <f>IF(入力シート!H470="○",COUNTIF(入力シート!$H$212:$H$361,"○")+COUNTIF(入力シート!$H$367:H470,"○"),"")</f>
        <v/>
      </c>
      <c r="C264" s="294">
        <v>254</v>
      </c>
      <c r="D264" s="296" t="s">
        <v>657</v>
      </c>
      <c r="E264" s="296" t="s">
        <v>471</v>
      </c>
      <c r="F264" s="296" t="str">
        <f t="shared" si="8"/>
        <v>役務:11　その他のサービス - 清掃</v>
      </c>
    </row>
    <row r="265" spans="1:6" x14ac:dyDescent="0.15">
      <c r="A265" s="294" t="str">
        <f t="shared" si="7"/>
        <v>　</v>
      </c>
      <c r="B265" s="294" t="str">
        <f>IF(入力シート!H471="○",COUNTIF(入力シート!$H$212:$H$361,"○")+COUNTIF(入力シート!$H$367:H471,"○"),"")</f>
        <v/>
      </c>
      <c r="C265" s="294">
        <v>255</v>
      </c>
      <c r="D265" s="296" t="s">
        <v>657</v>
      </c>
      <c r="E265" s="296" t="s">
        <v>700</v>
      </c>
      <c r="F265" s="296" t="str">
        <f t="shared" si="8"/>
        <v>役務:11　その他のサービス - 草刈り・除草</v>
      </c>
    </row>
    <row r="266" spans="1:6" x14ac:dyDescent="0.15">
      <c r="A266" s="294" t="str">
        <f t="shared" si="7"/>
        <v>　</v>
      </c>
      <c r="B266" s="294" t="str">
        <f>IF(入力シート!H472="○",COUNTIF(入力シート!$H$212:$H$361,"○")+COUNTIF(入力シート!$H$367:H472,"○"),"")</f>
        <v/>
      </c>
      <c r="C266" s="294">
        <v>256</v>
      </c>
      <c r="D266" s="296" t="s">
        <v>657</v>
      </c>
      <c r="E266" s="296" t="s">
        <v>701</v>
      </c>
      <c r="F266" s="296" t="str">
        <f t="shared" si="8"/>
        <v>役務:11　その他のサービス - 樹木剪定</v>
      </c>
    </row>
    <row r="267" spans="1:6" x14ac:dyDescent="0.15">
      <c r="A267" s="294" t="str">
        <f t="shared" ref="A267:A278" si="9">IF(MAX($B$11:$B$278)&gt;=C267,VLOOKUP(C267,$B$11:$F$278,5),"　")</f>
        <v>　</v>
      </c>
      <c r="B267" s="294" t="str">
        <f>IF(入力シート!H473="○",COUNTIF(入力シート!$H$212:$H$361,"○")+COUNTIF(入力シート!$H$367:H473,"○"),"")</f>
        <v/>
      </c>
      <c r="C267" s="294">
        <v>257</v>
      </c>
      <c r="D267" s="296" t="s">
        <v>657</v>
      </c>
      <c r="E267" s="296" t="s">
        <v>472</v>
      </c>
      <c r="F267" s="296" t="str">
        <f t="shared" si="8"/>
        <v>役務:11　その他のサービス - 警備</v>
      </c>
    </row>
    <row r="268" spans="1:6" x14ac:dyDescent="0.15">
      <c r="A268" s="294" t="str">
        <f t="shared" si="9"/>
        <v>　</v>
      </c>
      <c r="B268" s="294" t="str">
        <f>IF(入力シート!H474="○",COUNTIF(入力シート!$H$212:$H$361,"○")+COUNTIF(入力シート!$H$367:H474,"○"),"")</f>
        <v/>
      </c>
      <c r="C268" s="294">
        <v>258</v>
      </c>
      <c r="D268" s="296" t="s">
        <v>657</v>
      </c>
      <c r="E268" s="296" t="s">
        <v>473</v>
      </c>
      <c r="F268" s="296" t="str">
        <f t="shared" si="8"/>
        <v>役務:11　その他のサービス - ピアノ調律</v>
      </c>
    </row>
    <row r="269" spans="1:6" x14ac:dyDescent="0.15">
      <c r="A269" s="294" t="str">
        <f t="shared" si="9"/>
        <v>　</v>
      </c>
      <c r="B269" s="294" t="str">
        <f>IF(入力シート!H475="○",COUNTIF(入力シート!$H$212:$H$361,"○")+COUNTIF(入力シート!$H$367:H475,"○"),"")</f>
        <v/>
      </c>
      <c r="C269" s="294">
        <v>259</v>
      </c>
      <c r="D269" s="296" t="s">
        <v>657</v>
      </c>
      <c r="E269" s="296" t="s">
        <v>474</v>
      </c>
      <c r="F269" s="296" t="str">
        <f t="shared" si="8"/>
        <v>役務:11　その他のサービス - 各種計画策定支援業務</v>
      </c>
    </row>
    <row r="270" spans="1:6" x14ac:dyDescent="0.15">
      <c r="A270" s="294" t="str">
        <f t="shared" si="9"/>
        <v>　</v>
      </c>
      <c r="B270" s="294" t="str">
        <f>IF(入力シート!H476="○",COUNTIF(入力シート!$H$212:$H$361,"○")+COUNTIF(入力シート!$H$367:H476,"○"),"")</f>
        <v/>
      </c>
      <c r="C270" s="294">
        <v>260</v>
      </c>
      <c r="D270" s="296" t="s">
        <v>657</v>
      </c>
      <c r="E270" s="296" t="s">
        <v>475</v>
      </c>
      <c r="F270" s="296" t="str">
        <f t="shared" si="8"/>
        <v>役務:11　その他のサービス - 公会計・公営企業会計整備支援業務</v>
      </c>
    </row>
    <row r="271" spans="1:6" x14ac:dyDescent="0.15">
      <c r="A271" s="294" t="str">
        <f t="shared" si="9"/>
        <v>　</v>
      </c>
      <c r="B271" s="294" t="str">
        <f>IF(入力シート!H477="○",COUNTIF(入力シート!$H$212:$H$361,"○")+COUNTIF(入力シート!$H$367:H477,"○"),"")</f>
        <v/>
      </c>
      <c r="C271" s="294">
        <v>261</v>
      </c>
      <c r="D271" s="296" t="s">
        <v>657</v>
      </c>
      <c r="E271" s="296" t="s">
        <v>476</v>
      </c>
      <c r="F271" s="296" t="str">
        <f t="shared" si="8"/>
        <v>役務:11　その他のサービス - 文化財の修復・復元・複製等の業務</v>
      </c>
    </row>
    <row r="272" spans="1:6" x14ac:dyDescent="0.15">
      <c r="A272" s="294" t="str">
        <f t="shared" si="9"/>
        <v>　</v>
      </c>
      <c r="B272" s="294" t="str">
        <f>IF(入力シート!H478="○",COUNTIF(入力シート!$H$212:$H$361,"○")+COUNTIF(入力シート!$H$367:H478,"○"),"")</f>
        <v/>
      </c>
      <c r="C272" s="294">
        <v>262</v>
      </c>
      <c r="D272" s="296" t="s">
        <v>657</v>
      </c>
      <c r="E272" s="296" t="s">
        <v>477</v>
      </c>
      <c r="F272" s="296" t="str">
        <f t="shared" si="8"/>
        <v>役務:11　その他のサービス - 遺跡発掘調査関連業務</v>
      </c>
    </row>
    <row r="273" spans="1:6" x14ac:dyDescent="0.15">
      <c r="A273" s="294" t="str">
        <f t="shared" si="9"/>
        <v>　</v>
      </c>
      <c r="B273" s="294" t="str">
        <f>IF(入力シート!H479="○",COUNTIF(入力シート!$H$212:$H$361,"○")+COUNTIF(入力シート!$H$367:H479,"○"),"")</f>
        <v/>
      </c>
      <c r="C273" s="294">
        <v>263</v>
      </c>
      <c r="D273" s="296" t="s">
        <v>657</v>
      </c>
      <c r="E273" s="296" t="s">
        <v>478</v>
      </c>
      <c r="F273" s="296" t="str">
        <f t="shared" si="8"/>
        <v>役務:11　その他のサービス - 特定健診・特定保健指導事業全般</v>
      </c>
    </row>
    <row r="274" spans="1:6" x14ac:dyDescent="0.15">
      <c r="A274" s="294" t="str">
        <f t="shared" si="9"/>
        <v>　</v>
      </c>
      <c r="B274" s="294" t="str">
        <f>IF(入力シート!H480="○",COUNTIF(入力シート!$H$212:$H$361,"○")+COUNTIF(入力シート!$H$367:H480,"○"),"")</f>
        <v/>
      </c>
      <c r="C274" s="294">
        <v>264</v>
      </c>
      <c r="D274" s="296" t="s">
        <v>657</v>
      </c>
      <c r="E274" s="296" t="s">
        <v>479</v>
      </c>
      <c r="F274" s="296" t="str">
        <f t="shared" si="8"/>
        <v>役務:11　その他のサービス - 給食サービス</v>
      </c>
    </row>
    <row r="275" spans="1:6" x14ac:dyDescent="0.15">
      <c r="A275" s="294" t="str">
        <f t="shared" si="9"/>
        <v>　</v>
      </c>
      <c r="B275" s="294" t="str">
        <f>IF(入力シート!H481="○",COUNTIF(入力シート!$H$212:$H$361,"○")+COUNTIF(入力シート!$H$367:H481,"○"),"")</f>
        <v/>
      </c>
      <c r="C275" s="294">
        <v>265</v>
      </c>
      <c r="D275" s="296" t="s">
        <v>657</v>
      </c>
      <c r="E275" s="296" t="s">
        <v>480</v>
      </c>
      <c r="F275" s="296" t="str">
        <f t="shared" si="8"/>
        <v>役務:11　その他のサービス - 保菌検査等の臨床検査業務</v>
      </c>
    </row>
    <row r="276" spans="1:6" x14ac:dyDescent="0.15">
      <c r="A276" s="294" t="str">
        <f t="shared" si="9"/>
        <v>　</v>
      </c>
      <c r="B276" s="294" t="str">
        <f>IF(入力シート!H482="○",COUNTIF(入力シート!$H$212:$H$361,"○")+COUNTIF(入力シート!$H$367:H482,"○"),"")</f>
        <v/>
      </c>
      <c r="C276" s="294">
        <v>266</v>
      </c>
      <c r="D276" s="296" t="s">
        <v>657</v>
      </c>
      <c r="E276" s="296" t="s">
        <v>481</v>
      </c>
      <c r="F276" s="296" t="str">
        <f t="shared" si="8"/>
        <v>役務:11　その他のサービス - 公共交通編成支援業務</v>
      </c>
    </row>
    <row r="277" spans="1:6" x14ac:dyDescent="0.15">
      <c r="A277" s="294" t="str">
        <f t="shared" si="9"/>
        <v>　</v>
      </c>
      <c r="B277" s="294" t="str">
        <f>IF(入力シート!H483="○",COUNTIF(入力シート!$H$212:$H$361,"○")+COUNTIF(入力シート!$H$367:H483,"○"),"")</f>
        <v/>
      </c>
      <c r="C277" s="294">
        <v>267</v>
      </c>
      <c r="D277" s="296" t="s">
        <v>657</v>
      </c>
      <c r="E277" s="296" t="s">
        <v>482</v>
      </c>
      <c r="F277" s="296" t="str">
        <f t="shared" si="8"/>
        <v>役務:11　その他のサービス - 農業関連施設維持管理業務</v>
      </c>
    </row>
    <row r="278" spans="1:6" x14ac:dyDescent="0.15">
      <c r="A278" s="294" t="str">
        <f t="shared" si="9"/>
        <v>　</v>
      </c>
      <c r="B278" s="294" t="str">
        <f>IF(入力シート!H484="○",COUNTIF(入力シート!$H$212:$H$361,"○")+COUNTIF(入力シート!$H$367:H484,"○"),"")</f>
        <v/>
      </c>
      <c r="C278" s="294">
        <v>268</v>
      </c>
      <c r="D278" s="296" t="s">
        <v>657</v>
      </c>
      <c r="E278" s="296" t="s">
        <v>574</v>
      </c>
      <c r="F278" s="296" t="str">
        <f t="shared" si="8"/>
        <v>役務:11　その他のサービス - その他</v>
      </c>
    </row>
    <row r="279" spans="1:6" x14ac:dyDescent="0.15">
      <c r="A279" s="294" t="s">
        <v>530</v>
      </c>
      <c r="B279" s="103" t="s">
        <v>529</v>
      </c>
    </row>
  </sheetData>
  <sheetProtection algorithmName="SHA-512" hashValue="/JwQQmpt+fJN31AhzZNijwAO2XcVBN4lL8D0AegBmDyXHUx0AV6Zjv4CvzcMUXt6ECDBe1kP1nDr/DbNZo6y8Q==" saltValue="sFyhoKFvKFo4HhPWjsNfVQ=="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入力シート</vt:lpstr>
      <vt:lpstr>役員情報入力シート</vt:lpstr>
      <vt:lpstr>settings</vt:lpstr>
      <vt:lpstr>入力シート!Print_Titles</vt:lpstr>
      <vt:lpstr>役員情報入力シート!Print_Titles</vt:lpstr>
      <vt:lpstr>営業品目</vt:lpstr>
      <vt:lpstr>希望</vt:lpstr>
      <vt:lpstr>都道府県3</vt:lpstr>
      <vt:lpstr>都道府県4</vt:lpstr>
      <vt:lpstr>日付例</vt:lpstr>
      <vt:lpstr>日付例_s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2022-10-17T00:19:12Z</cp:lastPrinted>
  <dcterms:created xsi:type="dcterms:W3CDTF">2018-07-20T07:50:20Z</dcterms:created>
  <dcterms:modified xsi:type="dcterms:W3CDTF">2026-08-17T07:39:03Z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3e3fba39-abb8-45ec-93e3-a25d640d70da</vt:lpwstr>
  </property>
</Properties>
</file>